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23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'[2]p395fao'!$B$75</definedName>
    <definedName name="\A">#REF!</definedName>
    <definedName name="\B">'[3]p405'!#REF!</definedName>
    <definedName name="\C" localSheetId="0">'[2]p395fao'!$B$77</definedName>
    <definedName name="\C">#REF!</definedName>
    <definedName name="\D">'[2]p395fao'!$B$79</definedName>
    <definedName name="\G" localSheetId="0">'[2]p395fao'!#REF!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GUION">#REF!</definedName>
    <definedName name="Imprimir_área_IM" localSheetId="0">'[4]GANADE15'!$A$35:$AG$39</definedName>
    <definedName name="Imprimir_área_IM">#REF!</definedName>
    <definedName name="kk" hidden="1">'[2]19.14-15'!#REF!</definedName>
    <definedName name="kkjkj">#REF!</definedName>
    <definedName name="p421">'[5]CARNE1'!$B$44</definedName>
    <definedName name="p431" hidden="1">'[5]CARNE7'!$G$11:$G$93</definedName>
    <definedName name="p7" hidden="1">'[2]19.14-15'!#REF!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'[2]19.14-15'!#REF!</definedName>
    <definedName name="PP11" hidden="1">'[2]19.14-15'!#REF!</definedName>
    <definedName name="PP12" hidden="1">'[2]19.14-15'!$C$34:$C$37</definedName>
    <definedName name="PP13" hidden="1">'[2]19.14-15'!$C$34:$C$37</definedName>
    <definedName name="PP14" hidden="1">'[2]19.14-15'!$C$34:$C$37</definedName>
    <definedName name="PP15" hidden="1">'[2]19.14-15'!#REF!</definedName>
    <definedName name="PP16" hidden="1">'[2]19.14-15'!#REF!</definedName>
    <definedName name="PP17" hidden="1">'[2]19.14-15'!#REF!</definedName>
    <definedName name="PP18" hidden="1">'[2]19.14-15'!$D$34:$D$37</definedName>
    <definedName name="PP19" hidden="1">'[2]19.14-15'!$D$34:$D$37</definedName>
    <definedName name="PP2">'[2]19.22'!#REF!</definedName>
    <definedName name="PP20" hidden="1">'[2]19.14-15'!$D$34:$D$37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'[4]GANADE1'!$B$75</definedName>
    <definedName name="PP5">'[2]19.11-12'!$B$53</definedName>
    <definedName name="PP6" hidden="1">'[2]19.14-15'!$B$34:$B$37</definedName>
    <definedName name="PP7" hidden="1">'[2]19.14-15'!$B$34:$B$37</definedName>
    <definedName name="PP8" hidden="1">'[2]19.14-15'!$B$34:$B$37</definedName>
    <definedName name="PP9" hidden="1">'[2]19.14-15'!#REF!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<sst xmlns="http://schemas.openxmlformats.org/spreadsheetml/2006/main" count="120" uniqueCount="55">
  <si>
    <t>LANA Y PIELES</t>
  </si>
  <si>
    <t>Total</t>
  </si>
  <si>
    <t>–</t>
  </si>
  <si>
    <t xml:space="preserve"> 23.2.  LANA: Análisis provincial del número de animales esquilados, 2001</t>
  </si>
  <si>
    <t>Provincias y</t>
  </si>
  <si>
    <t>Lana blanca</t>
  </si>
  <si>
    <t>Comunidades Autónomas</t>
  </si>
  <si>
    <t>Lana negra</t>
  </si>
  <si>
    <t>Fina</t>
  </si>
  <si>
    <t>Entrefina</t>
  </si>
  <si>
    <t>Basta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</si>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</sst>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0.000"/>
    <numFmt numFmtId="179" formatCode="#,##0.00__"/>
    <numFmt numFmtId="180" formatCode="#,##0;\(0.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177" fontId="0" fillId="2" borderId="11" xfId="0" applyNumberFormat="1" applyFont="1" applyFill="1" applyBorder="1" applyAlignment="1" applyProtection="1">
      <alignment horizontal="right"/>
      <protection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2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/>
    </xf>
    <xf numFmtId="177" fontId="0" fillId="2" borderId="1" xfId="0" applyNumberFormat="1" applyFont="1" applyFill="1" applyBorder="1" applyAlignment="1" applyProtection="1" quotePrefix="1">
      <alignment horizontal="right"/>
      <protection/>
    </xf>
    <xf numFmtId="177" fontId="0" fillId="2" borderId="1" xfId="0" applyNumberFormat="1" applyFont="1" applyFill="1" applyBorder="1" applyAlignment="1" applyProtection="1">
      <alignment horizontal="right"/>
      <protection/>
    </xf>
    <xf numFmtId="177" fontId="0" fillId="2" borderId="9" xfId="0" applyNumberFormat="1" applyFont="1" applyFill="1" applyBorder="1" applyAlignment="1" applyProtection="1" quotePrefix="1">
      <alignment horizontal="right"/>
      <protection/>
    </xf>
    <xf numFmtId="177" fontId="0" fillId="2" borderId="3" xfId="0" applyNumberFormat="1" applyFont="1" applyFill="1" applyBorder="1" applyAlignment="1">
      <alignment horizontal="right"/>
    </xf>
    <xf numFmtId="177" fontId="0" fillId="2" borderId="9" xfId="0" applyNumberFormat="1" applyFont="1" applyFill="1" applyBorder="1" applyAlignment="1" applyProtection="1">
      <alignment horizontal="right"/>
      <protection/>
    </xf>
    <xf numFmtId="0" fontId="7" fillId="2" borderId="9" xfId="0" applyFont="1" applyFill="1" applyBorder="1" applyAlignment="1">
      <alignment/>
    </xf>
    <xf numFmtId="177" fontId="7" fillId="2" borderId="1" xfId="0" applyNumberFormat="1" applyFont="1" applyFill="1" applyBorder="1" applyAlignment="1" applyProtection="1">
      <alignment horizontal="right"/>
      <protection/>
    </xf>
    <xf numFmtId="177" fontId="7" fillId="2" borderId="9" xfId="0" applyNumberFormat="1" applyFont="1" applyFill="1" applyBorder="1" applyAlignment="1" applyProtection="1">
      <alignment horizontal="right"/>
      <protection/>
    </xf>
    <xf numFmtId="177" fontId="7" fillId="2" borderId="3" xfId="0" applyNumberFormat="1" applyFont="1" applyFill="1" applyBorder="1" applyAlignment="1">
      <alignment horizontal="right"/>
    </xf>
    <xf numFmtId="177" fontId="7" fillId="2" borderId="3" xfId="0" applyNumberFormat="1" applyFont="1" applyFill="1" applyBorder="1" applyAlignment="1" quotePrefix="1">
      <alignment horizontal="right"/>
    </xf>
    <xf numFmtId="177" fontId="0" fillId="2" borderId="1" xfId="0" applyNumberFormat="1" applyFont="1" applyFill="1" applyBorder="1" applyAlignment="1">
      <alignment horizontal="right"/>
    </xf>
    <xf numFmtId="177" fontId="0" fillId="2" borderId="9" xfId="0" applyNumberFormat="1" applyFont="1" applyFill="1" applyBorder="1" applyAlignment="1">
      <alignment horizontal="right"/>
    </xf>
    <xf numFmtId="0" fontId="7" fillId="2" borderId="13" xfId="0" applyFont="1" applyFill="1" applyBorder="1" applyAlignment="1">
      <alignment/>
    </xf>
    <xf numFmtId="177" fontId="7" fillId="2" borderId="14" xfId="0" applyNumberFormat="1" applyFont="1" applyFill="1" applyBorder="1" applyAlignment="1">
      <alignment horizontal="right"/>
    </xf>
    <xf numFmtId="177" fontId="7" fillId="2" borderId="13" xfId="0" applyNumberFormat="1" applyFont="1" applyFill="1" applyBorder="1" applyAlignment="1">
      <alignment horizontal="right"/>
    </xf>
    <xf numFmtId="177" fontId="7" fillId="2" borderId="15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p48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J86"/>
  <sheetViews>
    <sheetView showGridLines="0"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30.7109375" style="2" customWidth="1"/>
    <col min="2" max="6" width="17.7109375" style="2" customWidth="1"/>
    <col min="7" max="7" width="14.7109375" style="2" customWidth="1"/>
    <col min="8" max="16384" width="11.421875" style="2" customWidth="1"/>
  </cols>
  <sheetData>
    <row r="1" spans="1:6" s="1" customFormat="1" ht="18">
      <c r="A1" s="44" t="s">
        <v>0</v>
      </c>
      <c r="B1" s="44"/>
      <c r="C1" s="44"/>
      <c r="D1" s="44"/>
      <c r="E1" s="44"/>
      <c r="F1" s="44"/>
    </row>
    <row r="3" spans="1:10" ht="15">
      <c r="A3" s="45" t="s">
        <v>3</v>
      </c>
      <c r="B3" s="45"/>
      <c r="C3" s="45"/>
      <c r="D3" s="45"/>
      <c r="E3" s="45"/>
      <c r="F3" s="45"/>
      <c r="G3" s="6"/>
      <c r="H3" s="6"/>
      <c r="I3" s="6"/>
      <c r="J3" s="6"/>
    </row>
    <row r="4" spans="1:10" ht="14.25">
      <c r="A4" s="6"/>
      <c r="B4" s="6"/>
      <c r="C4" s="6"/>
      <c r="D4" s="6"/>
      <c r="E4" s="6"/>
      <c r="F4" s="6"/>
      <c r="G4" s="9"/>
      <c r="H4" s="6"/>
      <c r="I4" s="6"/>
      <c r="J4" s="6"/>
    </row>
    <row r="5" spans="1:7" ht="12.75">
      <c r="A5" s="13" t="s">
        <v>4</v>
      </c>
      <c r="B5" s="11"/>
      <c r="C5" s="11" t="s">
        <v>5</v>
      </c>
      <c r="D5" s="12"/>
      <c r="E5" s="14"/>
      <c r="F5" s="3"/>
      <c r="G5" s="5"/>
    </row>
    <row r="6" spans="1:7" ht="12.75">
      <c r="A6" s="15" t="s">
        <v>6</v>
      </c>
      <c r="B6" s="16"/>
      <c r="C6" s="7"/>
      <c r="D6" s="15"/>
      <c r="E6" s="16" t="s">
        <v>7</v>
      </c>
      <c r="F6" s="4" t="s">
        <v>1</v>
      </c>
      <c r="G6" s="5"/>
    </row>
    <row r="7" spans="1:7" ht="13.5" thickBot="1">
      <c r="A7" s="15"/>
      <c r="B7" s="16" t="s">
        <v>8</v>
      </c>
      <c r="C7" s="17" t="s">
        <v>9</v>
      </c>
      <c r="D7" s="15" t="s">
        <v>10</v>
      </c>
      <c r="E7" s="18"/>
      <c r="F7" s="19"/>
      <c r="G7" s="5"/>
    </row>
    <row r="8" spans="1:7" ht="12.75">
      <c r="A8" s="20" t="s">
        <v>11</v>
      </c>
      <c r="B8" s="21">
        <v>194</v>
      </c>
      <c r="C8" s="21">
        <v>4655.783906003957</v>
      </c>
      <c r="D8" s="21">
        <v>31042.96200589494</v>
      </c>
      <c r="E8" s="22">
        <v>2911.6076499643345</v>
      </c>
      <c r="F8" s="23">
        <v>38804.35356186323</v>
      </c>
      <c r="G8" s="5"/>
    </row>
    <row r="9" spans="1:7" ht="12.75">
      <c r="A9" s="24" t="s">
        <v>12</v>
      </c>
      <c r="B9" s="8" t="s">
        <v>2</v>
      </c>
      <c r="C9" s="26">
        <v>8992</v>
      </c>
      <c r="D9" s="26">
        <v>73882</v>
      </c>
      <c r="E9" s="8" t="s">
        <v>2</v>
      </c>
      <c r="F9" s="28">
        <v>82874</v>
      </c>
      <c r="G9" s="5"/>
    </row>
    <row r="10" spans="1:7" ht="12.75">
      <c r="A10" s="24" t="s">
        <v>13</v>
      </c>
      <c r="B10" s="8" t="s">
        <v>2</v>
      </c>
      <c r="C10" s="8" t="s">
        <v>2</v>
      </c>
      <c r="D10" s="26">
        <v>82253</v>
      </c>
      <c r="E10" s="29">
        <v>1000</v>
      </c>
      <c r="F10" s="28">
        <v>83253</v>
      </c>
      <c r="G10" s="5"/>
    </row>
    <row r="11" spans="1:7" ht="12.75">
      <c r="A11" s="24" t="s">
        <v>14</v>
      </c>
      <c r="B11" s="8" t="s">
        <v>2</v>
      </c>
      <c r="C11" s="26">
        <v>2453</v>
      </c>
      <c r="D11" s="26">
        <v>55203</v>
      </c>
      <c r="E11" s="29">
        <v>3680</v>
      </c>
      <c r="F11" s="28">
        <v>61336</v>
      </c>
      <c r="G11" s="5"/>
    </row>
    <row r="12" spans="1:7" ht="12.75">
      <c r="A12" s="30" t="str">
        <f>UPPER(" Galicia")</f>
        <v> GALICIA</v>
      </c>
      <c r="B12" s="31">
        <v>194</v>
      </c>
      <c r="C12" s="31">
        <v>16100.783906003957</v>
      </c>
      <c r="D12" s="31">
        <v>242380.96200589492</v>
      </c>
      <c r="E12" s="32">
        <v>7591.607649964335</v>
      </c>
      <c r="F12" s="33">
        <v>266267.3535618632</v>
      </c>
      <c r="G12" s="5"/>
    </row>
    <row r="13" spans="1:7" ht="12.75">
      <c r="A13" s="24"/>
      <c r="B13" s="26"/>
      <c r="C13" s="26"/>
      <c r="D13" s="26"/>
      <c r="E13" s="29"/>
      <c r="F13" s="28"/>
      <c r="G13" s="5"/>
    </row>
    <row r="14" spans="1:7" s="43" customFormat="1" ht="12.75">
      <c r="A14" s="30" t="str">
        <f>UPPER(" P. de Asturias")</f>
        <v> P. DE ASTURIAS</v>
      </c>
      <c r="B14" s="41" t="s">
        <v>2</v>
      </c>
      <c r="C14" s="41" t="s">
        <v>2</v>
      </c>
      <c r="D14" s="31">
        <v>79865</v>
      </c>
      <c r="E14" s="41" t="s">
        <v>2</v>
      </c>
      <c r="F14" s="33">
        <v>79865</v>
      </c>
      <c r="G14" s="42"/>
    </row>
    <row r="15" spans="1:7" ht="12.75">
      <c r="A15" s="24"/>
      <c r="B15" s="26"/>
      <c r="C15" s="26"/>
      <c r="D15" s="26"/>
      <c r="E15" s="29"/>
      <c r="F15" s="28"/>
      <c r="G15" s="5"/>
    </row>
    <row r="16" spans="1:7" s="43" customFormat="1" ht="12.75">
      <c r="A16" s="30" t="str">
        <f>UPPER(" Cantabria")</f>
        <v> CANTABRIA</v>
      </c>
      <c r="B16" s="41" t="s">
        <v>2</v>
      </c>
      <c r="C16" s="41" t="s">
        <v>2</v>
      </c>
      <c r="D16" s="31">
        <v>55795.291882083715</v>
      </c>
      <c r="E16" s="32">
        <v>60.50811791628864</v>
      </c>
      <c r="F16" s="33">
        <v>55855.8</v>
      </c>
      <c r="G16" s="42"/>
    </row>
    <row r="17" spans="1:7" ht="12.75">
      <c r="A17" s="24"/>
      <c r="B17" s="26"/>
      <c r="C17" s="26"/>
      <c r="D17" s="26"/>
      <c r="E17" s="29"/>
      <c r="F17" s="28"/>
      <c r="G17" s="5"/>
    </row>
    <row r="18" spans="1:7" ht="12.75">
      <c r="A18" s="24" t="s">
        <v>15</v>
      </c>
      <c r="B18" s="8" t="s">
        <v>2</v>
      </c>
      <c r="C18" s="26">
        <v>21765</v>
      </c>
      <c r="D18" s="26">
        <v>65641</v>
      </c>
      <c r="E18" s="8" t="s">
        <v>2</v>
      </c>
      <c r="F18" s="28">
        <v>87406</v>
      </c>
      <c r="G18" s="5"/>
    </row>
    <row r="19" spans="1:7" ht="12.75">
      <c r="A19" s="24" t="s">
        <v>16</v>
      </c>
      <c r="B19" s="8" t="s">
        <v>2</v>
      </c>
      <c r="C19" s="8" t="s">
        <v>2</v>
      </c>
      <c r="D19" s="26">
        <v>152911</v>
      </c>
      <c r="E19" s="8" t="s">
        <v>2</v>
      </c>
      <c r="F19" s="28">
        <v>152911</v>
      </c>
      <c r="G19" s="5"/>
    </row>
    <row r="20" spans="1:7" ht="12.75">
      <c r="A20" s="24" t="s">
        <v>17</v>
      </c>
      <c r="B20" s="8" t="s">
        <v>2</v>
      </c>
      <c r="C20" s="8" t="s">
        <v>2</v>
      </c>
      <c r="D20" s="26">
        <v>66148</v>
      </c>
      <c r="E20" s="8" t="s">
        <v>2</v>
      </c>
      <c r="F20" s="28">
        <v>66148</v>
      </c>
      <c r="G20" s="5"/>
    </row>
    <row r="21" spans="1:7" s="43" customFormat="1" ht="12.75">
      <c r="A21" s="30" t="str">
        <f>UPPER(" Pais Vasco")</f>
        <v> PAIS VASCO</v>
      </c>
      <c r="B21" s="41" t="s">
        <v>2</v>
      </c>
      <c r="C21" s="31">
        <v>21765</v>
      </c>
      <c r="D21" s="31">
        <v>284700</v>
      </c>
      <c r="E21" s="41" t="s">
        <v>2</v>
      </c>
      <c r="F21" s="33">
        <v>306465</v>
      </c>
      <c r="G21" s="42"/>
    </row>
    <row r="22" spans="1:7" ht="12.75">
      <c r="A22" s="24"/>
      <c r="B22" s="26"/>
      <c r="C22" s="26"/>
      <c r="D22" s="26"/>
      <c r="E22" s="29"/>
      <c r="F22" s="28"/>
      <c r="G22" s="5"/>
    </row>
    <row r="23" spans="1:7" s="43" customFormat="1" ht="12.75">
      <c r="A23" s="30" t="str">
        <f>UPPER(" Navarra")</f>
        <v> NAVARRA</v>
      </c>
      <c r="B23" s="41" t="s">
        <v>2</v>
      </c>
      <c r="C23" s="31">
        <v>219839</v>
      </c>
      <c r="D23" s="31">
        <v>485755</v>
      </c>
      <c r="E23" s="41" t="s">
        <v>2</v>
      </c>
      <c r="F23" s="33">
        <v>705594</v>
      </c>
      <c r="G23" s="42"/>
    </row>
    <row r="24" spans="1:7" ht="12.75">
      <c r="A24" s="24"/>
      <c r="B24" s="26"/>
      <c r="C24" s="26"/>
      <c r="D24" s="26"/>
      <c r="E24" s="29"/>
      <c r="F24" s="28"/>
      <c r="G24" s="5"/>
    </row>
    <row r="25" spans="1:7" ht="12.75">
      <c r="A25" s="30" t="str">
        <f>UPPER(" La Rioja")</f>
        <v> LA RIOJA</v>
      </c>
      <c r="B25" s="31">
        <v>9126</v>
      </c>
      <c r="C25" s="31">
        <v>154092</v>
      </c>
      <c r="D25" s="31">
        <v>14700</v>
      </c>
      <c r="E25" s="32">
        <v>11735</v>
      </c>
      <c r="F25" s="33">
        <v>189653</v>
      </c>
      <c r="G25" s="5"/>
    </row>
    <row r="26" spans="1:7" ht="12.75">
      <c r="A26" s="24"/>
      <c r="B26" s="26"/>
      <c r="C26" s="26"/>
      <c r="D26" s="26"/>
      <c r="E26" s="29"/>
      <c r="F26" s="28"/>
      <c r="G26" s="5"/>
    </row>
    <row r="27" spans="1:7" ht="12.75">
      <c r="A27" s="24" t="s">
        <v>18</v>
      </c>
      <c r="B27" s="8" t="s">
        <v>2</v>
      </c>
      <c r="C27" s="26">
        <v>809872</v>
      </c>
      <c r="D27" s="8" t="s">
        <v>2</v>
      </c>
      <c r="E27" s="29">
        <v>2630</v>
      </c>
      <c r="F27" s="28">
        <v>812502</v>
      </c>
      <c r="G27" s="5"/>
    </row>
    <row r="28" spans="1:7" ht="12.75">
      <c r="A28" s="24" t="s">
        <v>19</v>
      </c>
      <c r="B28" s="26">
        <v>21003</v>
      </c>
      <c r="C28" s="26">
        <v>781309</v>
      </c>
      <c r="D28" s="26">
        <v>25203</v>
      </c>
      <c r="E28" s="29">
        <v>12602</v>
      </c>
      <c r="F28" s="28">
        <v>840117</v>
      </c>
      <c r="G28" s="5"/>
    </row>
    <row r="29" spans="1:7" ht="12.75">
      <c r="A29" s="24" t="s">
        <v>20</v>
      </c>
      <c r="B29" s="8" t="s">
        <v>2</v>
      </c>
      <c r="C29" s="26">
        <v>850943</v>
      </c>
      <c r="D29" s="8" t="s">
        <v>2</v>
      </c>
      <c r="E29" s="29">
        <v>24200</v>
      </c>
      <c r="F29" s="28">
        <v>875143</v>
      </c>
      <c r="G29" s="5"/>
    </row>
    <row r="30" spans="1:7" ht="12.75">
      <c r="A30" s="30" t="str">
        <f>UPPER(" Aragon")</f>
        <v> ARAGON</v>
      </c>
      <c r="B30" s="31">
        <v>21003</v>
      </c>
      <c r="C30" s="31">
        <v>2442124</v>
      </c>
      <c r="D30" s="31">
        <v>25203</v>
      </c>
      <c r="E30" s="32">
        <v>39432</v>
      </c>
      <c r="F30" s="33">
        <v>2527762</v>
      </c>
      <c r="G30" s="5"/>
    </row>
    <row r="31" spans="1:7" ht="12.75">
      <c r="A31" s="24"/>
      <c r="B31" s="26"/>
      <c r="C31" s="26"/>
      <c r="D31" s="26"/>
      <c r="E31" s="29"/>
      <c r="F31" s="28"/>
      <c r="G31" s="5"/>
    </row>
    <row r="32" spans="1:7" ht="12.75">
      <c r="A32" s="24" t="s">
        <v>21</v>
      </c>
      <c r="B32" s="8" t="s">
        <v>2</v>
      </c>
      <c r="C32" s="26">
        <v>186626</v>
      </c>
      <c r="D32" s="26">
        <v>7890</v>
      </c>
      <c r="E32" s="29">
        <v>2797</v>
      </c>
      <c r="F32" s="28">
        <v>197313</v>
      </c>
      <c r="G32" s="5"/>
    </row>
    <row r="33" spans="1:7" ht="12.75">
      <c r="A33" s="24" t="s">
        <v>22</v>
      </c>
      <c r="B33" s="8" t="s">
        <v>2</v>
      </c>
      <c r="C33" s="26">
        <v>150000</v>
      </c>
      <c r="D33" s="8" t="s">
        <v>2</v>
      </c>
      <c r="E33" s="8" t="s">
        <v>2</v>
      </c>
      <c r="F33" s="28">
        <v>150000</v>
      </c>
      <c r="G33" s="5"/>
    </row>
    <row r="34" spans="1:7" ht="12.75">
      <c r="A34" s="24" t="s">
        <v>23</v>
      </c>
      <c r="B34" s="8" t="s">
        <v>2</v>
      </c>
      <c r="C34" s="26">
        <v>244643</v>
      </c>
      <c r="D34" s="8" t="s">
        <v>2</v>
      </c>
      <c r="E34" s="29">
        <v>5100</v>
      </c>
      <c r="F34" s="28">
        <v>249743</v>
      </c>
      <c r="G34" s="5"/>
    </row>
    <row r="35" spans="1:7" ht="12.75">
      <c r="A35" s="24" t="s">
        <v>24</v>
      </c>
      <c r="B35" s="8" t="s">
        <v>2</v>
      </c>
      <c r="C35" s="26">
        <v>76539</v>
      </c>
      <c r="D35" s="26">
        <v>17073</v>
      </c>
      <c r="E35" s="29">
        <v>100</v>
      </c>
      <c r="F35" s="28">
        <v>93712</v>
      </c>
      <c r="G35" s="5"/>
    </row>
    <row r="36" spans="1:7" s="43" customFormat="1" ht="12.75">
      <c r="A36" s="30" t="str">
        <f>UPPER(" Cataluña")</f>
        <v> CATALUÑA</v>
      </c>
      <c r="B36" s="41" t="s">
        <v>2</v>
      </c>
      <c r="C36" s="31">
        <v>657808</v>
      </c>
      <c r="D36" s="31">
        <v>24963</v>
      </c>
      <c r="E36" s="32">
        <v>7997</v>
      </c>
      <c r="F36" s="33">
        <v>690768</v>
      </c>
      <c r="G36" s="42"/>
    </row>
    <row r="37" spans="1:7" ht="12.75">
      <c r="A37" s="24"/>
      <c r="B37" s="26"/>
      <c r="C37" s="26"/>
      <c r="D37" s="26"/>
      <c r="E37" s="29"/>
      <c r="F37" s="28"/>
      <c r="G37" s="5"/>
    </row>
    <row r="38" spans="1:7" s="43" customFormat="1" ht="12.75">
      <c r="A38" s="30" t="str">
        <f>UPPER(" Baleares")</f>
        <v> BALEARES</v>
      </c>
      <c r="B38" s="41" t="s">
        <v>2</v>
      </c>
      <c r="C38" s="31">
        <v>353412</v>
      </c>
      <c r="D38" s="41" t="s">
        <v>2</v>
      </c>
      <c r="E38" s="41" t="s">
        <v>2</v>
      </c>
      <c r="F38" s="33">
        <v>353412</v>
      </c>
      <c r="G38" s="42"/>
    </row>
    <row r="39" spans="1:7" ht="12.75">
      <c r="A39" s="24"/>
      <c r="B39" s="26"/>
      <c r="C39" s="26"/>
      <c r="D39" s="26"/>
      <c r="E39" s="29"/>
      <c r="F39" s="28"/>
      <c r="G39" s="5"/>
    </row>
    <row r="40" spans="1:7" ht="12.75">
      <c r="A40" s="24" t="s">
        <v>25</v>
      </c>
      <c r="B40" s="26">
        <v>18747</v>
      </c>
      <c r="C40" s="26">
        <v>187709</v>
      </c>
      <c r="D40" s="26">
        <v>23434</v>
      </c>
      <c r="E40" s="29">
        <v>4454</v>
      </c>
      <c r="F40" s="28">
        <v>234344</v>
      </c>
      <c r="G40" s="5"/>
    </row>
    <row r="41" spans="1:7" ht="12.75">
      <c r="A41" s="24" t="s">
        <v>26</v>
      </c>
      <c r="B41" s="8" t="s">
        <v>2</v>
      </c>
      <c r="C41" s="26">
        <v>84380</v>
      </c>
      <c r="D41" s="26">
        <v>318157</v>
      </c>
      <c r="E41" s="29">
        <v>173</v>
      </c>
      <c r="F41" s="28">
        <v>402710</v>
      </c>
      <c r="G41" s="5"/>
    </row>
    <row r="42" spans="1:7" ht="12.75">
      <c r="A42" s="24" t="s">
        <v>27</v>
      </c>
      <c r="B42" s="26">
        <v>145000</v>
      </c>
      <c r="C42" s="26">
        <v>5000</v>
      </c>
      <c r="D42" s="26">
        <v>546200</v>
      </c>
      <c r="E42" s="29">
        <v>1800</v>
      </c>
      <c r="F42" s="28">
        <v>698000</v>
      </c>
      <c r="G42" s="5"/>
    </row>
    <row r="43" spans="1:7" ht="12.75">
      <c r="A43" s="24" t="s">
        <v>28</v>
      </c>
      <c r="B43" s="25">
        <v>630</v>
      </c>
      <c r="C43" s="8" t="s">
        <v>2</v>
      </c>
      <c r="D43" s="26">
        <v>325242</v>
      </c>
      <c r="E43" s="29">
        <v>370</v>
      </c>
      <c r="F43" s="28">
        <v>326242</v>
      </c>
      <c r="G43" s="5"/>
    </row>
    <row r="44" spans="1:7" ht="12.75">
      <c r="A44" s="24" t="s">
        <v>29</v>
      </c>
      <c r="B44" s="25">
        <v>891</v>
      </c>
      <c r="C44" s="26">
        <v>351586</v>
      </c>
      <c r="D44" s="26">
        <v>136811</v>
      </c>
      <c r="E44" s="29">
        <v>2322</v>
      </c>
      <c r="F44" s="28">
        <v>491610</v>
      </c>
      <c r="G44" s="5"/>
    </row>
    <row r="45" spans="1:7" ht="12.75">
      <c r="A45" s="24" t="s">
        <v>30</v>
      </c>
      <c r="B45" s="26">
        <v>23368</v>
      </c>
      <c r="C45" s="26">
        <v>220524</v>
      </c>
      <c r="D45" s="26">
        <v>123683</v>
      </c>
      <c r="E45" s="29">
        <v>368</v>
      </c>
      <c r="F45" s="28">
        <v>367943</v>
      </c>
      <c r="G45" s="5"/>
    </row>
    <row r="46" spans="1:7" ht="12.75">
      <c r="A46" s="24" t="s">
        <v>31</v>
      </c>
      <c r="B46" s="26">
        <v>34200</v>
      </c>
      <c r="C46" s="26">
        <v>368600</v>
      </c>
      <c r="D46" s="26">
        <v>5704</v>
      </c>
      <c r="E46" s="29">
        <v>11939</v>
      </c>
      <c r="F46" s="28">
        <v>420443</v>
      </c>
      <c r="G46" s="5"/>
    </row>
    <row r="47" spans="1:7" ht="12.75">
      <c r="A47" s="24" t="s">
        <v>32</v>
      </c>
      <c r="B47" s="8" t="s">
        <v>2</v>
      </c>
      <c r="C47" s="26">
        <v>130718</v>
      </c>
      <c r="D47" s="26">
        <v>255800</v>
      </c>
      <c r="E47" s="29">
        <v>3079</v>
      </c>
      <c r="F47" s="28">
        <v>389597</v>
      </c>
      <c r="G47" s="5"/>
    </row>
    <row r="48" spans="1:7" ht="12.75">
      <c r="A48" s="24" t="s">
        <v>33</v>
      </c>
      <c r="B48" s="8" t="s">
        <v>2</v>
      </c>
      <c r="C48" s="26">
        <v>240100</v>
      </c>
      <c r="D48" s="26">
        <v>493711</v>
      </c>
      <c r="E48" s="29">
        <v>12614</v>
      </c>
      <c r="F48" s="28">
        <v>746425</v>
      </c>
      <c r="G48" s="5"/>
    </row>
    <row r="49" spans="1:7" ht="12.75">
      <c r="A49" s="30" t="str">
        <f>UPPER(" Castilla y Leon")</f>
        <v> CASTILLA Y LEON</v>
      </c>
      <c r="B49" s="31">
        <v>222836</v>
      </c>
      <c r="C49" s="31">
        <v>1588617</v>
      </c>
      <c r="D49" s="31">
        <v>2228742</v>
      </c>
      <c r="E49" s="32">
        <v>37119</v>
      </c>
      <c r="F49" s="33">
        <v>4077314</v>
      </c>
      <c r="G49" s="5"/>
    </row>
    <row r="50" spans="1:7" ht="12.75">
      <c r="A50" s="24"/>
      <c r="B50" s="26"/>
      <c r="C50" s="26"/>
      <c r="D50" s="26"/>
      <c r="E50" s="29"/>
      <c r="F50" s="28"/>
      <c r="G50" s="5"/>
    </row>
    <row r="51" spans="1:7" ht="12.75">
      <c r="A51" s="30" t="str">
        <f>UPPER(" Madrid")</f>
        <v> MADRID</v>
      </c>
      <c r="B51" s="8" t="s">
        <v>2</v>
      </c>
      <c r="C51" s="31">
        <v>146308</v>
      </c>
      <c r="D51" s="31">
        <v>27433</v>
      </c>
      <c r="E51" s="8" t="s">
        <v>2</v>
      </c>
      <c r="F51" s="33">
        <v>173740</v>
      </c>
      <c r="G51" s="5"/>
    </row>
    <row r="52" spans="1:7" ht="12.75">
      <c r="A52" s="24"/>
      <c r="B52" s="26"/>
      <c r="C52" s="26"/>
      <c r="D52" s="26"/>
      <c r="E52" s="29"/>
      <c r="F52" s="28"/>
      <c r="G52" s="5"/>
    </row>
    <row r="53" spans="1:7" ht="12.75">
      <c r="A53" s="24" t="s">
        <v>34</v>
      </c>
      <c r="B53" s="8" t="s">
        <v>2</v>
      </c>
      <c r="C53" s="26">
        <v>592071</v>
      </c>
      <c r="D53" s="8" t="s">
        <v>2</v>
      </c>
      <c r="E53" s="29">
        <v>12083</v>
      </c>
      <c r="F53" s="28">
        <v>604154</v>
      </c>
      <c r="G53" s="5"/>
    </row>
    <row r="54" spans="1:7" ht="12.75">
      <c r="A54" s="24" t="s">
        <v>35</v>
      </c>
      <c r="B54" s="26">
        <v>223000</v>
      </c>
      <c r="C54" s="26">
        <v>1081203</v>
      </c>
      <c r="D54" s="25">
        <v>3500</v>
      </c>
      <c r="E54" s="29">
        <v>11800</v>
      </c>
      <c r="F54" s="28">
        <v>1319503</v>
      </c>
      <c r="G54" s="5"/>
    </row>
    <row r="55" spans="1:7" ht="12.75">
      <c r="A55" s="24" t="s">
        <v>36</v>
      </c>
      <c r="B55" s="26">
        <v>40000</v>
      </c>
      <c r="C55" s="26">
        <v>372616</v>
      </c>
      <c r="D55" s="27">
        <v>28600</v>
      </c>
      <c r="E55" s="29">
        <v>11640</v>
      </c>
      <c r="F55" s="28">
        <v>452856</v>
      </c>
      <c r="G55" s="5"/>
    </row>
    <row r="56" spans="1:7" ht="12.75">
      <c r="A56" s="24" t="s">
        <v>37</v>
      </c>
      <c r="B56" s="8" t="s">
        <v>2</v>
      </c>
      <c r="C56" s="26">
        <v>295721</v>
      </c>
      <c r="D56" s="8" t="s">
        <v>2</v>
      </c>
      <c r="E56" s="8" t="s">
        <v>2</v>
      </c>
      <c r="F56" s="28">
        <v>295721</v>
      </c>
      <c r="G56" s="5"/>
    </row>
    <row r="57" spans="1:7" ht="12.75">
      <c r="A57" s="24" t="s">
        <v>38</v>
      </c>
      <c r="B57" s="26">
        <v>17524</v>
      </c>
      <c r="C57" s="26">
        <v>415764</v>
      </c>
      <c r="D57" s="26">
        <v>4381</v>
      </c>
      <c r="E57" s="29">
        <v>438</v>
      </c>
      <c r="F57" s="28">
        <v>438107</v>
      </c>
      <c r="G57" s="5"/>
    </row>
    <row r="58" spans="1:7" ht="12.75">
      <c r="A58" s="30" t="str">
        <f>UPPER(" Castilla-La Mancha")</f>
        <v> CASTILLA-LA MANCHA</v>
      </c>
      <c r="B58" s="31">
        <v>280524</v>
      </c>
      <c r="C58" s="31">
        <v>2757375</v>
      </c>
      <c r="D58" s="31">
        <v>36481</v>
      </c>
      <c r="E58" s="32">
        <v>35961</v>
      </c>
      <c r="F58" s="33">
        <v>3110341</v>
      </c>
      <c r="G58" s="5"/>
    </row>
    <row r="59" spans="1:7" ht="12.75">
      <c r="A59" s="24"/>
      <c r="B59" s="26"/>
      <c r="C59" s="26"/>
      <c r="D59" s="26"/>
      <c r="E59" s="29"/>
      <c r="F59" s="28"/>
      <c r="G59" s="5"/>
    </row>
    <row r="60" spans="1:7" ht="12.75">
      <c r="A60" s="24" t="s">
        <v>39</v>
      </c>
      <c r="B60" s="8" t="s">
        <v>2</v>
      </c>
      <c r="C60" s="26">
        <v>69779</v>
      </c>
      <c r="D60" s="27">
        <v>39320</v>
      </c>
      <c r="E60" s="8" t="s">
        <v>2</v>
      </c>
      <c r="F60" s="28">
        <v>109099</v>
      </c>
      <c r="G60" s="5"/>
    </row>
    <row r="61" spans="1:7" ht="12.75">
      <c r="A61" s="24" t="s">
        <v>40</v>
      </c>
      <c r="B61" s="8" t="s">
        <v>2</v>
      </c>
      <c r="C61" s="26">
        <v>145049</v>
      </c>
      <c r="D61" s="8" t="s">
        <v>2</v>
      </c>
      <c r="E61" s="29">
        <v>830</v>
      </c>
      <c r="F61" s="28">
        <v>145879</v>
      </c>
      <c r="G61" s="5"/>
    </row>
    <row r="62" spans="1:7" ht="12.75">
      <c r="A62" s="24" t="s">
        <v>41</v>
      </c>
      <c r="B62" s="26">
        <v>19420</v>
      </c>
      <c r="C62" s="26">
        <v>86008</v>
      </c>
      <c r="D62" s="26">
        <v>21512</v>
      </c>
      <c r="E62" s="29">
        <v>1850</v>
      </c>
      <c r="F62" s="28">
        <v>128790</v>
      </c>
      <c r="G62" s="5"/>
    </row>
    <row r="63" spans="1:7" ht="12.75">
      <c r="A63" s="30" t="str">
        <f>UPPER(" C. Valenciana")</f>
        <v> C. VALENCIANA</v>
      </c>
      <c r="B63" s="31">
        <v>19420</v>
      </c>
      <c r="C63" s="31">
        <v>300836</v>
      </c>
      <c r="D63" s="31">
        <v>60832</v>
      </c>
      <c r="E63" s="32">
        <v>2680</v>
      </c>
      <c r="F63" s="33">
        <v>383768</v>
      </c>
      <c r="G63" s="5"/>
    </row>
    <row r="64" spans="1:7" ht="12.75">
      <c r="A64" s="24"/>
      <c r="B64" s="26"/>
      <c r="C64" s="26"/>
      <c r="D64" s="26"/>
      <c r="E64" s="29"/>
      <c r="F64" s="28"/>
      <c r="G64" s="5"/>
    </row>
    <row r="65" spans="1:7" ht="12.75">
      <c r="A65" s="30" t="str">
        <f>UPPER(" R. de Murcia")</f>
        <v> R. DE MURCIA</v>
      </c>
      <c r="B65" s="8" t="s">
        <v>2</v>
      </c>
      <c r="C65" s="31">
        <v>362364</v>
      </c>
      <c r="D65" s="31">
        <v>114169</v>
      </c>
      <c r="E65" s="32">
        <v>19856</v>
      </c>
      <c r="F65" s="33">
        <v>496389</v>
      </c>
      <c r="G65" s="5"/>
    </row>
    <row r="66" spans="1:7" ht="12.75">
      <c r="A66" s="24"/>
      <c r="B66" s="26"/>
      <c r="C66" s="26"/>
      <c r="D66" s="26"/>
      <c r="E66" s="29"/>
      <c r="F66" s="28"/>
      <c r="G66" s="5"/>
    </row>
    <row r="67" spans="1:7" ht="12.75">
      <c r="A67" s="24" t="s">
        <v>42</v>
      </c>
      <c r="B67" s="26">
        <v>1737721</v>
      </c>
      <c r="C67" s="26">
        <v>179352</v>
      </c>
      <c r="D67" s="26">
        <v>73734</v>
      </c>
      <c r="E67" s="29">
        <v>1993</v>
      </c>
      <c r="F67" s="28">
        <v>1992800</v>
      </c>
      <c r="G67" s="5"/>
    </row>
    <row r="68" spans="1:7" ht="12.75">
      <c r="A68" s="24" t="s">
        <v>43</v>
      </c>
      <c r="B68" s="26">
        <v>376078</v>
      </c>
      <c r="C68" s="26">
        <v>836280</v>
      </c>
      <c r="D68" s="26">
        <v>16082</v>
      </c>
      <c r="E68" s="29">
        <v>8660</v>
      </c>
      <c r="F68" s="28">
        <v>1237100</v>
      </c>
      <c r="G68" s="5"/>
    </row>
    <row r="69" spans="1:7" ht="12.75">
      <c r="A69" s="30" t="str">
        <f>UPPER(" Extremadura")</f>
        <v> EXTREMADURA</v>
      </c>
      <c r="B69" s="31">
        <v>2113799</v>
      </c>
      <c r="C69" s="31">
        <v>1015632</v>
      </c>
      <c r="D69" s="31">
        <v>89816</v>
      </c>
      <c r="E69" s="32">
        <v>10653</v>
      </c>
      <c r="F69" s="34">
        <v>3229900</v>
      </c>
      <c r="G69" s="5"/>
    </row>
    <row r="70" spans="1:7" ht="12.75">
      <c r="A70" s="24"/>
      <c r="B70" s="26"/>
      <c r="C70" s="26"/>
      <c r="D70" s="26"/>
      <c r="E70" s="29"/>
      <c r="F70" s="28"/>
      <c r="G70" s="5"/>
    </row>
    <row r="71" spans="1:7" ht="12.75">
      <c r="A71" s="24" t="s">
        <v>44</v>
      </c>
      <c r="B71" s="26">
        <v>28798.44</v>
      </c>
      <c r="C71" s="26">
        <v>187189.86</v>
      </c>
      <c r="D71" s="26">
        <v>21598.83</v>
      </c>
      <c r="E71" s="29">
        <v>2399.87</v>
      </c>
      <c r="F71" s="28">
        <v>239987</v>
      </c>
      <c r="G71" s="5"/>
    </row>
    <row r="72" spans="1:7" ht="12.75">
      <c r="A72" s="24" t="s">
        <v>45</v>
      </c>
      <c r="B72" s="26">
        <v>2265</v>
      </c>
      <c r="C72" s="26">
        <v>11430</v>
      </c>
      <c r="D72" s="26">
        <v>410</v>
      </c>
      <c r="E72" s="8" t="s">
        <v>2</v>
      </c>
      <c r="F72" s="28">
        <v>14105</v>
      </c>
      <c r="G72" s="5"/>
    </row>
    <row r="73" spans="1:7" ht="12.75">
      <c r="A73" s="24" t="s">
        <v>46</v>
      </c>
      <c r="B73" s="26">
        <v>40024</v>
      </c>
      <c r="C73" s="26">
        <v>320190</v>
      </c>
      <c r="D73" s="26">
        <v>40024</v>
      </c>
      <c r="E73" s="8" t="s">
        <v>2</v>
      </c>
      <c r="F73" s="28">
        <v>400238</v>
      </c>
      <c r="G73" s="5"/>
    </row>
    <row r="74" spans="1:7" ht="12.75">
      <c r="A74" s="24" t="s">
        <v>47</v>
      </c>
      <c r="B74" s="8" t="s">
        <v>2</v>
      </c>
      <c r="C74" s="26">
        <v>359636</v>
      </c>
      <c r="D74" s="8" t="s">
        <v>2</v>
      </c>
      <c r="E74" s="8" t="s">
        <v>2</v>
      </c>
      <c r="F74" s="28">
        <v>359636</v>
      </c>
      <c r="G74" s="5"/>
    </row>
    <row r="75" spans="1:7" ht="12.75">
      <c r="A75" s="24" t="s">
        <v>48</v>
      </c>
      <c r="B75" s="26">
        <v>14500</v>
      </c>
      <c r="C75" s="26">
        <v>215000</v>
      </c>
      <c r="D75" s="26">
        <v>10000</v>
      </c>
      <c r="E75" s="29">
        <v>500</v>
      </c>
      <c r="F75" s="28">
        <v>240000</v>
      </c>
      <c r="G75" s="5"/>
    </row>
    <row r="76" spans="1:7" ht="12.75">
      <c r="A76" s="24" t="s">
        <v>49</v>
      </c>
      <c r="B76" s="26">
        <v>6169</v>
      </c>
      <c r="C76" s="26">
        <v>246767</v>
      </c>
      <c r="D76" s="26">
        <v>55523</v>
      </c>
      <c r="E76" s="8" t="s">
        <v>2</v>
      </c>
      <c r="F76" s="28">
        <v>308459</v>
      </c>
      <c r="G76" s="5"/>
    </row>
    <row r="77" spans="1:7" ht="12.75">
      <c r="A77" s="24" t="s">
        <v>50</v>
      </c>
      <c r="B77" s="26">
        <v>10000</v>
      </c>
      <c r="C77" s="26">
        <v>122917</v>
      </c>
      <c r="D77" s="26">
        <v>10000</v>
      </c>
      <c r="E77" s="29">
        <v>1000</v>
      </c>
      <c r="F77" s="28">
        <v>143917</v>
      </c>
      <c r="G77" s="5"/>
    </row>
    <row r="78" spans="1:7" ht="12.75">
      <c r="A78" s="24" t="s">
        <v>51</v>
      </c>
      <c r="B78" s="26">
        <v>190556.12122698847</v>
      </c>
      <c r="C78" s="26">
        <v>268484.8411271071</v>
      </c>
      <c r="D78" s="26">
        <v>485.57921530147485</v>
      </c>
      <c r="E78" s="29">
        <v>971.1584306029497</v>
      </c>
      <c r="F78" s="28">
        <v>460497.7</v>
      </c>
      <c r="G78" s="5"/>
    </row>
    <row r="79" spans="1:7" ht="12.75">
      <c r="A79" s="30" t="str">
        <f>UPPER(" Andalucia")</f>
        <v> ANDALUCIA</v>
      </c>
      <c r="B79" s="31">
        <v>292312.56122698844</v>
      </c>
      <c r="C79" s="31">
        <v>1731614.701127107</v>
      </c>
      <c r="D79" s="31">
        <v>138041.40921530148</v>
      </c>
      <c r="E79" s="32">
        <v>4871.02843060295</v>
      </c>
      <c r="F79" s="33">
        <v>2166839.7</v>
      </c>
      <c r="G79" s="5"/>
    </row>
    <row r="80" spans="1:7" ht="12.75">
      <c r="A80" s="24"/>
      <c r="B80" s="26"/>
      <c r="C80" s="26"/>
      <c r="D80" s="26"/>
      <c r="E80" s="29"/>
      <c r="F80" s="28"/>
      <c r="G80" s="5"/>
    </row>
    <row r="81" spans="1:7" ht="12.75">
      <c r="A81" s="24" t="s">
        <v>52</v>
      </c>
      <c r="B81" s="8" t="s">
        <v>2</v>
      </c>
      <c r="C81" s="8" t="s">
        <v>2</v>
      </c>
      <c r="D81" s="26">
        <v>32763</v>
      </c>
      <c r="E81" s="8" t="s">
        <v>2</v>
      </c>
      <c r="F81" s="28">
        <v>32763</v>
      </c>
      <c r="G81" s="5"/>
    </row>
    <row r="82" spans="1:7" ht="12.75">
      <c r="A82" s="24" t="s">
        <v>53</v>
      </c>
      <c r="B82" s="8" t="s">
        <v>2</v>
      </c>
      <c r="C82" s="8" t="s">
        <v>2</v>
      </c>
      <c r="D82" s="26">
        <v>10326</v>
      </c>
      <c r="E82" s="29">
        <v>600</v>
      </c>
      <c r="F82" s="28">
        <v>10926</v>
      </c>
      <c r="G82" s="5"/>
    </row>
    <row r="83" spans="1:7" ht="12.75">
      <c r="A83" s="30" t="str">
        <f>UPPER(" Canarias")</f>
        <v> CANARIAS</v>
      </c>
      <c r="B83" s="8" t="s">
        <v>2</v>
      </c>
      <c r="C83" s="8" t="s">
        <v>2</v>
      </c>
      <c r="D83" s="31">
        <v>43089</v>
      </c>
      <c r="E83" s="32">
        <v>600</v>
      </c>
      <c r="F83" s="33">
        <v>43689</v>
      </c>
      <c r="G83" s="5"/>
    </row>
    <row r="84" spans="1:7" ht="12.75">
      <c r="A84" s="24"/>
      <c r="B84" s="35"/>
      <c r="C84" s="35"/>
      <c r="D84" s="35"/>
      <c r="E84" s="36"/>
      <c r="F84" s="28"/>
      <c r="G84" s="5"/>
    </row>
    <row r="85" spans="1:7" ht="13.5" thickBot="1">
      <c r="A85" s="37" t="s">
        <v>54</v>
      </c>
      <c r="B85" s="38">
        <v>2959214.561226988</v>
      </c>
      <c r="C85" s="38">
        <v>11767887</v>
      </c>
      <c r="D85" s="38">
        <v>3951965</v>
      </c>
      <c r="E85" s="39">
        <v>178556.14419848358</v>
      </c>
      <c r="F85" s="40">
        <v>18857623</v>
      </c>
      <c r="G85" s="5"/>
    </row>
    <row r="86" ht="12.75">
      <c r="F86" s="10"/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2003-11-27T10:23:30Z</cp:lastPrinted>
  <dcterms:created xsi:type="dcterms:W3CDTF">2003-08-07T08:19:34Z</dcterms:created>
  <dcterms:modified xsi:type="dcterms:W3CDTF">2004-01-28T13:54:50Z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