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25" firstSheet="20" activeTab="37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  <sheet name="uva57ión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nacional'!$A$1:$AB$101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'[4]tri0ndo'!#REF!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7">'uva57ión'!#REF!</definedName>
    <definedName name="Menú_cuaderno" localSheetId="31">'zan28ria'!#REF!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 localSheetId="37">'[6]índice'!#REF!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 localSheetId="37">'[6]resumen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<sst xmlns="http://schemas.openxmlformats.org/spreadsheetml/2006/main" count="2820" uniqueCount="303">
  <si>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</si>
  <si>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</si>
  <si>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</si>
  <si>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</si>
  <si>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</si>
  <si>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</si>
  <si>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</si>
  <si>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</si>
  <si>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</si>
  <si>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</si>
  <si>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</si>
  <si>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</si>
  <si>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</si>
  <si>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</si>
  <si>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</si>
  <si>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</si>
  <si>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</si>
  <si>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</si>
  <si>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</si>
  <si>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</si>
  <si>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</si>
  <si>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</si>
  <si>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</si>
  <si>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</si>
  <si>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</si>
  <si>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</si>
  <si>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</si>
  <si>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</si>
  <si>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</si>
  <si>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</si>
  <si>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</si>
  <si>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</si>
  <si>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</si>
  <si>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</si>
  <si>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</si>
  <si>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</si>
  <si>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</si>
  <si>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</si>
  <si>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</si>
  <si>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</si>
  <si>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</si>
  <si>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</si>
  <si>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</si>
  <si>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</si>
  <si>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</si>
  <si>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</si>
  <si>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</si>
  <si>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</si>
  <si>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</si>
  <si>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</si>
  <si>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</si>
  <si>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</si>
  <si>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</si>
  <si>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</si>
  <si>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</si>
  <si>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</si>
  <si>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</si>
  <si>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</si>
  <si>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</si>
  <si>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</si>
  <si>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</si>
  <si>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</si>
  <si>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</si>
  <si>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</si>
  <si>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</si>
  <si>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</si>
  <si>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</si>
  <si>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</si>
  <si>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</si>
  <si>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</si>
  <si>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</si>
  <si>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</si>
  <si>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</si>
  <si>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</si>
  <si>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</si>
  <si>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</si>
  <si>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</si>
  <si>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</si>
  <si>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</si>
  <si>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</si>
  <si>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</si>
  <si>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</si>
  <si>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</si>
  <si>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</si>
  <si>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</si>
  <si>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</si>
  <si>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</si>
  <si>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</si>
  <si>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</si>
  <si>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</si>
  <si>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</si>
  <si>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</si>
  <si>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</si>
  <si>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</si>
  <si>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</si>
  <si>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</si>
  <si>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</si>
  <si>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</si>
  <si>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</si>
  <si>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</si>
  <si>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</si>
  <si>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</si>
  <si>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</si>
  <si>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</si>
  <si>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</si>
  <si>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</si>
  <si>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</si>
  <si>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</si>
  <si>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</si>
  <si>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</si>
  <si>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 xml:space="preserve">  (*) Mes al que corresponde la última estimación</t>
  </si>
  <si>
    <t>ENERO 2022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</si>
  <si>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</si>
  <si>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</si>
  <si>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</si>
  <si>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</si>
  <si>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</si>
  <si>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</si>
  <si>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</si>
  <si>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</si>
  <si>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</si>
  <si>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</si>
  <si>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</si>
  <si>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</si>
  <si>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</si>
  <si>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</si>
  <si>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</si>
  <si>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</si>
  <si>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</si>
  <si>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</si>
  <si>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</si>
  <si>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</si>
  <si>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</si>
  <si>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</si>
  <si>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</si>
  <si>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</si>
  <si>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</si>
  <si>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</si>
  <si>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</si>
  <si>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</si>
  <si>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</si>
  <si>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</si>
  <si>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</si>
  <si>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</si>
  <si>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</si>
  <si>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</si>
  <si>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</si>
  <si>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</si>
  <si>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</si>
  <si>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</si>
  <si>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</si>
  <si>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</si>
  <si>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</si>
  <si>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</si>
  <si>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</si>
  <si>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</si>
  <si>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</si>
  <si>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</si>
  <si>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</si>
  <si>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</si>
  <si>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</si>
  <si>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</si>
  <si>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</si>
  <si>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</si>
  <si>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</si>
  <si>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</si>
  <si>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</si>
  <si>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</si>
  <si>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</si>
  <si>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</si>
  <si>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</si>
  <si>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</si>
  <si>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</si>
  <si>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</si>
  <si>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</si>
  <si>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</si>
  <si>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</si>
  <si>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</si>
  <si>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</si>
  <si>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</si>
  <si>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</si>
  <si>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</si>
  <si>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</si>
  <si>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</si>
  <si>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</si>
  <si>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</si>
  <si>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</si>
  <si>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</si>
  <si>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</si>
  <si>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</si>
  <si>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</si>
  <si>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</si>
  <si>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</si>
  <si>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</si>
  <si>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</si>
  <si>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</si>
  <si>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</si>
  <si>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</si>
  <si>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</si>
  <si>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</si>
  <si>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</si>
  <si>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</si>
  <si>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</si>
  <si>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</si>
  <si>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</si>
  <si>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</si>
  <si>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</si>
  <si>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</si>
  <si>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</si>
  <si>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</si>
  <si>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</si>
  <si>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</si>
  <si>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</si>
  <si>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</si>
  <si>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</si>
  <si>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</si>
  <si>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</si>
  <si>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</si>
  <si>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</si>
  <si>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</si>
  <si>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</si>
  <si>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</si>
  <si>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</si>
  <si>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</si>
  <si>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</si>
  <si>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</si>
  <si>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</si>
  <si>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</si>
  <si>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</si>
  <si>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</si>
  <si>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</si>
  <si>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</si>
  <si>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</si>
  <si>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</si>
  <si>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</si>
  <si>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</si>
  <si>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</si>
  <si>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</si>
  <si>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</si>
  <si>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</si>
  <si>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</si>
  <si>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</si>
  <si>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</si>
  <si>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</si>
  <si>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</si>
  <si>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</si>
  <si>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</si>
  <si>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</si>
  <si>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</si>
  <si>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</si>
  <si>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</si>
  <si>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</si>
  <si>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</si>
  <si>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</si>
  <si>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ENERO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</si>
  <si>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</si>
  <si>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</si>
  <si>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</si>
  <si>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</si>
  <si>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15/03/2022</t>
  </si>
  <si>
    <t>cereales otoño invierno</t>
  </si>
  <si>
    <t>pepinillo (9)</t>
  </si>
  <si>
    <t>remolacha total</t>
  </si>
  <si>
    <t>habas verdes (8)</t>
  </si>
  <si>
    <t>endivias (9) (17)</t>
  </si>
  <si>
    <t>champiñón (9)</t>
  </si>
  <si>
    <t>otras setas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</si>
  <si>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</si>
  <si>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</si>
  <si>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</si>
  <si>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</si>
  <si>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</si>
  <si>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</si>
  <si>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</si>
  <si>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</si>
  <si>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</si>
  <si>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</si>
  <si>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</si>
  <si>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</si>
  <si>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/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</si>
  <si>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</si>
  <si>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</si>
  <si>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</si>
  <si>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</si>
  <si>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</si>
  <si>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</si>
  <si>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</si>
  <si>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</si>
  <si>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</si>
  <si>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</si>
  <si>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</si>
  <si>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</si>
  <si>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</si>
  <si>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</si>
  <si>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</si>
  <si>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</si>
  <si>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</si>
  <si>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DEF.</t>
  </si>
  <si>
    <t>MES (1)</t>
  </si>
  <si>
    <t>DEFINITIVO</t>
  </si>
  <si>
    <t>DEFINITIVO
SIONAL</t>
  </si>
  <si>
    <t xml:space="preserve"> uva de vinificación </t>
  </si>
  <si>
    <t>UVA VINIFICACIÓN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</si>
</sst>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0.0"/>
    <numFmt numFmtId="167" formatCode="#,##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64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0" fontId="6" fillId="0" borderId="0" xfId="57" applyFont="1" applyFill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NumberFormat="1" applyFont="1" applyFill="1" applyBorder="1" applyAlignment="1" applyProtection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57" applyFont="1" applyFill="1" applyAlignment="1">
      <alignment vertical="justify"/>
      <protection/>
    </xf>
    <xf numFmtId="0" fontId="4" fillId="0" borderId="0" xfId="57" applyFont="1" applyFill="1" applyAlignment="1">
      <alignment vertical="justify"/>
      <protection/>
    </xf>
    <xf numFmtId="165" fontId="4" fillId="0" borderId="0" xfId="57" applyNumberFormat="1" applyFont="1" applyFill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165" fontId="4" fillId="0" borderId="0" xfId="57" applyNumberFormat="1" applyFont="1" applyAlignment="1" applyProtection="1">
      <alignment vertical="justify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Fill="1" applyAlignment="1">
      <alignment horizontal="right" vertical="justify"/>
      <protection/>
    </xf>
    <xf numFmtId="0" fontId="4" fillId="0" borderId="0" xfId="57" applyFont="1" applyAlignment="1">
      <alignment horizontal="right" vertical="justify"/>
      <protection/>
    </xf>
    <xf numFmtId="165" fontId="4" fillId="0" borderId="0" xfId="57" applyNumberFormat="1" applyFont="1" applyFill="1" applyAlignment="1" applyProtection="1">
      <alignment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3" xfId="57" applyNumberFormat="1" applyFont="1" applyFill="1" applyBorder="1" applyAlignment="1" applyProtection="1">
      <alignment horizontal="center"/>
      <protection/>
    </xf>
    <xf numFmtId="0" fontId="7" fillId="0" borderId="0" xfId="57" applyFont="1">
      <alignment/>
      <protection/>
    </xf>
    <xf numFmtId="165" fontId="4" fillId="0" borderId="0" xfId="57" applyNumberFormat="1" applyFont="1" applyFill="1" applyAlignment="1">
      <alignment horizontal="right" vertical="justify"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Fill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5" fillId="33" borderId="0" xfId="56" applyFont="1" applyFill="1" applyAlignment="1" quotePrefix="1">
      <alignment horizontal="left"/>
      <protection/>
    </xf>
    <xf numFmtId="0" fontId="5" fillId="33" borderId="0" xfId="56" applyFont="1" applyFill="1" applyAlignment="1" quotePrefix="1">
      <alignment/>
      <protection/>
    </xf>
    <xf numFmtId="0" fontId="5" fillId="33" borderId="0" xfId="56" applyFont="1" applyFill="1" applyAlignment="1">
      <alignment/>
      <protection/>
    </xf>
    <xf numFmtId="0" fontId="11" fillId="33" borderId="0" xfId="56" applyFont="1" applyFill="1">
      <alignment/>
      <protection/>
    </xf>
    <xf numFmtId="0" fontId="5" fillId="34" borderId="28" xfId="56" applyFont="1" applyFill="1" applyBorder="1">
      <alignment/>
      <protection/>
    </xf>
    <xf numFmtId="0" fontId="5" fillId="34" borderId="29" xfId="56" applyFont="1" applyFill="1" applyBorder="1">
      <alignment/>
      <protection/>
    </xf>
    <xf numFmtId="0" fontId="5" fillId="34" borderId="30" xfId="56" applyFont="1" applyFill="1" applyBorder="1" applyAlignment="1" quotePrefix="1">
      <alignment horizontal="center"/>
      <protection/>
    </xf>
    <xf numFmtId="0" fontId="5" fillId="33" borderId="0" xfId="56" applyFont="1" applyFill="1">
      <alignment/>
      <protection/>
    </xf>
    <xf numFmtId="0" fontId="5" fillId="34" borderId="19" xfId="56" applyFont="1" applyFill="1" applyBorder="1" applyAlignment="1">
      <alignment horizontal="left"/>
      <protection/>
    </xf>
    <xf numFmtId="0" fontId="5" fillId="34" borderId="0" xfId="56" applyFont="1" applyFill="1" applyBorder="1" applyAlignment="1">
      <alignment horizontal="left"/>
      <protection/>
    </xf>
    <xf numFmtId="0" fontId="5" fillId="34" borderId="31" xfId="56" applyFont="1" applyFill="1" applyBorder="1" applyAlignment="1">
      <alignment horizontal="center"/>
      <protection/>
    </xf>
    <xf numFmtId="0" fontId="5" fillId="33" borderId="19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/>
      <protection/>
    </xf>
    <xf numFmtId="0" fontId="5" fillId="33" borderId="31" xfId="56" applyFont="1" applyFill="1" applyBorder="1" applyAlignment="1">
      <alignment horizontal="center"/>
      <protection/>
    </xf>
    <xf numFmtId="0" fontId="5" fillId="34" borderId="32" xfId="56" applyFont="1" applyFill="1" applyBorder="1" applyAlignment="1">
      <alignment horizontal="left"/>
      <protection/>
    </xf>
    <xf numFmtId="0" fontId="5" fillId="34" borderId="33" xfId="56" applyFont="1" applyFill="1" applyBorder="1" applyAlignment="1">
      <alignment horizontal="left"/>
      <protection/>
    </xf>
    <xf numFmtId="0" fontId="5" fillId="34" borderId="34" xfId="56" applyFont="1" applyFill="1" applyBorder="1" applyAlignment="1">
      <alignment horizontal="center"/>
      <protection/>
    </xf>
    <xf numFmtId="0" fontId="2" fillId="0" borderId="0" xfId="56" applyBorder="1">
      <alignment/>
      <protection/>
    </xf>
    <xf numFmtId="0" fontId="2" fillId="33" borderId="0" xfId="56" applyFill="1" applyAlignment="1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 applyBorder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 applyAlignment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Border="1" applyAlignment="1" quotePrefix="1">
      <alignment horizontal="center" vertical="center"/>
      <protection/>
    </xf>
    <xf numFmtId="0" fontId="13" fillId="0" borderId="0" xfId="56" applyFont="1">
      <alignment/>
      <protection/>
    </xf>
    <xf numFmtId="167" fontId="7" fillId="33" borderId="0" xfId="54" applyNumberFormat="1" applyFont="1" applyFill="1" applyBorder="1" applyAlignment="1" applyProtection="1">
      <alignment vertical="justify"/>
      <protection/>
    </xf>
    <xf numFmtId="167" fontId="6" fillId="34" borderId="0" xfId="54" applyNumberFormat="1" applyFont="1" applyFill="1" applyBorder="1" applyAlignment="1" applyProtection="1">
      <alignment vertical="justify"/>
      <protection/>
    </xf>
    <xf numFmtId="167" fontId="6" fillId="34" borderId="21" xfId="54" applyNumberFormat="1" applyFont="1" applyFill="1" applyBorder="1" applyAlignment="1" applyProtection="1">
      <alignment vertical="justify"/>
      <protection/>
    </xf>
    <xf numFmtId="167" fontId="6" fillId="34" borderId="22" xfId="54" applyNumberFormat="1" applyFont="1" applyFill="1" applyBorder="1" applyAlignment="1" applyProtection="1">
      <alignment vertical="justify"/>
      <protection/>
    </xf>
    <xf numFmtId="167" fontId="7" fillId="34" borderId="15" xfId="54" applyNumberFormat="1" applyFont="1" applyFill="1" applyBorder="1" applyAlignment="1" applyProtection="1">
      <alignment vertical="justify"/>
      <protection/>
    </xf>
    <xf numFmtId="167" fontId="7" fillId="34" borderId="16" xfId="54" applyNumberFormat="1" applyFont="1" applyFill="1" applyBorder="1" applyAlignment="1" applyProtection="1">
      <alignment vertical="justify"/>
      <protection/>
    </xf>
    <xf numFmtId="167" fontId="6" fillId="34" borderId="27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6" fillId="34" borderId="13" xfId="54" applyFont="1" applyFill="1" applyBorder="1" applyAlignment="1">
      <alignment horizontal="center" vertical="justify" wrapText="1"/>
      <protection/>
    </xf>
    <xf numFmtId="0" fontId="6" fillId="35" borderId="13" xfId="0" applyFont="1" applyFill="1" applyBorder="1" applyAlignment="1">
      <alignment horizontal="center" vertical="justify" wrapText="1"/>
    </xf>
    <xf numFmtId="0" fontId="4" fillId="0" borderId="0" xfId="55" applyFont="1" applyAlignment="1">
      <alignment vertical="justify"/>
      <protection/>
    </xf>
    <xf numFmtId="0" fontId="5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justify"/>
      <protection/>
    </xf>
    <xf numFmtId="0" fontId="5" fillId="33" borderId="0" xfId="55" applyFont="1" applyFill="1" applyBorder="1" applyAlignment="1" quotePrefix="1">
      <alignment horizontal="left" vertical="justify"/>
      <protection/>
    </xf>
    <xf numFmtId="0" fontId="5" fillId="33" borderId="0" xfId="55" applyFont="1" applyFill="1" applyBorder="1" applyAlignment="1">
      <alignment horizontal="left" vertical="center"/>
      <protection/>
    </xf>
    <xf numFmtId="0" fontId="6" fillId="34" borderId="10" xfId="55" applyFont="1" applyFill="1" applyBorder="1" applyAlignment="1" quotePrefix="1">
      <alignment horizontal="center" vertical="justify"/>
      <protection/>
    </xf>
    <xf numFmtId="0" fontId="6" fillId="33" borderId="0" xfId="55" applyFont="1" applyFill="1" applyBorder="1" applyAlignment="1">
      <alignment vertical="justify"/>
      <protection/>
    </xf>
    <xf numFmtId="0" fontId="6" fillId="33" borderId="0" xfId="55" applyFont="1" applyFill="1" applyAlignment="1">
      <alignment vertical="justify"/>
      <protection/>
    </xf>
    <xf numFmtId="0" fontId="5" fillId="0" borderId="0" xfId="55" applyFont="1" applyAlignment="1">
      <alignment vertical="justify"/>
      <protection/>
    </xf>
    <xf numFmtId="0" fontId="6" fillId="34" borderId="11" xfId="55" applyFont="1" applyFill="1" applyBorder="1" applyAlignment="1" quotePrefix="1">
      <alignment horizontal="center" vertical="justify"/>
      <protection/>
    </xf>
    <xf numFmtId="0" fontId="6" fillId="34" borderId="12" xfId="55" applyFont="1" applyFill="1" applyBorder="1" applyAlignment="1">
      <alignment vertical="justify"/>
      <protection/>
    </xf>
    <xf numFmtId="0" fontId="6" fillId="34" borderId="13" xfId="55" applyFont="1" applyFill="1" applyBorder="1" applyAlignment="1">
      <alignment vertical="justify"/>
      <protection/>
    </xf>
    <xf numFmtId="0" fontId="6" fillId="34" borderId="14" xfId="55" applyFont="1" applyFill="1" applyBorder="1" applyAlignment="1">
      <alignment vertical="justify"/>
      <protection/>
    </xf>
    <xf numFmtId="1" fontId="6" fillId="34" borderId="15" xfId="55" applyNumberFormat="1" applyFont="1" applyFill="1" applyBorder="1" applyAlignment="1">
      <alignment horizontal="center" vertical="justify"/>
      <protection/>
    </xf>
    <xf numFmtId="1" fontId="6" fillId="34" borderId="16" xfId="55" applyNumberFormat="1" applyFont="1" applyFill="1" applyBorder="1" applyAlignment="1">
      <alignment horizontal="center" vertical="justify"/>
      <protection/>
    </xf>
    <xf numFmtId="1" fontId="6" fillId="34" borderId="17" xfId="55" applyNumberFormat="1" applyFont="1" applyFill="1" applyBorder="1" applyAlignment="1">
      <alignment horizontal="center" vertical="justify"/>
      <protection/>
    </xf>
    <xf numFmtId="1" fontId="6" fillId="33" borderId="0" xfId="55" applyNumberFormat="1" applyFont="1" applyFill="1" applyAlignment="1">
      <alignment horizontal="center" vertical="justify"/>
      <protection/>
    </xf>
    <xf numFmtId="0" fontId="6" fillId="34" borderId="18" xfId="55" applyFont="1" applyFill="1" applyBorder="1" applyAlignment="1">
      <alignment vertical="justify"/>
      <protection/>
    </xf>
    <xf numFmtId="0" fontId="6" fillId="35" borderId="13" xfId="0" applyFont="1" applyFill="1" applyBorder="1" applyAlignment="1">
      <alignment horizontal="center" vertical="justify"/>
    </xf>
    <xf numFmtId="0" fontId="6" fillId="34" borderId="13" xfId="55" applyFont="1" applyFill="1" applyBorder="1" applyAlignment="1">
      <alignment horizontal="center" vertical="justify"/>
      <protection/>
    </xf>
    <xf numFmtId="0" fontId="6" fillId="34" borderId="14" xfId="55" applyFont="1" applyFill="1" applyBorder="1" applyAlignment="1">
      <alignment horizontal="center" vertical="justify"/>
      <protection/>
    </xf>
    <xf numFmtId="0" fontId="6" fillId="33" borderId="0" xfId="55" applyFont="1" applyFill="1" applyAlignment="1">
      <alignment horizontal="center" vertical="justify"/>
      <protection/>
    </xf>
    <xf numFmtId="0" fontId="4" fillId="33" borderId="19" xfId="55" applyFont="1" applyFill="1" applyBorder="1" applyAlignment="1">
      <alignment horizontal="fill" vertical="justify"/>
      <protection/>
    </xf>
    <xf numFmtId="0" fontId="4" fillId="33" borderId="0" xfId="55" applyFont="1" applyFill="1" applyAlignment="1">
      <alignment horizontal="fill" vertical="justify"/>
      <protection/>
    </xf>
    <xf numFmtId="0" fontId="4" fillId="33" borderId="0" xfId="55" applyFont="1" applyFill="1" applyAlignment="1">
      <alignment vertical="justify"/>
      <protection/>
    </xf>
    <xf numFmtId="0" fontId="4" fillId="33" borderId="0" xfId="55" applyFont="1" applyFill="1" applyBorder="1" applyAlignment="1">
      <alignment horizontal="fill" vertical="justify"/>
      <protection/>
    </xf>
    <xf numFmtId="0" fontId="4" fillId="33" borderId="20" xfId="55" applyFont="1" applyFill="1" applyBorder="1" applyAlignment="1">
      <alignment horizontal="fill" vertical="justify"/>
      <protection/>
    </xf>
    <xf numFmtId="0" fontId="7" fillId="33" borderId="19" xfId="55" applyFont="1" applyFill="1" applyBorder="1" applyAlignment="1" quotePrefix="1">
      <alignment horizontal="left" vertical="justify"/>
      <protection/>
    </xf>
    <xf numFmtId="0" fontId="7" fillId="33" borderId="0" xfId="55" applyFont="1" applyFill="1" applyAlignment="1">
      <alignment vertical="justify"/>
      <protection/>
    </xf>
    <xf numFmtId="3" fontId="7" fillId="33" borderId="0" xfId="55" applyNumberFormat="1" applyFont="1" applyFill="1" applyAlignment="1" applyProtection="1">
      <alignment vertical="justify"/>
      <protection/>
    </xf>
    <xf numFmtId="164" fontId="7" fillId="33" borderId="0" xfId="55" applyNumberFormat="1" applyFont="1" applyFill="1" applyAlignment="1" applyProtection="1">
      <alignment vertical="justify"/>
      <protection/>
    </xf>
    <xf numFmtId="167" fontId="7" fillId="33" borderId="0" xfId="55" applyNumberFormat="1" applyFont="1" applyFill="1" applyBorder="1" applyAlignment="1" applyProtection="1">
      <alignment vertical="justify"/>
      <protection/>
    </xf>
    <xf numFmtId="164" fontId="7" fillId="33" borderId="20" xfId="55" applyNumberFormat="1" applyFont="1" applyFill="1" applyBorder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7" fillId="33" borderId="19" xfId="55" applyFont="1" applyFill="1" applyBorder="1" applyAlignment="1">
      <alignment vertical="justify"/>
      <protection/>
    </xf>
    <xf numFmtId="0" fontId="6" fillId="34" borderId="21" xfId="55" applyFont="1" applyFill="1" applyBorder="1" applyAlignment="1">
      <alignment vertical="justify"/>
      <protection/>
    </xf>
    <xf numFmtId="0" fontId="6" fillId="34" borderId="22" xfId="55" applyFont="1" applyFill="1" applyBorder="1" applyAlignment="1">
      <alignment vertical="justify"/>
      <protection/>
    </xf>
    <xf numFmtId="3" fontId="6" fillId="34" borderId="22" xfId="55" applyNumberFormat="1" applyFont="1" applyFill="1" applyBorder="1" applyAlignment="1" applyProtection="1">
      <alignment vertical="justify"/>
      <protection/>
    </xf>
    <xf numFmtId="164" fontId="6" fillId="34" borderId="23" xfId="55" applyNumberFormat="1" applyFont="1" applyFill="1" applyBorder="1" applyAlignment="1" applyProtection="1">
      <alignment vertical="justify"/>
      <protection/>
    </xf>
    <xf numFmtId="164" fontId="6" fillId="33" borderId="0" xfId="55" applyNumberFormat="1" applyFont="1" applyFill="1" applyAlignment="1" applyProtection="1">
      <alignment vertical="justify"/>
      <protection/>
    </xf>
    <xf numFmtId="167" fontId="6" fillId="34" borderId="21" xfId="55" applyNumberFormat="1" applyFont="1" applyFill="1" applyBorder="1" applyAlignment="1" applyProtection="1">
      <alignment vertical="justify"/>
      <protection/>
    </xf>
    <xf numFmtId="167" fontId="6" fillId="34" borderId="22" xfId="55" applyNumberFormat="1" applyFont="1" applyFill="1" applyBorder="1" applyAlignment="1" applyProtection="1">
      <alignment vertical="justify"/>
      <protection/>
    </xf>
    <xf numFmtId="164" fontId="6" fillId="34" borderId="24" xfId="55" applyNumberFormat="1" applyFont="1" applyFill="1" applyBorder="1" applyAlignment="1" applyProtection="1">
      <alignment vertical="justify"/>
      <protection/>
    </xf>
    <xf numFmtId="0" fontId="6" fillId="0" borderId="0" xfId="55" applyFont="1" applyAlignment="1">
      <alignment vertical="justify"/>
      <protection/>
    </xf>
    <xf numFmtId="0" fontId="7" fillId="0" borderId="19" xfId="55" applyFont="1" applyBorder="1" applyAlignment="1">
      <alignment vertical="justify"/>
      <protection/>
    </xf>
    <xf numFmtId="0" fontId="6" fillId="34" borderId="21" xfId="55" applyFont="1" applyFill="1" applyBorder="1" applyAlignment="1" quotePrefix="1">
      <alignment horizontal="left" vertical="justify"/>
      <protection/>
    </xf>
    <xf numFmtId="0" fontId="7" fillId="33" borderId="0" xfId="55" applyFont="1" applyFill="1" applyBorder="1" applyAlignment="1">
      <alignment vertical="justify"/>
      <protection/>
    </xf>
    <xf numFmtId="3" fontId="7" fillId="33" borderId="0" xfId="55" applyNumberFormat="1" applyFont="1" applyFill="1" applyBorder="1" applyAlignment="1" applyProtection="1">
      <alignment vertical="justify"/>
      <protection/>
    </xf>
    <xf numFmtId="164" fontId="7" fillId="33" borderId="0" xfId="55" applyNumberFormat="1" applyFont="1" applyFill="1" applyBorder="1" applyAlignment="1" applyProtection="1">
      <alignment vertical="justify"/>
      <protection/>
    </xf>
    <xf numFmtId="0" fontId="7" fillId="34" borderId="25" xfId="55" applyFont="1" applyFill="1" applyBorder="1" applyAlignment="1">
      <alignment vertical="justify"/>
      <protection/>
    </xf>
    <xf numFmtId="0" fontId="7" fillId="34" borderId="16" xfId="55" applyFont="1" applyFill="1" applyBorder="1" applyAlignment="1">
      <alignment vertical="justify"/>
      <protection/>
    </xf>
    <xf numFmtId="3" fontId="7" fillId="34" borderId="16" xfId="55" applyNumberFormat="1" applyFont="1" applyFill="1" applyBorder="1" applyAlignment="1" applyProtection="1">
      <alignment vertical="justify"/>
      <protection/>
    </xf>
    <xf numFmtId="164" fontId="7" fillId="34" borderId="17" xfId="55" applyNumberFormat="1" applyFont="1" applyFill="1" applyBorder="1" applyAlignment="1" applyProtection="1">
      <alignment vertical="justify"/>
      <protection/>
    </xf>
    <xf numFmtId="167" fontId="7" fillId="34" borderId="15" xfId="55" applyNumberFormat="1" applyFont="1" applyFill="1" applyBorder="1" applyAlignment="1" applyProtection="1">
      <alignment vertical="justify"/>
      <protection/>
    </xf>
    <xf numFmtId="167" fontId="7" fillId="34" borderId="16" xfId="55" applyNumberFormat="1" applyFont="1" applyFill="1" applyBorder="1" applyAlignment="1" applyProtection="1">
      <alignment vertical="justify"/>
      <protection/>
    </xf>
    <xf numFmtId="0" fontId="6" fillId="34" borderId="19" xfId="55" applyFont="1" applyFill="1" applyBorder="1" applyAlignment="1">
      <alignment vertical="justify"/>
      <protection/>
    </xf>
    <xf numFmtId="0" fontId="6" fillId="34" borderId="0" xfId="55" applyFont="1" applyFill="1" applyBorder="1" applyAlignment="1">
      <alignment vertical="justify"/>
      <protection/>
    </xf>
    <xf numFmtId="3" fontId="6" fillId="34" borderId="0" xfId="55" applyNumberFormat="1" applyFont="1" applyFill="1" applyBorder="1" applyAlignment="1" applyProtection="1">
      <alignment vertical="justify"/>
      <protection/>
    </xf>
    <xf numFmtId="164" fontId="6" fillId="34" borderId="20" xfId="55" applyNumberFormat="1" applyFont="1" applyFill="1" applyBorder="1" applyAlignment="1" applyProtection="1">
      <alignment vertical="justify"/>
      <protection/>
    </xf>
    <xf numFmtId="167" fontId="6" fillId="34" borderId="27" xfId="55" applyNumberFormat="1" applyFont="1" applyFill="1" applyBorder="1" applyAlignment="1" applyProtection="1">
      <alignment vertical="justify"/>
      <protection/>
    </xf>
    <xf numFmtId="167" fontId="6" fillId="34" borderId="0" xfId="55" applyNumberFormat="1" applyFont="1" applyFill="1" applyBorder="1" applyAlignment="1" applyProtection="1">
      <alignment vertical="justify"/>
      <protection/>
    </xf>
    <xf numFmtId="0" fontId="2" fillId="34" borderId="26" xfId="55" applyFont="1" applyFill="1" applyBorder="1" applyAlignment="1">
      <alignment vertical="justify"/>
      <protection/>
    </xf>
    <xf numFmtId="0" fontId="2" fillId="34" borderId="13" xfId="55" applyFont="1" applyFill="1" applyBorder="1" applyAlignment="1">
      <alignment vertical="justify"/>
      <protection/>
    </xf>
    <xf numFmtId="3" fontId="2" fillId="34" borderId="13" xfId="55" applyNumberFormat="1" applyFont="1" applyFill="1" applyBorder="1" applyAlignment="1">
      <alignment vertical="justify"/>
      <protection/>
    </xf>
    <xf numFmtId="0" fontId="2" fillId="34" borderId="14" xfId="55" applyFont="1" applyFill="1" applyBorder="1" applyAlignment="1">
      <alignment vertical="justify"/>
      <protection/>
    </xf>
    <xf numFmtId="0" fontId="2" fillId="33" borderId="13" xfId="55" applyFont="1" applyFill="1" applyBorder="1" applyAlignment="1">
      <alignment vertical="justify"/>
      <protection/>
    </xf>
    <xf numFmtId="165" fontId="2" fillId="34" borderId="12" xfId="55" applyNumberFormat="1" applyFont="1" applyFill="1" applyBorder="1" applyAlignment="1">
      <alignment vertical="justify"/>
      <protection/>
    </xf>
    <xf numFmtId="165" fontId="2" fillId="34" borderId="13" xfId="55" applyNumberFormat="1" applyFont="1" applyFill="1" applyBorder="1" applyAlignment="1">
      <alignment vertical="justify"/>
      <protection/>
    </xf>
    <xf numFmtId="0" fontId="2" fillId="0" borderId="0" xfId="55" applyFont="1" applyAlignment="1">
      <alignment vertical="justify"/>
      <protection/>
    </xf>
    <xf numFmtId="37" fontId="2" fillId="0" borderId="0" xfId="55" applyNumberFormat="1" applyFont="1" applyAlignment="1" applyProtection="1">
      <alignment vertical="justify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2" fillId="34" borderId="0" xfId="56" applyFont="1" applyFill="1" applyBorder="1" applyAlignment="1">
      <alignment horizontal="center" vertical="center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0" fillId="33" borderId="43" xfId="56" applyFont="1" applyFill="1" applyBorder="1" applyAlignment="1" quotePrefix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10" fillId="33" borderId="0" xfId="56" applyFont="1" applyFill="1" applyAlignment="1">
      <alignment horizontal="center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  <xf numFmtId="0" fontId="3" fillId="33" borderId="0" xfId="55" applyFont="1" applyFill="1" applyBorder="1" applyAlignment="1" quotePrefix="1">
      <alignment horizontal="center" vertical="center"/>
      <protection/>
    </xf>
    <xf numFmtId="0" fontId="5" fillId="33" borderId="0" xfId="55" applyFont="1" applyFill="1" applyBorder="1" applyAlignment="1" quotePrefix="1">
      <alignment horizontal="center" vertical="justify"/>
      <protection/>
    </xf>
    <xf numFmtId="0" fontId="5" fillId="33" borderId="0" xfId="55" applyFont="1" applyFill="1" applyBorder="1" applyAlignment="1">
      <alignment horizontal="center" vertical="justify"/>
      <protection/>
    </xf>
    <xf numFmtId="0" fontId="6" fillId="34" borderId="15" xfId="55" applyFont="1" applyFill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 quotePrefix="1">
      <alignment horizontal="center" vertical="center"/>
      <protection/>
    </xf>
    <xf numFmtId="0" fontId="6" fillId="34" borderId="16" xfId="55" applyFont="1" applyFill="1" applyBorder="1" applyAlignment="1" quotePrefix="1">
      <alignment horizontal="center" vertical="center"/>
      <protection/>
    </xf>
    <xf numFmtId="0" fontId="6" fillId="34" borderId="17" xfId="55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angas\AppData\Local\Microsoft\Windows\INetCache\Content.Outlook\ZGJCRG1U\cuaderno_Agosto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C7" sqref="C7"/>
    </sheetView>
  </sheetViews>
  <sheetFormatPr defaultColWidth="11.421875" defaultRowHeight="15"/>
  <cols>
    <col min="1" max="9" width="11.421875" style="104" customWidth="1"/>
    <col min="10" max="10" width="21.7109375" style="104" customWidth="1"/>
    <col min="11" max="11" width="0.13671875" style="104" customWidth="1"/>
    <col min="12" max="16384" width="11.421875" style="10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224"/>
      <c r="H2" s="225"/>
      <c r="I2" s="225"/>
      <c r="J2" s="226"/>
      <c r="K2" s="123"/>
    </row>
    <row r="3" spans="1:11" ht="5.25" customHeight="1">
      <c r="A3" s="103"/>
      <c r="B3" s="103"/>
      <c r="C3" s="103"/>
      <c r="D3" s="103"/>
      <c r="E3" s="103"/>
      <c r="F3" s="103"/>
      <c r="G3" s="124"/>
      <c r="H3" s="125"/>
      <c r="I3" s="125"/>
      <c r="J3" s="126"/>
      <c r="K3" s="123"/>
    </row>
    <row r="4" spans="1:11" ht="12.75">
      <c r="A4" s="103"/>
      <c r="B4" s="103"/>
      <c r="C4" s="103"/>
      <c r="D4" s="103"/>
      <c r="E4" s="103"/>
      <c r="F4" s="103"/>
      <c r="G4" s="227" t="s">
        <v>255</v>
      </c>
      <c r="H4" s="228"/>
      <c r="I4" s="228"/>
      <c r="J4" s="229"/>
      <c r="K4" s="123"/>
    </row>
    <row r="5" spans="1:11" ht="12.75">
      <c r="A5" s="103"/>
      <c r="B5" s="103"/>
      <c r="C5" s="103"/>
      <c r="D5" s="103"/>
      <c r="E5" s="103"/>
      <c r="F5" s="103"/>
      <c r="G5" s="230"/>
      <c r="H5" s="231"/>
      <c r="I5" s="231"/>
      <c r="J5" s="232"/>
      <c r="K5" s="123"/>
    </row>
    <row r="6" spans="1:11" ht="12.75">
      <c r="A6" s="103"/>
      <c r="B6" s="103"/>
      <c r="C6" s="103"/>
      <c r="D6" s="103"/>
      <c r="E6" s="103"/>
      <c r="F6" s="103"/>
      <c r="G6" s="127"/>
      <c r="H6" s="127"/>
      <c r="I6" s="127"/>
      <c r="J6" s="127"/>
      <c r="K6" s="123"/>
    </row>
    <row r="7" spans="1:11" ht="5.25" customHeight="1">
      <c r="A7" s="103"/>
      <c r="B7" s="103"/>
      <c r="C7" s="103"/>
      <c r="D7" s="103"/>
      <c r="E7" s="103"/>
      <c r="F7" s="103"/>
      <c r="G7" s="128"/>
      <c r="H7" s="128"/>
      <c r="I7" s="128"/>
      <c r="J7" s="128"/>
      <c r="K7" s="123"/>
    </row>
    <row r="8" spans="1:11" ht="12.75">
      <c r="A8" s="103"/>
      <c r="B8" s="103"/>
      <c r="C8" s="103"/>
      <c r="D8" s="103"/>
      <c r="E8" s="103"/>
      <c r="F8" s="103"/>
      <c r="G8" s="233" t="s">
        <v>256</v>
      </c>
      <c r="H8" s="233"/>
      <c r="I8" s="233"/>
      <c r="J8" s="233"/>
      <c r="K8" s="233"/>
    </row>
    <row r="9" spans="1:11" ht="12.75">
      <c r="A9" s="103"/>
      <c r="B9" s="103"/>
      <c r="C9" s="103"/>
      <c r="D9" s="129"/>
      <c r="E9" s="129"/>
      <c r="F9" s="103"/>
      <c r="G9" s="233" t="s">
        <v>250</v>
      </c>
      <c r="H9" s="233"/>
      <c r="I9" s="233"/>
      <c r="J9" s="233"/>
      <c r="K9" s="233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3.5" thickTop="1">
      <c r="A24" s="103"/>
      <c r="B24" s="103"/>
      <c r="C24" s="130"/>
      <c r="D24" s="131"/>
      <c r="E24" s="131"/>
      <c r="F24" s="131"/>
      <c r="G24" s="131"/>
      <c r="H24" s="131"/>
      <c r="I24" s="132"/>
      <c r="J24" s="103"/>
      <c r="K24" s="103"/>
    </row>
    <row r="25" spans="1:11" ht="12.75">
      <c r="A25" s="103"/>
      <c r="B25" s="103"/>
      <c r="C25" s="133"/>
      <c r="D25" s="134"/>
      <c r="E25" s="134"/>
      <c r="F25" s="134"/>
      <c r="G25" s="134"/>
      <c r="H25" s="134"/>
      <c r="I25" s="135"/>
      <c r="J25" s="103"/>
      <c r="K25" s="103"/>
    </row>
    <row r="26" spans="1:11" ht="12.75">
      <c r="A26" s="103"/>
      <c r="B26" s="103"/>
      <c r="C26" s="133"/>
      <c r="D26" s="134"/>
      <c r="E26" s="134"/>
      <c r="F26" s="134"/>
      <c r="G26" s="134"/>
      <c r="H26" s="134"/>
      <c r="I26" s="135"/>
      <c r="J26" s="103"/>
      <c r="K26" s="103"/>
    </row>
    <row r="27" spans="1:11" ht="18.75" customHeight="1">
      <c r="A27" s="103"/>
      <c r="B27" s="103"/>
      <c r="C27" s="234" t="s">
        <v>251</v>
      </c>
      <c r="D27" s="235"/>
      <c r="E27" s="235"/>
      <c r="F27" s="235"/>
      <c r="G27" s="235"/>
      <c r="H27" s="235"/>
      <c r="I27" s="236"/>
      <c r="J27" s="103"/>
      <c r="K27" s="103"/>
    </row>
    <row r="28" spans="1:11" ht="12.75">
      <c r="A28" s="103"/>
      <c r="B28" s="103"/>
      <c r="C28" s="133"/>
      <c r="D28" s="134"/>
      <c r="E28" s="134"/>
      <c r="F28" s="134"/>
      <c r="G28" s="134"/>
      <c r="H28" s="134"/>
      <c r="I28" s="135"/>
      <c r="J28" s="103"/>
      <c r="K28" s="103"/>
    </row>
    <row r="29" spans="1:11" ht="12.75">
      <c r="A29" s="103"/>
      <c r="B29" s="103"/>
      <c r="C29" s="133"/>
      <c r="D29" s="134"/>
      <c r="E29" s="134"/>
      <c r="F29" s="134"/>
      <c r="G29" s="134"/>
      <c r="H29" s="134"/>
      <c r="I29" s="135"/>
      <c r="J29" s="103"/>
      <c r="K29" s="103"/>
    </row>
    <row r="30" spans="1:11" ht="18.75" customHeight="1">
      <c r="A30" s="103"/>
      <c r="B30" s="103"/>
      <c r="C30" s="234" t="s">
        <v>254</v>
      </c>
      <c r="D30" s="235"/>
      <c r="E30" s="235"/>
      <c r="F30" s="235"/>
      <c r="G30" s="235"/>
      <c r="H30" s="235"/>
      <c r="I30" s="236"/>
      <c r="J30" s="103"/>
      <c r="K30" s="103"/>
    </row>
    <row r="31" spans="1:11" ht="12.75">
      <c r="A31" s="103"/>
      <c r="B31" s="103"/>
      <c r="C31" s="133"/>
      <c r="D31" s="134"/>
      <c r="E31" s="134"/>
      <c r="F31" s="134"/>
      <c r="G31" s="134"/>
      <c r="H31" s="134"/>
      <c r="I31" s="135"/>
      <c r="J31" s="103"/>
      <c r="K31" s="103"/>
    </row>
    <row r="32" spans="1:11" ht="12.75">
      <c r="A32" s="103"/>
      <c r="B32" s="103"/>
      <c r="C32" s="133"/>
      <c r="D32" s="134"/>
      <c r="E32" s="134"/>
      <c r="F32" s="134"/>
      <c r="G32" s="134"/>
      <c r="H32" s="134"/>
      <c r="I32" s="135"/>
      <c r="J32" s="103"/>
      <c r="K32" s="103"/>
    </row>
    <row r="33" spans="1:11" ht="12.75">
      <c r="A33" s="103"/>
      <c r="B33" s="103"/>
      <c r="C33" s="133"/>
      <c r="D33" s="134"/>
      <c r="E33" s="134"/>
      <c r="F33" s="134"/>
      <c r="G33" s="134"/>
      <c r="H33" s="134"/>
      <c r="I33" s="135"/>
      <c r="J33" s="103"/>
      <c r="K33" s="103"/>
    </row>
    <row r="34" spans="1:11" ht="13.5" thickBot="1">
      <c r="A34" s="103"/>
      <c r="B34" s="103"/>
      <c r="C34" s="136"/>
      <c r="D34" s="137"/>
      <c r="E34" s="137"/>
      <c r="F34" s="137"/>
      <c r="G34" s="137"/>
      <c r="H34" s="137"/>
      <c r="I34" s="138"/>
      <c r="J34" s="103"/>
      <c r="K34" s="103"/>
    </row>
    <row r="35" spans="1:11" ht="13.5" thickTop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.75">
      <c r="A40" s="103"/>
      <c r="B40" s="103"/>
      <c r="C40" s="103"/>
      <c r="D40" s="103"/>
      <c r="E40" s="240" t="s">
        <v>252</v>
      </c>
      <c r="F40" s="240"/>
      <c r="G40" s="240"/>
      <c r="H40" s="103"/>
      <c r="I40" s="103"/>
      <c r="J40" s="103"/>
      <c r="K40" s="103"/>
    </row>
    <row r="41" spans="1:11" ht="12.75">
      <c r="A41" s="103"/>
      <c r="B41" s="103"/>
      <c r="C41" s="103"/>
      <c r="D41" s="103"/>
      <c r="E41" s="241"/>
      <c r="F41" s="241"/>
      <c r="G41" s="241"/>
      <c r="H41" s="103"/>
      <c r="I41" s="103"/>
      <c r="J41" s="103"/>
      <c r="K41" s="103"/>
    </row>
    <row r="42" spans="1:11" ht="15.75">
      <c r="A42" s="103"/>
      <c r="B42" s="103"/>
      <c r="C42" s="103"/>
      <c r="D42" s="103"/>
      <c r="E42" s="240" t="s">
        <v>253</v>
      </c>
      <c r="F42" s="240"/>
      <c r="G42" s="240"/>
      <c r="H42" s="103"/>
      <c r="I42" s="103"/>
      <c r="J42" s="103"/>
      <c r="K42" s="103"/>
    </row>
    <row r="43" spans="1:11" ht="12.75">
      <c r="A43" s="103"/>
      <c r="B43" s="103"/>
      <c r="C43" s="103"/>
      <c r="D43" s="103"/>
      <c r="E43" s="241"/>
      <c r="F43" s="241"/>
      <c r="G43" s="241"/>
      <c r="H43" s="103"/>
      <c r="I43" s="103"/>
      <c r="J43" s="103"/>
      <c r="K43" s="103"/>
    </row>
    <row r="44" spans="1:11" ht="15.75">
      <c r="A44" s="103"/>
      <c r="B44" s="103"/>
      <c r="C44" s="103"/>
      <c r="D44" s="103"/>
      <c r="E44" s="139" t="s">
        <v>257</v>
      </c>
      <c r="F44" s="139"/>
      <c r="G44" s="139"/>
      <c r="H44" s="103"/>
      <c r="I44" s="103"/>
      <c r="J44" s="103"/>
      <c r="K44" s="103"/>
    </row>
    <row r="45" spans="1:11" ht="12.75">
      <c r="A45" s="103"/>
      <c r="B45" s="103"/>
      <c r="C45" s="103"/>
      <c r="D45" s="103"/>
      <c r="E45" s="242" t="s">
        <v>258</v>
      </c>
      <c r="F45" s="242"/>
      <c r="G45" s="242"/>
      <c r="H45" s="103"/>
      <c r="I45" s="103"/>
      <c r="J45" s="103"/>
      <c r="K45" s="103"/>
    </row>
    <row r="46" spans="1:1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5">
      <c r="A53" s="103"/>
      <c r="B53" s="103"/>
      <c r="C53" s="103"/>
      <c r="D53" s="140"/>
      <c r="E53" s="103"/>
      <c r="F53" s="141"/>
      <c r="G53" s="141"/>
      <c r="H53" s="103"/>
      <c r="I53" s="103"/>
      <c r="J53" s="103"/>
      <c r="K53" s="103"/>
    </row>
    <row r="54" spans="1:11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3.5" thickBo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9.5" customHeight="1" thickBot="1" thickTop="1">
      <c r="A68" s="103"/>
      <c r="B68" s="103"/>
      <c r="C68" s="103"/>
      <c r="D68" s="103"/>
      <c r="E68" s="103"/>
      <c r="F68" s="103"/>
      <c r="G68" s="103"/>
      <c r="H68" s="237" t="s">
        <v>259</v>
      </c>
      <c r="I68" s="238"/>
      <c r="J68" s="239"/>
      <c r="K68" s="142"/>
    </row>
    <row r="69" spans="1:11" s="143" customFormat="1" ht="12.75" customHeight="1" thickTop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105</v>
      </c>
      <c r="D9" s="30">
        <v>150</v>
      </c>
      <c r="E9" s="30">
        <v>150</v>
      </c>
      <c r="F9" s="31"/>
      <c r="G9" s="31"/>
      <c r="H9" s="144">
        <v>0.294</v>
      </c>
      <c r="I9" s="144">
        <v>0.224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73</v>
      </c>
      <c r="E10" s="30">
        <v>73</v>
      </c>
      <c r="F10" s="31"/>
      <c r="G10" s="31"/>
      <c r="H10" s="144">
        <v>0.097</v>
      </c>
      <c r="I10" s="144">
        <v>0.094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40</v>
      </c>
      <c r="E11" s="30">
        <v>40</v>
      </c>
      <c r="F11" s="31"/>
      <c r="G11" s="31"/>
      <c r="H11" s="144">
        <v>0.025</v>
      </c>
      <c r="I11" s="144">
        <v>0.092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25</v>
      </c>
      <c r="E12" s="30">
        <v>25</v>
      </c>
      <c r="F12" s="31"/>
      <c r="G12" s="31"/>
      <c r="H12" s="144">
        <v>0.028</v>
      </c>
      <c r="I12" s="144">
        <v>0.044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186</v>
      </c>
      <c r="D13" s="38">
        <v>288</v>
      </c>
      <c r="E13" s="38">
        <v>288</v>
      </c>
      <c r="F13" s="39">
        <v>100</v>
      </c>
      <c r="G13" s="40"/>
      <c r="H13" s="146">
        <v>0.44400000000000006</v>
      </c>
      <c r="I13" s="147">
        <v>0.454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55</v>
      </c>
      <c r="D17" s="38">
        <v>81</v>
      </c>
      <c r="E17" s="38">
        <v>81</v>
      </c>
      <c r="F17" s="39">
        <v>100</v>
      </c>
      <c r="G17" s="40"/>
      <c r="H17" s="146">
        <v>0.064</v>
      </c>
      <c r="I17" s="147">
        <v>0.162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5428</v>
      </c>
      <c r="D19" s="30">
        <v>6309</v>
      </c>
      <c r="E19" s="30">
        <v>6676</v>
      </c>
      <c r="F19" s="31"/>
      <c r="G19" s="31"/>
      <c r="H19" s="144">
        <v>29.854</v>
      </c>
      <c r="I19" s="144">
        <v>36.05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5428</v>
      </c>
      <c r="D22" s="38">
        <v>6309</v>
      </c>
      <c r="E22" s="38">
        <v>6676</v>
      </c>
      <c r="F22" s="39">
        <v>105.81708670153749</v>
      </c>
      <c r="G22" s="40"/>
      <c r="H22" s="146">
        <v>29.854</v>
      </c>
      <c r="I22" s="147">
        <v>36.05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10977</v>
      </c>
      <c r="D24" s="38">
        <v>12037</v>
      </c>
      <c r="E24" s="38">
        <v>11750</v>
      </c>
      <c r="F24" s="39">
        <v>97.61568497133837</v>
      </c>
      <c r="G24" s="40"/>
      <c r="H24" s="146">
        <v>49.589</v>
      </c>
      <c r="I24" s="147">
        <v>50.76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257</v>
      </c>
      <c r="D26" s="38">
        <v>310</v>
      </c>
      <c r="E26" s="38">
        <v>300</v>
      </c>
      <c r="F26" s="39">
        <v>96.7741935483871</v>
      </c>
      <c r="G26" s="40"/>
      <c r="H26" s="146">
        <v>1.217</v>
      </c>
      <c r="I26" s="147">
        <v>1.3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3405</v>
      </c>
      <c r="D28" s="30">
        <v>3603</v>
      </c>
      <c r="E28" s="30">
        <v>3500</v>
      </c>
      <c r="F28" s="31"/>
      <c r="G28" s="31"/>
      <c r="H28" s="144">
        <v>13.616</v>
      </c>
      <c r="I28" s="144">
        <v>12.209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13423</v>
      </c>
      <c r="D29" s="30">
        <v>13871</v>
      </c>
      <c r="E29" s="30">
        <v>12500</v>
      </c>
      <c r="F29" s="31"/>
      <c r="G29" s="31"/>
      <c r="H29" s="144">
        <v>34.172</v>
      </c>
      <c r="I29" s="144">
        <v>33.652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7937</v>
      </c>
      <c r="D30" s="30">
        <v>8479</v>
      </c>
      <c r="E30" s="30">
        <v>8500</v>
      </c>
      <c r="F30" s="31"/>
      <c r="G30" s="31"/>
      <c r="H30" s="144">
        <v>14.095</v>
      </c>
      <c r="I30" s="144">
        <v>11.899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24765</v>
      </c>
      <c r="D31" s="38">
        <v>25953</v>
      </c>
      <c r="E31" s="38">
        <v>24500</v>
      </c>
      <c r="F31" s="39">
        <v>94.40141794782876</v>
      </c>
      <c r="G31" s="40"/>
      <c r="H31" s="146">
        <v>61.882999999999996</v>
      </c>
      <c r="I31" s="147">
        <v>57.760000000000005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1426</v>
      </c>
      <c r="D33" s="30">
        <v>1192</v>
      </c>
      <c r="E33" s="30">
        <v>1450</v>
      </c>
      <c r="F33" s="31"/>
      <c r="G33" s="31"/>
      <c r="H33" s="144">
        <v>5.044</v>
      </c>
      <c r="I33" s="144">
        <v>3.464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1041</v>
      </c>
      <c r="D34" s="30">
        <v>900</v>
      </c>
      <c r="E34" s="30">
        <v>900</v>
      </c>
      <c r="F34" s="31"/>
      <c r="G34" s="31"/>
      <c r="H34" s="144">
        <v>2.04</v>
      </c>
      <c r="I34" s="144">
        <v>2.7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1636</v>
      </c>
      <c r="D35" s="30">
        <v>2523.36</v>
      </c>
      <c r="E35" s="30">
        <v>2500</v>
      </c>
      <c r="F35" s="31"/>
      <c r="G35" s="31"/>
      <c r="H35" s="144">
        <v>9.057</v>
      </c>
      <c r="I35" s="144">
        <v>8.832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840</v>
      </c>
      <c r="D36" s="30">
        <v>1850</v>
      </c>
      <c r="E36" s="30">
        <v>840</v>
      </c>
      <c r="F36" s="31"/>
      <c r="G36" s="31"/>
      <c r="H36" s="144">
        <v>1.47</v>
      </c>
      <c r="I36" s="144">
        <v>8.5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4943</v>
      </c>
      <c r="D37" s="38">
        <v>6465.360000000001</v>
      </c>
      <c r="E37" s="38">
        <v>5690</v>
      </c>
      <c r="F37" s="39">
        <v>88.00747367509311</v>
      </c>
      <c r="G37" s="40"/>
      <c r="H37" s="146">
        <v>17.610999999999997</v>
      </c>
      <c r="I37" s="147">
        <v>23.496000000000002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15236</v>
      </c>
      <c r="D39" s="38">
        <v>15000</v>
      </c>
      <c r="E39" s="38">
        <v>14500</v>
      </c>
      <c r="F39" s="39">
        <v>96.66666666666667</v>
      </c>
      <c r="G39" s="40"/>
      <c r="H39" s="146">
        <v>8.532</v>
      </c>
      <c r="I39" s="147">
        <v>8.4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3638</v>
      </c>
      <c r="D41" s="30">
        <v>4164</v>
      </c>
      <c r="E41" s="30">
        <v>4100</v>
      </c>
      <c r="F41" s="31"/>
      <c r="G41" s="31"/>
      <c r="H41" s="144">
        <v>12.968</v>
      </c>
      <c r="I41" s="144">
        <v>11.809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8511</v>
      </c>
      <c r="D42" s="30">
        <v>9680</v>
      </c>
      <c r="E42" s="30">
        <v>9167</v>
      </c>
      <c r="F42" s="31"/>
      <c r="G42" s="31"/>
      <c r="H42" s="144">
        <v>34.52</v>
      </c>
      <c r="I42" s="144">
        <v>38.359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13104</v>
      </c>
      <c r="D43" s="30">
        <v>11461</v>
      </c>
      <c r="E43" s="30">
        <v>11500</v>
      </c>
      <c r="F43" s="31"/>
      <c r="G43" s="31"/>
      <c r="H43" s="144">
        <v>41.624</v>
      </c>
      <c r="I43" s="144">
        <v>27.263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17882</v>
      </c>
      <c r="D44" s="30">
        <v>18222</v>
      </c>
      <c r="E44" s="30">
        <v>16415</v>
      </c>
      <c r="F44" s="31"/>
      <c r="G44" s="31"/>
      <c r="H44" s="144">
        <v>72.731</v>
      </c>
      <c r="I44" s="144">
        <v>63.919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12323</v>
      </c>
      <c r="D45" s="30">
        <v>12230</v>
      </c>
      <c r="E45" s="30">
        <v>13200</v>
      </c>
      <c r="F45" s="31"/>
      <c r="G45" s="31"/>
      <c r="H45" s="144">
        <v>40.252</v>
      </c>
      <c r="I45" s="144">
        <v>35.15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2708</v>
      </c>
      <c r="D46" s="30">
        <v>2359</v>
      </c>
      <c r="E46" s="30">
        <v>2300</v>
      </c>
      <c r="F46" s="31"/>
      <c r="G46" s="31"/>
      <c r="H46" s="144">
        <v>8.761</v>
      </c>
      <c r="I46" s="144">
        <v>6.437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1670</v>
      </c>
      <c r="D47" s="30">
        <v>1302</v>
      </c>
      <c r="E47" s="30">
        <v>1300</v>
      </c>
      <c r="F47" s="31"/>
      <c r="G47" s="31"/>
      <c r="H47" s="144">
        <v>6.533</v>
      </c>
      <c r="I47" s="144">
        <v>4.029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9034</v>
      </c>
      <c r="D48" s="30">
        <v>9573</v>
      </c>
      <c r="E48" s="30">
        <v>9600</v>
      </c>
      <c r="F48" s="31"/>
      <c r="G48" s="31"/>
      <c r="H48" s="144">
        <v>32.228</v>
      </c>
      <c r="I48" s="144">
        <v>26.999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12442</v>
      </c>
      <c r="D49" s="30">
        <v>6095</v>
      </c>
      <c r="E49" s="30">
        <v>6095</v>
      </c>
      <c r="F49" s="31"/>
      <c r="G49" s="31"/>
      <c r="H49" s="144">
        <v>43.845</v>
      </c>
      <c r="I49" s="144">
        <v>13.949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81312</v>
      </c>
      <c r="D50" s="38">
        <v>75086</v>
      </c>
      <c r="E50" s="38">
        <v>73677</v>
      </c>
      <c r="F50" s="39">
        <v>98.12348507045255</v>
      </c>
      <c r="G50" s="40"/>
      <c r="H50" s="146">
        <v>293.462</v>
      </c>
      <c r="I50" s="147">
        <v>227.91400000000002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6466</v>
      </c>
      <c r="D52" s="38">
        <v>7242</v>
      </c>
      <c r="E52" s="38">
        <v>6598</v>
      </c>
      <c r="F52" s="39">
        <v>91.10742888704777</v>
      </c>
      <c r="G52" s="40"/>
      <c r="H52" s="146">
        <v>10.075</v>
      </c>
      <c r="I52" s="147">
        <v>18.448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38939</v>
      </c>
      <c r="D54" s="30">
        <v>43800</v>
      </c>
      <c r="E54" s="30">
        <v>40000</v>
      </c>
      <c r="F54" s="31"/>
      <c r="G54" s="31"/>
      <c r="H54" s="144">
        <v>111.165</v>
      </c>
      <c r="I54" s="144">
        <v>128.75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76973</v>
      </c>
      <c r="D55" s="30">
        <v>76906</v>
      </c>
      <c r="E55" s="30">
        <v>76900</v>
      </c>
      <c r="F55" s="31"/>
      <c r="G55" s="31"/>
      <c r="H55" s="144">
        <v>191.512</v>
      </c>
      <c r="I55" s="144">
        <v>192.265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13332</v>
      </c>
      <c r="D56" s="30">
        <v>13787</v>
      </c>
      <c r="E56" s="30">
        <v>9725</v>
      </c>
      <c r="F56" s="31"/>
      <c r="G56" s="31"/>
      <c r="H56" s="144">
        <v>36.728</v>
      </c>
      <c r="I56" s="144">
        <v>36.8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7033</v>
      </c>
      <c r="D57" s="30">
        <v>6433</v>
      </c>
      <c r="E57" s="30">
        <v>6433</v>
      </c>
      <c r="F57" s="31"/>
      <c r="G57" s="31"/>
      <c r="H57" s="144">
        <v>21.264</v>
      </c>
      <c r="I57" s="144">
        <v>16.256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45239</v>
      </c>
      <c r="D58" s="30">
        <v>45983</v>
      </c>
      <c r="E58" s="30">
        <v>45400</v>
      </c>
      <c r="F58" s="31"/>
      <c r="G58" s="31"/>
      <c r="H58" s="144">
        <v>132.488</v>
      </c>
      <c r="I58" s="144">
        <v>70.833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181516</v>
      </c>
      <c r="D59" s="38">
        <v>186909</v>
      </c>
      <c r="E59" s="38">
        <v>178458</v>
      </c>
      <c r="F59" s="39">
        <v>95.47854838450797</v>
      </c>
      <c r="G59" s="40"/>
      <c r="H59" s="146">
        <v>493.15700000000004</v>
      </c>
      <c r="I59" s="147">
        <v>444.904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2358</v>
      </c>
      <c r="D61" s="30">
        <v>1950</v>
      </c>
      <c r="E61" s="30">
        <v>1658</v>
      </c>
      <c r="F61" s="31"/>
      <c r="G61" s="31"/>
      <c r="H61" s="144">
        <v>7.061</v>
      </c>
      <c r="I61" s="144">
        <v>5.955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1142</v>
      </c>
      <c r="D62" s="30">
        <v>1142</v>
      </c>
      <c r="E62" s="30">
        <v>1368</v>
      </c>
      <c r="F62" s="31"/>
      <c r="G62" s="31"/>
      <c r="H62" s="144">
        <v>2.106</v>
      </c>
      <c r="I62" s="144">
        <v>1.922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2234</v>
      </c>
      <c r="D63" s="30">
        <v>2234</v>
      </c>
      <c r="E63" s="30">
        <v>2057</v>
      </c>
      <c r="F63" s="31"/>
      <c r="G63" s="31"/>
      <c r="H63" s="144">
        <v>6.184</v>
      </c>
      <c r="I63" s="144">
        <v>4.821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5734</v>
      </c>
      <c r="D64" s="38">
        <v>5326</v>
      </c>
      <c r="E64" s="38">
        <v>5083</v>
      </c>
      <c r="F64" s="39">
        <v>95.43747653022906</v>
      </c>
      <c r="G64" s="40"/>
      <c r="H64" s="146">
        <v>15.350999999999999</v>
      </c>
      <c r="I64" s="147">
        <v>12.698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15561</v>
      </c>
      <c r="D66" s="38">
        <v>15015</v>
      </c>
      <c r="E66" s="38">
        <v>15561</v>
      </c>
      <c r="F66" s="39">
        <v>103.63636363636364</v>
      </c>
      <c r="G66" s="40"/>
      <c r="H66" s="146">
        <v>35.043</v>
      </c>
      <c r="I66" s="147">
        <v>20.299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47834</v>
      </c>
      <c r="D68" s="30">
        <v>48000</v>
      </c>
      <c r="E68" s="30">
        <v>48000</v>
      </c>
      <c r="F68" s="31"/>
      <c r="G68" s="31"/>
      <c r="H68" s="144">
        <v>93.749</v>
      </c>
      <c r="I68" s="144">
        <v>100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5560</v>
      </c>
      <c r="D69" s="30">
        <v>4850</v>
      </c>
      <c r="E69" s="30">
        <v>4700</v>
      </c>
      <c r="F69" s="31"/>
      <c r="G69" s="31"/>
      <c r="H69" s="144">
        <v>10.361</v>
      </c>
      <c r="I69" s="144">
        <v>9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53394</v>
      </c>
      <c r="D70" s="38">
        <v>52850</v>
      </c>
      <c r="E70" s="38">
        <v>52700</v>
      </c>
      <c r="F70" s="39">
        <v>99.71617786187322</v>
      </c>
      <c r="G70" s="40"/>
      <c r="H70" s="146">
        <v>104.11</v>
      </c>
      <c r="I70" s="147">
        <v>109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3349</v>
      </c>
      <c r="D72" s="30">
        <v>3179</v>
      </c>
      <c r="E72" s="30">
        <v>3193</v>
      </c>
      <c r="F72" s="31"/>
      <c r="G72" s="31"/>
      <c r="H72" s="144">
        <v>6.567</v>
      </c>
      <c r="I72" s="144">
        <v>3.608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13120</v>
      </c>
      <c r="D73" s="30">
        <v>12795</v>
      </c>
      <c r="E73" s="30">
        <v>12795</v>
      </c>
      <c r="F73" s="31"/>
      <c r="G73" s="31"/>
      <c r="H73" s="144">
        <v>21.558</v>
      </c>
      <c r="I73" s="144">
        <v>21.022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28215</v>
      </c>
      <c r="D74" s="30">
        <v>27477</v>
      </c>
      <c r="E74" s="30">
        <v>25000</v>
      </c>
      <c r="F74" s="31"/>
      <c r="G74" s="31"/>
      <c r="H74" s="144">
        <v>58.182</v>
      </c>
      <c r="I74" s="144">
        <v>56.239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22383</v>
      </c>
      <c r="D75" s="30">
        <v>21296</v>
      </c>
      <c r="E75" s="30">
        <v>22571</v>
      </c>
      <c r="F75" s="31"/>
      <c r="G75" s="31"/>
      <c r="H75" s="144">
        <v>42.214</v>
      </c>
      <c r="I75" s="144">
        <v>53.24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3301</v>
      </c>
      <c r="D76" s="30">
        <v>2460</v>
      </c>
      <c r="E76" s="30">
        <v>2560</v>
      </c>
      <c r="F76" s="31"/>
      <c r="G76" s="31"/>
      <c r="H76" s="144">
        <v>8.252</v>
      </c>
      <c r="I76" s="144">
        <v>6.15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5178</v>
      </c>
      <c r="D77" s="30">
        <v>5034</v>
      </c>
      <c r="E77" s="30">
        <v>5034</v>
      </c>
      <c r="F77" s="31"/>
      <c r="G77" s="31"/>
      <c r="H77" s="144">
        <v>10.88</v>
      </c>
      <c r="I77" s="144">
        <v>8.21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8839</v>
      </c>
      <c r="D78" s="30">
        <v>9836</v>
      </c>
      <c r="E78" s="30">
        <v>9600</v>
      </c>
      <c r="F78" s="31"/>
      <c r="G78" s="31"/>
      <c r="H78" s="144">
        <v>13.805</v>
      </c>
      <c r="I78" s="144">
        <v>17.705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15655</v>
      </c>
      <c r="D79" s="30">
        <v>15710</v>
      </c>
      <c r="E79" s="30">
        <v>15710</v>
      </c>
      <c r="F79" s="31"/>
      <c r="G79" s="31"/>
      <c r="H79" s="144">
        <v>41.76</v>
      </c>
      <c r="I79" s="144">
        <v>20.423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100040</v>
      </c>
      <c r="D80" s="38">
        <v>97787</v>
      </c>
      <c r="E80" s="38">
        <v>96463</v>
      </c>
      <c r="F80" s="39">
        <v>98.6460367942569</v>
      </c>
      <c r="G80" s="40"/>
      <c r="H80" s="146">
        <v>203.21800000000002</v>
      </c>
      <c r="I80" s="147">
        <v>186.59700000000004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71</v>
      </c>
      <c r="D82" s="30">
        <v>71</v>
      </c>
      <c r="E82" s="30">
        <v>71</v>
      </c>
      <c r="F82" s="31"/>
      <c r="G82" s="31"/>
      <c r="H82" s="144">
        <v>0.077</v>
      </c>
      <c r="I82" s="144">
        <v>0.077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227</v>
      </c>
      <c r="D83" s="30">
        <v>227</v>
      </c>
      <c r="E83" s="30">
        <v>227</v>
      </c>
      <c r="F83" s="31"/>
      <c r="G83" s="31"/>
      <c r="H83" s="144">
        <v>0.128</v>
      </c>
      <c r="I83" s="144">
        <v>0.128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298</v>
      </c>
      <c r="D84" s="38">
        <v>298</v>
      </c>
      <c r="E84" s="38">
        <v>298</v>
      </c>
      <c r="F84" s="39">
        <v>100</v>
      </c>
      <c r="G84" s="40"/>
      <c r="H84" s="146">
        <v>0.20500000000000002</v>
      </c>
      <c r="I84" s="147">
        <v>0.20500000000000002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506168</v>
      </c>
      <c r="D87" s="53">
        <v>506956.36</v>
      </c>
      <c r="E87" s="53">
        <v>492623</v>
      </c>
      <c r="F87" s="54">
        <f>IF(D87&gt;0,100*E87/D87,0)</f>
        <v>97.172663935018</v>
      </c>
      <c r="G87" s="40"/>
      <c r="H87" s="150">
        <v>1323.8149999999998</v>
      </c>
      <c r="I87" s="145">
        <v>1198.447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79</v>
      </c>
      <c r="D9" s="30">
        <v>100</v>
      </c>
      <c r="E9" s="30">
        <v>100</v>
      </c>
      <c r="F9" s="31"/>
      <c r="G9" s="31"/>
      <c r="H9" s="144">
        <v>0.323</v>
      </c>
      <c r="I9" s="144">
        <v>0.295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655</v>
      </c>
      <c r="D10" s="30">
        <v>453</v>
      </c>
      <c r="E10" s="30">
        <v>453</v>
      </c>
      <c r="F10" s="31"/>
      <c r="G10" s="31"/>
      <c r="H10" s="144">
        <v>2.424</v>
      </c>
      <c r="I10" s="144">
        <v>1.676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3647</v>
      </c>
      <c r="D11" s="30">
        <v>3500</v>
      </c>
      <c r="E11" s="30">
        <v>3500</v>
      </c>
      <c r="F11" s="31"/>
      <c r="G11" s="31"/>
      <c r="H11" s="144">
        <v>11.744</v>
      </c>
      <c r="I11" s="144">
        <v>11.82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50</v>
      </c>
      <c r="E12" s="30">
        <v>50</v>
      </c>
      <c r="F12" s="31"/>
      <c r="G12" s="31"/>
      <c r="H12" s="144">
        <v>0.139</v>
      </c>
      <c r="I12" s="144">
        <v>0.155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4426</v>
      </c>
      <c r="D13" s="38">
        <v>4103</v>
      </c>
      <c r="E13" s="38">
        <v>4103</v>
      </c>
      <c r="F13" s="39">
        <v>100</v>
      </c>
      <c r="G13" s="40"/>
      <c r="H13" s="146">
        <v>14.629999999999999</v>
      </c>
      <c r="I13" s="147">
        <v>13.946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42</v>
      </c>
      <c r="D17" s="38">
        <v>22</v>
      </c>
      <c r="E17" s="38">
        <v>22</v>
      </c>
      <c r="F17" s="39">
        <v>100</v>
      </c>
      <c r="G17" s="40"/>
      <c r="H17" s="146">
        <v>0.066</v>
      </c>
      <c r="I17" s="147">
        <v>0.066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172</v>
      </c>
      <c r="D19" s="30">
        <v>191</v>
      </c>
      <c r="E19" s="30">
        <v>192</v>
      </c>
      <c r="F19" s="31"/>
      <c r="G19" s="31"/>
      <c r="H19" s="144">
        <v>0.791</v>
      </c>
      <c r="I19" s="144">
        <v>0.787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172</v>
      </c>
      <c r="D22" s="38">
        <v>191</v>
      </c>
      <c r="E22" s="38">
        <v>192</v>
      </c>
      <c r="F22" s="39">
        <v>100.52356020942409</v>
      </c>
      <c r="G22" s="40"/>
      <c r="H22" s="146">
        <v>0.791</v>
      </c>
      <c r="I22" s="147">
        <v>0.787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33</v>
      </c>
      <c r="D24" s="38">
        <v>51</v>
      </c>
      <c r="E24" s="38">
        <v>50</v>
      </c>
      <c r="F24" s="39">
        <v>98.03921568627452</v>
      </c>
      <c r="G24" s="40"/>
      <c r="H24" s="146">
        <v>0.099</v>
      </c>
      <c r="I24" s="147">
        <v>0.12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119</v>
      </c>
      <c r="D26" s="38">
        <v>45</v>
      </c>
      <c r="E26" s="38">
        <v>150</v>
      </c>
      <c r="F26" s="39">
        <v>333.3333333333333</v>
      </c>
      <c r="G26" s="40"/>
      <c r="H26" s="146">
        <v>0.452</v>
      </c>
      <c r="I26" s="147">
        <v>0.18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472</v>
      </c>
      <c r="D28" s="30">
        <v>449</v>
      </c>
      <c r="E28" s="30">
        <v>450</v>
      </c>
      <c r="F28" s="31"/>
      <c r="G28" s="31"/>
      <c r="H28" s="144">
        <v>1.463</v>
      </c>
      <c r="I28" s="144">
        <v>1.217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8405</v>
      </c>
      <c r="D29" s="30">
        <v>5610</v>
      </c>
      <c r="E29" s="30">
        <v>7200</v>
      </c>
      <c r="F29" s="31"/>
      <c r="G29" s="31"/>
      <c r="H29" s="144">
        <v>19.335</v>
      </c>
      <c r="I29" s="144">
        <v>14.811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3489</v>
      </c>
      <c r="D30" s="30">
        <v>3438</v>
      </c>
      <c r="E30" s="30">
        <v>3510</v>
      </c>
      <c r="F30" s="31"/>
      <c r="G30" s="31"/>
      <c r="H30" s="144">
        <v>5.877</v>
      </c>
      <c r="I30" s="144">
        <v>5.632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12366</v>
      </c>
      <c r="D31" s="38">
        <v>9497</v>
      </c>
      <c r="E31" s="38">
        <v>11160</v>
      </c>
      <c r="F31" s="39">
        <v>117.51079288196273</v>
      </c>
      <c r="G31" s="40"/>
      <c r="H31" s="146">
        <v>26.675</v>
      </c>
      <c r="I31" s="147">
        <v>21.659999999999997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63</v>
      </c>
      <c r="E33" s="30">
        <v>60</v>
      </c>
      <c r="F33" s="31"/>
      <c r="G33" s="31"/>
      <c r="H33" s="144">
        <v>0.097</v>
      </c>
      <c r="I33" s="144">
        <v>0.191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521</v>
      </c>
      <c r="D34" s="30">
        <v>463</v>
      </c>
      <c r="E34" s="30">
        <v>463</v>
      </c>
      <c r="F34" s="31"/>
      <c r="G34" s="31"/>
      <c r="H34" s="144">
        <v>1.238</v>
      </c>
      <c r="I34" s="144">
        <v>1.5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640</v>
      </c>
      <c r="D35" s="30">
        <v>810.61</v>
      </c>
      <c r="E35" s="30">
        <v>500</v>
      </c>
      <c r="F35" s="31"/>
      <c r="G35" s="31"/>
      <c r="H35" s="144">
        <v>2.234</v>
      </c>
      <c r="I35" s="144">
        <v>2.675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1</v>
      </c>
      <c r="E36" s="30">
        <v>3</v>
      </c>
      <c r="F36" s="31"/>
      <c r="G36" s="31"/>
      <c r="H36" s="144">
        <v>0.007</v>
      </c>
      <c r="I36" s="144">
        <v>0.003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1192</v>
      </c>
      <c r="D37" s="38">
        <v>1337.6100000000001</v>
      </c>
      <c r="E37" s="38">
        <v>1026</v>
      </c>
      <c r="F37" s="39">
        <v>76.70397200977862</v>
      </c>
      <c r="G37" s="40"/>
      <c r="H37" s="146">
        <v>3.576</v>
      </c>
      <c r="I37" s="147">
        <v>4.369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1</v>
      </c>
      <c r="F39" s="39">
        <v>16.666666666666668</v>
      </c>
      <c r="G39" s="40"/>
      <c r="H39" s="146">
        <v>0.006</v>
      </c>
      <c r="I39" s="147">
        <v>0.006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12787</v>
      </c>
      <c r="D41" s="30">
        <v>11227</v>
      </c>
      <c r="E41" s="30">
        <v>11300</v>
      </c>
      <c r="F41" s="31"/>
      <c r="G41" s="31"/>
      <c r="H41" s="144">
        <v>38.264</v>
      </c>
      <c r="I41" s="144">
        <v>23.431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4610</v>
      </c>
      <c r="D42" s="30">
        <v>3453</v>
      </c>
      <c r="E42" s="30">
        <v>4618</v>
      </c>
      <c r="F42" s="31"/>
      <c r="G42" s="31"/>
      <c r="H42" s="144">
        <v>17.049</v>
      </c>
      <c r="I42" s="144">
        <v>11.251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12898</v>
      </c>
      <c r="D43" s="30">
        <v>11421</v>
      </c>
      <c r="E43" s="30">
        <v>11500</v>
      </c>
      <c r="F43" s="31"/>
      <c r="G43" s="31"/>
      <c r="H43" s="144">
        <v>33.156</v>
      </c>
      <c r="I43" s="144">
        <v>25.99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15919</v>
      </c>
      <c r="D44" s="30">
        <v>14637</v>
      </c>
      <c r="E44" s="30">
        <v>14670</v>
      </c>
      <c r="F44" s="31"/>
      <c r="G44" s="31"/>
      <c r="H44" s="144">
        <v>50.371</v>
      </c>
      <c r="I44" s="144">
        <v>45.805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9874</v>
      </c>
      <c r="D45" s="30">
        <v>8190</v>
      </c>
      <c r="E45" s="30">
        <v>7800</v>
      </c>
      <c r="F45" s="31"/>
      <c r="G45" s="31"/>
      <c r="H45" s="144">
        <v>30.146</v>
      </c>
      <c r="I45" s="144">
        <v>21.268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10799</v>
      </c>
      <c r="D46" s="30">
        <v>9313</v>
      </c>
      <c r="E46" s="30">
        <v>9300</v>
      </c>
      <c r="F46" s="31"/>
      <c r="G46" s="31"/>
      <c r="H46" s="144">
        <v>36.949</v>
      </c>
      <c r="I46" s="144">
        <v>27.057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14489</v>
      </c>
      <c r="D47" s="30">
        <v>12052</v>
      </c>
      <c r="E47" s="30">
        <v>12200</v>
      </c>
      <c r="F47" s="31"/>
      <c r="G47" s="31"/>
      <c r="H47" s="144">
        <v>41.018</v>
      </c>
      <c r="I47" s="144">
        <v>37.22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9127</v>
      </c>
      <c r="D48" s="30">
        <v>7562</v>
      </c>
      <c r="E48" s="30">
        <v>7200</v>
      </c>
      <c r="F48" s="31"/>
      <c r="G48" s="31"/>
      <c r="H48" s="144">
        <v>33.043</v>
      </c>
      <c r="I48" s="144">
        <v>23.516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7462</v>
      </c>
      <c r="D49" s="30">
        <v>7718</v>
      </c>
      <c r="E49" s="30">
        <v>7718</v>
      </c>
      <c r="F49" s="31"/>
      <c r="G49" s="31"/>
      <c r="H49" s="144">
        <v>25.708</v>
      </c>
      <c r="I49" s="144">
        <v>13.653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97965</v>
      </c>
      <c r="D50" s="38">
        <v>85573</v>
      </c>
      <c r="E50" s="38">
        <v>86306</v>
      </c>
      <c r="F50" s="39">
        <v>100.85657859371531</v>
      </c>
      <c r="G50" s="40"/>
      <c r="H50" s="146">
        <v>305.70399999999995</v>
      </c>
      <c r="I50" s="147">
        <v>229.19099999999997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1473</v>
      </c>
      <c r="D52" s="38">
        <v>1530</v>
      </c>
      <c r="E52" s="38">
        <v>1380</v>
      </c>
      <c r="F52" s="39">
        <v>90.19607843137256</v>
      </c>
      <c r="G52" s="40"/>
      <c r="H52" s="146">
        <v>2.458</v>
      </c>
      <c r="I52" s="147">
        <v>2.264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2002</v>
      </c>
      <c r="D54" s="30">
        <v>1565</v>
      </c>
      <c r="E54" s="30">
        <v>1650</v>
      </c>
      <c r="F54" s="31"/>
      <c r="G54" s="31"/>
      <c r="H54" s="144">
        <v>3.448</v>
      </c>
      <c r="I54" s="144">
        <v>3.148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1779</v>
      </c>
      <c r="D55" s="30">
        <v>1590</v>
      </c>
      <c r="E55" s="30">
        <v>1590</v>
      </c>
      <c r="F55" s="31"/>
      <c r="G55" s="31"/>
      <c r="H55" s="144">
        <v>3.028</v>
      </c>
      <c r="I55" s="144">
        <v>2.703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752</v>
      </c>
      <c r="D56" s="30">
        <v>588</v>
      </c>
      <c r="E56" s="30">
        <v>750</v>
      </c>
      <c r="F56" s="31"/>
      <c r="G56" s="31"/>
      <c r="H56" s="144">
        <v>2.031</v>
      </c>
      <c r="I56" s="144">
        <v>1.5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3715</v>
      </c>
      <c r="D57" s="30">
        <v>1830</v>
      </c>
      <c r="E57" s="30">
        <v>1830</v>
      </c>
      <c r="F57" s="31"/>
      <c r="G57" s="31"/>
      <c r="H57" s="144">
        <v>11.168</v>
      </c>
      <c r="I57" s="144">
        <v>5.856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9357</v>
      </c>
      <c r="D58" s="30">
        <v>7888</v>
      </c>
      <c r="E58" s="30">
        <v>7700</v>
      </c>
      <c r="F58" s="31"/>
      <c r="G58" s="31"/>
      <c r="H58" s="144">
        <v>13.92</v>
      </c>
      <c r="I58" s="144">
        <v>12.941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17605</v>
      </c>
      <c r="D59" s="38">
        <v>13461</v>
      </c>
      <c r="E59" s="38">
        <v>13520</v>
      </c>
      <c r="F59" s="39">
        <v>100.43830324641557</v>
      </c>
      <c r="G59" s="40"/>
      <c r="H59" s="146">
        <v>33.595</v>
      </c>
      <c r="I59" s="147">
        <v>26.148000000000003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7</v>
      </c>
      <c r="E61" s="30">
        <v>10</v>
      </c>
      <c r="F61" s="31"/>
      <c r="G61" s="31"/>
      <c r="H61" s="144">
        <v>0.075</v>
      </c>
      <c r="I61" s="144">
        <v>0.006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467</v>
      </c>
      <c r="D62" s="30">
        <v>467</v>
      </c>
      <c r="E62" s="30">
        <v>355</v>
      </c>
      <c r="F62" s="31"/>
      <c r="G62" s="31"/>
      <c r="H62" s="144">
        <v>0.642</v>
      </c>
      <c r="I62" s="144">
        <v>0.584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152</v>
      </c>
      <c r="D63" s="30">
        <v>152</v>
      </c>
      <c r="E63" s="30">
        <v>104</v>
      </c>
      <c r="F63" s="31"/>
      <c r="G63" s="31"/>
      <c r="H63" s="144">
        <v>0.47</v>
      </c>
      <c r="I63" s="144">
        <v>0.387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699</v>
      </c>
      <c r="D64" s="38">
        <v>626</v>
      </c>
      <c r="E64" s="38">
        <v>469</v>
      </c>
      <c r="F64" s="39">
        <v>74.92012779552715</v>
      </c>
      <c r="G64" s="40"/>
      <c r="H64" s="146">
        <v>1.1869999999999998</v>
      </c>
      <c r="I64" s="147">
        <v>0.977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223</v>
      </c>
      <c r="D66" s="38">
        <v>165</v>
      </c>
      <c r="E66" s="38">
        <v>223</v>
      </c>
      <c r="F66" s="39">
        <v>135.15151515151516</v>
      </c>
      <c r="G66" s="40"/>
      <c r="H66" s="146">
        <v>0.267</v>
      </c>
      <c r="I66" s="147">
        <v>0.131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45</v>
      </c>
      <c r="D68" s="30">
        <v>45</v>
      </c>
      <c r="E68" s="30">
        <v>45</v>
      </c>
      <c r="F68" s="31"/>
      <c r="G68" s="31"/>
      <c r="H68" s="144">
        <v>0.055</v>
      </c>
      <c r="I68" s="144">
        <v>0.05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62</v>
      </c>
      <c r="D69" s="30">
        <v>40</v>
      </c>
      <c r="E69" s="30">
        <v>50</v>
      </c>
      <c r="F69" s="31"/>
      <c r="G69" s="31"/>
      <c r="H69" s="144">
        <v>0.086</v>
      </c>
      <c r="I69" s="144">
        <v>0.045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107</v>
      </c>
      <c r="D70" s="38">
        <v>85</v>
      </c>
      <c r="E70" s="38">
        <v>95</v>
      </c>
      <c r="F70" s="39">
        <v>111.76470588235294</v>
      </c>
      <c r="G70" s="40"/>
      <c r="H70" s="146">
        <v>0.141</v>
      </c>
      <c r="I70" s="147">
        <v>0.095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242</v>
      </c>
      <c r="D72" s="30">
        <v>255</v>
      </c>
      <c r="E72" s="30">
        <v>255</v>
      </c>
      <c r="F72" s="31"/>
      <c r="G72" s="31"/>
      <c r="H72" s="144">
        <v>0.469</v>
      </c>
      <c r="I72" s="144">
        <v>0.352</v>
      </c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>
        <v>5</v>
      </c>
      <c r="E73" s="30">
        <v>5</v>
      </c>
      <c r="F73" s="31"/>
      <c r="G73" s="31"/>
      <c r="H73" s="144"/>
      <c r="I73" s="144">
        <v>0.01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311</v>
      </c>
      <c r="D74" s="30">
        <v>244</v>
      </c>
      <c r="E74" s="30">
        <v>250</v>
      </c>
      <c r="F74" s="31"/>
      <c r="G74" s="31"/>
      <c r="H74" s="144">
        <v>0.777</v>
      </c>
      <c r="I74" s="144">
        <v>0.488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475</v>
      </c>
      <c r="E75" s="30">
        <v>494</v>
      </c>
      <c r="F75" s="31"/>
      <c r="G75" s="31"/>
      <c r="H75" s="144">
        <v>0.669</v>
      </c>
      <c r="I75" s="144">
        <v>0.607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9</v>
      </c>
      <c r="D76" s="30">
        <v>9</v>
      </c>
      <c r="E76" s="30">
        <v>9</v>
      </c>
      <c r="F76" s="31"/>
      <c r="G76" s="31"/>
      <c r="H76" s="144">
        <v>0.014</v>
      </c>
      <c r="I76" s="144">
        <v>0.017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/>
      <c r="F77" s="31"/>
      <c r="G77" s="31"/>
      <c r="H77" s="144">
        <v>0.005</v>
      </c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>
        <v>11</v>
      </c>
      <c r="D78" s="30"/>
      <c r="E78" s="30"/>
      <c r="F78" s="31"/>
      <c r="G78" s="31"/>
      <c r="H78" s="144">
        <v>0.023</v>
      </c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>
        <v>1077</v>
      </c>
      <c r="D80" s="38">
        <v>988</v>
      </c>
      <c r="E80" s="38">
        <v>1013</v>
      </c>
      <c r="F80" s="39">
        <v>102.53036437246963</v>
      </c>
      <c r="G80" s="40"/>
      <c r="H80" s="146">
        <v>1.9569999999999999</v>
      </c>
      <c r="I80" s="147">
        <v>1.4739999999999998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18</v>
      </c>
      <c r="F82" s="31"/>
      <c r="G82" s="31"/>
      <c r="H82" s="144">
        <v>0.046</v>
      </c>
      <c r="I82" s="144">
        <v>0.046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53</v>
      </c>
      <c r="D83" s="30">
        <v>53</v>
      </c>
      <c r="E83" s="30">
        <v>53</v>
      </c>
      <c r="F83" s="31"/>
      <c r="G83" s="31"/>
      <c r="H83" s="144">
        <v>0.03</v>
      </c>
      <c r="I83" s="144">
        <v>0.03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85</v>
      </c>
      <c r="D84" s="38">
        <v>85</v>
      </c>
      <c r="E84" s="38">
        <v>71</v>
      </c>
      <c r="F84" s="39">
        <v>83.52941176470588</v>
      </c>
      <c r="G84" s="40"/>
      <c r="H84" s="146">
        <v>0.076</v>
      </c>
      <c r="I84" s="147">
        <v>0.076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137590</v>
      </c>
      <c r="D87" s="53">
        <v>117765.61</v>
      </c>
      <c r="E87" s="53">
        <v>119781</v>
      </c>
      <c r="F87" s="54">
        <f>IF(D87&gt;0,100*E87/D87,0)</f>
        <v>101.71135699123029</v>
      </c>
      <c r="G87" s="40"/>
      <c r="H87" s="150">
        <v>391.68000000000006</v>
      </c>
      <c r="I87" s="145">
        <v>301.49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80</v>
      </c>
      <c r="E9" s="30">
        <v>80</v>
      </c>
      <c r="F9" s="31"/>
      <c r="G9" s="31"/>
      <c r="H9" s="144"/>
      <c r="I9" s="144">
        <v>0.48</v>
      </c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>
        <v>41</v>
      </c>
      <c r="E10" s="30">
        <v>41</v>
      </c>
      <c r="F10" s="31"/>
      <c r="G10" s="31"/>
      <c r="H10" s="144"/>
      <c r="I10" s="144">
        <v>0.246</v>
      </c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44"/>
      <c r="I11" s="144">
        <v>1.2</v>
      </c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44"/>
      <c r="I12" s="144">
        <v>0.09</v>
      </c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>
        <v>336</v>
      </c>
      <c r="E13" s="38">
        <v>336</v>
      </c>
      <c r="F13" s="39">
        <v>100</v>
      </c>
      <c r="G13" s="40"/>
      <c r="H13" s="146"/>
      <c r="I13" s="147">
        <v>2.016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34</v>
      </c>
      <c r="D17" s="38">
        <v>38</v>
      </c>
      <c r="E17" s="38">
        <v>38</v>
      </c>
      <c r="F17" s="39">
        <v>100</v>
      </c>
      <c r="G17" s="40"/>
      <c r="H17" s="146">
        <v>0.071</v>
      </c>
      <c r="I17" s="147">
        <v>0.095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240</v>
      </c>
      <c r="D19" s="30">
        <v>392</v>
      </c>
      <c r="E19" s="30">
        <v>118</v>
      </c>
      <c r="F19" s="31"/>
      <c r="G19" s="31"/>
      <c r="H19" s="144">
        <v>1.008</v>
      </c>
      <c r="I19" s="144">
        <v>0.392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240</v>
      </c>
      <c r="D22" s="38">
        <v>392</v>
      </c>
      <c r="E22" s="38">
        <v>118</v>
      </c>
      <c r="F22" s="39">
        <v>30.102040816326532</v>
      </c>
      <c r="G22" s="40"/>
      <c r="H22" s="146">
        <v>1.008</v>
      </c>
      <c r="I22" s="147">
        <v>0.392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3244</v>
      </c>
      <c r="D24" s="38">
        <v>2837</v>
      </c>
      <c r="E24" s="38">
        <v>2900</v>
      </c>
      <c r="F24" s="39">
        <v>102.22065562213606</v>
      </c>
      <c r="G24" s="40"/>
      <c r="H24" s="146">
        <v>10.508</v>
      </c>
      <c r="I24" s="147">
        <v>6.031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1842</v>
      </c>
      <c r="D26" s="38">
        <v>1800</v>
      </c>
      <c r="E26" s="38">
        <v>1900</v>
      </c>
      <c r="F26" s="39">
        <v>105.55555555555556</v>
      </c>
      <c r="G26" s="40"/>
      <c r="H26" s="146">
        <v>8.979</v>
      </c>
      <c r="I26" s="147">
        <v>8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9190</v>
      </c>
      <c r="D28" s="30">
        <v>12222</v>
      </c>
      <c r="E28" s="30">
        <v>12500</v>
      </c>
      <c r="F28" s="31"/>
      <c r="G28" s="31"/>
      <c r="H28" s="144">
        <v>35.23</v>
      </c>
      <c r="I28" s="144">
        <v>43.97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21370</v>
      </c>
      <c r="D29" s="30">
        <v>16123</v>
      </c>
      <c r="E29" s="30">
        <v>18000</v>
      </c>
      <c r="F29" s="31"/>
      <c r="G29" s="31"/>
      <c r="H29" s="144">
        <v>37.992</v>
      </c>
      <c r="I29" s="144">
        <v>62.879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14662</v>
      </c>
      <c r="D30" s="30">
        <v>21082</v>
      </c>
      <c r="E30" s="30">
        <v>21000</v>
      </c>
      <c r="F30" s="31"/>
      <c r="G30" s="31"/>
      <c r="H30" s="144">
        <v>16.185</v>
      </c>
      <c r="I30" s="144">
        <v>64.758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45222</v>
      </c>
      <c r="D31" s="38">
        <v>49427</v>
      </c>
      <c r="E31" s="38">
        <v>51500</v>
      </c>
      <c r="F31" s="39">
        <v>104.19406397313209</v>
      </c>
      <c r="G31" s="40"/>
      <c r="H31" s="146">
        <v>89.407</v>
      </c>
      <c r="I31" s="147">
        <v>171.60699999999997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438</v>
      </c>
      <c r="D33" s="30">
        <v>600</v>
      </c>
      <c r="E33" s="30">
        <v>700</v>
      </c>
      <c r="F33" s="31"/>
      <c r="G33" s="31"/>
      <c r="H33" s="144">
        <v>1.647</v>
      </c>
      <c r="I33" s="144">
        <v>2.2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437</v>
      </c>
      <c r="D34" s="30">
        <v>446</v>
      </c>
      <c r="E34" s="30">
        <v>446</v>
      </c>
      <c r="F34" s="31"/>
      <c r="G34" s="31"/>
      <c r="H34" s="144">
        <v>0.893</v>
      </c>
      <c r="I34" s="144">
        <v>0.911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4066</v>
      </c>
      <c r="D35" s="30">
        <v>6269.06</v>
      </c>
      <c r="E35" s="30"/>
      <c r="F35" s="31"/>
      <c r="G35" s="31"/>
      <c r="H35" s="144">
        <v>19.58</v>
      </c>
      <c r="I35" s="144">
        <v>22.004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497</v>
      </c>
      <c r="D36" s="30">
        <v>580</v>
      </c>
      <c r="E36" s="30">
        <v>487</v>
      </c>
      <c r="F36" s="31"/>
      <c r="G36" s="31"/>
      <c r="H36" s="144">
        <v>1.653</v>
      </c>
      <c r="I36" s="144">
        <v>2.9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5438</v>
      </c>
      <c r="D37" s="38">
        <v>7895.06</v>
      </c>
      <c r="E37" s="38">
        <v>1633</v>
      </c>
      <c r="F37" s="39">
        <v>20.683820008967633</v>
      </c>
      <c r="G37" s="40"/>
      <c r="H37" s="146">
        <v>23.772999999999996</v>
      </c>
      <c r="I37" s="147">
        <v>28.015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880</v>
      </c>
      <c r="D39" s="38">
        <v>880</v>
      </c>
      <c r="E39" s="38">
        <v>880</v>
      </c>
      <c r="F39" s="39">
        <v>100</v>
      </c>
      <c r="G39" s="40"/>
      <c r="H39" s="146">
        <v>0.9</v>
      </c>
      <c r="I39" s="147">
        <v>0.9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2037</v>
      </c>
      <c r="D41" s="30">
        <v>2670</v>
      </c>
      <c r="E41" s="30">
        <v>2700</v>
      </c>
      <c r="F41" s="31"/>
      <c r="G41" s="31"/>
      <c r="H41" s="144">
        <v>6.714</v>
      </c>
      <c r="I41" s="144">
        <v>6.046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2973</v>
      </c>
      <c r="D42" s="30">
        <v>3898</v>
      </c>
      <c r="E42" s="30">
        <v>3493</v>
      </c>
      <c r="F42" s="31"/>
      <c r="G42" s="31"/>
      <c r="H42" s="144">
        <v>12.4</v>
      </c>
      <c r="I42" s="144">
        <v>16.741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3026</v>
      </c>
      <c r="D43" s="30">
        <v>3628</v>
      </c>
      <c r="E43" s="30">
        <v>3800</v>
      </c>
      <c r="F43" s="31"/>
      <c r="G43" s="31"/>
      <c r="H43" s="144">
        <v>10.214</v>
      </c>
      <c r="I43" s="144">
        <v>10.023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3967</v>
      </c>
      <c r="D44" s="30">
        <v>4181</v>
      </c>
      <c r="E44" s="30">
        <v>4220</v>
      </c>
      <c r="F44" s="31"/>
      <c r="G44" s="31"/>
      <c r="H44" s="144">
        <v>14.892</v>
      </c>
      <c r="I44" s="144">
        <v>16.877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6127</v>
      </c>
      <c r="D45" s="30">
        <v>7123</v>
      </c>
      <c r="E45" s="30">
        <v>6500</v>
      </c>
      <c r="F45" s="31"/>
      <c r="G45" s="31"/>
      <c r="H45" s="144">
        <v>21.5</v>
      </c>
      <c r="I45" s="144">
        <v>22.905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6120</v>
      </c>
      <c r="D46" s="30">
        <v>6306</v>
      </c>
      <c r="E46" s="30">
        <v>6300</v>
      </c>
      <c r="F46" s="31"/>
      <c r="G46" s="31"/>
      <c r="H46" s="144">
        <v>21.566</v>
      </c>
      <c r="I46" s="144">
        <v>18.955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4715</v>
      </c>
      <c r="D47" s="30">
        <v>6703</v>
      </c>
      <c r="E47" s="30">
        <v>8200</v>
      </c>
      <c r="F47" s="31"/>
      <c r="G47" s="31"/>
      <c r="H47" s="144">
        <v>19.463</v>
      </c>
      <c r="I47" s="144">
        <v>25.666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2505</v>
      </c>
      <c r="D48" s="30">
        <v>2325</v>
      </c>
      <c r="E48" s="30">
        <v>2400</v>
      </c>
      <c r="F48" s="31"/>
      <c r="G48" s="31"/>
      <c r="H48" s="144">
        <v>11.757</v>
      </c>
      <c r="I48" s="144">
        <v>9.452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5726</v>
      </c>
      <c r="D49" s="30">
        <v>5144</v>
      </c>
      <c r="E49" s="30">
        <v>5144</v>
      </c>
      <c r="F49" s="31"/>
      <c r="G49" s="31"/>
      <c r="H49" s="144">
        <v>20.761</v>
      </c>
      <c r="I49" s="144">
        <v>13.607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37196</v>
      </c>
      <c r="D50" s="38">
        <v>41978</v>
      </c>
      <c r="E50" s="38">
        <v>42757</v>
      </c>
      <c r="F50" s="39">
        <v>101.85573395588165</v>
      </c>
      <c r="G50" s="40"/>
      <c r="H50" s="146">
        <v>139.267</v>
      </c>
      <c r="I50" s="147">
        <v>140.272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5400</v>
      </c>
      <c r="D52" s="38">
        <v>6027</v>
      </c>
      <c r="E52" s="38">
        <v>5890.59</v>
      </c>
      <c r="F52" s="39">
        <v>97.73668491786958</v>
      </c>
      <c r="G52" s="40"/>
      <c r="H52" s="146">
        <v>12.569</v>
      </c>
      <c r="I52" s="147">
        <v>11.335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17965</v>
      </c>
      <c r="D54" s="30">
        <v>17500</v>
      </c>
      <c r="E54" s="30">
        <v>17500</v>
      </c>
      <c r="F54" s="31"/>
      <c r="G54" s="31"/>
      <c r="H54" s="144">
        <v>47.541</v>
      </c>
      <c r="I54" s="144">
        <v>45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15519</v>
      </c>
      <c r="D55" s="30">
        <v>15579</v>
      </c>
      <c r="E55" s="30">
        <v>15579</v>
      </c>
      <c r="F55" s="31"/>
      <c r="G55" s="31"/>
      <c r="H55" s="144">
        <v>46.863</v>
      </c>
      <c r="I55" s="144">
        <v>44.4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10136</v>
      </c>
      <c r="D56" s="30">
        <v>10863</v>
      </c>
      <c r="E56" s="30">
        <v>9900</v>
      </c>
      <c r="F56" s="31"/>
      <c r="G56" s="31"/>
      <c r="H56" s="144">
        <v>32.902</v>
      </c>
      <c r="I56" s="144">
        <v>33.05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11332</v>
      </c>
      <c r="D57" s="30">
        <v>9822</v>
      </c>
      <c r="E57" s="30">
        <v>9822</v>
      </c>
      <c r="F57" s="31"/>
      <c r="G57" s="31"/>
      <c r="H57" s="144">
        <v>45.328</v>
      </c>
      <c r="I57" s="144">
        <v>29.699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25898</v>
      </c>
      <c r="D58" s="30">
        <v>23132</v>
      </c>
      <c r="E58" s="30">
        <v>24500</v>
      </c>
      <c r="F58" s="31"/>
      <c r="G58" s="31"/>
      <c r="H58" s="144">
        <v>74.992</v>
      </c>
      <c r="I58" s="144">
        <v>49.24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80850</v>
      </c>
      <c r="D59" s="38">
        <v>76896</v>
      </c>
      <c r="E59" s="38">
        <v>77301</v>
      </c>
      <c r="F59" s="39">
        <v>100.52668539325843</v>
      </c>
      <c r="G59" s="40"/>
      <c r="H59" s="146">
        <v>247.62600000000003</v>
      </c>
      <c r="I59" s="147">
        <v>201.389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67</v>
      </c>
      <c r="D61" s="30">
        <v>104</v>
      </c>
      <c r="E61" s="30">
        <v>94</v>
      </c>
      <c r="F61" s="31"/>
      <c r="G61" s="31"/>
      <c r="H61" s="144">
        <v>0.168</v>
      </c>
      <c r="I61" s="144">
        <v>0.267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381</v>
      </c>
      <c r="E62" s="30">
        <v>415</v>
      </c>
      <c r="F62" s="31"/>
      <c r="G62" s="31"/>
      <c r="H62" s="144">
        <v>0.878</v>
      </c>
      <c r="I62" s="144">
        <v>0.803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460</v>
      </c>
      <c r="D63" s="30">
        <v>393</v>
      </c>
      <c r="E63" s="30"/>
      <c r="F63" s="31"/>
      <c r="G63" s="31"/>
      <c r="H63" s="144">
        <v>1.042</v>
      </c>
      <c r="I63" s="144">
        <v>1.287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906</v>
      </c>
      <c r="D64" s="38">
        <v>878</v>
      </c>
      <c r="E64" s="38">
        <v>509</v>
      </c>
      <c r="F64" s="39">
        <v>57.97266514806378</v>
      </c>
      <c r="G64" s="40"/>
      <c r="H64" s="146">
        <v>2.088</v>
      </c>
      <c r="I64" s="147">
        <v>2.357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88</v>
      </c>
      <c r="D66" s="38">
        <v>176</v>
      </c>
      <c r="E66" s="38">
        <v>178</v>
      </c>
      <c r="F66" s="39">
        <v>101.13636363636364</v>
      </c>
      <c r="G66" s="40"/>
      <c r="H66" s="146">
        <v>0.27</v>
      </c>
      <c r="I66" s="147">
        <v>0.437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15457</v>
      </c>
      <c r="D68" s="30">
        <v>13800</v>
      </c>
      <c r="E68" s="30">
        <v>14000</v>
      </c>
      <c r="F68" s="31"/>
      <c r="G68" s="31"/>
      <c r="H68" s="144">
        <v>43.167</v>
      </c>
      <c r="I68" s="144">
        <v>36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2626</v>
      </c>
      <c r="D69" s="30">
        <v>1770</v>
      </c>
      <c r="E69" s="30">
        <v>2000</v>
      </c>
      <c r="F69" s="31"/>
      <c r="G69" s="31"/>
      <c r="H69" s="144">
        <v>5.612</v>
      </c>
      <c r="I69" s="144">
        <v>4.2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18083</v>
      </c>
      <c r="D70" s="38">
        <v>15570</v>
      </c>
      <c r="E70" s="38">
        <v>16000</v>
      </c>
      <c r="F70" s="39">
        <v>102.76172125883109</v>
      </c>
      <c r="G70" s="40"/>
      <c r="H70" s="146">
        <v>48.779</v>
      </c>
      <c r="I70" s="147">
        <v>40.2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61</v>
      </c>
      <c r="D72" s="30">
        <v>31</v>
      </c>
      <c r="E72" s="30">
        <v>31</v>
      </c>
      <c r="F72" s="31"/>
      <c r="G72" s="31"/>
      <c r="H72" s="144">
        <v>0.097</v>
      </c>
      <c r="I72" s="144">
        <v>0.043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16467</v>
      </c>
      <c r="D73" s="30">
        <v>15798</v>
      </c>
      <c r="E73" s="30">
        <v>15798</v>
      </c>
      <c r="F73" s="31"/>
      <c r="G73" s="31"/>
      <c r="H73" s="144">
        <v>21.976</v>
      </c>
      <c r="I73" s="144">
        <v>21.09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9082</v>
      </c>
      <c r="D74" s="30">
        <v>9777</v>
      </c>
      <c r="E74" s="30">
        <v>8000</v>
      </c>
      <c r="F74" s="31"/>
      <c r="G74" s="31"/>
      <c r="H74" s="144">
        <v>35.372</v>
      </c>
      <c r="I74" s="144">
        <v>24.022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1052</v>
      </c>
      <c r="D75" s="30">
        <v>951</v>
      </c>
      <c r="E75" s="30">
        <v>1031</v>
      </c>
      <c r="F75" s="31"/>
      <c r="G75" s="31"/>
      <c r="H75" s="144">
        <v>1.805</v>
      </c>
      <c r="I75" s="144">
        <v>1.805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6745</v>
      </c>
      <c r="D76" s="30">
        <v>6824</v>
      </c>
      <c r="E76" s="30">
        <v>6910</v>
      </c>
      <c r="F76" s="31"/>
      <c r="G76" s="31"/>
      <c r="H76" s="144">
        <v>20.909</v>
      </c>
      <c r="I76" s="144">
        <v>26.614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1238</v>
      </c>
      <c r="D77" s="30">
        <v>1235</v>
      </c>
      <c r="E77" s="30">
        <v>1235</v>
      </c>
      <c r="F77" s="31"/>
      <c r="G77" s="31"/>
      <c r="H77" s="144">
        <v>4.185</v>
      </c>
      <c r="I77" s="144">
        <v>3.089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1795</v>
      </c>
      <c r="D78" s="30">
        <v>2100</v>
      </c>
      <c r="E78" s="30">
        <v>2200</v>
      </c>
      <c r="F78" s="31"/>
      <c r="G78" s="31"/>
      <c r="H78" s="144">
        <v>4.497</v>
      </c>
      <c r="I78" s="144">
        <v>6.3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21242</v>
      </c>
      <c r="D79" s="30">
        <v>25000</v>
      </c>
      <c r="E79" s="30">
        <v>25000</v>
      </c>
      <c r="F79" s="31"/>
      <c r="G79" s="31"/>
      <c r="H79" s="144">
        <v>82.107</v>
      </c>
      <c r="I79" s="144">
        <v>87.5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57682</v>
      </c>
      <c r="D80" s="38">
        <v>61716</v>
      </c>
      <c r="E80" s="38">
        <v>60205</v>
      </c>
      <c r="F80" s="39">
        <v>97.55168837902652</v>
      </c>
      <c r="G80" s="40"/>
      <c r="H80" s="146">
        <v>170.94799999999998</v>
      </c>
      <c r="I80" s="147">
        <v>170.463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4">
        <v>0.001</v>
      </c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/>
      <c r="E84" s="38"/>
      <c r="F84" s="39"/>
      <c r="G84" s="40"/>
      <c r="H84" s="146">
        <v>0.001</v>
      </c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257107</v>
      </c>
      <c r="D87" s="53">
        <v>266846.06</v>
      </c>
      <c r="E87" s="53">
        <v>262145.58999999997</v>
      </c>
      <c r="F87" s="54">
        <f>IF(D87&gt;0,100*E87/D87,0)</f>
        <v>98.23850874920169</v>
      </c>
      <c r="G87" s="40"/>
      <c r="H87" s="150">
        <v>756.194</v>
      </c>
      <c r="I87" s="145">
        <v>783.5089999999999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1" t="s">
        <v>299</v>
      </c>
      <c r="E7" s="21">
        <v>1</v>
      </c>
      <c r="F7" s="22" t="str">
        <f>CONCATENATE(D6,"=100")</f>
        <v>2020=100</v>
      </c>
      <c r="G7" s="23"/>
      <c r="H7" s="151" t="s">
        <v>299</v>
      </c>
      <c r="I7" s="151" t="s">
        <v>299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7700</v>
      </c>
      <c r="D9" s="30">
        <v>6488</v>
      </c>
      <c r="E9" s="30">
        <v>7700</v>
      </c>
      <c r="F9" s="31"/>
      <c r="G9" s="31"/>
      <c r="H9" s="144">
        <v>53.34</v>
      </c>
      <c r="I9" s="144">
        <v>44.74</v>
      </c>
      <c r="J9" s="144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2063</v>
      </c>
      <c r="E10" s="30">
        <v>2300</v>
      </c>
      <c r="F10" s="31"/>
      <c r="G10" s="31"/>
      <c r="H10" s="144">
        <v>15.157</v>
      </c>
      <c r="I10" s="144">
        <v>13.595</v>
      </c>
      <c r="J10" s="144">
        <v>15.157</v>
      </c>
      <c r="K10" s="32"/>
    </row>
    <row r="11" spans="1:11" s="33" customFormat="1" ht="11.25" customHeight="1">
      <c r="A11" s="28" t="s">
        <v>9</v>
      </c>
      <c r="B11" s="29"/>
      <c r="C11" s="30">
        <v>1970</v>
      </c>
      <c r="D11" s="30">
        <v>1900</v>
      </c>
      <c r="E11" s="30">
        <v>1970</v>
      </c>
      <c r="F11" s="31"/>
      <c r="G11" s="31"/>
      <c r="H11" s="144">
        <v>11.82</v>
      </c>
      <c r="I11" s="144">
        <v>11.446</v>
      </c>
      <c r="J11" s="144">
        <v>11.82</v>
      </c>
      <c r="K11" s="32"/>
    </row>
    <row r="12" spans="1:11" s="33" customFormat="1" ht="11.25" customHeight="1">
      <c r="A12" s="35" t="s">
        <v>10</v>
      </c>
      <c r="B12" s="29"/>
      <c r="C12" s="30">
        <v>5600</v>
      </c>
      <c r="D12" s="30">
        <v>5248</v>
      </c>
      <c r="E12" s="30">
        <v>5900</v>
      </c>
      <c r="F12" s="31"/>
      <c r="G12" s="31"/>
      <c r="H12" s="144">
        <v>28</v>
      </c>
      <c r="I12" s="144">
        <v>26.293</v>
      </c>
      <c r="J12" s="144">
        <v>28</v>
      </c>
      <c r="K12" s="32"/>
    </row>
    <row r="13" spans="1:11" s="42" customFormat="1" ht="11.25" customHeight="1">
      <c r="A13" s="36" t="s">
        <v>11</v>
      </c>
      <c r="B13" s="37"/>
      <c r="C13" s="38">
        <v>17570</v>
      </c>
      <c r="D13" s="38">
        <v>15699</v>
      </c>
      <c r="E13" s="38">
        <v>17870</v>
      </c>
      <c r="F13" s="39">
        <v>113.82890629976431</v>
      </c>
      <c r="G13" s="40"/>
      <c r="H13" s="146">
        <v>108.31700000000001</v>
      </c>
      <c r="I13" s="147">
        <v>96.07400000000001</v>
      </c>
      <c r="J13" s="147">
        <v>108.31700000000001</v>
      </c>
      <c r="K13" s="41">
        <v>112.74330203801236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478</v>
      </c>
      <c r="E15" s="38">
        <v>450</v>
      </c>
      <c r="F15" s="39">
        <v>94.14225941422595</v>
      </c>
      <c r="G15" s="40"/>
      <c r="H15" s="146">
        <v>0.995</v>
      </c>
      <c r="I15" s="147">
        <v>1.243</v>
      </c>
      <c r="J15" s="147">
        <v>1</v>
      </c>
      <c r="K15" s="41">
        <v>80.45052292839902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4</v>
      </c>
      <c r="E19" s="30">
        <v>3</v>
      </c>
      <c r="F19" s="31"/>
      <c r="G19" s="31"/>
      <c r="H19" s="144">
        <v>0.024</v>
      </c>
      <c r="I19" s="144">
        <v>0.018</v>
      </c>
      <c r="J19" s="144">
        <v>0.014</v>
      </c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>
        <v>101</v>
      </c>
      <c r="E20" s="30"/>
      <c r="F20" s="31"/>
      <c r="G20" s="31"/>
      <c r="H20" s="144">
        <v>0.33</v>
      </c>
      <c r="I20" s="144">
        <v>0.333</v>
      </c>
      <c r="J20" s="144">
        <v>0.312</v>
      </c>
      <c r="K20" s="32"/>
    </row>
    <row r="21" spans="1:11" s="33" customFormat="1" ht="11.25" customHeight="1">
      <c r="A21" s="35" t="s">
        <v>16</v>
      </c>
      <c r="B21" s="29"/>
      <c r="C21" s="30">
        <v>72</v>
      </c>
      <c r="D21" s="30">
        <v>72</v>
      </c>
      <c r="E21" s="30">
        <v>71</v>
      </c>
      <c r="F21" s="31"/>
      <c r="G21" s="31"/>
      <c r="H21" s="144">
        <v>0.245</v>
      </c>
      <c r="I21" s="144">
        <v>0.27</v>
      </c>
      <c r="J21" s="144">
        <v>0.23</v>
      </c>
      <c r="K21" s="32"/>
    </row>
    <row r="22" spans="1:11" s="42" customFormat="1" ht="11.25" customHeight="1">
      <c r="A22" s="36" t="s">
        <v>17</v>
      </c>
      <c r="B22" s="37"/>
      <c r="C22" s="38">
        <v>180</v>
      </c>
      <c r="D22" s="38">
        <v>177</v>
      </c>
      <c r="E22" s="38">
        <v>74</v>
      </c>
      <c r="F22" s="39">
        <v>41.80790960451977</v>
      </c>
      <c r="G22" s="40"/>
      <c r="H22" s="146">
        <v>0.599</v>
      </c>
      <c r="I22" s="147">
        <v>0.621</v>
      </c>
      <c r="J22" s="147">
        <v>0.556</v>
      </c>
      <c r="K22" s="41">
        <v>89.53301127214172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15347</v>
      </c>
      <c r="D24" s="38">
        <v>16106</v>
      </c>
      <c r="E24" s="38">
        <v>16308</v>
      </c>
      <c r="F24" s="39">
        <v>101.2541909847262</v>
      </c>
      <c r="G24" s="40"/>
      <c r="H24" s="146">
        <v>177.603</v>
      </c>
      <c r="I24" s="147">
        <v>183.38</v>
      </c>
      <c r="J24" s="147">
        <v>192.783</v>
      </c>
      <c r="K24" s="41">
        <v>105.12760388264805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360</v>
      </c>
      <c r="D26" s="38">
        <v>394</v>
      </c>
      <c r="E26" s="38">
        <v>3400</v>
      </c>
      <c r="F26" s="39">
        <v>862.9441624365483</v>
      </c>
      <c r="G26" s="40"/>
      <c r="H26" s="146">
        <v>4.1</v>
      </c>
      <c r="I26" s="147">
        <v>4.793</v>
      </c>
      <c r="J26" s="147">
        <v>4</v>
      </c>
      <c r="K26" s="41">
        <v>83.45503859795535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70546</v>
      </c>
      <c r="D28" s="30">
        <v>66339</v>
      </c>
      <c r="E28" s="30">
        <v>65000</v>
      </c>
      <c r="F28" s="31"/>
      <c r="G28" s="31"/>
      <c r="H28" s="144">
        <v>829.621</v>
      </c>
      <c r="I28" s="144">
        <v>826.916</v>
      </c>
      <c r="J28" s="144">
        <v>780</v>
      </c>
      <c r="K28" s="32"/>
    </row>
    <row r="29" spans="1:11" s="33" customFormat="1" ht="11.25" customHeight="1">
      <c r="A29" s="35" t="s">
        <v>21</v>
      </c>
      <c r="B29" s="29"/>
      <c r="C29" s="30">
        <v>2250</v>
      </c>
      <c r="D29" s="30">
        <v>1685</v>
      </c>
      <c r="E29" s="30">
        <v>2275</v>
      </c>
      <c r="F29" s="31"/>
      <c r="G29" s="31"/>
      <c r="H29" s="144">
        <v>23.4</v>
      </c>
      <c r="I29" s="144">
        <v>19.003</v>
      </c>
      <c r="J29" s="144">
        <v>21.42</v>
      </c>
      <c r="K29" s="32"/>
    </row>
    <row r="30" spans="1:11" s="33" customFormat="1" ht="11.25" customHeight="1">
      <c r="A30" s="35" t="s">
        <v>22</v>
      </c>
      <c r="B30" s="29"/>
      <c r="C30" s="30">
        <v>15711</v>
      </c>
      <c r="D30" s="30">
        <v>15839</v>
      </c>
      <c r="E30" s="30">
        <v>17500</v>
      </c>
      <c r="F30" s="31"/>
      <c r="G30" s="31"/>
      <c r="H30" s="144">
        <v>170.777</v>
      </c>
      <c r="I30" s="144">
        <v>202.906</v>
      </c>
      <c r="J30" s="144">
        <v>225</v>
      </c>
      <c r="K30" s="32"/>
    </row>
    <row r="31" spans="1:11" s="42" customFormat="1" ht="11.25" customHeight="1">
      <c r="A31" s="43" t="s">
        <v>23</v>
      </c>
      <c r="B31" s="37"/>
      <c r="C31" s="38">
        <v>88507</v>
      </c>
      <c r="D31" s="38">
        <v>83863</v>
      </c>
      <c r="E31" s="38">
        <v>84775</v>
      </c>
      <c r="F31" s="39">
        <v>101.08748792673765</v>
      </c>
      <c r="G31" s="40"/>
      <c r="H31" s="146">
        <v>1023.798</v>
      </c>
      <c r="I31" s="147">
        <v>1048.825</v>
      </c>
      <c r="J31" s="147">
        <v>1026.42</v>
      </c>
      <c r="K31" s="41">
        <v>97.86379996662932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170</v>
      </c>
      <c r="D33" s="30">
        <v>179</v>
      </c>
      <c r="E33" s="30">
        <v>200</v>
      </c>
      <c r="F33" s="31"/>
      <c r="G33" s="31"/>
      <c r="H33" s="144">
        <v>1.1</v>
      </c>
      <c r="I33" s="144">
        <v>1.105</v>
      </c>
      <c r="J33" s="144">
        <v>1.205</v>
      </c>
      <c r="K33" s="32"/>
    </row>
    <row r="34" spans="1:11" s="33" customFormat="1" ht="11.25" customHeight="1">
      <c r="A34" s="35" t="s">
        <v>25</v>
      </c>
      <c r="B34" s="29"/>
      <c r="C34" s="30">
        <v>6000</v>
      </c>
      <c r="D34" s="30">
        <v>5989</v>
      </c>
      <c r="E34" s="30">
        <v>6035</v>
      </c>
      <c r="F34" s="31"/>
      <c r="G34" s="31"/>
      <c r="H34" s="144">
        <v>60</v>
      </c>
      <c r="I34" s="144">
        <v>79.807</v>
      </c>
      <c r="J34" s="144">
        <v>80.4</v>
      </c>
      <c r="K34" s="32"/>
    </row>
    <row r="35" spans="1:11" s="33" customFormat="1" ht="11.25" customHeight="1">
      <c r="A35" s="35" t="s">
        <v>26</v>
      </c>
      <c r="B35" s="29"/>
      <c r="C35" s="30">
        <v>34000</v>
      </c>
      <c r="D35" s="30">
        <v>33830</v>
      </c>
      <c r="E35" s="30">
        <v>34000</v>
      </c>
      <c r="F35" s="31"/>
      <c r="G35" s="31"/>
      <c r="H35" s="144">
        <v>270</v>
      </c>
      <c r="I35" s="144">
        <v>394.005</v>
      </c>
      <c r="J35" s="144">
        <v>400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79</v>
      </c>
      <c r="E36" s="30">
        <v>79</v>
      </c>
      <c r="F36" s="31"/>
      <c r="G36" s="31"/>
      <c r="H36" s="144">
        <v>0.908</v>
      </c>
      <c r="I36" s="144">
        <v>0.79</v>
      </c>
      <c r="J36" s="144">
        <v>0.79</v>
      </c>
      <c r="K36" s="32"/>
    </row>
    <row r="37" spans="1:11" s="42" customFormat="1" ht="11.25" customHeight="1">
      <c r="A37" s="36" t="s">
        <v>28</v>
      </c>
      <c r="B37" s="37"/>
      <c r="C37" s="38">
        <v>40282</v>
      </c>
      <c r="D37" s="38">
        <v>40077</v>
      </c>
      <c r="E37" s="38">
        <v>40314</v>
      </c>
      <c r="F37" s="39">
        <v>100.59136162886443</v>
      </c>
      <c r="G37" s="40"/>
      <c r="H37" s="146">
        <v>332.00800000000004</v>
      </c>
      <c r="I37" s="147">
        <v>475.70700000000005</v>
      </c>
      <c r="J37" s="147">
        <v>482.39500000000004</v>
      </c>
      <c r="K37" s="41">
        <v>101.4059074178013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110</v>
      </c>
      <c r="D39" s="38">
        <v>125</v>
      </c>
      <c r="E39" s="38">
        <v>110</v>
      </c>
      <c r="F39" s="39">
        <v>88</v>
      </c>
      <c r="G39" s="40"/>
      <c r="H39" s="146">
        <v>0.605</v>
      </c>
      <c r="I39" s="147">
        <v>0.686</v>
      </c>
      <c r="J39" s="147">
        <v>0.605</v>
      </c>
      <c r="K39" s="41">
        <v>88.19241982507288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410</v>
      </c>
      <c r="D41" s="30">
        <v>1278</v>
      </c>
      <c r="E41" s="30">
        <v>1693</v>
      </c>
      <c r="F41" s="31"/>
      <c r="G41" s="31"/>
      <c r="H41" s="144">
        <v>4.759</v>
      </c>
      <c r="I41" s="144">
        <v>15.208</v>
      </c>
      <c r="J41" s="144">
        <v>21.052</v>
      </c>
      <c r="K41" s="32"/>
    </row>
    <row r="42" spans="1:11" s="33" customFormat="1" ht="11.25" customHeight="1">
      <c r="A42" s="35" t="s">
        <v>31</v>
      </c>
      <c r="B42" s="29"/>
      <c r="C42" s="30">
        <v>661</v>
      </c>
      <c r="D42" s="30">
        <v>681</v>
      </c>
      <c r="E42" s="30">
        <v>938</v>
      </c>
      <c r="F42" s="31"/>
      <c r="G42" s="31"/>
      <c r="H42" s="144">
        <v>9.915</v>
      </c>
      <c r="I42" s="144">
        <v>9.456</v>
      </c>
      <c r="J42" s="144">
        <v>14.062</v>
      </c>
      <c r="K42" s="32"/>
    </row>
    <row r="43" spans="1:11" s="33" customFormat="1" ht="11.25" customHeight="1">
      <c r="A43" s="35" t="s">
        <v>32</v>
      </c>
      <c r="B43" s="29"/>
      <c r="C43" s="30">
        <v>69019</v>
      </c>
      <c r="D43" s="30">
        <v>71837</v>
      </c>
      <c r="E43" s="30">
        <v>75219</v>
      </c>
      <c r="F43" s="31"/>
      <c r="G43" s="31"/>
      <c r="H43" s="144">
        <v>855.836</v>
      </c>
      <c r="I43" s="144">
        <v>894.371</v>
      </c>
      <c r="J43" s="144">
        <v>1007.935</v>
      </c>
      <c r="K43" s="32"/>
    </row>
    <row r="44" spans="1:11" s="33" customFormat="1" ht="11.25" customHeight="1">
      <c r="A44" s="35" t="s">
        <v>33</v>
      </c>
      <c r="B44" s="29"/>
      <c r="C44" s="30">
        <v>3380</v>
      </c>
      <c r="D44" s="30">
        <v>4109</v>
      </c>
      <c r="E44" s="30">
        <v>4202</v>
      </c>
      <c r="F44" s="31"/>
      <c r="G44" s="31"/>
      <c r="H44" s="144">
        <v>39.644</v>
      </c>
      <c r="I44" s="144">
        <v>48.568</v>
      </c>
      <c r="J44" s="144">
        <v>49.621</v>
      </c>
      <c r="K44" s="32"/>
    </row>
    <row r="45" spans="1:11" s="33" customFormat="1" ht="11.25" customHeight="1">
      <c r="A45" s="35" t="s">
        <v>34</v>
      </c>
      <c r="B45" s="29"/>
      <c r="C45" s="30">
        <v>17150</v>
      </c>
      <c r="D45" s="30">
        <v>17082</v>
      </c>
      <c r="E45" s="30">
        <v>17580</v>
      </c>
      <c r="F45" s="31"/>
      <c r="G45" s="31"/>
      <c r="H45" s="144">
        <v>214.752</v>
      </c>
      <c r="I45" s="144">
        <v>227.259</v>
      </c>
      <c r="J45" s="144">
        <v>235.168</v>
      </c>
      <c r="K45" s="32"/>
    </row>
    <row r="46" spans="1:11" s="33" customFormat="1" ht="11.25" customHeight="1">
      <c r="A46" s="35" t="s">
        <v>35</v>
      </c>
      <c r="B46" s="29"/>
      <c r="C46" s="30">
        <v>77</v>
      </c>
      <c r="D46" s="30">
        <v>51</v>
      </c>
      <c r="E46" s="30">
        <v>34</v>
      </c>
      <c r="F46" s="31"/>
      <c r="G46" s="31"/>
      <c r="H46" s="144">
        <v>0.847</v>
      </c>
      <c r="I46" s="144">
        <v>0.536</v>
      </c>
      <c r="J46" s="144">
        <v>0.354</v>
      </c>
      <c r="K46" s="32"/>
    </row>
    <row r="47" spans="1:11" s="33" customFormat="1" ht="11.25" customHeight="1">
      <c r="A47" s="35" t="s">
        <v>36</v>
      </c>
      <c r="B47" s="29"/>
      <c r="C47" s="30">
        <v>143</v>
      </c>
      <c r="D47" s="30">
        <v>79</v>
      </c>
      <c r="E47" s="30">
        <v>113</v>
      </c>
      <c r="F47" s="31"/>
      <c r="G47" s="31"/>
      <c r="H47" s="144">
        <v>1.645</v>
      </c>
      <c r="I47" s="144">
        <v>0.948</v>
      </c>
      <c r="J47" s="144">
        <v>1.413</v>
      </c>
      <c r="K47" s="32"/>
    </row>
    <row r="48" spans="1:11" s="33" customFormat="1" ht="11.25" customHeight="1">
      <c r="A48" s="35" t="s">
        <v>37</v>
      </c>
      <c r="B48" s="29"/>
      <c r="C48" s="30">
        <v>5297</v>
      </c>
      <c r="D48" s="30">
        <v>5609</v>
      </c>
      <c r="E48" s="30">
        <v>6336</v>
      </c>
      <c r="F48" s="31"/>
      <c r="G48" s="31"/>
      <c r="H48" s="144">
        <v>66.038</v>
      </c>
      <c r="I48" s="144">
        <v>72.44</v>
      </c>
      <c r="J48" s="144">
        <v>85.713</v>
      </c>
      <c r="K48" s="32"/>
    </row>
    <row r="49" spans="1:11" s="33" customFormat="1" ht="11.25" customHeight="1">
      <c r="A49" s="35" t="s">
        <v>38</v>
      </c>
      <c r="B49" s="29"/>
      <c r="C49" s="30">
        <v>14018</v>
      </c>
      <c r="D49" s="30">
        <v>14856</v>
      </c>
      <c r="E49" s="30">
        <v>15627</v>
      </c>
      <c r="F49" s="31"/>
      <c r="G49" s="31"/>
      <c r="H49" s="144">
        <v>198.986</v>
      </c>
      <c r="I49" s="144">
        <v>214.625</v>
      </c>
      <c r="J49" s="144">
        <v>214.543</v>
      </c>
      <c r="K49" s="32"/>
    </row>
    <row r="50" spans="1:11" s="42" customFormat="1" ht="11.25" customHeight="1">
      <c r="A50" s="43" t="s">
        <v>39</v>
      </c>
      <c r="B50" s="37"/>
      <c r="C50" s="38">
        <v>110155</v>
      </c>
      <c r="D50" s="38">
        <v>115582</v>
      </c>
      <c r="E50" s="38">
        <v>121742</v>
      </c>
      <c r="F50" s="39">
        <v>105.32954958384524</v>
      </c>
      <c r="G50" s="40"/>
      <c r="H50" s="146">
        <v>1392.422</v>
      </c>
      <c r="I50" s="147">
        <v>1483.411</v>
      </c>
      <c r="J50" s="147">
        <v>1629.8610000000003</v>
      </c>
      <c r="K50" s="41">
        <v>109.87251678732329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4647</v>
      </c>
      <c r="E52" s="38">
        <v>4431.46</v>
      </c>
      <c r="F52" s="39">
        <v>95.36173875618678</v>
      </c>
      <c r="G52" s="40"/>
      <c r="H52" s="146">
        <v>50.221</v>
      </c>
      <c r="I52" s="147">
        <v>56.945</v>
      </c>
      <c r="J52" s="147">
        <v>53.139</v>
      </c>
      <c r="K52" s="41">
        <v>93.31635788919134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6500</v>
      </c>
      <c r="D54" s="30">
        <v>6800</v>
      </c>
      <c r="E54" s="30">
        <v>8500</v>
      </c>
      <c r="F54" s="31"/>
      <c r="G54" s="31"/>
      <c r="H54" s="144">
        <v>95.55</v>
      </c>
      <c r="I54" s="144">
        <v>97.92</v>
      </c>
      <c r="J54" s="144">
        <v>119</v>
      </c>
      <c r="K54" s="32"/>
    </row>
    <row r="55" spans="1:11" s="33" customFormat="1" ht="11.25" customHeight="1">
      <c r="A55" s="35" t="s">
        <v>42</v>
      </c>
      <c r="B55" s="29"/>
      <c r="C55" s="30">
        <v>4029</v>
      </c>
      <c r="D55" s="30">
        <v>1224</v>
      </c>
      <c r="E55" s="30">
        <v>1480</v>
      </c>
      <c r="F55" s="31"/>
      <c r="G55" s="31"/>
      <c r="H55" s="144">
        <v>46.333</v>
      </c>
      <c r="I55" s="144">
        <v>13.178</v>
      </c>
      <c r="J55" s="144">
        <v>17.085</v>
      </c>
      <c r="K55" s="32"/>
    </row>
    <row r="56" spans="1:11" s="33" customFormat="1" ht="11.25" customHeight="1">
      <c r="A56" s="35" t="s">
        <v>43</v>
      </c>
      <c r="B56" s="29"/>
      <c r="C56" s="30">
        <v>662</v>
      </c>
      <c r="D56" s="30">
        <v>656</v>
      </c>
      <c r="E56" s="30">
        <v>674</v>
      </c>
      <c r="F56" s="31"/>
      <c r="G56" s="31"/>
      <c r="H56" s="144">
        <v>7.82</v>
      </c>
      <c r="I56" s="144">
        <v>7.91</v>
      </c>
      <c r="J56" s="144">
        <v>8.31</v>
      </c>
      <c r="K56" s="32"/>
    </row>
    <row r="57" spans="1:11" s="33" customFormat="1" ht="11.25" customHeight="1">
      <c r="A57" s="35" t="s">
        <v>44</v>
      </c>
      <c r="B57" s="29"/>
      <c r="C57" s="30">
        <v>2824</v>
      </c>
      <c r="D57" s="30">
        <v>2485</v>
      </c>
      <c r="E57" s="30">
        <v>2829</v>
      </c>
      <c r="F57" s="31"/>
      <c r="G57" s="31"/>
      <c r="H57" s="144">
        <v>36.712</v>
      </c>
      <c r="I57" s="144">
        <v>32.227</v>
      </c>
      <c r="J57" s="144">
        <v>39.606</v>
      </c>
      <c r="K57" s="32"/>
    </row>
    <row r="58" spans="1:11" s="33" customFormat="1" ht="11.25" customHeight="1">
      <c r="A58" s="35" t="s">
        <v>45</v>
      </c>
      <c r="B58" s="29"/>
      <c r="C58" s="30">
        <v>5425</v>
      </c>
      <c r="D58" s="30">
        <v>4651</v>
      </c>
      <c r="E58" s="30">
        <v>5002</v>
      </c>
      <c r="F58" s="31"/>
      <c r="G58" s="31"/>
      <c r="H58" s="144">
        <v>61.031</v>
      </c>
      <c r="I58" s="144">
        <v>47.905</v>
      </c>
      <c r="J58" s="144">
        <v>60.024</v>
      </c>
      <c r="K58" s="32"/>
    </row>
    <row r="59" spans="1:11" s="42" customFormat="1" ht="11.25" customHeight="1">
      <c r="A59" s="36" t="s">
        <v>46</v>
      </c>
      <c r="B59" s="37"/>
      <c r="C59" s="38">
        <v>19440</v>
      </c>
      <c r="D59" s="38">
        <v>15816</v>
      </c>
      <c r="E59" s="38">
        <v>18485</v>
      </c>
      <c r="F59" s="39">
        <v>116.87531613555893</v>
      </c>
      <c r="G59" s="40"/>
      <c r="H59" s="146">
        <v>247.44599999999997</v>
      </c>
      <c r="I59" s="147">
        <v>199.14</v>
      </c>
      <c r="J59" s="147">
        <v>244.025</v>
      </c>
      <c r="K59" s="41">
        <v>122.53941950386664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141</v>
      </c>
      <c r="E61" s="30">
        <v>125</v>
      </c>
      <c r="F61" s="31"/>
      <c r="G61" s="31"/>
      <c r="H61" s="144">
        <v>0.88</v>
      </c>
      <c r="I61" s="144">
        <v>1.68</v>
      </c>
      <c r="J61" s="144">
        <v>1.5</v>
      </c>
      <c r="K61" s="32"/>
    </row>
    <row r="62" spans="1:11" s="33" customFormat="1" ht="11.25" customHeight="1">
      <c r="A62" s="35" t="s">
        <v>48</v>
      </c>
      <c r="B62" s="29"/>
      <c r="C62" s="30">
        <v>121</v>
      </c>
      <c r="D62" s="30">
        <v>100</v>
      </c>
      <c r="E62" s="30">
        <v>104</v>
      </c>
      <c r="F62" s="31"/>
      <c r="G62" s="31"/>
      <c r="H62" s="144">
        <v>0.475</v>
      </c>
      <c r="I62" s="144">
        <v>0.352</v>
      </c>
      <c r="J62" s="144">
        <v>0.352</v>
      </c>
      <c r="K62" s="32"/>
    </row>
    <row r="63" spans="1:11" s="33" customFormat="1" ht="11.25" customHeight="1">
      <c r="A63" s="35" t="s">
        <v>49</v>
      </c>
      <c r="B63" s="29"/>
      <c r="C63" s="30">
        <v>153</v>
      </c>
      <c r="D63" s="30">
        <v>79</v>
      </c>
      <c r="E63" s="30">
        <v>89</v>
      </c>
      <c r="F63" s="31"/>
      <c r="G63" s="31"/>
      <c r="H63" s="144">
        <v>2.29</v>
      </c>
      <c r="I63" s="144">
        <v>1.182</v>
      </c>
      <c r="J63" s="144">
        <v>1.331</v>
      </c>
      <c r="K63" s="32"/>
    </row>
    <row r="64" spans="1:11" s="42" customFormat="1" ht="11.25" customHeight="1">
      <c r="A64" s="36" t="s">
        <v>50</v>
      </c>
      <c r="B64" s="37"/>
      <c r="C64" s="38">
        <v>354</v>
      </c>
      <c r="D64" s="38">
        <v>320</v>
      </c>
      <c r="E64" s="38">
        <v>318</v>
      </c>
      <c r="F64" s="39">
        <v>99.375</v>
      </c>
      <c r="G64" s="40"/>
      <c r="H64" s="146">
        <v>3.645</v>
      </c>
      <c r="I64" s="147">
        <v>3.214</v>
      </c>
      <c r="J64" s="147">
        <v>3.183</v>
      </c>
      <c r="K64" s="41">
        <v>99.0354698195395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128</v>
      </c>
      <c r="D66" s="38">
        <v>204</v>
      </c>
      <c r="E66" s="38">
        <v>204</v>
      </c>
      <c r="F66" s="39">
        <v>100</v>
      </c>
      <c r="G66" s="40"/>
      <c r="H66" s="146">
        <v>1.15</v>
      </c>
      <c r="I66" s="147">
        <v>2.066</v>
      </c>
      <c r="J66" s="147">
        <v>2.066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27000</v>
      </c>
      <c r="D68" s="30">
        <v>23612</v>
      </c>
      <c r="E68" s="30">
        <v>24450</v>
      </c>
      <c r="F68" s="31"/>
      <c r="G68" s="31"/>
      <c r="H68" s="144">
        <v>390</v>
      </c>
      <c r="I68" s="144">
        <v>313.072</v>
      </c>
      <c r="J68" s="144">
        <v>322</v>
      </c>
      <c r="K68" s="32"/>
    </row>
    <row r="69" spans="1:11" s="33" customFormat="1" ht="11.25" customHeight="1">
      <c r="A69" s="35" t="s">
        <v>53</v>
      </c>
      <c r="B69" s="29"/>
      <c r="C69" s="30">
        <v>17500</v>
      </c>
      <c r="D69" s="30">
        <v>17384</v>
      </c>
      <c r="E69" s="30">
        <v>18150</v>
      </c>
      <c r="F69" s="31"/>
      <c r="G69" s="31"/>
      <c r="H69" s="144">
        <v>269</v>
      </c>
      <c r="I69" s="144">
        <v>233.12</v>
      </c>
      <c r="J69" s="144">
        <v>250</v>
      </c>
      <c r="K69" s="32"/>
    </row>
    <row r="70" spans="1:11" s="42" customFormat="1" ht="11.25" customHeight="1">
      <c r="A70" s="36" t="s">
        <v>54</v>
      </c>
      <c r="B70" s="37"/>
      <c r="C70" s="38">
        <v>44500</v>
      </c>
      <c r="D70" s="38">
        <v>40996</v>
      </c>
      <c r="E70" s="38">
        <v>42600</v>
      </c>
      <c r="F70" s="39">
        <v>103.91257683676456</v>
      </c>
      <c r="G70" s="40"/>
      <c r="H70" s="146">
        <v>659</v>
      </c>
      <c r="I70" s="147">
        <v>546.192</v>
      </c>
      <c r="J70" s="147">
        <v>572</v>
      </c>
      <c r="K70" s="41">
        <v>104.72507836072296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3</v>
      </c>
      <c r="E72" s="30">
        <v>7</v>
      </c>
      <c r="F72" s="31"/>
      <c r="G72" s="31"/>
      <c r="H72" s="144">
        <v>0.029</v>
      </c>
      <c r="I72" s="144">
        <v>0.016</v>
      </c>
      <c r="J72" s="144">
        <v>0.035</v>
      </c>
      <c r="K72" s="32"/>
    </row>
    <row r="73" spans="1:11" s="33" customFormat="1" ht="11.25" customHeight="1">
      <c r="A73" s="35" t="s">
        <v>56</v>
      </c>
      <c r="B73" s="29"/>
      <c r="C73" s="30">
        <v>2196</v>
      </c>
      <c r="D73" s="30">
        <v>2054</v>
      </c>
      <c r="E73" s="30">
        <v>2033</v>
      </c>
      <c r="F73" s="31"/>
      <c r="G73" s="31"/>
      <c r="H73" s="144">
        <v>26.844</v>
      </c>
      <c r="I73" s="144">
        <v>29.153</v>
      </c>
      <c r="J73" s="144">
        <v>28.854</v>
      </c>
      <c r="K73" s="32"/>
    </row>
    <row r="74" spans="1:11" s="33" customFormat="1" ht="11.25" customHeight="1">
      <c r="A74" s="35" t="s">
        <v>57</v>
      </c>
      <c r="B74" s="29"/>
      <c r="C74" s="30">
        <v>2575</v>
      </c>
      <c r="D74" s="30">
        <v>984</v>
      </c>
      <c r="E74" s="30">
        <v>682</v>
      </c>
      <c r="F74" s="31"/>
      <c r="G74" s="31"/>
      <c r="H74" s="144">
        <v>25.71</v>
      </c>
      <c r="I74" s="144">
        <v>12.3</v>
      </c>
      <c r="J74" s="144">
        <v>8.184</v>
      </c>
      <c r="K74" s="32"/>
    </row>
    <row r="75" spans="1:11" s="33" customFormat="1" ht="11.25" customHeight="1">
      <c r="A75" s="35" t="s">
        <v>58</v>
      </c>
      <c r="B75" s="29"/>
      <c r="C75" s="30">
        <v>1929</v>
      </c>
      <c r="D75" s="30">
        <v>1993</v>
      </c>
      <c r="E75" s="30">
        <v>2084</v>
      </c>
      <c r="F75" s="31"/>
      <c r="G75" s="31"/>
      <c r="H75" s="144">
        <v>19.769</v>
      </c>
      <c r="I75" s="144">
        <v>22.018</v>
      </c>
      <c r="J75" s="144">
        <v>23.398</v>
      </c>
      <c r="K75" s="32"/>
    </row>
    <row r="76" spans="1:11" s="33" customFormat="1" ht="11.25" customHeight="1">
      <c r="A76" s="35" t="s">
        <v>59</v>
      </c>
      <c r="B76" s="29"/>
      <c r="C76" s="30">
        <v>246</v>
      </c>
      <c r="D76" s="30">
        <v>120</v>
      </c>
      <c r="E76" s="30">
        <v>70</v>
      </c>
      <c r="F76" s="31"/>
      <c r="G76" s="31"/>
      <c r="H76" s="144">
        <v>2.541</v>
      </c>
      <c r="I76" s="144">
        <v>1.591</v>
      </c>
      <c r="J76" s="144">
        <v>0.95</v>
      </c>
      <c r="K76" s="32"/>
    </row>
    <row r="77" spans="1:11" s="33" customFormat="1" ht="11.25" customHeight="1">
      <c r="A77" s="35" t="s">
        <v>60</v>
      </c>
      <c r="B77" s="29"/>
      <c r="C77" s="30">
        <v>758</v>
      </c>
      <c r="D77" s="30">
        <v>654</v>
      </c>
      <c r="E77" s="30">
        <v>544</v>
      </c>
      <c r="F77" s="31"/>
      <c r="G77" s="31"/>
      <c r="H77" s="144">
        <v>10.614</v>
      </c>
      <c r="I77" s="144">
        <v>7.194</v>
      </c>
      <c r="J77" s="144">
        <v>5.875</v>
      </c>
      <c r="K77" s="32"/>
    </row>
    <row r="78" spans="1:11" s="33" customFormat="1" ht="11.25" customHeight="1">
      <c r="A78" s="35" t="s">
        <v>61</v>
      </c>
      <c r="B78" s="29"/>
      <c r="C78" s="30">
        <v>200</v>
      </c>
      <c r="D78" s="30">
        <v>174</v>
      </c>
      <c r="E78" s="30"/>
      <c r="F78" s="31"/>
      <c r="G78" s="31"/>
      <c r="H78" s="144">
        <v>1.2</v>
      </c>
      <c r="I78" s="144">
        <v>1.653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7400</v>
      </c>
      <c r="D79" s="30">
        <v>2736</v>
      </c>
      <c r="E79" s="30">
        <v>2215</v>
      </c>
      <c r="F79" s="31"/>
      <c r="G79" s="31"/>
      <c r="H79" s="144">
        <v>95</v>
      </c>
      <c r="I79" s="144">
        <v>36.686</v>
      </c>
      <c r="J79" s="144">
        <v>26.58</v>
      </c>
      <c r="K79" s="32"/>
    </row>
    <row r="80" spans="1:11" s="42" customFormat="1" ht="11.25" customHeight="1">
      <c r="A80" s="43" t="s">
        <v>63</v>
      </c>
      <c r="B80" s="37"/>
      <c r="C80" s="38">
        <v>15312</v>
      </c>
      <c r="D80" s="38">
        <v>8718</v>
      </c>
      <c r="E80" s="38">
        <v>7635</v>
      </c>
      <c r="F80" s="39">
        <v>87.57742601514109</v>
      </c>
      <c r="G80" s="40"/>
      <c r="H80" s="146">
        <v>181.707</v>
      </c>
      <c r="I80" s="147">
        <v>110.61099999999999</v>
      </c>
      <c r="J80" s="147">
        <v>93.876</v>
      </c>
      <c r="K80" s="41">
        <v>84.87040167795247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346</v>
      </c>
      <c r="E82" s="30">
        <v>346</v>
      </c>
      <c r="F82" s="31"/>
      <c r="G82" s="31"/>
      <c r="H82" s="144">
        <v>1.195</v>
      </c>
      <c r="I82" s="144">
        <v>0.692</v>
      </c>
      <c r="J82" s="144">
        <v>0.692</v>
      </c>
      <c r="K82" s="32"/>
    </row>
    <row r="83" spans="1:11" s="33" customFormat="1" ht="11.25" customHeight="1">
      <c r="A83" s="35" t="s">
        <v>65</v>
      </c>
      <c r="B83" s="29"/>
      <c r="C83" s="30">
        <v>250</v>
      </c>
      <c r="D83" s="30">
        <v>230</v>
      </c>
      <c r="E83" s="30">
        <v>230</v>
      </c>
      <c r="F83" s="31"/>
      <c r="G83" s="31"/>
      <c r="H83" s="144">
        <v>0.6</v>
      </c>
      <c r="I83" s="144">
        <v>0.502</v>
      </c>
      <c r="J83" s="144">
        <v>0.502</v>
      </c>
      <c r="K83" s="32"/>
    </row>
    <row r="84" spans="1:11" s="42" customFormat="1" ht="11.25" customHeight="1">
      <c r="A84" s="36" t="s">
        <v>66</v>
      </c>
      <c r="B84" s="37"/>
      <c r="C84" s="38">
        <v>679</v>
      </c>
      <c r="D84" s="38">
        <v>576</v>
      </c>
      <c r="E84" s="38">
        <v>576</v>
      </c>
      <c r="F84" s="39">
        <v>100</v>
      </c>
      <c r="G84" s="40"/>
      <c r="H84" s="146">
        <v>1.795</v>
      </c>
      <c r="I84" s="147">
        <v>1.194</v>
      </c>
      <c r="J84" s="147">
        <v>1.194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f>C13+C15+C17+C22+C24+C26+C31+C37+C39+C50+C52+C59+C64+C66+C70+C80+C84</f>
        <v>357629</v>
      </c>
      <c r="D87" s="53">
        <v>343778</v>
      </c>
      <c r="E87" s="53">
        <v>359292.46</v>
      </c>
      <c r="F87" s="54">
        <f>IF(D87&gt;0,100*E87/D87,0)</f>
        <v>104.51292985589538</v>
      </c>
      <c r="G87" s="40"/>
      <c r="H87" s="150">
        <v>4185.411</v>
      </c>
      <c r="I87" s="145">
        <v>4214.102000000001</v>
      </c>
      <c r="J87" s="145">
        <v>4415.420000000001</v>
      </c>
      <c r="K87" s="54">
        <f>IF(I87&gt;0,100*J87/I87,0)</f>
        <v>104.7772455436532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20</v>
      </c>
      <c r="D9" s="30">
        <v>28</v>
      </c>
      <c r="E9" s="30">
        <v>28</v>
      </c>
      <c r="F9" s="31"/>
      <c r="G9" s="31"/>
      <c r="H9" s="144">
        <v>0.32</v>
      </c>
      <c r="I9" s="144">
        <v>0.44</v>
      </c>
      <c r="J9" s="144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>
        <v>33</v>
      </c>
      <c r="D12" s="30">
        <v>35</v>
      </c>
      <c r="E12" s="30">
        <v>35</v>
      </c>
      <c r="F12" s="31"/>
      <c r="G12" s="31"/>
      <c r="H12" s="144">
        <v>0.561</v>
      </c>
      <c r="I12" s="144">
        <v>0.595</v>
      </c>
      <c r="J12" s="144">
        <v>0.595</v>
      </c>
      <c r="K12" s="32"/>
    </row>
    <row r="13" spans="1:11" s="42" customFormat="1" ht="11.25" customHeight="1">
      <c r="A13" s="36" t="s">
        <v>11</v>
      </c>
      <c r="B13" s="37"/>
      <c r="C13" s="38">
        <v>53</v>
      </c>
      <c r="D13" s="38">
        <v>63</v>
      </c>
      <c r="E13" s="38">
        <v>63</v>
      </c>
      <c r="F13" s="39">
        <v>100</v>
      </c>
      <c r="G13" s="40"/>
      <c r="H13" s="146">
        <v>0.881</v>
      </c>
      <c r="I13" s="147">
        <v>1.035</v>
      </c>
      <c r="J13" s="147">
        <v>1</v>
      </c>
      <c r="K13" s="41">
        <v>96.61835748792271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>
        <v>8</v>
      </c>
      <c r="D34" s="30">
        <v>8</v>
      </c>
      <c r="E34" s="30">
        <v>8</v>
      </c>
      <c r="F34" s="31"/>
      <c r="G34" s="31"/>
      <c r="H34" s="144">
        <v>0.16</v>
      </c>
      <c r="I34" s="144">
        <v>0.16</v>
      </c>
      <c r="J34" s="144">
        <v>0.16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8</v>
      </c>
      <c r="E37" s="38">
        <v>8</v>
      </c>
      <c r="F37" s="39">
        <v>100</v>
      </c>
      <c r="G37" s="40"/>
      <c r="H37" s="146">
        <v>0.16</v>
      </c>
      <c r="I37" s="147">
        <v>0.16</v>
      </c>
      <c r="J37" s="147">
        <v>0.16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195</v>
      </c>
      <c r="D39" s="38">
        <v>185</v>
      </c>
      <c r="E39" s="38">
        <v>180</v>
      </c>
      <c r="F39" s="39">
        <v>97.29729729729729</v>
      </c>
      <c r="G39" s="40"/>
      <c r="H39" s="146">
        <v>4.319</v>
      </c>
      <c r="I39" s="147">
        <v>3.6</v>
      </c>
      <c r="J39" s="147">
        <v>3.98</v>
      </c>
      <c r="K39" s="41">
        <v>110.55555555555556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883</v>
      </c>
      <c r="D66" s="38">
        <v>810</v>
      </c>
      <c r="E66" s="38">
        <v>765</v>
      </c>
      <c r="F66" s="39">
        <v>94.44444444444444</v>
      </c>
      <c r="G66" s="40"/>
      <c r="H66" s="146">
        <v>29.415</v>
      </c>
      <c r="I66" s="147">
        <v>23.085</v>
      </c>
      <c r="J66" s="147">
        <v>26.5</v>
      </c>
      <c r="K66" s="41">
        <v>114.79315572882824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41</v>
      </c>
      <c r="E72" s="30">
        <v>41</v>
      </c>
      <c r="F72" s="31"/>
      <c r="G72" s="31"/>
      <c r="H72" s="144">
        <v>1.646</v>
      </c>
      <c r="I72" s="144">
        <v>0.825</v>
      </c>
      <c r="J72" s="144">
        <v>0.825</v>
      </c>
      <c r="K72" s="32"/>
    </row>
    <row r="73" spans="1:11" s="33" customFormat="1" ht="11.25" customHeight="1">
      <c r="A73" s="35" t="s">
        <v>56</v>
      </c>
      <c r="B73" s="29"/>
      <c r="C73" s="30">
        <v>550</v>
      </c>
      <c r="D73" s="30">
        <v>550</v>
      </c>
      <c r="E73" s="30">
        <v>550</v>
      </c>
      <c r="F73" s="31"/>
      <c r="G73" s="31"/>
      <c r="H73" s="144">
        <v>9.597</v>
      </c>
      <c r="I73" s="144">
        <v>13.2</v>
      </c>
      <c r="J73" s="144">
        <v>13.2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40</v>
      </c>
      <c r="E75" s="30">
        <v>34</v>
      </c>
      <c r="F75" s="31"/>
      <c r="G75" s="31"/>
      <c r="H75" s="144">
        <v>1.41</v>
      </c>
      <c r="I75" s="144">
        <v>1.39</v>
      </c>
      <c r="J75" s="144">
        <v>1.2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4">
        <v>0.25</v>
      </c>
      <c r="I76" s="144">
        <v>0.25</v>
      </c>
      <c r="J76" s="144">
        <v>0.25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145</v>
      </c>
      <c r="E78" s="30">
        <v>140</v>
      </c>
      <c r="F78" s="31"/>
      <c r="G78" s="31"/>
      <c r="H78" s="144">
        <v>5.376</v>
      </c>
      <c r="I78" s="144">
        <v>4.713</v>
      </c>
      <c r="J78" s="144">
        <v>4.2</v>
      </c>
      <c r="K78" s="32"/>
    </row>
    <row r="79" spans="1:11" s="33" customFormat="1" ht="11.25" customHeight="1">
      <c r="A79" s="35" t="s">
        <v>62</v>
      </c>
      <c r="B79" s="29"/>
      <c r="C79" s="30">
        <v>150</v>
      </c>
      <c r="D79" s="30">
        <v>100</v>
      </c>
      <c r="E79" s="30">
        <v>100</v>
      </c>
      <c r="F79" s="31"/>
      <c r="G79" s="31"/>
      <c r="H79" s="144">
        <v>3</v>
      </c>
      <c r="I79" s="144">
        <v>2</v>
      </c>
      <c r="J79" s="144">
        <v>2</v>
      </c>
      <c r="K79" s="32"/>
    </row>
    <row r="80" spans="1:11" s="42" customFormat="1" ht="11.25" customHeight="1">
      <c r="A80" s="43" t="s">
        <v>63</v>
      </c>
      <c r="B80" s="37"/>
      <c r="C80" s="38">
        <v>1011</v>
      </c>
      <c r="D80" s="38">
        <v>886</v>
      </c>
      <c r="E80" s="38">
        <v>875</v>
      </c>
      <c r="F80" s="39">
        <v>98.75846501128669</v>
      </c>
      <c r="G80" s="40"/>
      <c r="H80" s="146">
        <v>21.279</v>
      </c>
      <c r="I80" s="147">
        <v>22.378</v>
      </c>
      <c r="J80" s="147">
        <v>21.674999999999997</v>
      </c>
      <c r="K80" s="41">
        <v>96.85852176244524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569</v>
      </c>
      <c r="D82" s="30">
        <v>569</v>
      </c>
      <c r="E82" s="30">
        <v>569</v>
      </c>
      <c r="F82" s="31"/>
      <c r="G82" s="31"/>
      <c r="H82" s="144">
        <v>10.697</v>
      </c>
      <c r="I82" s="144">
        <v>10.697</v>
      </c>
      <c r="J82" s="144">
        <v>10.697</v>
      </c>
      <c r="K82" s="32"/>
    </row>
    <row r="83" spans="1:11" s="33" customFormat="1" ht="11.25" customHeight="1">
      <c r="A83" s="35" t="s">
        <v>65</v>
      </c>
      <c r="B83" s="29"/>
      <c r="C83" s="30">
        <v>721</v>
      </c>
      <c r="D83" s="30">
        <v>721</v>
      </c>
      <c r="E83" s="30">
        <v>721</v>
      </c>
      <c r="F83" s="31"/>
      <c r="G83" s="31"/>
      <c r="H83" s="144">
        <v>14.405</v>
      </c>
      <c r="I83" s="144">
        <v>14.405</v>
      </c>
      <c r="J83" s="144">
        <v>14.405</v>
      </c>
      <c r="K83" s="32"/>
    </row>
    <row r="84" spans="1:11" s="42" customFormat="1" ht="11.25" customHeight="1">
      <c r="A84" s="36" t="s">
        <v>66</v>
      </c>
      <c r="B84" s="37"/>
      <c r="C84" s="38">
        <v>1290</v>
      </c>
      <c r="D84" s="38">
        <v>1290</v>
      </c>
      <c r="E84" s="38">
        <v>1290</v>
      </c>
      <c r="F84" s="39">
        <v>100</v>
      </c>
      <c r="G84" s="40"/>
      <c r="H84" s="146">
        <v>25.101999999999997</v>
      </c>
      <c r="I84" s="147">
        <v>25.101999999999997</v>
      </c>
      <c r="J84" s="147">
        <v>25.101999999999997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3440</v>
      </c>
      <c r="D87" s="53">
        <v>3242</v>
      </c>
      <c r="E87" s="53">
        <f>E13+E15+E17+E22+E24+E26+E31+E37+E39+E50+E52+E59+E64+E66+E70+E80+E84</f>
        <v>3181</v>
      </c>
      <c r="F87" s="54">
        <f>IF(D87&gt;0,100*E87/D87,0)</f>
        <v>98.11844540407157</v>
      </c>
      <c r="G87" s="40"/>
      <c r="H87" s="150">
        <v>81.156</v>
      </c>
      <c r="I87" s="145">
        <f>I13+I15+I17+I22+I24+I26+I31+I37+I39+I50+I52+I59+I64+I66+I70+I80+I84</f>
        <v>75.36</v>
      </c>
      <c r="J87" s="145">
        <f>J13+J15+J17+J22+J24+J26+J31+J37+J39+J50+J52+J59+J64+J66+J70+J80+J84</f>
        <v>78.417</v>
      </c>
      <c r="K87" s="54">
        <f>IF(I87&gt;0,100*J87/I87,0)</f>
        <v>104.05652866242038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449</v>
      </c>
      <c r="D9" s="30">
        <v>477</v>
      </c>
      <c r="E9" s="30">
        <v>477</v>
      </c>
      <c r="F9" s="31"/>
      <c r="G9" s="31"/>
      <c r="H9" s="144">
        <v>6.735</v>
      </c>
      <c r="I9" s="144">
        <v>7.15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65</v>
      </c>
      <c r="D10" s="30">
        <v>95</v>
      </c>
      <c r="E10" s="30">
        <v>95</v>
      </c>
      <c r="F10" s="31"/>
      <c r="G10" s="31"/>
      <c r="H10" s="144">
        <v>1.17</v>
      </c>
      <c r="I10" s="144">
        <v>1.2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86</v>
      </c>
      <c r="D11" s="30">
        <v>90</v>
      </c>
      <c r="E11" s="30">
        <v>90</v>
      </c>
      <c r="F11" s="31"/>
      <c r="G11" s="31"/>
      <c r="H11" s="144">
        <v>1.204</v>
      </c>
      <c r="I11" s="144">
        <v>1.26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627</v>
      </c>
      <c r="D12" s="30">
        <v>702</v>
      </c>
      <c r="E12" s="30">
        <v>702</v>
      </c>
      <c r="F12" s="31"/>
      <c r="G12" s="31"/>
      <c r="H12" s="144">
        <v>11.286</v>
      </c>
      <c r="I12" s="144">
        <v>12.635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1227</v>
      </c>
      <c r="D13" s="38">
        <v>1364</v>
      </c>
      <c r="E13" s="38">
        <v>1364</v>
      </c>
      <c r="F13" s="39">
        <v>100</v>
      </c>
      <c r="G13" s="40"/>
      <c r="H13" s="146">
        <v>20.395</v>
      </c>
      <c r="I13" s="147">
        <v>22.244999999999997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/>
      <c r="F20" s="31"/>
      <c r="G20" s="31"/>
      <c r="H20" s="144">
        <v>0.588</v>
      </c>
      <c r="I20" s="144">
        <v>0.6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4">
        <v>1.92</v>
      </c>
      <c r="I21" s="144">
        <v>1.96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80</v>
      </c>
      <c r="F22" s="39">
        <v>76.19047619047619</v>
      </c>
      <c r="G22" s="40"/>
      <c r="H22" s="146">
        <v>2.508</v>
      </c>
      <c r="I22" s="147">
        <v>2.56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0.03</v>
      </c>
      <c r="I28" s="144">
        <v>0.035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1</v>
      </c>
      <c r="E31" s="38">
        <v>1</v>
      </c>
      <c r="F31" s="39">
        <v>100</v>
      </c>
      <c r="G31" s="40"/>
      <c r="H31" s="146">
        <v>0.03</v>
      </c>
      <c r="I31" s="147">
        <v>0.035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54</v>
      </c>
      <c r="D33" s="30">
        <v>54</v>
      </c>
      <c r="E33" s="30">
        <v>45</v>
      </c>
      <c r="F33" s="31"/>
      <c r="G33" s="31"/>
      <c r="H33" s="144">
        <v>0.966</v>
      </c>
      <c r="I33" s="144">
        <v>1.191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13</v>
      </c>
      <c r="F34" s="31"/>
      <c r="G34" s="31"/>
      <c r="H34" s="144">
        <v>0.312</v>
      </c>
      <c r="I34" s="144">
        <v>0.312</v>
      </c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>
        <v>6</v>
      </c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9</v>
      </c>
      <c r="F36" s="31"/>
      <c r="G36" s="31"/>
      <c r="H36" s="144">
        <v>0.165</v>
      </c>
      <c r="I36" s="144">
        <v>0.165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76</v>
      </c>
      <c r="D37" s="38">
        <v>76</v>
      </c>
      <c r="E37" s="38">
        <v>73</v>
      </c>
      <c r="F37" s="39">
        <v>96.05263157894737</v>
      </c>
      <c r="G37" s="40"/>
      <c r="H37" s="146">
        <v>1.443</v>
      </c>
      <c r="I37" s="147">
        <v>1.6680000000000001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1005</v>
      </c>
      <c r="D39" s="38">
        <v>1005</v>
      </c>
      <c r="E39" s="38">
        <v>1010</v>
      </c>
      <c r="F39" s="39">
        <v>100.49751243781094</v>
      </c>
      <c r="G39" s="40"/>
      <c r="H39" s="146">
        <v>36.652</v>
      </c>
      <c r="I39" s="147">
        <v>35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>
        <v>9</v>
      </c>
      <c r="D55" s="30">
        <v>6</v>
      </c>
      <c r="E55" s="30">
        <v>8</v>
      </c>
      <c r="F55" s="31"/>
      <c r="G55" s="31"/>
      <c r="H55" s="144">
        <v>0.297</v>
      </c>
      <c r="I55" s="144">
        <v>0.186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92</v>
      </c>
      <c r="D58" s="30"/>
      <c r="E58" s="30"/>
      <c r="F58" s="31"/>
      <c r="G58" s="31"/>
      <c r="H58" s="144">
        <v>3.404</v>
      </c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>
        <v>101</v>
      </c>
      <c r="D59" s="38">
        <v>6</v>
      </c>
      <c r="E59" s="38">
        <v>8</v>
      </c>
      <c r="F59" s="39">
        <v>133.33333333333334</v>
      </c>
      <c r="G59" s="40"/>
      <c r="H59" s="146">
        <v>3.701</v>
      </c>
      <c r="I59" s="147">
        <v>0.186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274</v>
      </c>
      <c r="D61" s="30">
        <v>274</v>
      </c>
      <c r="E61" s="30"/>
      <c r="F61" s="31"/>
      <c r="G61" s="31"/>
      <c r="H61" s="144">
        <v>6.987</v>
      </c>
      <c r="I61" s="144">
        <v>6.997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228</v>
      </c>
      <c r="D62" s="30">
        <v>228</v>
      </c>
      <c r="E62" s="30">
        <v>222</v>
      </c>
      <c r="F62" s="31"/>
      <c r="G62" s="31"/>
      <c r="H62" s="144">
        <v>6.954</v>
      </c>
      <c r="I62" s="144">
        <v>7.296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899</v>
      </c>
      <c r="D63" s="30">
        <v>891</v>
      </c>
      <c r="E63" s="30">
        <v>873</v>
      </c>
      <c r="F63" s="31"/>
      <c r="G63" s="31"/>
      <c r="H63" s="144">
        <v>22.684</v>
      </c>
      <c r="I63" s="144">
        <v>37.845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1401</v>
      </c>
      <c r="D64" s="38">
        <v>1393</v>
      </c>
      <c r="E64" s="38">
        <v>1095</v>
      </c>
      <c r="F64" s="39">
        <v>78.60732232591529</v>
      </c>
      <c r="G64" s="40"/>
      <c r="H64" s="146">
        <v>36.625</v>
      </c>
      <c r="I64" s="147">
        <v>52.138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2160</v>
      </c>
      <c r="D66" s="38">
        <v>2450</v>
      </c>
      <c r="E66" s="38">
        <v>2620</v>
      </c>
      <c r="F66" s="39">
        <v>106.93877551020408</v>
      </c>
      <c r="G66" s="40"/>
      <c r="H66" s="146">
        <v>96.552</v>
      </c>
      <c r="I66" s="147">
        <v>109.025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188</v>
      </c>
      <c r="D72" s="30">
        <v>185</v>
      </c>
      <c r="E72" s="30">
        <v>185</v>
      </c>
      <c r="F72" s="31"/>
      <c r="G72" s="31"/>
      <c r="H72" s="144">
        <v>5.21</v>
      </c>
      <c r="I72" s="144">
        <v>4.826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969</v>
      </c>
      <c r="D73" s="30">
        <v>969</v>
      </c>
      <c r="E73" s="30">
        <v>969</v>
      </c>
      <c r="F73" s="31"/>
      <c r="G73" s="31"/>
      <c r="H73" s="144">
        <v>19.409</v>
      </c>
      <c r="I73" s="144">
        <v>33.915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129</v>
      </c>
      <c r="D74" s="30">
        <v>122</v>
      </c>
      <c r="E74" s="30">
        <v>120</v>
      </c>
      <c r="F74" s="31"/>
      <c r="G74" s="31"/>
      <c r="H74" s="144">
        <v>4.515</v>
      </c>
      <c r="I74" s="144">
        <v>3.4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51</v>
      </c>
      <c r="D75" s="30">
        <v>51</v>
      </c>
      <c r="E75" s="30">
        <v>48</v>
      </c>
      <c r="F75" s="31"/>
      <c r="G75" s="31"/>
      <c r="H75" s="144">
        <v>1.83</v>
      </c>
      <c r="I75" s="144">
        <v>1.83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115</v>
      </c>
      <c r="D76" s="30">
        <v>105</v>
      </c>
      <c r="E76" s="30">
        <v>105</v>
      </c>
      <c r="F76" s="31"/>
      <c r="G76" s="31"/>
      <c r="H76" s="144">
        <v>3.45</v>
      </c>
      <c r="I76" s="144">
        <v>3.15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1</v>
      </c>
      <c r="E77" s="30">
        <v>1</v>
      </c>
      <c r="F77" s="31"/>
      <c r="G77" s="31"/>
      <c r="H77" s="144">
        <v>0.15</v>
      </c>
      <c r="I77" s="144">
        <v>0.025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62</v>
      </c>
      <c r="D78" s="30">
        <v>63</v>
      </c>
      <c r="E78" s="30">
        <v>60</v>
      </c>
      <c r="F78" s="31"/>
      <c r="G78" s="31"/>
      <c r="H78" s="144">
        <v>1.798</v>
      </c>
      <c r="I78" s="144">
        <v>2.142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3800</v>
      </c>
      <c r="D79" s="30">
        <v>3800</v>
      </c>
      <c r="E79" s="30">
        <v>3800</v>
      </c>
      <c r="F79" s="31"/>
      <c r="G79" s="31"/>
      <c r="H79" s="144">
        <v>136.8</v>
      </c>
      <c r="I79" s="144">
        <v>133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5320</v>
      </c>
      <c r="D80" s="38">
        <v>5296</v>
      </c>
      <c r="E80" s="38">
        <v>5288</v>
      </c>
      <c r="F80" s="39">
        <v>99.8489425981873</v>
      </c>
      <c r="G80" s="40"/>
      <c r="H80" s="146">
        <v>173.162</v>
      </c>
      <c r="I80" s="147">
        <v>182.288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542</v>
      </c>
      <c r="D82" s="30">
        <v>542</v>
      </c>
      <c r="E82" s="30">
        <v>542</v>
      </c>
      <c r="F82" s="31"/>
      <c r="G82" s="31"/>
      <c r="H82" s="144">
        <v>11.55</v>
      </c>
      <c r="I82" s="144">
        <v>11.55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1511</v>
      </c>
      <c r="D83" s="30">
        <v>1511</v>
      </c>
      <c r="E83" s="30">
        <v>1511</v>
      </c>
      <c r="F83" s="31"/>
      <c r="G83" s="31"/>
      <c r="H83" s="144">
        <v>28.374</v>
      </c>
      <c r="I83" s="144">
        <v>28.374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2053</v>
      </c>
      <c r="D84" s="38">
        <v>2053</v>
      </c>
      <c r="E84" s="38">
        <v>2053</v>
      </c>
      <c r="F84" s="39">
        <v>100</v>
      </c>
      <c r="G84" s="40"/>
      <c r="H84" s="146">
        <v>39.924</v>
      </c>
      <c r="I84" s="147">
        <v>39.924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13449</v>
      </c>
      <c r="D87" s="53">
        <v>13749</v>
      </c>
      <c r="E87" s="53">
        <f>E13+E15+E17+E22+E24+E26+E31+E37+E39+E50+E52+E59+E64+E66+E70+E80+E84</f>
        <v>13592</v>
      </c>
      <c r="F87" s="54">
        <f>IF(D87&gt;0,100*E87/D87,0)</f>
        <v>98.8580987708197</v>
      </c>
      <c r="G87" s="40"/>
      <c r="H87" s="150">
        <v>410.99199999999996</v>
      </c>
      <c r="I87" s="145">
        <f>I13+I15+I17+I22+I24+I26+I31+I37+I39+I50+I52+I59+I64+I66+I70+I80+I84</f>
        <v>445.06899999999996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>
        <v>3</v>
      </c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>
        <v>3</v>
      </c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>
        <v>1</v>
      </c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/>
      <c r="I66" s="147"/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3424</v>
      </c>
      <c r="D73" s="30">
        <v>4806</v>
      </c>
      <c r="E73" s="30">
        <v>4806</v>
      </c>
      <c r="F73" s="31"/>
      <c r="G73" s="31"/>
      <c r="H73" s="144">
        <v>178.667</v>
      </c>
      <c r="I73" s="144">
        <v>250.782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19</v>
      </c>
      <c r="E74" s="30">
        <v>20</v>
      </c>
      <c r="F74" s="31"/>
      <c r="G74" s="31"/>
      <c r="H74" s="144">
        <v>1.218</v>
      </c>
      <c r="I74" s="144">
        <v>1.15</v>
      </c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2</v>
      </c>
      <c r="D76" s="30">
        <v>1</v>
      </c>
      <c r="E76" s="30">
        <v>1</v>
      </c>
      <c r="F76" s="31"/>
      <c r="G76" s="31"/>
      <c r="H76" s="144">
        <v>0.16</v>
      </c>
      <c r="I76" s="144">
        <v>0.08</v>
      </c>
      <c r="J76" s="144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4330</v>
      </c>
      <c r="D79" s="30">
        <v>4090</v>
      </c>
      <c r="E79" s="30">
        <v>2045</v>
      </c>
      <c r="F79" s="31"/>
      <c r="G79" s="31"/>
      <c r="H79" s="144">
        <v>396.059</v>
      </c>
      <c r="I79" s="144">
        <v>355.83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7777</v>
      </c>
      <c r="D80" s="38">
        <v>8916</v>
      </c>
      <c r="E80" s="38">
        <v>6872</v>
      </c>
      <c r="F80" s="39">
        <v>77.07492148945715</v>
      </c>
      <c r="G80" s="40"/>
      <c r="H80" s="146">
        <v>576.104</v>
      </c>
      <c r="I80" s="147">
        <v>607.842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7777</v>
      </c>
      <c r="D87" s="53">
        <v>8919</v>
      </c>
      <c r="E87" s="53">
        <v>6873</v>
      </c>
      <c r="F87" s="54">
        <f>IF(D87&gt;0,100*E87/D87,0)</f>
        <v>77.0602085435587</v>
      </c>
      <c r="G87" s="40"/>
      <c r="H87" s="150">
        <v>576.104</v>
      </c>
      <c r="I87" s="145">
        <v>607.842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1" t="s">
        <v>299</v>
      </c>
      <c r="E7" s="21">
        <v>1</v>
      </c>
      <c r="F7" s="22" t="str">
        <f>CONCATENATE(D6,"=100")</f>
        <v>2020=100</v>
      </c>
      <c r="G7" s="23"/>
      <c r="H7" s="151" t="s">
        <v>299</v>
      </c>
      <c r="I7" s="151" t="s">
        <v>299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>
        <v>25</v>
      </c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>
        <v>25</v>
      </c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/>
      <c r="I39" s="147"/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40</v>
      </c>
      <c r="D66" s="38">
        <v>20</v>
      </c>
      <c r="E66" s="38">
        <v>60</v>
      </c>
      <c r="F66" s="39">
        <v>300</v>
      </c>
      <c r="G66" s="40"/>
      <c r="H66" s="146">
        <v>0.088</v>
      </c>
      <c r="I66" s="147">
        <v>0.037</v>
      </c>
      <c r="J66" s="147">
        <v>0.112</v>
      </c>
      <c r="K66" s="41">
        <v>302.70270270270277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14264</v>
      </c>
      <c r="D73" s="30">
        <v>12686</v>
      </c>
      <c r="E73" s="30">
        <v>12115</v>
      </c>
      <c r="F73" s="31"/>
      <c r="G73" s="31"/>
      <c r="H73" s="144">
        <v>42.246</v>
      </c>
      <c r="I73" s="144">
        <v>40.278</v>
      </c>
      <c r="J73" s="144">
        <v>34.425</v>
      </c>
      <c r="K73" s="32"/>
    </row>
    <row r="74" spans="1:11" s="33" customFormat="1" ht="11.25" customHeight="1">
      <c r="A74" s="35" t="s">
        <v>57</v>
      </c>
      <c r="B74" s="29"/>
      <c r="C74" s="30">
        <v>4577</v>
      </c>
      <c r="D74" s="30">
        <v>4246</v>
      </c>
      <c r="E74" s="30">
        <v>3452</v>
      </c>
      <c r="F74" s="31"/>
      <c r="G74" s="31"/>
      <c r="H74" s="144">
        <v>14.323</v>
      </c>
      <c r="I74" s="144">
        <v>8.719</v>
      </c>
      <c r="J74" s="144">
        <v>10.194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/>
      <c r="I75" s="144"/>
      <c r="J75" s="144"/>
      <c r="K75" s="32"/>
    </row>
    <row r="76" spans="1:11" s="33" customFormat="1" ht="11.25" customHeight="1">
      <c r="A76" s="35" t="s">
        <v>59</v>
      </c>
      <c r="B76" s="29"/>
      <c r="C76" s="30">
        <v>439</v>
      </c>
      <c r="D76" s="30">
        <v>402</v>
      </c>
      <c r="E76" s="30">
        <v>295</v>
      </c>
      <c r="F76" s="31"/>
      <c r="G76" s="31"/>
      <c r="H76" s="144">
        <v>0.904</v>
      </c>
      <c r="I76" s="144">
        <v>0.986</v>
      </c>
      <c r="J76" s="144">
        <v>0.529</v>
      </c>
      <c r="K76" s="32"/>
    </row>
    <row r="77" spans="1:11" s="33" customFormat="1" ht="11.25" customHeight="1">
      <c r="A77" s="35" t="s">
        <v>60</v>
      </c>
      <c r="B77" s="29"/>
      <c r="C77" s="30">
        <v>4704</v>
      </c>
      <c r="D77" s="30">
        <v>4324</v>
      </c>
      <c r="E77" s="30">
        <v>3093</v>
      </c>
      <c r="F77" s="31"/>
      <c r="G77" s="31"/>
      <c r="H77" s="144">
        <v>14.536</v>
      </c>
      <c r="I77" s="144">
        <v>12.358</v>
      </c>
      <c r="J77" s="144">
        <v>12.372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41930</v>
      </c>
      <c r="D79" s="30">
        <v>39890</v>
      </c>
      <c r="E79" s="30">
        <v>38155</v>
      </c>
      <c r="F79" s="31"/>
      <c r="G79" s="31"/>
      <c r="H79" s="144">
        <v>137.325</v>
      </c>
      <c r="I79" s="144">
        <v>128.16</v>
      </c>
      <c r="J79" s="144">
        <v>97.41</v>
      </c>
      <c r="K79" s="32"/>
    </row>
    <row r="80" spans="1:11" s="42" customFormat="1" ht="11.25" customHeight="1">
      <c r="A80" s="43" t="s">
        <v>63</v>
      </c>
      <c r="B80" s="37"/>
      <c r="C80" s="38">
        <v>65914</v>
      </c>
      <c r="D80" s="38">
        <v>61548</v>
      </c>
      <c r="E80" s="38">
        <v>57110</v>
      </c>
      <c r="F80" s="39">
        <v>92.78936764801456</v>
      </c>
      <c r="G80" s="40"/>
      <c r="H80" s="146">
        <v>209.334</v>
      </c>
      <c r="I80" s="147">
        <v>190.50099999999998</v>
      </c>
      <c r="J80" s="147">
        <v>154.93</v>
      </c>
      <c r="K80" s="41">
        <v>81.3276570726663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65954</v>
      </c>
      <c r="D87" s="53">
        <v>61568</v>
      </c>
      <c r="E87" s="53">
        <v>57195</v>
      </c>
      <c r="F87" s="54">
        <f>IF(D87&gt;0,100*E87/D87,0)</f>
        <v>92.8972843035343</v>
      </c>
      <c r="G87" s="40"/>
      <c r="H87" s="150">
        <v>209.422</v>
      </c>
      <c r="I87" s="145">
        <v>190.53799999999998</v>
      </c>
      <c r="J87" s="145">
        <v>155.042</v>
      </c>
      <c r="K87" s="54">
        <f>IF(I87&gt;0,100*J87/I87,0)</f>
        <v>81.3706452256243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2" t="s">
        <v>300</v>
      </c>
      <c r="E7" s="21">
        <v>11</v>
      </c>
      <c r="F7" s="22" t="str">
        <f>CONCATENATE(D6,"=100")</f>
        <v>2020=100</v>
      </c>
      <c r="G7" s="23"/>
      <c r="H7" s="151" t="s">
        <v>299</v>
      </c>
      <c r="I7" s="152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220</v>
      </c>
      <c r="D9" s="30">
        <v>213</v>
      </c>
      <c r="E9" s="30">
        <v>220</v>
      </c>
      <c r="F9" s="31"/>
      <c r="G9" s="31"/>
      <c r="H9" s="144">
        <v>7.04</v>
      </c>
      <c r="I9" s="144">
        <v>7.389</v>
      </c>
      <c r="J9" s="144">
        <v>7.04</v>
      </c>
      <c r="K9" s="32"/>
    </row>
    <row r="10" spans="1:11" s="33" customFormat="1" ht="11.25" customHeight="1">
      <c r="A10" s="35" t="s">
        <v>8</v>
      </c>
      <c r="B10" s="29"/>
      <c r="C10" s="30">
        <v>120</v>
      </c>
      <c r="D10" s="30">
        <v>138</v>
      </c>
      <c r="E10" s="30">
        <v>120</v>
      </c>
      <c r="F10" s="31"/>
      <c r="G10" s="31"/>
      <c r="H10" s="144">
        <v>3.965</v>
      </c>
      <c r="I10" s="144">
        <v>4.457</v>
      </c>
      <c r="J10" s="144">
        <v>3.965</v>
      </c>
      <c r="K10" s="32"/>
    </row>
    <row r="11" spans="1:11" s="33" customFormat="1" ht="11.25" customHeight="1">
      <c r="A11" s="28" t="s">
        <v>9</v>
      </c>
      <c r="B11" s="29"/>
      <c r="C11" s="30">
        <v>145</v>
      </c>
      <c r="D11" s="30">
        <v>138</v>
      </c>
      <c r="E11" s="30">
        <v>145</v>
      </c>
      <c r="F11" s="31"/>
      <c r="G11" s="31"/>
      <c r="H11" s="144">
        <v>4.248</v>
      </c>
      <c r="I11" s="144">
        <v>4.043</v>
      </c>
      <c r="J11" s="144">
        <v>4.248</v>
      </c>
      <c r="K11" s="32"/>
    </row>
    <row r="12" spans="1:11" s="33" customFormat="1" ht="11.25" customHeight="1">
      <c r="A12" s="35" t="s">
        <v>10</v>
      </c>
      <c r="B12" s="29"/>
      <c r="C12" s="30">
        <v>259</v>
      </c>
      <c r="D12" s="30">
        <v>306</v>
      </c>
      <c r="E12" s="30">
        <v>259</v>
      </c>
      <c r="F12" s="31"/>
      <c r="G12" s="31"/>
      <c r="H12" s="144">
        <v>8.7</v>
      </c>
      <c r="I12" s="144">
        <v>10.342</v>
      </c>
      <c r="J12" s="144">
        <v>8.7</v>
      </c>
      <c r="K12" s="32"/>
    </row>
    <row r="13" spans="1:11" s="42" customFormat="1" ht="11.25" customHeight="1">
      <c r="A13" s="36" t="s">
        <v>11</v>
      </c>
      <c r="B13" s="37"/>
      <c r="C13" s="38">
        <v>744</v>
      </c>
      <c r="D13" s="38">
        <v>795</v>
      </c>
      <c r="E13" s="38">
        <v>744</v>
      </c>
      <c r="F13" s="39">
        <v>93.58490566037736</v>
      </c>
      <c r="G13" s="40"/>
      <c r="H13" s="146">
        <v>23.953</v>
      </c>
      <c r="I13" s="147">
        <v>26.231</v>
      </c>
      <c r="J13" s="147">
        <v>23.953</v>
      </c>
      <c r="K13" s="41">
        <v>91.31561892417368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75</v>
      </c>
      <c r="D15" s="38">
        <v>55</v>
      </c>
      <c r="E15" s="38">
        <v>60</v>
      </c>
      <c r="F15" s="39">
        <v>109.0909090909091</v>
      </c>
      <c r="G15" s="40"/>
      <c r="H15" s="146">
        <v>1.1</v>
      </c>
      <c r="I15" s="147">
        <v>1.165</v>
      </c>
      <c r="J15" s="147">
        <v>1.3</v>
      </c>
      <c r="K15" s="41">
        <v>111.58798283261802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7</v>
      </c>
      <c r="E17" s="38">
        <v>1</v>
      </c>
      <c r="F17" s="39">
        <v>14.285714285714286</v>
      </c>
      <c r="G17" s="40"/>
      <c r="H17" s="146">
        <v>0.069</v>
      </c>
      <c r="I17" s="147">
        <v>0.42</v>
      </c>
      <c r="J17" s="147">
        <v>0.125</v>
      </c>
      <c r="K17" s="41">
        <v>29.761904761904763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104</v>
      </c>
      <c r="E19" s="30">
        <v>104</v>
      </c>
      <c r="F19" s="31"/>
      <c r="G19" s="31"/>
      <c r="H19" s="144">
        <v>2.544</v>
      </c>
      <c r="I19" s="144">
        <v>2.76</v>
      </c>
      <c r="J19" s="144">
        <v>2.5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124</v>
      </c>
      <c r="E20" s="30">
        <v>125</v>
      </c>
      <c r="F20" s="31"/>
      <c r="G20" s="31"/>
      <c r="H20" s="144">
        <v>3.125</v>
      </c>
      <c r="I20" s="144">
        <v>3.198</v>
      </c>
      <c r="J20" s="144">
        <v>2.95</v>
      </c>
      <c r="K20" s="32"/>
    </row>
    <row r="21" spans="1:11" s="33" customFormat="1" ht="11.25" customHeight="1">
      <c r="A21" s="35" t="s">
        <v>16</v>
      </c>
      <c r="B21" s="29"/>
      <c r="C21" s="30">
        <v>166</v>
      </c>
      <c r="D21" s="30">
        <v>164</v>
      </c>
      <c r="E21" s="30"/>
      <c r="F21" s="31"/>
      <c r="G21" s="31"/>
      <c r="H21" s="144">
        <v>3.984</v>
      </c>
      <c r="I21" s="144">
        <v>3.937</v>
      </c>
      <c r="J21" s="144">
        <v>3.62</v>
      </c>
      <c r="K21" s="32"/>
    </row>
    <row r="22" spans="1:11" s="42" customFormat="1" ht="11.25" customHeight="1">
      <c r="A22" s="36" t="s">
        <v>17</v>
      </c>
      <c r="B22" s="37"/>
      <c r="C22" s="38">
        <v>397</v>
      </c>
      <c r="D22" s="38">
        <v>392</v>
      </c>
      <c r="E22" s="38">
        <v>229</v>
      </c>
      <c r="F22" s="39">
        <v>58.41836734693877</v>
      </c>
      <c r="G22" s="40"/>
      <c r="H22" s="146">
        <v>9.653</v>
      </c>
      <c r="I22" s="147">
        <v>9.895</v>
      </c>
      <c r="J22" s="147">
        <v>9.07</v>
      </c>
      <c r="K22" s="41">
        <v>91.66245578575038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368</v>
      </c>
      <c r="D24" s="38">
        <v>409</v>
      </c>
      <c r="E24" s="38">
        <v>409</v>
      </c>
      <c r="F24" s="39">
        <v>100</v>
      </c>
      <c r="G24" s="40"/>
      <c r="H24" s="146">
        <v>7.481</v>
      </c>
      <c r="I24" s="147">
        <v>9.829</v>
      </c>
      <c r="J24" s="147">
        <v>11.922</v>
      </c>
      <c r="K24" s="41">
        <v>121.29412961644114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103</v>
      </c>
      <c r="E26" s="38">
        <v>100</v>
      </c>
      <c r="F26" s="39">
        <v>97.0873786407767</v>
      </c>
      <c r="G26" s="40"/>
      <c r="H26" s="146">
        <v>2.8</v>
      </c>
      <c r="I26" s="147">
        <v>2.691</v>
      </c>
      <c r="J26" s="147">
        <v>2.75</v>
      </c>
      <c r="K26" s="41">
        <v>102.19249349684132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3</v>
      </c>
      <c r="F28" s="31"/>
      <c r="G28" s="31"/>
      <c r="H28" s="144">
        <v>0.06</v>
      </c>
      <c r="I28" s="144">
        <v>0.09</v>
      </c>
      <c r="J28" s="144">
        <v>0.078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>
        <v>0.015</v>
      </c>
      <c r="K29" s="32"/>
    </row>
    <row r="30" spans="1:11" s="33" customFormat="1" ht="11.25" customHeight="1">
      <c r="A30" s="35" t="s">
        <v>22</v>
      </c>
      <c r="B30" s="29"/>
      <c r="C30" s="30">
        <v>14</v>
      </c>
      <c r="D30" s="30">
        <v>10</v>
      </c>
      <c r="E30" s="30">
        <v>10</v>
      </c>
      <c r="F30" s="31"/>
      <c r="G30" s="31"/>
      <c r="H30" s="144">
        <v>0.42</v>
      </c>
      <c r="I30" s="144">
        <v>0.252</v>
      </c>
      <c r="J30" s="144">
        <v>0.27</v>
      </c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13</v>
      </c>
      <c r="E31" s="38">
        <v>13</v>
      </c>
      <c r="F31" s="39">
        <v>100</v>
      </c>
      <c r="G31" s="40"/>
      <c r="H31" s="146">
        <v>0.48</v>
      </c>
      <c r="I31" s="147">
        <v>0.34199999999999997</v>
      </c>
      <c r="J31" s="147">
        <v>0.363</v>
      </c>
      <c r="K31" s="41">
        <v>106.14035087719299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210</v>
      </c>
      <c r="D33" s="30">
        <v>258</v>
      </c>
      <c r="E33" s="30">
        <v>250</v>
      </c>
      <c r="F33" s="31"/>
      <c r="G33" s="31"/>
      <c r="H33" s="144">
        <v>5.73</v>
      </c>
      <c r="I33" s="144">
        <v>6.176</v>
      </c>
      <c r="J33" s="144">
        <v>6</v>
      </c>
      <c r="K33" s="32"/>
    </row>
    <row r="34" spans="1:11" s="33" customFormat="1" ht="11.25" customHeight="1">
      <c r="A34" s="35" t="s">
        <v>25</v>
      </c>
      <c r="B34" s="29"/>
      <c r="C34" s="30">
        <v>180</v>
      </c>
      <c r="D34" s="30">
        <v>162</v>
      </c>
      <c r="E34" s="30">
        <v>160</v>
      </c>
      <c r="F34" s="31"/>
      <c r="G34" s="31"/>
      <c r="H34" s="144">
        <v>4.4</v>
      </c>
      <c r="I34" s="144">
        <v>3.967</v>
      </c>
      <c r="J34" s="144">
        <v>3.95</v>
      </c>
      <c r="K34" s="32"/>
    </row>
    <row r="35" spans="1:11" s="33" customFormat="1" ht="11.25" customHeight="1">
      <c r="A35" s="35" t="s">
        <v>26</v>
      </c>
      <c r="B35" s="29"/>
      <c r="C35" s="30">
        <v>80</v>
      </c>
      <c r="D35" s="30">
        <v>76</v>
      </c>
      <c r="E35" s="30">
        <v>90</v>
      </c>
      <c r="F35" s="31"/>
      <c r="G35" s="31"/>
      <c r="H35" s="144">
        <v>2</v>
      </c>
      <c r="I35" s="144">
        <v>1.805</v>
      </c>
      <c r="J35" s="144">
        <v>2.2</v>
      </c>
      <c r="K35" s="32"/>
    </row>
    <row r="36" spans="1:11" s="33" customFormat="1" ht="11.25" customHeight="1">
      <c r="A36" s="35" t="s">
        <v>27</v>
      </c>
      <c r="B36" s="29"/>
      <c r="C36" s="30">
        <v>298</v>
      </c>
      <c r="D36" s="30">
        <v>356</v>
      </c>
      <c r="E36" s="30">
        <v>340</v>
      </c>
      <c r="F36" s="31"/>
      <c r="G36" s="31"/>
      <c r="H36" s="144">
        <v>7.45</v>
      </c>
      <c r="I36" s="144">
        <v>8.442</v>
      </c>
      <c r="J36" s="144">
        <v>8.442</v>
      </c>
      <c r="K36" s="32"/>
    </row>
    <row r="37" spans="1:11" s="42" customFormat="1" ht="11.25" customHeight="1">
      <c r="A37" s="36" t="s">
        <v>28</v>
      </c>
      <c r="B37" s="37"/>
      <c r="C37" s="38">
        <v>768</v>
      </c>
      <c r="D37" s="38">
        <v>852</v>
      </c>
      <c r="E37" s="38">
        <v>840</v>
      </c>
      <c r="F37" s="39">
        <v>98.59154929577464</v>
      </c>
      <c r="G37" s="40"/>
      <c r="H37" s="146">
        <v>19.580000000000002</v>
      </c>
      <c r="I37" s="147">
        <v>20.39</v>
      </c>
      <c r="J37" s="147">
        <v>20.592</v>
      </c>
      <c r="K37" s="41">
        <v>100.99068170671897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120</v>
      </c>
      <c r="D39" s="38">
        <v>71</v>
      </c>
      <c r="E39" s="38">
        <v>70</v>
      </c>
      <c r="F39" s="39">
        <v>98.59154929577464</v>
      </c>
      <c r="G39" s="40"/>
      <c r="H39" s="146">
        <v>3</v>
      </c>
      <c r="I39" s="147">
        <v>1.75</v>
      </c>
      <c r="J39" s="147">
        <v>1.6</v>
      </c>
      <c r="K39" s="41">
        <v>91.42857142857143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1</v>
      </c>
      <c r="E41" s="30">
        <v>1</v>
      </c>
      <c r="F41" s="31"/>
      <c r="G41" s="31"/>
      <c r="H41" s="144">
        <v>0.151</v>
      </c>
      <c r="I41" s="144">
        <v>0.028</v>
      </c>
      <c r="J41" s="144">
        <v>0.029</v>
      </c>
      <c r="K41" s="32"/>
    </row>
    <row r="42" spans="1:11" s="33" customFormat="1" ht="11.25" customHeight="1">
      <c r="A42" s="35" t="s">
        <v>31</v>
      </c>
      <c r="B42" s="29"/>
      <c r="C42" s="30">
        <v>65</v>
      </c>
      <c r="D42" s="30">
        <v>68</v>
      </c>
      <c r="E42" s="30">
        <v>60</v>
      </c>
      <c r="F42" s="31"/>
      <c r="G42" s="31"/>
      <c r="H42" s="144">
        <v>2.274</v>
      </c>
      <c r="I42" s="144">
        <v>1.698</v>
      </c>
      <c r="J42" s="144">
        <v>1.8</v>
      </c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5</v>
      </c>
      <c r="E43" s="30">
        <v>3</v>
      </c>
      <c r="F43" s="31"/>
      <c r="G43" s="31"/>
      <c r="H43" s="144">
        <v>0.078</v>
      </c>
      <c r="I43" s="144">
        <v>0.122</v>
      </c>
      <c r="J43" s="144">
        <v>0.108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2</v>
      </c>
      <c r="E44" s="30">
        <v>2</v>
      </c>
      <c r="F44" s="31"/>
      <c r="G44" s="31"/>
      <c r="H44" s="144">
        <v>0.124</v>
      </c>
      <c r="I44" s="144">
        <v>0.084</v>
      </c>
      <c r="J44" s="144">
        <v>0.087</v>
      </c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9</v>
      </c>
      <c r="E45" s="30">
        <v>9</v>
      </c>
      <c r="F45" s="31"/>
      <c r="G45" s="31"/>
      <c r="H45" s="144">
        <v>0.658</v>
      </c>
      <c r="I45" s="144">
        <v>0.288</v>
      </c>
      <c r="J45" s="144">
        <v>0.27</v>
      </c>
      <c r="K45" s="32"/>
    </row>
    <row r="46" spans="1:11" s="33" customFormat="1" ht="11.25" customHeight="1">
      <c r="A46" s="35" t="s">
        <v>35</v>
      </c>
      <c r="B46" s="29"/>
      <c r="C46" s="30">
        <v>54</v>
      </c>
      <c r="D46" s="30">
        <v>45</v>
      </c>
      <c r="E46" s="30">
        <v>30</v>
      </c>
      <c r="F46" s="31"/>
      <c r="G46" s="31"/>
      <c r="H46" s="144">
        <v>1.944</v>
      </c>
      <c r="I46" s="144">
        <v>1.485</v>
      </c>
      <c r="J46" s="144">
        <v>0.99</v>
      </c>
      <c r="K46" s="32"/>
    </row>
    <row r="47" spans="1:11" s="33" customFormat="1" ht="11.25" customHeight="1">
      <c r="A47" s="35" t="s">
        <v>36</v>
      </c>
      <c r="B47" s="29"/>
      <c r="C47" s="30">
        <v>151</v>
      </c>
      <c r="D47" s="30">
        <v>106</v>
      </c>
      <c r="E47" s="30">
        <v>102</v>
      </c>
      <c r="F47" s="31"/>
      <c r="G47" s="31"/>
      <c r="H47" s="144">
        <v>5.285</v>
      </c>
      <c r="I47" s="144">
        <v>3.18</v>
      </c>
      <c r="J47" s="144">
        <v>3.06</v>
      </c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</v>
      </c>
      <c r="E48" s="30">
        <v>8</v>
      </c>
      <c r="F48" s="31"/>
      <c r="G48" s="31"/>
      <c r="H48" s="144">
        <v>0.54</v>
      </c>
      <c r="I48" s="144">
        <v>0.035</v>
      </c>
      <c r="J48" s="144">
        <v>0.28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5</v>
      </c>
      <c r="E49" s="30"/>
      <c r="F49" s="31"/>
      <c r="G49" s="31"/>
      <c r="H49" s="144">
        <v>0.144</v>
      </c>
      <c r="I49" s="144">
        <v>0.175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319</v>
      </c>
      <c r="D50" s="38">
        <v>242</v>
      </c>
      <c r="E50" s="38">
        <v>215</v>
      </c>
      <c r="F50" s="39">
        <v>88.84297520661157</v>
      </c>
      <c r="G50" s="40"/>
      <c r="H50" s="146">
        <v>11.197999999999999</v>
      </c>
      <c r="I50" s="147">
        <v>7.095</v>
      </c>
      <c r="J50" s="147">
        <v>6.624</v>
      </c>
      <c r="K50" s="41">
        <v>93.3615221987315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50</v>
      </c>
      <c r="E52" s="38">
        <v>50</v>
      </c>
      <c r="F52" s="39">
        <v>100</v>
      </c>
      <c r="G52" s="40"/>
      <c r="H52" s="146">
        <v>1.185</v>
      </c>
      <c r="I52" s="147">
        <v>1.224</v>
      </c>
      <c r="J52" s="147">
        <v>0.402</v>
      </c>
      <c r="K52" s="41">
        <v>32.84313725490196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1680</v>
      </c>
      <c r="D54" s="30">
        <v>1658</v>
      </c>
      <c r="E54" s="30">
        <v>1600</v>
      </c>
      <c r="F54" s="31"/>
      <c r="G54" s="31"/>
      <c r="H54" s="144">
        <v>68</v>
      </c>
      <c r="I54" s="144">
        <v>66.32</v>
      </c>
      <c r="J54" s="144">
        <v>62.4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2</v>
      </c>
      <c r="F55" s="31"/>
      <c r="G55" s="31"/>
      <c r="H55" s="144">
        <v>0.112</v>
      </c>
      <c r="I55" s="144">
        <v>0.028</v>
      </c>
      <c r="J55" s="144">
        <v>0.056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6</v>
      </c>
      <c r="E56" s="30"/>
      <c r="F56" s="31"/>
      <c r="G56" s="31"/>
      <c r="H56" s="144">
        <v>0.099</v>
      </c>
      <c r="I56" s="144">
        <v>0.094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/>
      <c r="E57" s="30"/>
      <c r="F57" s="31"/>
      <c r="G57" s="31"/>
      <c r="H57" s="144">
        <v>0.01</v>
      </c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15</v>
      </c>
      <c r="E58" s="30">
        <v>12</v>
      </c>
      <c r="F58" s="31"/>
      <c r="G58" s="31"/>
      <c r="H58" s="144">
        <v>0.35</v>
      </c>
      <c r="I58" s="144">
        <v>0.39</v>
      </c>
      <c r="J58" s="144">
        <v>0.264</v>
      </c>
      <c r="K58" s="32"/>
    </row>
    <row r="59" spans="1:11" s="42" customFormat="1" ht="11.25" customHeight="1">
      <c r="A59" s="36" t="s">
        <v>46</v>
      </c>
      <c r="B59" s="37"/>
      <c r="C59" s="38">
        <v>1705</v>
      </c>
      <c r="D59" s="38">
        <v>1680</v>
      </c>
      <c r="E59" s="38">
        <v>1614</v>
      </c>
      <c r="F59" s="39">
        <v>96.07142857142857</v>
      </c>
      <c r="G59" s="40"/>
      <c r="H59" s="146">
        <v>68.571</v>
      </c>
      <c r="I59" s="147">
        <v>66.832</v>
      </c>
      <c r="J59" s="147">
        <v>62.72</v>
      </c>
      <c r="K59" s="41">
        <v>93.84725879818052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1180</v>
      </c>
      <c r="D61" s="30">
        <v>1199</v>
      </c>
      <c r="E61" s="30">
        <v>1100</v>
      </c>
      <c r="F61" s="31"/>
      <c r="G61" s="31"/>
      <c r="H61" s="144">
        <v>35.4</v>
      </c>
      <c r="I61" s="144">
        <v>40.034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389</v>
      </c>
      <c r="E62" s="30">
        <v>385</v>
      </c>
      <c r="F62" s="31"/>
      <c r="G62" s="31"/>
      <c r="H62" s="144">
        <v>9.15</v>
      </c>
      <c r="I62" s="144">
        <v>8.466</v>
      </c>
      <c r="J62" s="144">
        <v>8.853</v>
      </c>
      <c r="K62" s="32"/>
    </row>
    <row r="63" spans="1:11" s="33" customFormat="1" ht="11.25" customHeight="1">
      <c r="A63" s="35" t="s">
        <v>49</v>
      </c>
      <c r="B63" s="29"/>
      <c r="C63" s="30">
        <v>435</v>
      </c>
      <c r="D63" s="30">
        <v>464</v>
      </c>
      <c r="E63" s="30">
        <v>467</v>
      </c>
      <c r="F63" s="31"/>
      <c r="G63" s="31"/>
      <c r="H63" s="144">
        <v>19.531</v>
      </c>
      <c r="I63" s="144">
        <v>19.95</v>
      </c>
      <c r="J63" s="144">
        <v>21.031</v>
      </c>
      <c r="K63" s="32"/>
    </row>
    <row r="64" spans="1:11" s="42" customFormat="1" ht="11.25" customHeight="1">
      <c r="A64" s="36" t="s">
        <v>50</v>
      </c>
      <c r="B64" s="37"/>
      <c r="C64" s="38">
        <v>1994</v>
      </c>
      <c r="D64" s="38">
        <v>2052</v>
      </c>
      <c r="E64" s="38">
        <v>1952</v>
      </c>
      <c r="F64" s="39">
        <v>95.12670565302145</v>
      </c>
      <c r="G64" s="40"/>
      <c r="H64" s="146">
        <v>64.08099999999999</v>
      </c>
      <c r="I64" s="147">
        <v>68.45</v>
      </c>
      <c r="J64" s="147">
        <v>29.884</v>
      </c>
      <c r="K64" s="41">
        <v>43.6581446311176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15953</v>
      </c>
      <c r="D66" s="38">
        <v>15380</v>
      </c>
      <c r="E66" s="38">
        <v>15836</v>
      </c>
      <c r="F66" s="39">
        <v>102.96488946684005</v>
      </c>
      <c r="G66" s="40"/>
      <c r="H66" s="146">
        <v>430.459</v>
      </c>
      <c r="I66" s="147">
        <v>404.246</v>
      </c>
      <c r="J66" s="147">
        <v>421.196</v>
      </c>
      <c r="K66" s="41">
        <v>104.192991396328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4</v>
      </c>
      <c r="E68" s="30">
        <v>3</v>
      </c>
      <c r="F68" s="31"/>
      <c r="G68" s="31"/>
      <c r="H68" s="144">
        <v>0.11</v>
      </c>
      <c r="I68" s="144">
        <v>0.107</v>
      </c>
      <c r="J68" s="144">
        <v>0.08</v>
      </c>
      <c r="K68" s="32"/>
    </row>
    <row r="69" spans="1:11" s="33" customFormat="1" ht="11.25" customHeight="1">
      <c r="A69" s="35" t="s">
        <v>53</v>
      </c>
      <c r="B69" s="29"/>
      <c r="C69" s="30"/>
      <c r="D69" s="30">
        <v>2</v>
      </c>
      <c r="E69" s="30">
        <v>1</v>
      </c>
      <c r="F69" s="31"/>
      <c r="G69" s="31"/>
      <c r="H69" s="144"/>
      <c r="I69" s="144">
        <v>0.053</v>
      </c>
      <c r="J69" s="144">
        <v>0.027</v>
      </c>
      <c r="K69" s="32"/>
    </row>
    <row r="70" spans="1:11" s="42" customFormat="1" ht="11.25" customHeight="1">
      <c r="A70" s="36" t="s">
        <v>54</v>
      </c>
      <c r="B70" s="37"/>
      <c r="C70" s="38">
        <v>4</v>
      </c>
      <c r="D70" s="38">
        <v>6</v>
      </c>
      <c r="E70" s="38">
        <v>4</v>
      </c>
      <c r="F70" s="39">
        <v>66.66666666666667</v>
      </c>
      <c r="G70" s="40"/>
      <c r="H70" s="146">
        <v>0.11</v>
      </c>
      <c r="I70" s="147">
        <v>0.16</v>
      </c>
      <c r="J70" s="147">
        <v>0.107</v>
      </c>
      <c r="K70" s="41">
        <v>66.875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7420</v>
      </c>
      <c r="D72" s="30">
        <v>7674</v>
      </c>
      <c r="E72" s="30">
        <v>7672</v>
      </c>
      <c r="F72" s="31"/>
      <c r="G72" s="31"/>
      <c r="H72" s="144">
        <v>194.675</v>
      </c>
      <c r="I72" s="144">
        <v>210.295</v>
      </c>
      <c r="J72" s="144">
        <v>373.307</v>
      </c>
      <c r="K72" s="32"/>
    </row>
    <row r="73" spans="1:11" s="33" customFormat="1" ht="11.25" customHeight="1">
      <c r="A73" s="35" t="s">
        <v>56</v>
      </c>
      <c r="B73" s="29"/>
      <c r="C73" s="30">
        <v>96</v>
      </c>
      <c r="D73" s="30">
        <v>101</v>
      </c>
      <c r="E73" s="30">
        <v>96</v>
      </c>
      <c r="F73" s="31"/>
      <c r="G73" s="31"/>
      <c r="H73" s="144">
        <v>3.1</v>
      </c>
      <c r="I73" s="144">
        <v>3.261</v>
      </c>
      <c r="J73" s="144">
        <v>3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25</v>
      </c>
      <c r="E74" s="30">
        <v>24</v>
      </c>
      <c r="F74" s="31"/>
      <c r="G74" s="31"/>
      <c r="H74" s="144">
        <v>0.435</v>
      </c>
      <c r="I74" s="144">
        <v>0.585</v>
      </c>
      <c r="J74" s="144">
        <v>0.575</v>
      </c>
      <c r="K74" s="32"/>
    </row>
    <row r="75" spans="1:11" s="33" customFormat="1" ht="11.25" customHeight="1">
      <c r="A75" s="35" t="s">
        <v>58</v>
      </c>
      <c r="B75" s="29"/>
      <c r="C75" s="30">
        <v>3516</v>
      </c>
      <c r="D75" s="30">
        <v>2525</v>
      </c>
      <c r="E75" s="30">
        <v>2413</v>
      </c>
      <c r="F75" s="31"/>
      <c r="G75" s="31"/>
      <c r="H75" s="144">
        <v>122.976</v>
      </c>
      <c r="I75" s="144">
        <v>83.181</v>
      </c>
      <c r="J75" s="144">
        <v>68.618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140</v>
      </c>
      <c r="E76" s="30">
        <v>20</v>
      </c>
      <c r="F76" s="31"/>
      <c r="G76" s="31"/>
      <c r="H76" s="144">
        <v>5.2</v>
      </c>
      <c r="I76" s="144">
        <v>3.098</v>
      </c>
      <c r="J76" s="144">
        <v>0.43</v>
      </c>
      <c r="K76" s="32"/>
    </row>
    <row r="77" spans="1:11" s="33" customFormat="1" ht="11.25" customHeight="1">
      <c r="A77" s="35" t="s">
        <v>60</v>
      </c>
      <c r="B77" s="29"/>
      <c r="C77" s="30">
        <v>31</v>
      </c>
      <c r="D77" s="30">
        <v>30</v>
      </c>
      <c r="E77" s="30">
        <v>30</v>
      </c>
      <c r="F77" s="31"/>
      <c r="G77" s="31"/>
      <c r="H77" s="144">
        <v>0.663</v>
      </c>
      <c r="I77" s="144">
        <v>0.69</v>
      </c>
      <c r="J77" s="144">
        <v>0.636</v>
      </c>
      <c r="K77" s="32"/>
    </row>
    <row r="78" spans="1:11" s="33" customFormat="1" ht="11.25" customHeight="1">
      <c r="A78" s="35" t="s">
        <v>61</v>
      </c>
      <c r="B78" s="29"/>
      <c r="C78" s="30">
        <v>208</v>
      </c>
      <c r="D78" s="30">
        <v>225</v>
      </c>
      <c r="E78" s="30">
        <v>200</v>
      </c>
      <c r="F78" s="31"/>
      <c r="G78" s="31"/>
      <c r="H78" s="144">
        <v>5.408</v>
      </c>
      <c r="I78" s="144">
        <v>5.85</v>
      </c>
      <c r="J78" s="144">
        <v>5.2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80</v>
      </c>
      <c r="E79" s="30">
        <v>15</v>
      </c>
      <c r="F79" s="31"/>
      <c r="G79" s="31"/>
      <c r="H79" s="144">
        <v>0.75</v>
      </c>
      <c r="I79" s="144">
        <v>1.6</v>
      </c>
      <c r="J79" s="144">
        <v>0.225</v>
      </c>
      <c r="K79" s="32"/>
    </row>
    <row r="80" spans="1:11" s="42" customFormat="1" ht="11.25" customHeight="1">
      <c r="A80" s="43" t="s">
        <v>63</v>
      </c>
      <c r="B80" s="37"/>
      <c r="C80" s="38">
        <v>11554</v>
      </c>
      <c r="D80" s="38">
        <v>10800</v>
      </c>
      <c r="E80" s="38">
        <v>10470</v>
      </c>
      <c r="F80" s="39">
        <v>96.94444444444444</v>
      </c>
      <c r="G80" s="40"/>
      <c r="H80" s="146">
        <v>333.20700000000005</v>
      </c>
      <c r="I80" s="147">
        <v>308.56000000000006</v>
      </c>
      <c r="J80" s="147">
        <v>451.99100000000004</v>
      </c>
      <c r="K80" s="41">
        <v>146.48399014778323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486</v>
      </c>
      <c r="D82" s="30">
        <v>424</v>
      </c>
      <c r="E82" s="30">
        <v>424</v>
      </c>
      <c r="F82" s="31"/>
      <c r="G82" s="31"/>
      <c r="H82" s="144">
        <v>17.451</v>
      </c>
      <c r="I82" s="144">
        <v>19.164</v>
      </c>
      <c r="J82" s="144">
        <v>19.164</v>
      </c>
      <c r="K82" s="32"/>
    </row>
    <row r="83" spans="1:11" s="33" customFormat="1" ht="11.25" customHeight="1">
      <c r="A83" s="35" t="s">
        <v>65</v>
      </c>
      <c r="B83" s="29"/>
      <c r="C83" s="30">
        <v>703</v>
      </c>
      <c r="D83" s="30">
        <v>674</v>
      </c>
      <c r="E83" s="30">
        <v>674</v>
      </c>
      <c r="F83" s="31"/>
      <c r="G83" s="31"/>
      <c r="H83" s="144">
        <v>14.1</v>
      </c>
      <c r="I83" s="144">
        <v>13.494</v>
      </c>
      <c r="J83" s="144">
        <v>13.495</v>
      </c>
      <c r="K83" s="32"/>
    </row>
    <row r="84" spans="1:11" s="42" customFormat="1" ht="11.25" customHeight="1">
      <c r="A84" s="36" t="s">
        <v>66</v>
      </c>
      <c r="B84" s="37"/>
      <c r="C84" s="38">
        <v>1189</v>
      </c>
      <c r="D84" s="38">
        <v>1098</v>
      </c>
      <c r="E84" s="38">
        <v>1098</v>
      </c>
      <c r="F84" s="39">
        <v>100</v>
      </c>
      <c r="G84" s="40"/>
      <c r="H84" s="146">
        <v>31.551000000000002</v>
      </c>
      <c r="I84" s="147">
        <v>32.658</v>
      </c>
      <c r="J84" s="147">
        <v>32.659</v>
      </c>
      <c r="K84" s="41">
        <v>100.00306203686692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35361</v>
      </c>
      <c r="D87" s="53">
        <v>34005</v>
      </c>
      <c r="E87" s="53">
        <v>33705</v>
      </c>
      <c r="F87" s="54">
        <f>IF(D87&gt;0,100*E87/D87,0)</f>
        <v>99.11777679752977</v>
      </c>
      <c r="G87" s="40"/>
      <c r="H87" s="150">
        <v>1008.4780000000002</v>
      </c>
      <c r="I87" s="145">
        <v>961.938</v>
      </c>
      <c r="J87" s="145">
        <v>1077.258</v>
      </c>
      <c r="K87" s="54">
        <f>IF(I87&gt;0,100*J87/I87,0)</f>
        <v>111.98829862215652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122</v>
      </c>
      <c r="D9" s="30">
        <v>12</v>
      </c>
      <c r="E9" s="30">
        <v>12</v>
      </c>
      <c r="F9" s="31"/>
      <c r="G9" s="31"/>
      <c r="H9" s="144">
        <v>9.477</v>
      </c>
      <c r="I9" s="144">
        <v>0.84</v>
      </c>
      <c r="J9" s="144">
        <v>0.84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4">
        <v>0.143</v>
      </c>
      <c r="I10" s="144">
        <v>0.49</v>
      </c>
      <c r="J10" s="144">
        <v>0.49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4</v>
      </c>
      <c r="E11" s="30">
        <v>4</v>
      </c>
      <c r="F11" s="31"/>
      <c r="G11" s="31"/>
      <c r="H11" s="144">
        <v>0.371</v>
      </c>
      <c r="I11" s="144">
        <v>0.28</v>
      </c>
      <c r="J11" s="144">
        <v>0.028</v>
      </c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9</v>
      </c>
      <c r="E12" s="30">
        <v>9</v>
      </c>
      <c r="F12" s="31"/>
      <c r="G12" s="31"/>
      <c r="H12" s="144">
        <v>0.931</v>
      </c>
      <c r="I12" s="144">
        <v>0.949</v>
      </c>
      <c r="J12" s="144">
        <v>0.949</v>
      </c>
      <c r="K12" s="32"/>
    </row>
    <row r="13" spans="1:11" s="42" customFormat="1" ht="11.25" customHeight="1">
      <c r="A13" s="36" t="s">
        <v>11</v>
      </c>
      <c r="B13" s="37"/>
      <c r="C13" s="38">
        <v>140</v>
      </c>
      <c r="D13" s="38">
        <v>30</v>
      </c>
      <c r="E13" s="38">
        <v>30</v>
      </c>
      <c r="F13" s="39">
        <v>100</v>
      </c>
      <c r="G13" s="40"/>
      <c r="H13" s="146">
        <v>10.922</v>
      </c>
      <c r="I13" s="147">
        <v>2.559</v>
      </c>
      <c r="J13" s="147">
        <v>2.307</v>
      </c>
      <c r="K13" s="41">
        <v>90.15240328253223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6">
        <v>0.08</v>
      </c>
      <c r="I17" s="147">
        <v>0.08</v>
      </c>
      <c r="J17" s="147">
        <v>0.14</v>
      </c>
      <c r="K17" s="41">
        <v>175.00000000000003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4">
        <v>0.05</v>
      </c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4">
        <v>0.265</v>
      </c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4">
        <v>0.21</v>
      </c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11</v>
      </c>
      <c r="D22" s="38"/>
      <c r="E22" s="38"/>
      <c r="F22" s="39"/>
      <c r="G22" s="40"/>
      <c r="H22" s="146">
        <v>0.525</v>
      </c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0.103</v>
      </c>
      <c r="I28" s="144">
        <v>0.14</v>
      </c>
      <c r="J28" s="144">
        <v>0.12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4">
        <v>0.191</v>
      </c>
      <c r="I29" s="144">
        <v>0.17</v>
      </c>
      <c r="J29" s="144">
        <v>0.17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6">
        <v>0.294</v>
      </c>
      <c r="I31" s="147">
        <v>0.31000000000000005</v>
      </c>
      <c r="J31" s="147">
        <v>0.29000000000000004</v>
      </c>
      <c r="K31" s="41">
        <v>93.54838709677419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41</v>
      </c>
      <c r="E33" s="30">
        <v>40</v>
      </c>
      <c r="F33" s="31"/>
      <c r="G33" s="31"/>
      <c r="H33" s="144">
        <v>1.575</v>
      </c>
      <c r="I33" s="144">
        <v>2.969</v>
      </c>
      <c r="J33" s="144">
        <v>2.9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20</v>
      </c>
      <c r="F34" s="31"/>
      <c r="G34" s="31"/>
      <c r="H34" s="144">
        <v>0.709</v>
      </c>
      <c r="I34" s="144">
        <v>0.709</v>
      </c>
      <c r="J34" s="144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6</v>
      </c>
      <c r="F36" s="31"/>
      <c r="G36" s="31"/>
      <c r="H36" s="144">
        <v>0.214</v>
      </c>
      <c r="I36" s="144">
        <v>0.21</v>
      </c>
      <c r="J36" s="144">
        <v>0.214</v>
      </c>
      <c r="K36" s="32"/>
    </row>
    <row r="37" spans="1:11" s="42" customFormat="1" ht="11.25" customHeight="1">
      <c r="A37" s="36" t="s">
        <v>28</v>
      </c>
      <c r="B37" s="37"/>
      <c r="C37" s="38">
        <v>66</v>
      </c>
      <c r="D37" s="38">
        <v>67</v>
      </c>
      <c r="E37" s="38">
        <v>66</v>
      </c>
      <c r="F37" s="39">
        <v>98.50746268656717</v>
      </c>
      <c r="G37" s="40"/>
      <c r="H37" s="146">
        <v>2.4979999999999998</v>
      </c>
      <c r="I37" s="147">
        <v>3.888</v>
      </c>
      <c r="J37" s="147">
        <v>3.8139999999999996</v>
      </c>
      <c r="K37" s="41">
        <v>98.09670781893004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83</v>
      </c>
      <c r="D39" s="38">
        <v>80</v>
      </c>
      <c r="E39" s="38">
        <v>110</v>
      </c>
      <c r="F39" s="39">
        <v>137.5</v>
      </c>
      <c r="G39" s="40"/>
      <c r="H39" s="146">
        <v>1.894</v>
      </c>
      <c r="I39" s="147">
        <v>1.7</v>
      </c>
      <c r="J39" s="147">
        <v>2.6</v>
      </c>
      <c r="K39" s="41">
        <v>152.94117647058823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2</v>
      </c>
      <c r="E52" s="38">
        <v>1.72</v>
      </c>
      <c r="F52" s="39">
        <v>86</v>
      </c>
      <c r="G52" s="40"/>
      <c r="H52" s="146">
        <v>0.156</v>
      </c>
      <c r="I52" s="147">
        <v>0.09</v>
      </c>
      <c r="J52" s="147">
        <v>0.202</v>
      </c>
      <c r="K52" s="41">
        <v>224.44444444444449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53</v>
      </c>
      <c r="D61" s="30">
        <v>53</v>
      </c>
      <c r="E61" s="30"/>
      <c r="F61" s="31"/>
      <c r="G61" s="31"/>
      <c r="H61" s="144">
        <v>6.625</v>
      </c>
      <c r="I61" s="144">
        <v>6.625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89</v>
      </c>
      <c r="E62" s="30">
        <v>89</v>
      </c>
      <c r="F62" s="31"/>
      <c r="G62" s="31"/>
      <c r="H62" s="144">
        <v>2.724</v>
      </c>
      <c r="I62" s="144">
        <v>2.602</v>
      </c>
      <c r="J62" s="144">
        <v>2.665</v>
      </c>
      <c r="K62" s="32"/>
    </row>
    <row r="63" spans="1:11" s="33" customFormat="1" ht="11.25" customHeight="1">
      <c r="A63" s="35" t="s">
        <v>49</v>
      </c>
      <c r="B63" s="29"/>
      <c r="C63" s="30">
        <v>18</v>
      </c>
      <c r="D63" s="30">
        <v>18</v>
      </c>
      <c r="E63" s="30"/>
      <c r="F63" s="31"/>
      <c r="G63" s="31"/>
      <c r="H63" s="144">
        <v>1.292</v>
      </c>
      <c r="I63" s="144">
        <v>1.296</v>
      </c>
      <c r="J63" s="144">
        <v>0.828</v>
      </c>
      <c r="K63" s="32"/>
    </row>
    <row r="64" spans="1:11" s="42" customFormat="1" ht="11.25" customHeight="1">
      <c r="A64" s="36" t="s">
        <v>50</v>
      </c>
      <c r="B64" s="37"/>
      <c r="C64" s="38">
        <v>162</v>
      </c>
      <c r="D64" s="38">
        <v>160</v>
      </c>
      <c r="E64" s="38">
        <v>89</v>
      </c>
      <c r="F64" s="39">
        <v>55.625</v>
      </c>
      <c r="G64" s="40"/>
      <c r="H64" s="146">
        <v>10.641</v>
      </c>
      <c r="I64" s="147">
        <v>10.523</v>
      </c>
      <c r="J64" s="147">
        <v>3.493</v>
      </c>
      <c r="K64" s="41">
        <v>33.1939560961703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940</v>
      </c>
      <c r="D66" s="38">
        <v>1152</v>
      </c>
      <c r="E66" s="38">
        <v>1138</v>
      </c>
      <c r="F66" s="39">
        <v>98.78472222222223</v>
      </c>
      <c r="G66" s="40"/>
      <c r="H66" s="146">
        <v>94.286</v>
      </c>
      <c r="I66" s="147">
        <v>110.463</v>
      </c>
      <c r="J66" s="147">
        <v>113.95</v>
      </c>
      <c r="K66" s="41">
        <v>103.15671310755639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5971</v>
      </c>
      <c r="D72" s="30">
        <v>6000</v>
      </c>
      <c r="E72" s="30">
        <v>5800</v>
      </c>
      <c r="F72" s="31"/>
      <c r="G72" s="31"/>
      <c r="H72" s="144">
        <v>550.172</v>
      </c>
      <c r="I72" s="144">
        <v>484.196</v>
      </c>
      <c r="J72" s="144">
        <v>465.109</v>
      </c>
      <c r="K72" s="32"/>
    </row>
    <row r="73" spans="1:11" s="33" customFormat="1" ht="11.25" customHeight="1">
      <c r="A73" s="35" t="s">
        <v>56</v>
      </c>
      <c r="B73" s="29"/>
      <c r="C73" s="30">
        <v>334</v>
      </c>
      <c r="D73" s="30">
        <v>344</v>
      </c>
      <c r="E73" s="30">
        <v>344</v>
      </c>
      <c r="F73" s="31"/>
      <c r="G73" s="31"/>
      <c r="H73" s="144">
        <v>10.985</v>
      </c>
      <c r="I73" s="144">
        <v>10.985</v>
      </c>
      <c r="J73" s="144">
        <v>10.985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1287</v>
      </c>
      <c r="D75" s="30">
        <v>1327</v>
      </c>
      <c r="E75" s="30">
        <v>1424</v>
      </c>
      <c r="F75" s="31"/>
      <c r="G75" s="31"/>
      <c r="H75" s="144">
        <v>134.397</v>
      </c>
      <c r="I75" s="144">
        <v>117.064</v>
      </c>
      <c r="J75" s="144">
        <v>152.747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44">
        <v>0.15</v>
      </c>
      <c r="I76" s="144">
        <v>0.15</v>
      </c>
      <c r="J76" s="144">
        <v>0.15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>
        <v>345</v>
      </c>
      <c r="D78" s="30">
        <v>280</v>
      </c>
      <c r="E78" s="30">
        <v>280</v>
      </c>
      <c r="F78" s="31"/>
      <c r="G78" s="31"/>
      <c r="H78" s="144">
        <v>21</v>
      </c>
      <c r="I78" s="144">
        <v>22.4</v>
      </c>
      <c r="J78" s="144">
        <v>19.6</v>
      </c>
      <c r="K78" s="32"/>
    </row>
    <row r="79" spans="1:11" s="33" customFormat="1" ht="11.25" customHeight="1">
      <c r="A79" s="35" t="s">
        <v>62</v>
      </c>
      <c r="B79" s="29"/>
      <c r="C79" s="30">
        <v>90</v>
      </c>
      <c r="D79" s="30">
        <v>90</v>
      </c>
      <c r="E79" s="30">
        <v>90</v>
      </c>
      <c r="F79" s="31"/>
      <c r="G79" s="31"/>
      <c r="H79" s="144">
        <v>7</v>
      </c>
      <c r="I79" s="144">
        <v>3.6</v>
      </c>
      <c r="J79" s="144">
        <v>3.6</v>
      </c>
      <c r="K79" s="32"/>
    </row>
    <row r="80" spans="1:11" s="42" customFormat="1" ht="11.25" customHeight="1">
      <c r="A80" s="43" t="s">
        <v>63</v>
      </c>
      <c r="B80" s="37"/>
      <c r="C80" s="38">
        <v>8032</v>
      </c>
      <c r="D80" s="38">
        <v>8046</v>
      </c>
      <c r="E80" s="38">
        <v>7943</v>
      </c>
      <c r="F80" s="39">
        <v>98.71986080039771</v>
      </c>
      <c r="G80" s="40"/>
      <c r="H80" s="146">
        <v>723.7040000000001</v>
      </c>
      <c r="I80" s="147">
        <v>638.395</v>
      </c>
      <c r="J80" s="147">
        <v>652.191</v>
      </c>
      <c r="K80" s="41">
        <v>102.16104449439611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197</v>
      </c>
      <c r="D82" s="30">
        <v>196</v>
      </c>
      <c r="E82" s="30">
        <v>196</v>
      </c>
      <c r="F82" s="31"/>
      <c r="G82" s="31"/>
      <c r="H82" s="144">
        <v>22.537</v>
      </c>
      <c r="I82" s="144">
        <v>22.54</v>
      </c>
      <c r="J82" s="144">
        <v>22.54</v>
      </c>
      <c r="K82" s="32"/>
    </row>
    <row r="83" spans="1:11" s="33" customFormat="1" ht="11.25" customHeight="1">
      <c r="A83" s="35" t="s">
        <v>65</v>
      </c>
      <c r="B83" s="29"/>
      <c r="C83" s="30">
        <v>42</v>
      </c>
      <c r="D83" s="30">
        <v>42</v>
      </c>
      <c r="E83" s="30">
        <v>42</v>
      </c>
      <c r="F83" s="31"/>
      <c r="G83" s="31"/>
      <c r="H83" s="144">
        <v>3.09</v>
      </c>
      <c r="I83" s="144">
        <v>3.09</v>
      </c>
      <c r="J83" s="144">
        <v>3.09</v>
      </c>
      <c r="K83" s="32"/>
    </row>
    <row r="84" spans="1:11" s="42" customFormat="1" ht="11.25" customHeight="1">
      <c r="A84" s="36" t="s">
        <v>66</v>
      </c>
      <c r="B84" s="37"/>
      <c r="C84" s="38">
        <v>239</v>
      </c>
      <c r="D84" s="38">
        <v>238</v>
      </c>
      <c r="E84" s="38">
        <v>238</v>
      </c>
      <c r="F84" s="39">
        <v>100</v>
      </c>
      <c r="G84" s="40"/>
      <c r="H84" s="146">
        <v>25.627</v>
      </c>
      <c r="I84" s="147">
        <v>25.63</v>
      </c>
      <c r="J84" s="147">
        <v>25.63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9681</v>
      </c>
      <c r="D87" s="53">
        <v>9780</v>
      </c>
      <c r="E87" s="53">
        <v>9620.72</v>
      </c>
      <c r="F87" s="54">
        <f>IF(D87&gt;0,100*E87/D87,0)</f>
        <v>98.37137014314928</v>
      </c>
      <c r="G87" s="40"/>
      <c r="H87" s="150">
        <v>870.627</v>
      </c>
      <c r="I87" s="145">
        <v>793.638</v>
      </c>
      <c r="J87" s="145">
        <v>804.6170000000001</v>
      </c>
      <c r="K87" s="54">
        <f>IF(I87&gt;0,100*J87/I87,0)</f>
        <v>101.38337630002597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zoomScalePageLayoutView="0" workbookViewId="0" topLeftCell="A1">
      <selection activeCell="J28" sqref="J28"/>
    </sheetView>
  </sheetViews>
  <sheetFormatPr defaultColWidth="11.421875" defaultRowHeight="15"/>
  <cols>
    <col min="1" max="4" width="11.421875" style="104" customWidth="1"/>
    <col min="5" max="5" width="1.8515625" style="104" customWidth="1"/>
    <col min="6" max="16384" width="11.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.75">
      <c r="A3" s="243" t="s">
        <v>212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213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214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215</v>
      </c>
      <c r="E11" s="112"/>
      <c r="F11" s="109"/>
      <c r="G11" s="110"/>
      <c r="H11" s="110"/>
      <c r="I11" s="111" t="s">
        <v>215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216</v>
      </c>
      <c r="B14" s="114"/>
      <c r="C14" s="114"/>
      <c r="D14" s="115">
        <v>9</v>
      </c>
      <c r="E14" s="112"/>
      <c r="F14" s="113" t="s">
        <v>248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217</v>
      </c>
      <c r="B16" s="114"/>
      <c r="C16" s="114"/>
      <c r="D16" s="115">
        <v>10</v>
      </c>
      <c r="E16" s="112"/>
      <c r="F16" s="113" t="s">
        <v>249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218</v>
      </c>
      <c r="B18" s="114"/>
      <c r="C18" s="114"/>
      <c r="D18" s="115">
        <v>11</v>
      </c>
      <c r="E18" s="112"/>
      <c r="F18" s="113" t="s">
        <v>301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219</v>
      </c>
      <c r="B20" s="114"/>
      <c r="C20" s="114"/>
      <c r="D20" s="115">
        <v>12</v>
      </c>
      <c r="E20" s="112"/>
      <c r="F20" s="113"/>
      <c r="G20" s="114"/>
      <c r="H20" s="114"/>
      <c r="I20" s="115"/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220</v>
      </c>
      <c r="B22" s="114"/>
      <c r="C22" s="114"/>
      <c r="D22" s="115">
        <v>13</v>
      </c>
      <c r="E22" s="112"/>
      <c r="F22" s="113"/>
      <c r="G22" s="114"/>
      <c r="H22" s="114"/>
      <c r="I22" s="115"/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221</v>
      </c>
      <c r="B24" s="114"/>
      <c r="C24" s="114"/>
      <c r="D24" s="115">
        <v>14</v>
      </c>
      <c r="E24" s="112"/>
      <c r="F24" s="113"/>
      <c r="G24" s="114"/>
      <c r="H24" s="114"/>
      <c r="I24" s="115"/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222</v>
      </c>
      <c r="B26" s="114"/>
      <c r="C26" s="114"/>
      <c r="D26" s="115">
        <v>15</v>
      </c>
      <c r="E26" s="112"/>
      <c r="F26" s="113"/>
      <c r="G26" s="114"/>
      <c r="H26" s="114"/>
      <c r="I26" s="115"/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223</v>
      </c>
      <c r="B28" s="114"/>
      <c r="C28" s="114"/>
      <c r="D28" s="115">
        <v>16</v>
      </c>
      <c r="E28" s="112"/>
      <c r="F28" s="113"/>
      <c r="G28" s="114"/>
      <c r="H28" s="114"/>
      <c r="I28" s="115"/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224</v>
      </c>
      <c r="B30" s="114"/>
      <c r="C30" s="114"/>
      <c r="D30" s="115">
        <v>17</v>
      </c>
      <c r="E30" s="112"/>
      <c r="F30" s="113"/>
      <c r="G30" s="114"/>
      <c r="H30" s="114"/>
      <c r="I30" s="115"/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225</v>
      </c>
      <c r="B32" s="114"/>
      <c r="C32" s="114"/>
      <c r="D32" s="115">
        <v>18</v>
      </c>
      <c r="E32" s="112"/>
      <c r="F32" s="113"/>
      <c r="G32" s="114"/>
      <c r="H32" s="114"/>
      <c r="I32" s="115"/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226</v>
      </c>
      <c r="B34" s="114"/>
      <c r="C34" s="114"/>
      <c r="D34" s="115">
        <v>19</v>
      </c>
      <c r="E34" s="112"/>
      <c r="F34" s="113"/>
      <c r="G34" s="114"/>
      <c r="H34" s="114"/>
      <c r="I34" s="115"/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227</v>
      </c>
      <c r="B36" s="114"/>
      <c r="C36" s="114"/>
      <c r="D36" s="115">
        <v>20</v>
      </c>
      <c r="E36" s="112"/>
      <c r="F36" s="113"/>
      <c r="G36" s="114"/>
      <c r="H36" s="114"/>
      <c r="I36" s="115"/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228</v>
      </c>
      <c r="B38" s="114"/>
      <c r="C38" s="114"/>
      <c r="D38" s="115">
        <v>21</v>
      </c>
      <c r="E38" s="112"/>
      <c r="F38" s="113"/>
      <c r="G38" s="114"/>
      <c r="H38" s="114"/>
      <c r="I38" s="115"/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229</v>
      </c>
      <c r="B40" s="114"/>
      <c r="C40" s="114"/>
      <c r="D40" s="115">
        <v>22</v>
      </c>
      <c r="E40" s="112"/>
      <c r="F40" s="113"/>
      <c r="G40" s="114"/>
      <c r="H40" s="114"/>
      <c r="I40" s="115"/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230</v>
      </c>
      <c r="B42" s="114"/>
      <c r="C42" s="114"/>
      <c r="D42" s="115">
        <v>23</v>
      </c>
      <c r="E42" s="112"/>
      <c r="F42" s="113"/>
      <c r="G42" s="114"/>
      <c r="H42" s="114"/>
      <c r="I42" s="115"/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231</v>
      </c>
      <c r="B44" s="114"/>
      <c r="C44" s="114"/>
      <c r="D44" s="115">
        <v>24</v>
      </c>
      <c r="E44" s="112"/>
      <c r="F44" s="113"/>
      <c r="G44" s="114"/>
      <c r="H44" s="114"/>
      <c r="I44" s="115"/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232</v>
      </c>
      <c r="B46" s="114"/>
      <c r="C46" s="114"/>
      <c r="D46" s="115">
        <v>25</v>
      </c>
      <c r="E46" s="112"/>
      <c r="F46" s="113"/>
      <c r="G46" s="114"/>
      <c r="H46" s="114"/>
      <c r="I46" s="115"/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233</v>
      </c>
      <c r="B48" s="114"/>
      <c r="C48" s="114"/>
      <c r="D48" s="115">
        <v>26</v>
      </c>
      <c r="E48" s="112"/>
      <c r="F48" s="113"/>
      <c r="G48" s="114"/>
      <c r="H48" s="114"/>
      <c r="I48" s="115"/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234</v>
      </c>
      <c r="B50" s="114"/>
      <c r="C50" s="114"/>
      <c r="D50" s="115">
        <v>27</v>
      </c>
      <c r="E50" s="112"/>
      <c r="F50" s="113"/>
      <c r="G50" s="114"/>
      <c r="H50" s="114"/>
      <c r="I50" s="115"/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235</v>
      </c>
      <c r="B52" s="114"/>
      <c r="C52" s="114"/>
      <c r="D52" s="115">
        <v>28</v>
      </c>
      <c r="E52" s="112"/>
      <c r="F52" s="113"/>
      <c r="G52" s="114"/>
      <c r="H52" s="114"/>
      <c r="I52" s="115"/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236</v>
      </c>
      <c r="B54" s="114"/>
      <c r="C54" s="114"/>
      <c r="D54" s="115">
        <v>29</v>
      </c>
      <c r="E54" s="112"/>
      <c r="F54" s="113"/>
      <c r="G54" s="114"/>
      <c r="H54" s="114"/>
      <c r="I54" s="115"/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237</v>
      </c>
      <c r="B56" s="114"/>
      <c r="C56" s="114"/>
      <c r="D56" s="115">
        <v>30</v>
      </c>
      <c r="E56" s="112"/>
      <c r="F56" s="113"/>
      <c r="G56" s="114"/>
      <c r="H56" s="114"/>
      <c r="I56" s="115"/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238</v>
      </c>
      <c r="B58" s="114"/>
      <c r="C58" s="114"/>
      <c r="D58" s="115">
        <v>31</v>
      </c>
      <c r="E58" s="112"/>
      <c r="F58" s="113"/>
      <c r="G58" s="114"/>
      <c r="H58" s="114"/>
      <c r="I58" s="115"/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239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240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241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242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243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244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245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246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247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  <row r="85" spans="1:4" ht="12.75">
      <c r="A85" s="122"/>
      <c r="B85" s="122"/>
      <c r="C85" s="122"/>
      <c r="D85" s="122"/>
    </row>
    <row r="86" spans="1:4" ht="12.75">
      <c r="A86" s="122"/>
      <c r="B86" s="122"/>
      <c r="C86" s="122"/>
      <c r="D86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>
        <v>1</v>
      </c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6">
        <v>0.021</v>
      </c>
      <c r="I15" s="147">
        <v>0.02</v>
      </c>
      <c r="J15" s="147">
        <v>0.011</v>
      </c>
      <c r="K15" s="41">
        <v>54.99999999999999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1381</v>
      </c>
      <c r="D24" s="38">
        <v>1066</v>
      </c>
      <c r="E24" s="38">
        <v>938</v>
      </c>
      <c r="F24" s="39">
        <v>87.99249530956848</v>
      </c>
      <c r="G24" s="40"/>
      <c r="H24" s="146">
        <v>16.428</v>
      </c>
      <c r="I24" s="147">
        <v>12.686</v>
      </c>
      <c r="J24" s="147">
        <v>12.597</v>
      </c>
      <c r="K24" s="41">
        <v>99.29843922434179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135</v>
      </c>
      <c r="E26" s="38">
        <v>150</v>
      </c>
      <c r="F26" s="39">
        <v>111.11111111111111</v>
      </c>
      <c r="G26" s="40"/>
      <c r="H26" s="146">
        <v>1.75</v>
      </c>
      <c r="I26" s="147">
        <v>1.86</v>
      </c>
      <c r="J26" s="147">
        <v>1.9</v>
      </c>
      <c r="K26" s="41">
        <v>102.1505376344086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0.015</v>
      </c>
      <c r="I28" s="144">
        <v>0.012</v>
      </c>
      <c r="J28" s="144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21</v>
      </c>
      <c r="E30" s="30">
        <v>22</v>
      </c>
      <c r="F30" s="31"/>
      <c r="G30" s="31"/>
      <c r="H30" s="144">
        <v>0.12</v>
      </c>
      <c r="I30" s="144">
        <v>0.16</v>
      </c>
      <c r="J30" s="144">
        <v>0.17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22</v>
      </c>
      <c r="E31" s="38">
        <v>23</v>
      </c>
      <c r="F31" s="39">
        <v>104.54545454545455</v>
      </c>
      <c r="G31" s="40"/>
      <c r="H31" s="146">
        <v>0.135</v>
      </c>
      <c r="I31" s="147">
        <v>0.17200000000000001</v>
      </c>
      <c r="J31" s="147">
        <v>0.18200000000000002</v>
      </c>
      <c r="K31" s="41">
        <v>105.8139534883721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325</v>
      </c>
      <c r="D33" s="30">
        <v>400</v>
      </c>
      <c r="E33" s="30">
        <v>360</v>
      </c>
      <c r="F33" s="31"/>
      <c r="G33" s="31"/>
      <c r="H33" s="144">
        <v>3.575</v>
      </c>
      <c r="I33" s="144">
        <v>4.4</v>
      </c>
      <c r="J33" s="144">
        <v>4.7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22</v>
      </c>
      <c r="E34" s="30">
        <v>22</v>
      </c>
      <c r="F34" s="31"/>
      <c r="G34" s="31"/>
      <c r="H34" s="144">
        <v>0.163</v>
      </c>
      <c r="I34" s="144">
        <v>0.284</v>
      </c>
      <c r="J34" s="144">
        <v>0.21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7</v>
      </c>
      <c r="F35" s="31"/>
      <c r="G35" s="31"/>
      <c r="H35" s="144">
        <v>0.09</v>
      </c>
      <c r="I35" s="144">
        <v>0.09</v>
      </c>
      <c r="J35" s="144">
        <v>0.09</v>
      </c>
      <c r="K35" s="32"/>
    </row>
    <row r="36" spans="1:11" s="33" customFormat="1" ht="11.25" customHeight="1">
      <c r="A36" s="35" t="s">
        <v>27</v>
      </c>
      <c r="B36" s="29"/>
      <c r="C36" s="30">
        <v>470</v>
      </c>
      <c r="D36" s="30">
        <v>475</v>
      </c>
      <c r="E36" s="30">
        <v>475</v>
      </c>
      <c r="F36" s="31"/>
      <c r="G36" s="31"/>
      <c r="H36" s="144">
        <v>7</v>
      </c>
      <c r="I36" s="144">
        <v>6.6</v>
      </c>
      <c r="J36" s="144">
        <v>6.604</v>
      </c>
      <c r="K36" s="32"/>
    </row>
    <row r="37" spans="1:11" s="42" customFormat="1" ht="11.25" customHeight="1">
      <c r="A37" s="36" t="s">
        <v>28</v>
      </c>
      <c r="B37" s="37"/>
      <c r="C37" s="38">
        <v>817</v>
      </c>
      <c r="D37" s="38">
        <v>904</v>
      </c>
      <c r="E37" s="38">
        <v>864</v>
      </c>
      <c r="F37" s="39">
        <v>95.57522123893806</v>
      </c>
      <c r="G37" s="40"/>
      <c r="H37" s="146">
        <v>10.828</v>
      </c>
      <c r="I37" s="147">
        <v>11.373999999999999</v>
      </c>
      <c r="J37" s="147">
        <v>11.604</v>
      </c>
      <c r="K37" s="41">
        <v>102.02215579391594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60</v>
      </c>
      <c r="D39" s="38">
        <v>60</v>
      </c>
      <c r="E39" s="38">
        <v>75</v>
      </c>
      <c r="F39" s="39">
        <v>125</v>
      </c>
      <c r="G39" s="40"/>
      <c r="H39" s="146">
        <v>0.91</v>
      </c>
      <c r="I39" s="147">
        <v>0.84</v>
      </c>
      <c r="J39" s="147">
        <v>0.93</v>
      </c>
      <c r="K39" s="41">
        <v>110.71428571428572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4">
        <v>0.03</v>
      </c>
      <c r="I43" s="144">
        <v>0.03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4">
        <v>0.01</v>
      </c>
      <c r="I46" s="144">
        <v>0.01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8</v>
      </c>
      <c r="E47" s="30">
        <v>13</v>
      </c>
      <c r="F47" s="31"/>
      <c r="G47" s="31"/>
      <c r="H47" s="144">
        <v>0.036</v>
      </c>
      <c r="I47" s="144">
        <v>0.036</v>
      </c>
      <c r="J47" s="144">
        <v>0.059</v>
      </c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4">
        <v>0.001</v>
      </c>
      <c r="I48" s="144">
        <v>0.001</v>
      </c>
      <c r="J48" s="144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14</v>
      </c>
      <c r="F50" s="39">
        <v>116.66666666666667</v>
      </c>
      <c r="G50" s="40"/>
      <c r="H50" s="146">
        <v>0.077</v>
      </c>
      <c r="I50" s="147">
        <v>0.077</v>
      </c>
      <c r="J50" s="147">
        <v>0.06</v>
      </c>
      <c r="K50" s="41">
        <v>77.92207792207792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31</v>
      </c>
      <c r="F52" s="39">
        <v>106.89655172413794</v>
      </c>
      <c r="G52" s="40"/>
      <c r="H52" s="146">
        <v>0.383</v>
      </c>
      <c r="I52" s="147">
        <v>0.377</v>
      </c>
      <c r="J52" s="147">
        <v>0.39</v>
      </c>
      <c r="K52" s="41">
        <v>103.44827586206897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175</v>
      </c>
      <c r="D54" s="30">
        <v>170</v>
      </c>
      <c r="E54" s="30">
        <v>150</v>
      </c>
      <c r="F54" s="31"/>
      <c r="G54" s="31"/>
      <c r="H54" s="144">
        <v>2.45</v>
      </c>
      <c r="I54" s="144">
        <v>2.295</v>
      </c>
      <c r="J54" s="144">
        <v>2.175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/>
      <c r="F55" s="31"/>
      <c r="G55" s="31"/>
      <c r="H55" s="144">
        <v>0.01</v>
      </c>
      <c r="I55" s="144">
        <v>0.01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3</v>
      </c>
      <c r="E58" s="30">
        <v>3</v>
      </c>
      <c r="F58" s="31"/>
      <c r="G58" s="31"/>
      <c r="H58" s="144">
        <v>0.044</v>
      </c>
      <c r="I58" s="144">
        <v>0.014</v>
      </c>
      <c r="J58" s="144">
        <v>0.027</v>
      </c>
      <c r="K58" s="32"/>
    </row>
    <row r="59" spans="1:11" s="42" customFormat="1" ht="11.25" customHeight="1">
      <c r="A59" s="36" t="s">
        <v>46</v>
      </c>
      <c r="B59" s="37"/>
      <c r="C59" s="38">
        <v>180</v>
      </c>
      <c r="D59" s="38">
        <v>174</v>
      </c>
      <c r="E59" s="38">
        <v>153</v>
      </c>
      <c r="F59" s="39">
        <v>87.93103448275862</v>
      </c>
      <c r="G59" s="40"/>
      <c r="H59" s="146">
        <v>2.504</v>
      </c>
      <c r="I59" s="147">
        <v>2.3189999999999995</v>
      </c>
      <c r="J59" s="147">
        <v>2.202</v>
      </c>
      <c r="K59" s="41">
        <v>94.95472186287195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1850</v>
      </c>
      <c r="D61" s="30">
        <v>2350</v>
      </c>
      <c r="E61" s="30">
        <v>2625</v>
      </c>
      <c r="F61" s="31"/>
      <c r="G61" s="31"/>
      <c r="H61" s="144">
        <v>27.75</v>
      </c>
      <c r="I61" s="144">
        <v>33.488</v>
      </c>
      <c r="J61" s="144">
        <v>38.738</v>
      </c>
      <c r="K61" s="32"/>
    </row>
    <row r="62" spans="1:11" s="33" customFormat="1" ht="11.25" customHeight="1">
      <c r="A62" s="35" t="s">
        <v>48</v>
      </c>
      <c r="B62" s="29"/>
      <c r="C62" s="30">
        <v>1045</v>
      </c>
      <c r="D62" s="30">
        <v>1055</v>
      </c>
      <c r="E62" s="30">
        <v>1140</v>
      </c>
      <c r="F62" s="31"/>
      <c r="G62" s="31"/>
      <c r="H62" s="144">
        <v>14.991</v>
      </c>
      <c r="I62" s="144">
        <v>12.744</v>
      </c>
      <c r="J62" s="144">
        <v>15.493</v>
      </c>
      <c r="K62" s="32"/>
    </row>
    <row r="63" spans="1:11" s="33" customFormat="1" ht="11.25" customHeight="1">
      <c r="A63" s="35" t="s">
        <v>49</v>
      </c>
      <c r="B63" s="29"/>
      <c r="C63" s="30">
        <v>1022</v>
      </c>
      <c r="D63" s="30">
        <v>1022</v>
      </c>
      <c r="E63" s="30">
        <v>1019</v>
      </c>
      <c r="F63" s="31"/>
      <c r="G63" s="31"/>
      <c r="H63" s="144">
        <v>17.321</v>
      </c>
      <c r="I63" s="144">
        <v>14.616</v>
      </c>
      <c r="J63" s="144">
        <v>20.372</v>
      </c>
      <c r="K63" s="32"/>
    </row>
    <row r="64" spans="1:11" s="42" customFormat="1" ht="11.25" customHeight="1">
      <c r="A64" s="36" t="s">
        <v>50</v>
      </c>
      <c r="B64" s="37"/>
      <c r="C64" s="38">
        <v>3917</v>
      </c>
      <c r="D64" s="38">
        <v>4427</v>
      </c>
      <c r="E64" s="38">
        <v>4784</v>
      </c>
      <c r="F64" s="39">
        <v>108.06415179579851</v>
      </c>
      <c r="G64" s="40"/>
      <c r="H64" s="146">
        <v>60.062</v>
      </c>
      <c r="I64" s="147">
        <v>60.848</v>
      </c>
      <c r="J64" s="147">
        <v>74.60300000000001</v>
      </c>
      <c r="K64" s="41">
        <v>122.60550880883515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6518</v>
      </c>
      <c r="D66" s="38">
        <v>6950</v>
      </c>
      <c r="E66" s="38">
        <v>6700</v>
      </c>
      <c r="F66" s="39">
        <v>96.40287769784173</v>
      </c>
      <c r="G66" s="40"/>
      <c r="H66" s="146">
        <v>88.5</v>
      </c>
      <c r="I66" s="147">
        <v>89.821</v>
      </c>
      <c r="J66" s="147">
        <v>94.8</v>
      </c>
      <c r="K66" s="41">
        <v>105.54324712483718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>
        <v>1</v>
      </c>
      <c r="E68" s="30">
        <v>1</v>
      </c>
      <c r="F68" s="31"/>
      <c r="G68" s="31"/>
      <c r="H68" s="144"/>
      <c r="I68" s="144">
        <v>0.015</v>
      </c>
      <c r="J68" s="144">
        <v>0.014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>
        <v>1</v>
      </c>
      <c r="E70" s="38">
        <v>1</v>
      </c>
      <c r="F70" s="39">
        <v>100</v>
      </c>
      <c r="G70" s="40"/>
      <c r="H70" s="146"/>
      <c r="I70" s="147">
        <v>0.015</v>
      </c>
      <c r="J70" s="147">
        <v>0.014</v>
      </c>
      <c r="K70" s="41">
        <v>93.33333333333334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310</v>
      </c>
      <c r="D72" s="30">
        <v>312</v>
      </c>
      <c r="E72" s="30">
        <v>312</v>
      </c>
      <c r="F72" s="31"/>
      <c r="G72" s="31"/>
      <c r="H72" s="144">
        <v>3.615</v>
      </c>
      <c r="I72" s="144">
        <v>3.804</v>
      </c>
      <c r="J72" s="144">
        <v>3.804</v>
      </c>
      <c r="K72" s="32"/>
    </row>
    <row r="73" spans="1:11" s="33" customFormat="1" ht="11.25" customHeight="1">
      <c r="A73" s="35" t="s">
        <v>56</v>
      </c>
      <c r="B73" s="29"/>
      <c r="C73" s="30">
        <v>190</v>
      </c>
      <c r="D73" s="30">
        <v>197</v>
      </c>
      <c r="E73" s="30">
        <v>197</v>
      </c>
      <c r="F73" s="31"/>
      <c r="G73" s="31"/>
      <c r="H73" s="144">
        <v>3.158</v>
      </c>
      <c r="I73" s="144">
        <v>3.158</v>
      </c>
      <c r="J73" s="144">
        <v>3.158</v>
      </c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20</v>
      </c>
      <c r="E74" s="30">
        <v>21</v>
      </c>
      <c r="F74" s="31"/>
      <c r="G74" s="31"/>
      <c r="H74" s="144">
        <v>0.279</v>
      </c>
      <c r="I74" s="144">
        <v>0.265</v>
      </c>
      <c r="J74" s="144">
        <v>0.279</v>
      </c>
      <c r="K74" s="32"/>
    </row>
    <row r="75" spans="1:11" s="33" customFormat="1" ht="11.25" customHeight="1">
      <c r="A75" s="35" t="s">
        <v>58</v>
      </c>
      <c r="B75" s="29"/>
      <c r="C75" s="30">
        <v>727</v>
      </c>
      <c r="D75" s="30">
        <v>403</v>
      </c>
      <c r="E75" s="30">
        <v>407</v>
      </c>
      <c r="F75" s="31"/>
      <c r="G75" s="31"/>
      <c r="H75" s="144">
        <v>9.385</v>
      </c>
      <c r="I75" s="144">
        <v>4.884</v>
      </c>
      <c r="J75" s="144">
        <v>5.074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5</v>
      </c>
      <c r="E76" s="30">
        <v>7</v>
      </c>
      <c r="F76" s="31"/>
      <c r="G76" s="31"/>
      <c r="H76" s="144">
        <v>0.22</v>
      </c>
      <c r="I76" s="144">
        <v>0.135</v>
      </c>
      <c r="J76" s="144">
        <v>0.189</v>
      </c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25</v>
      </c>
      <c r="E77" s="30">
        <v>21</v>
      </c>
      <c r="F77" s="31"/>
      <c r="G77" s="31"/>
      <c r="H77" s="144">
        <v>0.4</v>
      </c>
      <c r="I77" s="144">
        <v>0.335</v>
      </c>
      <c r="J77" s="144">
        <v>0.289</v>
      </c>
      <c r="K77" s="32"/>
    </row>
    <row r="78" spans="1:11" s="33" customFormat="1" ht="11.25" customHeight="1">
      <c r="A78" s="35" t="s">
        <v>61</v>
      </c>
      <c r="B78" s="29"/>
      <c r="C78" s="30">
        <v>360</v>
      </c>
      <c r="D78" s="30">
        <v>340</v>
      </c>
      <c r="E78" s="30">
        <v>330</v>
      </c>
      <c r="F78" s="31"/>
      <c r="G78" s="31"/>
      <c r="H78" s="144">
        <v>6.336</v>
      </c>
      <c r="I78" s="144">
        <v>5.984</v>
      </c>
      <c r="J78" s="144">
        <v>5.61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330</v>
      </c>
      <c r="E79" s="30">
        <v>180</v>
      </c>
      <c r="F79" s="31"/>
      <c r="G79" s="31"/>
      <c r="H79" s="144">
        <v>1.44</v>
      </c>
      <c r="I79" s="144">
        <v>6.105</v>
      </c>
      <c r="J79" s="144">
        <v>2.16</v>
      </c>
      <c r="K79" s="32"/>
    </row>
    <row r="80" spans="1:11" s="42" customFormat="1" ht="11.25" customHeight="1">
      <c r="A80" s="43" t="s">
        <v>63</v>
      </c>
      <c r="B80" s="37"/>
      <c r="C80" s="38">
        <v>1826</v>
      </c>
      <c r="D80" s="38">
        <v>1632</v>
      </c>
      <c r="E80" s="38">
        <v>1475</v>
      </c>
      <c r="F80" s="39">
        <v>90.37990196078431</v>
      </c>
      <c r="G80" s="40"/>
      <c r="H80" s="146">
        <v>24.832999999999995</v>
      </c>
      <c r="I80" s="147">
        <v>24.67</v>
      </c>
      <c r="J80" s="147">
        <v>20.563</v>
      </c>
      <c r="K80" s="41">
        <v>83.35224969598701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4">
        <v>0.028</v>
      </c>
      <c r="I82" s="144">
        <v>0.018</v>
      </c>
      <c r="J82" s="144">
        <v>0.018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9</v>
      </c>
      <c r="E83" s="30">
        <v>9</v>
      </c>
      <c r="F83" s="31"/>
      <c r="G83" s="31"/>
      <c r="H83" s="144">
        <v>0.022</v>
      </c>
      <c r="I83" s="144">
        <v>0.022</v>
      </c>
      <c r="J83" s="144">
        <v>0.022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6">
        <v>0.05</v>
      </c>
      <c r="I84" s="147">
        <v>0.039999999999999994</v>
      </c>
      <c r="J84" s="147">
        <v>0.039999999999999994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14909</v>
      </c>
      <c r="D87" s="53">
        <v>15425</v>
      </c>
      <c r="E87" s="53">
        <v>15220</v>
      </c>
      <c r="F87" s="54">
        <f>IF(D87&gt;0,100*E87/D87,0)</f>
        <v>98.6709886547812</v>
      </c>
      <c r="G87" s="40"/>
      <c r="H87" s="150">
        <v>206.48100000000002</v>
      </c>
      <c r="I87" s="145">
        <v>205.119</v>
      </c>
      <c r="J87" s="145">
        <v>219.896</v>
      </c>
      <c r="K87" s="54">
        <f>IF(I87&gt;0,100*J87/I87,0)</f>
        <v>107.20411078447145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>
        <v>1</v>
      </c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32</v>
      </c>
      <c r="D9" s="30">
        <v>32</v>
      </c>
      <c r="E9" s="30">
        <v>32</v>
      </c>
      <c r="F9" s="31"/>
      <c r="G9" s="31"/>
      <c r="H9" s="144">
        <v>0.832</v>
      </c>
      <c r="I9" s="144">
        <v>0.832</v>
      </c>
      <c r="J9" s="144">
        <v>0.832</v>
      </c>
      <c r="K9" s="32"/>
    </row>
    <row r="10" spans="1:11" s="33" customFormat="1" ht="11.25" customHeight="1">
      <c r="A10" s="35" t="s">
        <v>8</v>
      </c>
      <c r="B10" s="29"/>
      <c r="C10" s="30">
        <v>6</v>
      </c>
      <c r="D10" s="30">
        <v>6</v>
      </c>
      <c r="E10" s="30">
        <v>6</v>
      </c>
      <c r="F10" s="31"/>
      <c r="G10" s="31"/>
      <c r="H10" s="144">
        <v>0.148</v>
      </c>
      <c r="I10" s="144">
        <v>0.148</v>
      </c>
      <c r="J10" s="144">
        <v>0.148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6</v>
      </c>
      <c r="E11" s="30">
        <v>6</v>
      </c>
      <c r="F11" s="31"/>
      <c r="G11" s="31"/>
      <c r="H11" s="144">
        <v>0.096</v>
      </c>
      <c r="I11" s="144">
        <v>0.096</v>
      </c>
      <c r="J11" s="144">
        <v>0.096</v>
      </c>
      <c r="K11" s="32"/>
    </row>
    <row r="12" spans="1:11" s="33" customFormat="1" ht="11.25" customHeight="1">
      <c r="A12" s="35" t="s">
        <v>10</v>
      </c>
      <c r="B12" s="29"/>
      <c r="C12" s="30">
        <v>42</v>
      </c>
      <c r="D12" s="30">
        <v>42</v>
      </c>
      <c r="E12" s="30">
        <v>42</v>
      </c>
      <c r="F12" s="31"/>
      <c r="G12" s="31"/>
      <c r="H12" s="144">
        <v>1.008</v>
      </c>
      <c r="I12" s="144">
        <v>1.008</v>
      </c>
      <c r="J12" s="144">
        <v>1.008</v>
      </c>
      <c r="K12" s="32"/>
    </row>
    <row r="13" spans="1:11" s="42" customFormat="1" ht="11.25" customHeight="1">
      <c r="A13" s="36" t="s">
        <v>11</v>
      </c>
      <c r="B13" s="37"/>
      <c r="C13" s="38">
        <v>86</v>
      </c>
      <c r="D13" s="38">
        <v>86</v>
      </c>
      <c r="E13" s="38">
        <v>86</v>
      </c>
      <c r="F13" s="39">
        <v>100</v>
      </c>
      <c r="G13" s="40"/>
      <c r="H13" s="146">
        <v>2.084</v>
      </c>
      <c r="I13" s="147">
        <v>2.084</v>
      </c>
      <c r="J13" s="147">
        <v>2.084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6">
        <v>0.015</v>
      </c>
      <c r="I15" s="147">
        <v>0.015</v>
      </c>
      <c r="J15" s="147">
        <v>0.015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8</v>
      </c>
      <c r="D19" s="30"/>
      <c r="E19" s="30"/>
      <c r="F19" s="31"/>
      <c r="G19" s="31"/>
      <c r="H19" s="144">
        <v>0.208</v>
      </c>
      <c r="I19" s="144">
        <v>0.216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44">
        <v>0.202</v>
      </c>
      <c r="I20" s="144">
        <v>0.195</v>
      </c>
      <c r="J20" s="144">
        <v>0.195</v>
      </c>
      <c r="K20" s="32"/>
    </row>
    <row r="21" spans="1:11" s="33" customFormat="1" ht="11.25" customHeight="1">
      <c r="A21" s="35" t="s">
        <v>16</v>
      </c>
      <c r="B21" s="29"/>
      <c r="C21" s="30">
        <v>13</v>
      </c>
      <c r="D21" s="30">
        <v>13</v>
      </c>
      <c r="E21" s="30">
        <v>13</v>
      </c>
      <c r="F21" s="31"/>
      <c r="G21" s="31"/>
      <c r="H21" s="144">
        <v>0.2</v>
      </c>
      <c r="I21" s="144">
        <v>0.25</v>
      </c>
      <c r="J21" s="144">
        <v>0.25</v>
      </c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28</v>
      </c>
      <c r="E22" s="38">
        <v>28</v>
      </c>
      <c r="F22" s="39">
        <v>100</v>
      </c>
      <c r="G22" s="40"/>
      <c r="H22" s="146">
        <v>0.6100000000000001</v>
      </c>
      <c r="I22" s="147">
        <v>0.661</v>
      </c>
      <c r="J22" s="147">
        <v>0.445</v>
      </c>
      <c r="K22" s="41">
        <v>67.32223903177004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2071</v>
      </c>
      <c r="D24" s="38">
        <v>2071</v>
      </c>
      <c r="E24" s="38">
        <v>1756</v>
      </c>
      <c r="F24" s="39">
        <v>84.78995654273298</v>
      </c>
      <c r="G24" s="40"/>
      <c r="H24" s="146">
        <v>49.752</v>
      </c>
      <c r="I24" s="147">
        <v>49.752</v>
      </c>
      <c r="J24" s="147">
        <v>35.296</v>
      </c>
      <c r="K24" s="41">
        <v>70.94388165299887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400</v>
      </c>
      <c r="D26" s="38">
        <v>400</v>
      </c>
      <c r="E26" s="38">
        <v>400</v>
      </c>
      <c r="F26" s="39">
        <v>100</v>
      </c>
      <c r="G26" s="40"/>
      <c r="H26" s="146">
        <v>10</v>
      </c>
      <c r="I26" s="147">
        <v>9.7</v>
      </c>
      <c r="J26" s="147">
        <v>9.5</v>
      </c>
      <c r="K26" s="41">
        <v>97.93814432989691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2</v>
      </c>
      <c r="E28" s="30">
        <v>5</v>
      </c>
      <c r="F28" s="31"/>
      <c r="G28" s="31"/>
      <c r="H28" s="144">
        <v>0.046</v>
      </c>
      <c r="I28" s="144">
        <v>0.05</v>
      </c>
      <c r="J28" s="144">
        <v>0.117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220</v>
      </c>
      <c r="D30" s="30">
        <v>218</v>
      </c>
      <c r="E30" s="30">
        <v>221</v>
      </c>
      <c r="F30" s="31"/>
      <c r="G30" s="31"/>
      <c r="H30" s="144">
        <v>4.62</v>
      </c>
      <c r="I30" s="144">
        <v>4.85</v>
      </c>
      <c r="J30" s="144">
        <v>4.7</v>
      </c>
      <c r="K30" s="32"/>
    </row>
    <row r="31" spans="1:11" s="42" customFormat="1" ht="11.25" customHeight="1">
      <c r="A31" s="43" t="s">
        <v>23</v>
      </c>
      <c r="B31" s="37"/>
      <c r="C31" s="38">
        <v>222</v>
      </c>
      <c r="D31" s="38">
        <v>220</v>
      </c>
      <c r="E31" s="38">
        <v>226</v>
      </c>
      <c r="F31" s="39">
        <v>102.72727272727273</v>
      </c>
      <c r="G31" s="40"/>
      <c r="H31" s="146">
        <v>4.666</v>
      </c>
      <c r="I31" s="147">
        <v>4.8999999999999995</v>
      </c>
      <c r="J31" s="147">
        <v>4.817</v>
      </c>
      <c r="K31" s="41">
        <v>98.30612244897961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50</v>
      </c>
      <c r="E33" s="30">
        <v>50</v>
      </c>
      <c r="F33" s="31"/>
      <c r="G33" s="31"/>
      <c r="H33" s="144">
        <v>0.82</v>
      </c>
      <c r="I33" s="144">
        <v>0.82</v>
      </c>
      <c r="J33" s="144">
        <v>0.76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28</v>
      </c>
      <c r="E34" s="30">
        <v>42</v>
      </c>
      <c r="F34" s="31"/>
      <c r="G34" s="31"/>
      <c r="H34" s="144">
        <v>0.65</v>
      </c>
      <c r="I34" s="144">
        <v>0.77</v>
      </c>
      <c r="J34" s="144">
        <v>0.81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15</v>
      </c>
      <c r="E35" s="30">
        <v>15</v>
      </c>
      <c r="F35" s="31"/>
      <c r="G35" s="31"/>
      <c r="H35" s="144">
        <v>0.4</v>
      </c>
      <c r="I35" s="144">
        <v>0.3</v>
      </c>
      <c r="J35" s="144">
        <v>0.3</v>
      </c>
      <c r="K35" s="32"/>
    </row>
    <row r="36" spans="1:11" s="33" customFormat="1" ht="11.25" customHeight="1">
      <c r="A36" s="35" t="s">
        <v>27</v>
      </c>
      <c r="B36" s="29"/>
      <c r="C36" s="30">
        <v>250</v>
      </c>
      <c r="D36" s="30">
        <v>340</v>
      </c>
      <c r="E36" s="30">
        <v>339</v>
      </c>
      <c r="F36" s="31"/>
      <c r="G36" s="31"/>
      <c r="H36" s="144">
        <v>5</v>
      </c>
      <c r="I36" s="144">
        <v>6.6</v>
      </c>
      <c r="J36" s="144">
        <v>6.786</v>
      </c>
      <c r="K36" s="32"/>
    </row>
    <row r="37" spans="1:11" s="42" customFormat="1" ht="11.25" customHeight="1">
      <c r="A37" s="36" t="s">
        <v>28</v>
      </c>
      <c r="B37" s="37"/>
      <c r="C37" s="38">
        <v>348</v>
      </c>
      <c r="D37" s="38">
        <v>433</v>
      </c>
      <c r="E37" s="38">
        <v>446</v>
      </c>
      <c r="F37" s="39">
        <v>103.00230946882218</v>
      </c>
      <c r="G37" s="40"/>
      <c r="H37" s="146">
        <v>6.87</v>
      </c>
      <c r="I37" s="147">
        <v>8.49</v>
      </c>
      <c r="J37" s="147">
        <v>8.655999999999999</v>
      </c>
      <c r="K37" s="41">
        <v>101.9552414605418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25</v>
      </c>
      <c r="E39" s="38">
        <v>25</v>
      </c>
      <c r="F39" s="39">
        <v>100</v>
      </c>
      <c r="G39" s="40"/>
      <c r="H39" s="146">
        <v>0.67</v>
      </c>
      <c r="I39" s="147">
        <v>0.49</v>
      </c>
      <c r="J39" s="147">
        <v>0.52</v>
      </c>
      <c r="K39" s="41">
        <v>106.12244897959184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>
        <v>13</v>
      </c>
      <c r="D42" s="30">
        <v>10</v>
      </c>
      <c r="E42" s="30">
        <v>12</v>
      </c>
      <c r="F42" s="31"/>
      <c r="G42" s="31"/>
      <c r="H42" s="144">
        <v>0.325</v>
      </c>
      <c r="I42" s="144">
        <v>0.25</v>
      </c>
      <c r="J42" s="144">
        <v>0.3</v>
      </c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11</v>
      </c>
      <c r="E43" s="30">
        <v>9</v>
      </c>
      <c r="F43" s="31"/>
      <c r="G43" s="31"/>
      <c r="H43" s="144">
        <v>0.243</v>
      </c>
      <c r="I43" s="144">
        <v>0.264</v>
      </c>
      <c r="J43" s="144">
        <v>0.225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/>
      <c r="E45" s="30"/>
      <c r="F45" s="31"/>
      <c r="G45" s="31"/>
      <c r="H45" s="144">
        <v>0.172</v>
      </c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2</v>
      </c>
      <c r="F46" s="31"/>
      <c r="G46" s="31"/>
      <c r="H46" s="144">
        <v>0.06</v>
      </c>
      <c r="I46" s="144">
        <v>0.056</v>
      </c>
      <c r="J46" s="144">
        <v>0.058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3</v>
      </c>
      <c r="F47" s="31"/>
      <c r="G47" s="31"/>
      <c r="H47" s="144"/>
      <c r="I47" s="144"/>
      <c r="J47" s="144">
        <v>0.036</v>
      </c>
      <c r="K47" s="32"/>
    </row>
    <row r="48" spans="1:11" s="33" customFormat="1" ht="11.25" customHeight="1">
      <c r="A48" s="35" t="s">
        <v>37</v>
      </c>
      <c r="B48" s="29"/>
      <c r="C48" s="30">
        <v>5</v>
      </c>
      <c r="D48" s="30">
        <v>6</v>
      </c>
      <c r="E48" s="30">
        <v>3</v>
      </c>
      <c r="F48" s="31"/>
      <c r="G48" s="31"/>
      <c r="H48" s="144">
        <v>0.1</v>
      </c>
      <c r="I48" s="144">
        <v>0.12</v>
      </c>
      <c r="J48" s="144">
        <v>0.06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>
        <v>1</v>
      </c>
      <c r="F49" s="31"/>
      <c r="G49" s="31"/>
      <c r="H49" s="144"/>
      <c r="I49" s="144">
        <v>0.02</v>
      </c>
      <c r="J49" s="144">
        <v>0.02</v>
      </c>
      <c r="K49" s="32"/>
    </row>
    <row r="50" spans="1:11" s="42" customFormat="1" ht="11.25" customHeight="1">
      <c r="A50" s="43" t="s">
        <v>39</v>
      </c>
      <c r="B50" s="37"/>
      <c r="C50" s="38">
        <v>36</v>
      </c>
      <c r="D50" s="38">
        <v>30</v>
      </c>
      <c r="E50" s="38">
        <v>30</v>
      </c>
      <c r="F50" s="39">
        <v>100</v>
      </c>
      <c r="G50" s="40"/>
      <c r="H50" s="146">
        <v>0.9</v>
      </c>
      <c r="I50" s="147">
        <v>0.7100000000000001</v>
      </c>
      <c r="J50" s="147">
        <v>0.6990000000000001</v>
      </c>
      <c r="K50" s="41">
        <v>98.45070422535211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12</v>
      </c>
      <c r="E52" s="38">
        <v>9</v>
      </c>
      <c r="F52" s="39">
        <v>75</v>
      </c>
      <c r="G52" s="40"/>
      <c r="H52" s="146">
        <v>0.204</v>
      </c>
      <c r="I52" s="147">
        <v>0.182</v>
      </c>
      <c r="J52" s="147">
        <v>0.155</v>
      </c>
      <c r="K52" s="41">
        <v>85.16483516483517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204</v>
      </c>
      <c r="D54" s="30">
        <v>185</v>
      </c>
      <c r="E54" s="30">
        <v>175</v>
      </c>
      <c r="F54" s="31"/>
      <c r="G54" s="31"/>
      <c r="H54" s="144">
        <v>4.488</v>
      </c>
      <c r="I54" s="144">
        <v>3.793</v>
      </c>
      <c r="J54" s="144">
        <v>3.675</v>
      </c>
      <c r="K54" s="32"/>
    </row>
    <row r="55" spans="1:11" s="33" customFormat="1" ht="11.25" customHeight="1">
      <c r="A55" s="35" t="s">
        <v>42</v>
      </c>
      <c r="B55" s="29"/>
      <c r="C55" s="30">
        <v>54</v>
      </c>
      <c r="D55" s="30">
        <v>1</v>
      </c>
      <c r="E55" s="30">
        <v>33</v>
      </c>
      <c r="F55" s="31"/>
      <c r="G55" s="31"/>
      <c r="H55" s="144">
        <v>1.62</v>
      </c>
      <c r="I55" s="144">
        <v>0.032</v>
      </c>
      <c r="J55" s="144">
        <v>0.974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4</v>
      </c>
      <c r="E56" s="30"/>
      <c r="F56" s="31"/>
      <c r="G56" s="31"/>
      <c r="H56" s="144"/>
      <c r="I56" s="144">
        <v>0.104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44">
        <v>0.03</v>
      </c>
      <c r="I57" s="144">
        <v>0.03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135</v>
      </c>
      <c r="D58" s="30">
        <v>131</v>
      </c>
      <c r="E58" s="30">
        <v>166</v>
      </c>
      <c r="F58" s="31"/>
      <c r="G58" s="31"/>
      <c r="H58" s="144">
        <v>3.78</v>
      </c>
      <c r="I58" s="144">
        <v>1.467</v>
      </c>
      <c r="J58" s="144">
        <v>2.324</v>
      </c>
      <c r="K58" s="32"/>
    </row>
    <row r="59" spans="1:11" s="42" customFormat="1" ht="11.25" customHeight="1">
      <c r="A59" s="36" t="s">
        <v>46</v>
      </c>
      <c r="B59" s="37"/>
      <c r="C59" s="38">
        <v>394</v>
      </c>
      <c r="D59" s="38">
        <v>322</v>
      </c>
      <c r="E59" s="38">
        <v>374</v>
      </c>
      <c r="F59" s="39">
        <v>116.14906832298136</v>
      </c>
      <c r="G59" s="40"/>
      <c r="H59" s="146">
        <v>9.918000000000001</v>
      </c>
      <c r="I59" s="147">
        <v>5.426</v>
      </c>
      <c r="J59" s="147">
        <v>6.973</v>
      </c>
      <c r="K59" s="41">
        <v>128.51087357169183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425</v>
      </c>
      <c r="D61" s="30">
        <v>440</v>
      </c>
      <c r="E61" s="30">
        <v>470</v>
      </c>
      <c r="F61" s="31"/>
      <c r="G61" s="31"/>
      <c r="H61" s="144">
        <v>10.625</v>
      </c>
      <c r="I61" s="144">
        <v>13.2</v>
      </c>
      <c r="J61" s="144">
        <v>11.75</v>
      </c>
      <c r="K61" s="32"/>
    </row>
    <row r="62" spans="1:11" s="33" customFormat="1" ht="11.25" customHeight="1">
      <c r="A62" s="35" t="s">
        <v>48</v>
      </c>
      <c r="B62" s="29"/>
      <c r="C62" s="30">
        <v>412</v>
      </c>
      <c r="D62" s="30"/>
      <c r="E62" s="30">
        <v>358</v>
      </c>
      <c r="F62" s="31"/>
      <c r="G62" s="31"/>
      <c r="H62" s="144">
        <v>9.785</v>
      </c>
      <c r="I62" s="144"/>
      <c r="J62" s="144">
        <v>8.503</v>
      </c>
      <c r="K62" s="32"/>
    </row>
    <row r="63" spans="1:11" s="33" customFormat="1" ht="11.25" customHeight="1">
      <c r="A63" s="35" t="s">
        <v>49</v>
      </c>
      <c r="B63" s="29"/>
      <c r="C63" s="30">
        <v>717</v>
      </c>
      <c r="D63" s="30">
        <v>616</v>
      </c>
      <c r="E63" s="30">
        <v>616</v>
      </c>
      <c r="F63" s="31"/>
      <c r="G63" s="31"/>
      <c r="H63" s="144">
        <v>18.642</v>
      </c>
      <c r="I63" s="144">
        <v>16.016</v>
      </c>
      <c r="J63" s="144">
        <v>16.196</v>
      </c>
      <c r="K63" s="32"/>
    </row>
    <row r="64" spans="1:11" s="42" customFormat="1" ht="11.25" customHeight="1">
      <c r="A64" s="36" t="s">
        <v>50</v>
      </c>
      <c r="B64" s="37"/>
      <c r="C64" s="38">
        <v>1554</v>
      </c>
      <c r="D64" s="38">
        <v>1056</v>
      </c>
      <c r="E64" s="38">
        <v>1444</v>
      </c>
      <c r="F64" s="39">
        <v>136.74242424242425</v>
      </c>
      <c r="G64" s="40"/>
      <c r="H64" s="146">
        <v>39.052</v>
      </c>
      <c r="I64" s="147">
        <v>29.215999999999998</v>
      </c>
      <c r="J64" s="147">
        <v>36.449</v>
      </c>
      <c r="K64" s="41">
        <v>124.75698247535597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1264</v>
      </c>
      <c r="D66" s="38">
        <v>1264</v>
      </c>
      <c r="E66" s="38">
        <v>1870</v>
      </c>
      <c r="F66" s="39">
        <v>147.94303797468353</v>
      </c>
      <c r="G66" s="40"/>
      <c r="H66" s="146">
        <v>31.146</v>
      </c>
      <c r="I66" s="147">
        <v>34.115</v>
      </c>
      <c r="J66" s="147">
        <v>50.49</v>
      </c>
      <c r="K66" s="41">
        <v>147.99941374761835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76</v>
      </c>
      <c r="D68" s="30">
        <v>100</v>
      </c>
      <c r="E68" s="30">
        <v>100</v>
      </c>
      <c r="F68" s="31"/>
      <c r="G68" s="31"/>
      <c r="H68" s="144">
        <v>1.4</v>
      </c>
      <c r="I68" s="144">
        <v>2</v>
      </c>
      <c r="J68" s="144">
        <v>2.35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76</v>
      </c>
      <c r="D70" s="38">
        <v>100</v>
      </c>
      <c r="E70" s="38">
        <v>100</v>
      </c>
      <c r="F70" s="39">
        <v>100</v>
      </c>
      <c r="G70" s="40"/>
      <c r="H70" s="146">
        <v>1.4</v>
      </c>
      <c r="I70" s="147">
        <v>2</v>
      </c>
      <c r="J70" s="147">
        <v>2.35</v>
      </c>
      <c r="K70" s="41">
        <v>117.5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826</v>
      </c>
      <c r="D72" s="30">
        <v>754</v>
      </c>
      <c r="E72" s="30">
        <v>733</v>
      </c>
      <c r="F72" s="31"/>
      <c r="G72" s="31"/>
      <c r="H72" s="144">
        <v>19.614</v>
      </c>
      <c r="I72" s="144">
        <v>18.263</v>
      </c>
      <c r="J72" s="144">
        <v>17.731</v>
      </c>
      <c r="K72" s="32"/>
    </row>
    <row r="73" spans="1:11" s="33" customFormat="1" ht="11.25" customHeight="1">
      <c r="A73" s="35" t="s">
        <v>56</v>
      </c>
      <c r="B73" s="29"/>
      <c r="C73" s="30">
        <v>204</v>
      </c>
      <c r="D73" s="30">
        <v>194</v>
      </c>
      <c r="E73" s="30">
        <v>194</v>
      </c>
      <c r="F73" s="31"/>
      <c r="G73" s="31"/>
      <c r="H73" s="144">
        <v>7.648</v>
      </c>
      <c r="I73" s="144">
        <v>7.3</v>
      </c>
      <c r="J73" s="144">
        <v>7.3</v>
      </c>
      <c r="K73" s="32"/>
    </row>
    <row r="74" spans="1:11" s="33" customFormat="1" ht="11.25" customHeight="1">
      <c r="A74" s="35" t="s">
        <v>57</v>
      </c>
      <c r="B74" s="29"/>
      <c r="C74" s="30">
        <v>7</v>
      </c>
      <c r="D74" s="30"/>
      <c r="E74" s="30"/>
      <c r="F74" s="31"/>
      <c r="G74" s="31"/>
      <c r="H74" s="144">
        <v>0.175</v>
      </c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491</v>
      </c>
      <c r="D75" s="30">
        <v>565</v>
      </c>
      <c r="E75" s="30">
        <v>620</v>
      </c>
      <c r="F75" s="31"/>
      <c r="G75" s="31"/>
      <c r="H75" s="144">
        <v>13.436</v>
      </c>
      <c r="I75" s="144">
        <v>15.213</v>
      </c>
      <c r="J75" s="144">
        <v>14.116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3</v>
      </c>
      <c r="E76" s="30">
        <v>3</v>
      </c>
      <c r="F76" s="31"/>
      <c r="G76" s="31"/>
      <c r="H76" s="144">
        <v>0.115</v>
      </c>
      <c r="I76" s="144">
        <v>0.069</v>
      </c>
      <c r="J76" s="144">
        <v>0.069</v>
      </c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10</v>
      </c>
      <c r="E77" s="30">
        <v>10</v>
      </c>
      <c r="F77" s="31"/>
      <c r="G77" s="31"/>
      <c r="H77" s="144">
        <v>0.169</v>
      </c>
      <c r="I77" s="144">
        <v>0.18</v>
      </c>
      <c r="J77" s="144">
        <v>0.18</v>
      </c>
      <c r="K77" s="32"/>
    </row>
    <row r="78" spans="1:11" s="33" customFormat="1" ht="11.25" customHeight="1">
      <c r="A78" s="35" t="s">
        <v>61</v>
      </c>
      <c r="B78" s="29"/>
      <c r="C78" s="30">
        <v>80</v>
      </c>
      <c r="D78" s="30">
        <v>80</v>
      </c>
      <c r="E78" s="30">
        <v>70</v>
      </c>
      <c r="F78" s="31"/>
      <c r="G78" s="31"/>
      <c r="H78" s="144">
        <v>1.84</v>
      </c>
      <c r="I78" s="144">
        <v>2</v>
      </c>
      <c r="J78" s="144">
        <v>1.75</v>
      </c>
      <c r="K78" s="32"/>
    </row>
    <row r="79" spans="1:11" s="33" customFormat="1" ht="11.25" customHeight="1">
      <c r="A79" s="35" t="s">
        <v>62</v>
      </c>
      <c r="B79" s="29"/>
      <c r="C79" s="30">
        <v>120</v>
      </c>
      <c r="D79" s="30">
        <v>800</v>
      </c>
      <c r="E79" s="30">
        <v>70</v>
      </c>
      <c r="F79" s="31"/>
      <c r="G79" s="31"/>
      <c r="H79" s="144">
        <v>2.34</v>
      </c>
      <c r="I79" s="144">
        <v>18.4</v>
      </c>
      <c r="J79" s="144">
        <v>1.26</v>
      </c>
      <c r="K79" s="32"/>
    </row>
    <row r="80" spans="1:11" s="42" customFormat="1" ht="11.25" customHeight="1">
      <c r="A80" s="43" t="s">
        <v>63</v>
      </c>
      <c r="B80" s="37"/>
      <c r="C80" s="38">
        <v>1746</v>
      </c>
      <c r="D80" s="38">
        <v>2406</v>
      </c>
      <c r="E80" s="38">
        <v>1700</v>
      </c>
      <c r="F80" s="39">
        <v>70.65669160432253</v>
      </c>
      <c r="G80" s="40"/>
      <c r="H80" s="146">
        <v>45.337</v>
      </c>
      <c r="I80" s="147">
        <v>61.425000000000004</v>
      </c>
      <c r="J80" s="147">
        <v>42.406000000000006</v>
      </c>
      <c r="K80" s="41">
        <v>69.03703703703704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91</v>
      </c>
      <c r="D82" s="30">
        <v>88</v>
      </c>
      <c r="E82" s="30">
        <v>88</v>
      </c>
      <c r="F82" s="31"/>
      <c r="G82" s="31"/>
      <c r="H82" s="144">
        <v>2.032</v>
      </c>
      <c r="I82" s="144">
        <v>1.97</v>
      </c>
      <c r="J82" s="144">
        <v>1.97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188</v>
      </c>
      <c r="E83" s="30">
        <v>188</v>
      </c>
      <c r="F83" s="31"/>
      <c r="G83" s="31"/>
      <c r="H83" s="144">
        <v>4</v>
      </c>
      <c r="I83" s="144">
        <v>4.71</v>
      </c>
      <c r="J83" s="144">
        <v>4.71</v>
      </c>
      <c r="K83" s="32"/>
    </row>
    <row r="84" spans="1:11" s="42" customFormat="1" ht="11.25" customHeight="1">
      <c r="A84" s="36" t="s">
        <v>66</v>
      </c>
      <c r="B84" s="37"/>
      <c r="C84" s="38">
        <v>251</v>
      </c>
      <c r="D84" s="38">
        <v>276</v>
      </c>
      <c r="E84" s="38">
        <v>276</v>
      </c>
      <c r="F84" s="39">
        <v>100</v>
      </c>
      <c r="G84" s="40"/>
      <c r="H84" s="146">
        <v>6.032</v>
      </c>
      <c r="I84" s="147">
        <v>6.68</v>
      </c>
      <c r="J84" s="147">
        <v>6.68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8532</v>
      </c>
      <c r="D87" s="53">
        <v>8730</v>
      </c>
      <c r="E87" s="53">
        <v>8771</v>
      </c>
      <c r="F87" s="54">
        <f>IF(D87&gt;0,100*E87/D87,0)</f>
        <v>100.4696449026346</v>
      </c>
      <c r="G87" s="40"/>
      <c r="H87" s="150">
        <v>208.65600000000003</v>
      </c>
      <c r="I87" s="145">
        <v>215.846</v>
      </c>
      <c r="J87" s="145">
        <v>207.535</v>
      </c>
      <c r="K87" s="54">
        <f>IF(I87&gt;0,100*J87/I87,0)</f>
        <v>96.14956960054853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</v>
      </c>
      <c r="D9" s="30">
        <v>12</v>
      </c>
      <c r="E9" s="30">
        <v>12</v>
      </c>
      <c r="F9" s="31"/>
      <c r="G9" s="31"/>
      <c r="H9" s="144">
        <v>0.044</v>
      </c>
      <c r="I9" s="144">
        <v>0.061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5</v>
      </c>
      <c r="D10" s="30">
        <v>7</v>
      </c>
      <c r="E10" s="30">
        <v>7</v>
      </c>
      <c r="F10" s="31"/>
      <c r="G10" s="31"/>
      <c r="H10" s="144">
        <v>0.019</v>
      </c>
      <c r="I10" s="144">
        <v>0.027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15</v>
      </c>
      <c r="D11" s="30">
        <v>15</v>
      </c>
      <c r="E11" s="30">
        <v>15</v>
      </c>
      <c r="F11" s="31"/>
      <c r="G11" s="31"/>
      <c r="H11" s="144"/>
      <c r="I11" s="144">
        <v>0.073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7</v>
      </c>
      <c r="E12" s="30">
        <v>7</v>
      </c>
      <c r="F12" s="31"/>
      <c r="G12" s="31"/>
      <c r="H12" s="144">
        <v>0.223</v>
      </c>
      <c r="I12" s="144">
        <v>0.029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37</v>
      </c>
      <c r="D13" s="38">
        <v>41</v>
      </c>
      <c r="E13" s="38">
        <v>41</v>
      </c>
      <c r="F13" s="39">
        <v>100</v>
      </c>
      <c r="G13" s="40"/>
      <c r="H13" s="146">
        <v>0.28600000000000003</v>
      </c>
      <c r="I13" s="147">
        <v>0.18999999999999997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6">
        <v>0.014</v>
      </c>
      <c r="I15" s="147">
        <v>0.014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/>
      <c r="F19" s="31"/>
      <c r="G19" s="31"/>
      <c r="H19" s="144">
        <v>0.081</v>
      </c>
      <c r="I19" s="144">
        <v>0.056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12</v>
      </c>
      <c r="E20" s="30">
        <v>12</v>
      </c>
      <c r="F20" s="31"/>
      <c r="G20" s="31"/>
      <c r="H20" s="144">
        <v>0.065</v>
      </c>
      <c r="I20" s="144">
        <v>0.067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22</v>
      </c>
      <c r="D21" s="30">
        <v>22</v>
      </c>
      <c r="E21" s="30">
        <v>22</v>
      </c>
      <c r="F21" s="31"/>
      <c r="G21" s="31"/>
      <c r="H21" s="144">
        <v>0.156</v>
      </c>
      <c r="I21" s="144">
        <v>0.154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42</v>
      </c>
      <c r="D22" s="38">
        <v>43</v>
      </c>
      <c r="E22" s="38">
        <v>34</v>
      </c>
      <c r="F22" s="39">
        <v>79.06976744186046</v>
      </c>
      <c r="G22" s="40"/>
      <c r="H22" s="146">
        <v>0.30200000000000005</v>
      </c>
      <c r="I22" s="147">
        <v>0.277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8</v>
      </c>
      <c r="E24" s="38">
        <v>7</v>
      </c>
      <c r="F24" s="39">
        <v>87.5</v>
      </c>
      <c r="G24" s="40"/>
      <c r="H24" s="146">
        <v>0.056</v>
      </c>
      <c r="I24" s="147">
        <v>0.072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8</v>
      </c>
      <c r="E26" s="38">
        <v>8</v>
      </c>
      <c r="F26" s="39">
        <v>100</v>
      </c>
      <c r="G26" s="40"/>
      <c r="H26" s="146">
        <v>0.063</v>
      </c>
      <c r="I26" s="147">
        <v>0.04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>
        <v>4</v>
      </c>
      <c r="E28" s="30">
        <v>2</v>
      </c>
      <c r="F28" s="31"/>
      <c r="G28" s="31"/>
      <c r="H28" s="144"/>
      <c r="I28" s="144">
        <v>0.034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59</v>
      </c>
      <c r="D30" s="30">
        <v>39</v>
      </c>
      <c r="E30" s="30">
        <v>37</v>
      </c>
      <c r="F30" s="31"/>
      <c r="G30" s="31"/>
      <c r="H30" s="144">
        <v>0.295</v>
      </c>
      <c r="I30" s="144">
        <v>0.195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59</v>
      </c>
      <c r="D31" s="38">
        <v>43</v>
      </c>
      <c r="E31" s="38">
        <v>39</v>
      </c>
      <c r="F31" s="39">
        <v>90.69767441860465</v>
      </c>
      <c r="G31" s="40"/>
      <c r="H31" s="146">
        <v>0.295</v>
      </c>
      <c r="I31" s="147">
        <v>0.229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20</v>
      </c>
      <c r="D33" s="30">
        <v>20</v>
      </c>
      <c r="E33" s="30">
        <v>20</v>
      </c>
      <c r="F33" s="31"/>
      <c r="G33" s="31"/>
      <c r="H33" s="144">
        <v>0.243</v>
      </c>
      <c r="I33" s="144">
        <v>0.242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36</v>
      </c>
      <c r="D34" s="30">
        <v>36</v>
      </c>
      <c r="E34" s="30">
        <v>36</v>
      </c>
      <c r="F34" s="31"/>
      <c r="G34" s="31"/>
      <c r="H34" s="144">
        <v>0.57</v>
      </c>
      <c r="I34" s="144">
        <v>0.57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8</v>
      </c>
      <c r="E35" s="30">
        <v>5</v>
      </c>
      <c r="F35" s="31"/>
      <c r="G35" s="31"/>
      <c r="H35" s="144">
        <v>0.038</v>
      </c>
      <c r="I35" s="144">
        <v>0.063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10</v>
      </c>
      <c r="F36" s="31"/>
      <c r="G36" s="31"/>
      <c r="H36" s="144">
        <v>0.11</v>
      </c>
      <c r="I36" s="144">
        <v>0.12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71</v>
      </c>
      <c r="D37" s="38">
        <v>74</v>
      </c>
      <c r="E37" s="38">
        <v>71</v>
      </c>
      <c r="F37" s="39">
        <v>95.94594594594595</v>
      </c>
      <c r="G37" s="40"/>
      <c r="H37" s="146">
        <v>0.961</v>
      </c>
      <c r="I37" s="147">
        <v>0.995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24</v>
      </c>
      <c r="E39" s="38">
        <v>18</v>
      </c>
      <c r="F39" s="39">
        <v>75</v>
      </c>
      <c r="G39" s="40"/>
      <c r="H39" s="146">
        <v>0.218</v>
      </c>
      <c r="I39" s="147">
        <v>0.21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1</v>
      </c>
      <c r="E41" s="30">
        <v>1</v>
      </c>
      <c r="F41" s="31"/>
      <c r="G41" s="31"/>
      <c r="H41" s="144">
        <v>0.006</v>
      </c>
      <c r="I41" s="144">
        <v>0.005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58</v>
      </c>
      <c r="D42" s="30">
        <v>62</v>
      </c>
      <c r="E42" s="30">
        <v>48</v>
      </c>
      <c r="F42" s="31"/>
      <c r="G42" s="31"/>
      <c r="H42" s="144">
        <v>0.502</v>
      </c>
      <c r="I42" s="144">
        <v>0.6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12</v>
      </c>
      <c r="D43" s="30">
        <v>10</v>
      </c>
      <c r="E43" s="30">
        <v>10</v>
      </c>
      <c r="F43" s="31"/>
      <c r="G43" s="31"/>
      <c r="H43" s="144">
        <v>0.126</v>
      </c>
      <c r="I43" s="144">
        <v>0.11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30</v>
      </c>
      <c r="D44" s="30">
        <v>15</v>
      </c>
      <c r="E44" s="30">
        <v>16</v>
      </c>
      <c r="F44" s="31"/>
      <c r="G44" s="31"/>
      <c r="H44" s="144">
        <v>0.402</v>
      </c>
      <c r="I44" s="144">
        <v>0.187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21</v>
      </c>
      <c r="E45" s="30">
        <v>20</v>
      </c>
      <c r="F45" s="31"/>
      <c r="G45" s="31"/>
      <c r="H45" s="144">
        <v>0.089</v>
      </c>
      <c r="I45" s="144">
        <v>0.231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390</v>
      </c>
      <c r="D46" s="30">
        <v>405</v>
      </c>
      <c r="E46" s="30">
        <v>390</v>
      </c>
      <c r="F46" s="31"/>
      <c r="G46" s="31"/>
      <c r="H46" s="144">
        <v>4.095</v>
      </c>
      <c r="I46" s="144">
        <v>4.374</v>
      </c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977</v>
      </c>
      <c r="D48" s="30">
        <v>1032</v>
      </c>
      <c r="E48" s="30">
        <v>904</v>
      </c>
      <c r="F48" s="31"/>
      <c r="G48" s="31"/>
      <c r="H48" s="144">
        <v>9.77</v>
      </c>
      <c r="I48" s="144">
        <v>12.384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257</v>
      </c>
      <c r="D49" s="30">
        <v>274</v>
      </c>
      <c r="E49" s="30">
        <v>274</v>
      </c>
      <c r="F49" s="31"/>
      <c r="G49" s="31"/>
      <c r="H49" s="144">
        <v>3.598</v>
      </c>
      <c r="I49" s="144">
        <v>3.425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1735</v>
      </c>
      <c r="D50" s="38">
        <v>1820</v>
      </c>
      <c r="E50" s="38">
        <v>1663</v>
      </c>
      <c r="F50" s="39">
        <v>91.37362637362638</v>
      </c>
      <c r="G50" s="40"/>
      <c r="H50" s="146">
        <v>18.587999999999997</v>
      </c>
      <c r="I50" s="147">
        <v>21.316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905</v>
      </c>
      <c r="D52" s="38">
        <v>887</v>
      </c>
      <c r="E52" s="38">
        <v>961.59</v>
      </c>
      <c r="F52" s="39">
        <v>108.40924464487036</v>
      </c>
      <c r="G52" s="40"/>
      <c r="H52" s="146">
        <v>8.778</v>
      </c>
      <c r="I52" s="147">
        <v>12.208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9600</v>
      </c>
      <c r="D54" s="30">
        <v>10500</v>
      </c>
      <c r="E54" s="30">
        <v>10000</v>
      </c>
      <c r="F54" s="31"/>
      <c r="G54" s="31"/>
      <c r="H54" s="144">
        <v>96</v>
      </c>
      <c r="I54" s="144">
        <v>126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4812</v>
      </c>
      <c r="D55" s="30">
        <v>5587</v>
      </c>
      <c r="E55" s="30">
        <v>5600</v>
      </c>
      <c r="F55" s="31"/>
      <c r="G55" s="31"/>
      <c r="H55" s="144">
        <v>34.646</v>
      </c>
      <c r="I55" s="144">
        <v>39.67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4184</v>
      </c>
      <c r="D56" s="30">
        <v>4289</v>
      </c>
      <c r="E56" s="30">
        <v>4315</v>
      </c>
      <c r="F56" s="31"/>
      <c r="G56" s="31"/>
      <c r="H56" s="144">
        <v>25.629</v>
      </c>
      <c r="I56" s="144">
        <v>27.675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15</v>
      </c>
      <c r="D57" s="30">
        <v>45</v>
      </c>
      <c r="E57" s="30">
        <v>45</v>
      </c>
      <c r="F57" s="31"/>
      <c r="G57" s="31"/>
      <c r="H57" s="144">
        <v>0.094</v>
      </c>
      <c r="I57" s="144">
        <v>0.285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544</v>
      </c>
      <c r="D58" s="30">
        <v>468</v>
      </c>
      <c r="E58" s="30">
        <v>515</v>
      </c>
      <c r="F58" s="31"/>
      <c r="G58" s="31"/>
      <c r="H58" s="144">
        <v>5.304</v>
      </c>
      <c r="I58" s="144">
        <v>5.148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19155</v>
      </c>
      <c r="D59" s="38">
        <v>20889</v>
      </c>
      <c r="E59" s="38">
        <v>20475</v>
      </c>
      <c r="F59" s="39">
        <v>98.0180956484274</v>
      </c>
      <c r="G59" s="40"/>
      <c r="H59" s="146">
        <v>161.673</v>
      </c>
      <c r="I59" s="147">
        <v>198.77800000000002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36</v>
      </c>
      <c r="D61" s="30"/>
      <c r="E61" s="30">
        <v>55</v>
      </c>
      <c r="F61" s="31"/>
      <c r="G61" s="31"/>
      <c r="H61" s="144">
        <v>0.288</v>
      </c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36</v>
      </c>
      <c r="D64" s="38"/>
      <c r="E64" s="38">
        <v>55</v>
      </c>
      <c r="F64" s="39"/>
      <c r="G64" s="40"/>
      <c r="H64" s="146">
        <v>0.288</v>
      </c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80</v>
      </c>
      <c r="D66" s="38">
        <v>85</v>
      </c>
      <c r="E66" s="38">
        <v>78</v>
      </c>
      <c r="F66" s="39">
        <v>91.76470588235294</v>
      </c>
      <c r="G66" s="40"/>
      <c r="H66" s="146">
        <v>0.718</v>
      </c>
      <c r="I66" s="147">
        <v>0.763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503</v>
      </c>
      <c r="D68" s="30">
        <v>520</v>
      </c>
      <c r="E68" s="30">
        <v>500</v>
      </c>
      <c r="F68" s="31"/>
      <c r="G68" s="31"/>
      <c r="H68" s="144">
        <v>7.862</v>
      </c>
      <c r="I68" s="144">
        <v>7.6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>
        <v>10</v>
      </c>
      <c r="E69" s="30">
        <v>10</v>
      </c>
      <c r="F69" s="31"/>
      <c r="G69" s="31"/>
      <c r="H69" s="144"/>
      <c r="I69" s="144">
        <v>0.13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503</v>
      </c>
      <c r="D70" s="38">
        <v>530</v>
      </c>
      <c r="E70" s="38">
        <v>510</v>
      </c>
      <c r="F70" s="39">
        <v>96.22641509433963</v>
      </c>
      <c r="G70" s="40"/>
      <c r="H70" s="146">
        <v>7.862</v>
      </c>
      <c r="I70" s="147">
        <v>7.7299999999999995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41</v>
      </c>
      <c r="D72" s="30">
        <v>44</v>
      </c>
      <c r="E72" s="30">
        <v>40</v>
      </c>
      <c r="F72" s="31"/>
      <c r="G72" s="31"/>
      <c r="H72" s="144">
        <v>0.386</v>
      </c>
      <c r="I72" s="144">
        <v>0.436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83</v>
      </c>
      <c r="D73" s="30">
        <v>78</v>
      </c>
      <c r="E73" s="30">
        <v>78</v>
      </c>
      <c r="F73" s="31"/>
      <c r="G73" s="31"/>
      <c r="H73" s="144">
        <v>1.116</v>
      </c>
      <c r="I73" s="144">
        <v>1.049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1750</v>
      </c>
      <c r="D74" s="30">
        <v>1980</v>
      </c>
      <c r="E74" s="30">
        <v>1600</v>
      </c>
      <c r="F74" s="31"/>
      <c r="G74" s="31"/>
      <c r="H74" s="144">
        <v>18.536</v>
      </c>
      <c r="I74" s="144">
        <v>27.2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1079</v>
      </c>
      <c r="D75" s="30">
        <v>1077</v>
      </c>
      <c r="E75" s="30">
        <v>1266</v>
      </c>
      <c r="F75" s="31"/>
      <c r="G75" s="31"/>
      <c r="H75" s="144">
        <v>13.483</v>
      </c>
      <c r="I75" s="144">
        <v>13.462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>
        <v>2</v>
      </c>
      <c r="E76" s="30">
        <v>2</v>
      </c>
      <c r="F76" s="31"/>
      <c r="G76" s="31"/>
      <c r="H76" s="144">
        <v>0.035</v>
      </c>
      <c r="I76" s="144">
        <v>0.018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316</v>
      </c>
      <c r="D77" s="30">
        <v>310</v>
      </c>
      <c r="E77" s="30">
        <v>349</v>
      </c>
      <c r="F77" s="31"/>
      <c r="G77" s="31"/>
      <c r="H77" s="144">
        <v>5.337</v>
      </c>
      <c r="I77" s="144">
        <v>4.925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710</v>
      </c>
      <c r="D78" s="30">
        <v>680</v>
      </c>
      <c r="E78" s="30">
        <v>649</v>
      </c>
      <c r="F78" s="31"/>
      <c r="G78" s="31"/>
      <c r="H78" s="144">
        <v>7.84</v>
      </c>
      <c r="I78" s="144">
        <v>6.12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1200</v>
      </c>
      <c r="D79" s="30">
        <v>950</v>
      </c>
      <c r="E79" s="30">
        <v>480</v>
      </c>
      <c r="F79" s="31"/>
      <c r="G79" s="31"/>
      <c r="H79" s="144">
        <v>21.6</v>
      </c>
      <c r="I79" s="144">
        <v>12.73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5183</v>
      </c>
      <c r="D80" s="38">
        <v>5121</v>
      </c>
      <c r="E80" s="38">
        <v>4464</v>
      </c>
      <c r="F80" s="39">
        <v>87.17047451669596</v>
      </c>
      <c r="G80" s="40"/>
      <c r="H80" s="146">
        <v>68.333</v>
      </c>
      <c r="I80" s="147">
        <v>65.94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27</v>
      </c>
      <c r="F82" s="31"/>
      <c r="G82" s="31"/>
      <c r="H82" s="144">
        <v>0.229</v>
      </c>
      <c r="I82" s="144">
        <v>0.229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63</v>
      </c>
      <c r="E83" s="30">
        <v>63</v>
      </c>
      <c r="F83" s="31"/>
      <c r="G83" s="31"/>
      <c r="H83" s="144">
        <v>0.43</v>
      </c>
      <c r="I83" s="144">
        <v>0.43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90</v>
      </c>
      <c r="D84" s="38">
        <v>90</v>
      </c>
      <c r="E84" s="38">
        <v>90</v>
      </c>
      <c r="F84" s="39">
        <v>100</v>
      </c>
      <c r="G84" s="40"/>
      <c r="H84" s="146">
        <v>0.659</v>
      </c>
      <c r="I84" s="147">
        <v>0.659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27937</v>
      </c>
      <c r="D87" s="53">
        <v>29665</v>
      </c>
      <c r="E87" s="53">
        <v>28515.59</v>
      </c>
      <c r="F87" s="54">
        <f>IF(D87&gt;0,100*E87/D87,0)</f>
        <v>96.12536659362885</v>
      </c>
      <c r="G87" s="40"/>
      <c r="H87" s="150">
        <v>269.094</v>
      </c>
      <c r="I87" s="145">
        <v>309.421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33</v>
      </c>
      <c r="D26" s="38">
        <v>33</v>
      </c>
      <c r="E26" s="38">
        <v>30</v>
      </c>
      <c r="F26" s="39">
        <v>90.9090909090909</v>
      </c>
      <c r="G26" s="40"/>
      <c r="H26" s="146">
        <v>1.222</v>
      </c>
      <c r="I26" s="147">
        <v>1.2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12</v>
      </c>
      <c r="D30" s="30">
        <v>12</v>
      </c>
      <c r="E30" s="30">
        <v>12</v>
      </c>
      <c r="F30" s="31"/>
      <c r="G30" s="31"/>
      <c r="H30" s="144">
        <v>0.648</v>
      </c>
      <c r="I30" s="144">
        <v>0.52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12</v>
      </c>
      <c r="D31" s="38">
        <v>12</v>
      </c>
      <c r="E31" s="38">
        <v>12</v>
      </c>
      <c r="F31" s="39">
        <v>100</v>
      </c>
      <c r="G31" s="40"/>
      <c r="H31" s="146">
        <v>0.648</v>
      </c>
      <c r="I31" s="147">
        <v>0.52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110</v>
      </c>
      <c r="E33" s="30">
        <v>90</v>
      </c>
      <c r="F33" s="31"/>
      <c r="G33" s="31"/>
      <c r="H33" s="144">
        <v>2.84</v>
      </c>
      <c r="I33" s="144">
        <v>3.264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14</v>
      </c>
      <c r="F34" s="31"/>
      <c r="G34" s="31"/>
      <c r="H34" s="144">
        <v>0.411</v>
      </c>
      <c r="I34" s="144">
        <v>0.411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20</v>
      </c>
      <c r="E35" s="30">
        <v>20</v>
      </c>
      <c r="F35" s="31"/>
      <c r="G35" s="31"/>
      <c r="H35" s="144">
        <v>0.675</v>
      </c>
      <c r="I35" s="144">
        <v>0.78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216</v>
      </c>
      <c r="D36" s="30">
        <v>200</v>
      </c>
      <c r="E36" s="30">
        <v>216</v>
      </c>
      <c r="F36" s="31"/>
      <c r="G36" s="31"/>
      <c r="H36" s="144">
        <v>6.608</v>
      </c>
      <c r="I36" s="144">
        <v>6.3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366</v>
      </c>
      <c r="D37" s="38">
        <v>344</v>
      </c>
      <c r="E37" s="38">
        <v>340</v>
      </c>
      <c r="F37" s="39">
        <v>98.83720930232558</v>
      </c>
      <c r="G37" s="40"/>
      <c r="H37" s="146">
        <v>10.533999999999999</v>
      </c>
      <c r="I37" s="147">
        <v>10.754999999999999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7</v>
      </c>
      <c r="F39" s="39">
        <v>70</v>
      </c>
      <c r="G39" s="40"/>
      <c r="H39" s="146">
        <v>0.4</v>
      </c>
      <c r="I39" s="147">
        <v>0.37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>
        <v>33</v>
      </c>
      <c r="E42" s="30">
        <v>30</v>
      </c>
      <c r="F42" s="31"/>
      <c r="G42" s="31"/>
      <c r="H42" s="144"/>
      <c r="I42" s="144">
        <v>1.073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>
        <v>7</v>
      </c>
      <c r="F43" s="31"/>
      <c r="G43" s="31"/>
      <c r="H43" s="144">
        <v>0.051</v>
      </c>
      <c r="I43" s="144">
        <v>0.09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>
        <v>1</v>
      </c>
      <c r="E45" s="30">
        <v>1</v>
      </c>
      <c r="F45" s="31"/>
      <c r="G45" s="31"/>
      <c r="H45" s="144">
        <v>0.026</v>
      </c>
      <c r="I45" s="144">
        <v>0.025</v>
      </c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>
        <v>59</v>
      </c>
      <c r="E47" s="30">
        <v>50</v>
      </c>
      <c r="F47" s="31"/>
      <c r="G47" s="31"/>
      <c r="H47" s="144"/>
      <c r="I47" s="144">
        <v>2.36</v>
      </c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10</v>
      </c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99</v>
      </c>
      <c r="E50" s="38">
        <v>98</v>
      </c>
      <c r="F50" s="39">
        <v>98.98989898989899</v>
      </c>
      <c r="G50" s="40"/>
      <c r="H50" s="146">
        <v>0.077</v>
      </c>
      <c r="I50" s="147">
        <v>3.548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200</v>
      </c>
      <c r="E54" s="30">
        <v>150</v>
      </c>
      <c r="F54" s="31"/>
      <c r="G54" s="31"/>
      <c r="H54" s="144">
        <v>6</v>
      </c>
      <c r="I54" s="144">
        <v>10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170</v>
      </c>
      <c r="D55" s="30">
        <v>178</v>
      </c>
      <c r="E55" s="30">
        <v>178</v>
      </c>
      <c r="F55" s="31"/>
      <c r="G55" s="31"/>
      <c r="H55" s="144">
        <v>8.5</v>
      </c>
      <c r="I55" s="144">
        <v>8.75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21</v>
      </c>
      <c r="D58" s="30">
        <v>27</v>
      </c>
      <c r="E58" s="30">
        <v>30</v>
      </c>
      <c r="F58" s="31"/>
      <c r="G58" s="31"/>
      <c r="H58" s="144">
        <v>0.945</v>
      </c>
      <c r="I58" s="144">
        <v>1.12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311</v>
      </c>
      <c r="D59" s="38">
        <v>405</v>
      </c>
      <c r="E59" s="38">
        <v>358</v>
      </c>
      <c r="F59" s="39">
        <v>88.39506172839506</v>
      </c>
      <c r="G59" s="40"/>
      <c r="H59" s="146">
        <v>15.445</v>
      </c>
      <c r="I59" s="147">
        <v>19.87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135</v>
      </c>
      <c r="D61" s="30">
        <v>135</v>
      </c>
      <c r="E61" s="30">
        <v>116</v>
      </c>
      <c r="F61" s="31"/>
      <c r="G61" s="31"/>
      <c r="H61" s="144">
        <v>4.86</v>
      </c>
      <c r="I61" s="144">
        <v>4.176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150</v>
      </c>
      <c r="D62" s="30">
        <v>150</v>
      </c>
      <c r="E62" s="30">
        <v>148</v>
      </c>
      <c r="F62" s="31"/>
      <c r="G62" s="31"/>
      <c r="H62" s="144">
        <v>3.17</v>
      </c>
      <c r="I62" s="144">
        <v>3.17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1120</v>
      </c>
      <c r="D63" s="30">
        <v>1128</v>
      </c>
      <c r="E63" s="30">
        <v>1128</v>
      </c>
      <c r="F63" s="31"/>
      <c r="G63" s="31"/>
      <c r="H63" s="144">
        <v>42.153</v>
      </c>
      <c r="I63" s="144">
        <v>70.792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1405</v>
      </c>
      <c r="D64" s="38">
        <v>1413</v>
      </c>
      <c r="E64" s="38">
        <v>1392</v>
      </c>
      <c r="F64" s="39">
        <v>98.51380042462846</v>
      </c>
      <c r="G64" s="40"/>
      <c r="H64" s="146">
        <v>50.183</v>
      </c>
      <c r="I64" s="147">
        <v>78.138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559</v>
      </c>
      <c r="D66" s="38">
        <v>600</v>
      </c>
      <c r="E66" s="38">
        <v>603</v>
      </c>
      <c r="F66" s="39">
        <v>100.5</v>
      </c>
      <c r="G66" s="40"/>
      <c r="H66" s="146">
        <v>22.304</v>
      </c>
      <c r="I66" s="147">
        <v>30.65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13</v>
      </c>
      <c r="D72" s="30">
        <v>13</v>
      </c>
      <c r="E72" s="30">
        <v>13</v>
      </c>
      <c r="F72" s="31"/>
      <c r="G72" s="31"/>
      <c r="H72" s="144">
        <v>0.23</v>
      </c>
      <c r="I72" s="144">
        <v>0.24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80</v>
      </c>
      <c r="E73" s="30">
        <v>80</v>
      </c>
      <c r="F73" s="31"/>
      <c r="G73" s="31"/>
      <c r="H73" s="144">
        <v>2.905</v>
      </c>
      <c r="I73" s="144">
        <v>2.98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274</v>
      </c>
      <c r="D74" s="30">
        <v>519</v>
      </c>
      <c r="E74" s="30">
        <v>400</v>
      </c>
      <c r="F74" s="31"/>
      <c r="G74" s="31"/>
      <c r="H74" s="144">
        <v>17.417</v>
      </c>
      <c r="I74" s="144">
        <v>20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37</v>
      </c>
      <c r="D75" s="30">
        <v>20</v>
      </c>
      <c r="E75" s="30">
        <v>20</v>
      </c>
      <c r="F75" s="31"/>
      <c r="G75" s="31"/>
      <c r="H75" s="144">
        <v>1.498</v>
      </c>
      <c r="I75" s="144">
        <v>1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20</v>
      </c>
      <c r="E76" s="30">
        <v>20</v>
      </c>
      <c r="F76" s="31"/>
      <c r="G76" s="31"/>
      <c r="H76" s="144">
        <v>1.575</v>
      </c>
      <c r="I76" s="144">
        <v>0.6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171</v>
      </c>
      <c r="D77" s="30">
        <v>181</v>
      </c>
      <c r="E77" s="30">
        <v>192</v>
      </c>
      <c r="F77" s="31"/>
      <c r="G77" s="31"/>
      <c r="H77" s="144">
        <v>6.674</v>
      </c>
      <c r="I77" s="144">
        <v>7.059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200</v>
      </c>
      <c r="E78" s="30">
        <v>200</v>
      </c>
      <c r="F78" s="31"/>
      <c r="G78" s="31"/>
      <c r="H78" s="144">
        <v>9.31</v>
      </c>
      <c r="I78" s="144">
        <v>12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1200</v>
      </c>
      <c r="D79" s="30">
        <v>1300</v>
      </c>
      <c r="E79" s="30">
        <v>800</v>
      </c>
      <c r="F79" s="31"/>
      <c r="G79" s="31"/>
      <c r="H79" s="144">
        <v>60</v>
      </c>
      <c r="I79" s="144">
        <v>78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2008</v>
      </c>
      <c r="D80" s="38">
        <v>2333</v>
      </c>
      <c r="E80" s="38">
        <v>1725</v>
      </c>
      <c r="F80" s="39">
        <v>73.93913416202315</v>
      </c>
      <c r="G80" s="40"/>
      <c r="H80" s="146">
        <v>99.60900000000001</v>
      </c>
      <c r="I80" s="147">
        <v>121.879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4709</v>
      </c>
      <c r="D87" s="53">
        <v>5249</v>
      </c>
      <c r="E87" s="53">
        <v>4565</v>
      </c>
      <c r="F87" s="54">
        <f>IF(D87&gt;0,100*E87/D87,0)</f>
        <v>86.96894646599353</v>
      </c>
      <c r="G87" s="40"/>
      <c r="H87" s="150">
        <v>200.42200000000003</v>
      </c>
      <c r="I87" s="145">
        <v>266.93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>
        <v>18</v>
      </c>
      <c r="E19" s="30"/>
      <c r="F19" s="31"/>
      <c r="G19" s="31"/>
      <c r="H19" s="144"/>
      <c r="I19" s="144">
        <v>0.47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44">
        <v>0.36</v>
      </c>
      <c r="I20" s="144">
        <v>0.32</v>
      </c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>
        <v>39</v>
      </c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38</v>
      </c>
      <c r="E22" s="38">
        <v>39</v>
      </c>
      <c r="F22" s="39">
        <v>102.63157894736842</v>
      </c>
      <c r="G22" s="40"/>
      <c r="H22" s="146">
        <v>0.36</v>
      </c>
      <c r="I22" s="147">
        <v>0.79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364</v>
      </c>
      <c r="D24" s="38">
        <v>381</v>
      </c>
      <c r="E24" s="38">
        <v>380</v>
      </c>
      <c r="F24" s="39">
        <v>99.73753280839895</v>
      </c>
      <c r="G24" s="40"/>
      <c r="H24" s="146">
        <v>25.062</v>
      </c>
      <c r="I24" s="147">
        <v>29.21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18</v>
      </c>
      <c r="E26" s="38">
        <v>15</v>
      </c>
      <c r="F26" s="39">
        <v>83.33333333333333</v>
      </c>
      <c r="G26" s="40"/>
      <c r="H26" s="146">
        <v>1.13</v>
      </c>
      <c r="I26" s="147">
        <v>1.1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880</v>
      </c>
      <c r="D30" s="30">
        <v>950</v>
      </c>
      <c r="E30" s="30">
        <v>900</v>
      </c>
      <c r="F30" s="31"/>
      <c r="G30" s="31"/>
      <c r="H30" s="144">
        <v>47.52</v>
      </c>
      <c r="I30" s="144">
        <v>40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880</v>
      </c>
      <c r="D31" s="38">
        <v>950</v>
      </c>
      <c r="E31" s="38">
        <v>900</v>
      </c>
      <c r="F31" s="39">
        <v>94.73684210526316</v>
      </c>
      <c r="G31" s="40"/>
      <c r="H31" s="146">
        <v>47.52</v>
      </c>
      <c r="I31" s="147">
        <v>40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25</v>
      </c>
      <c r="E33" s="30">
        <v>30</v>
      </c>
      <c r="F33" s="31"/>
      <c r="G33" s="31"/>
      <c r="H33" s="144">
        <v>0.703</v>
      </c>
      <c r="I33" s="144">
        <v>0.675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111</v>
      </c>
      <c r="D34" s="30">
        <v>111</v>
      </c>
      <c r="E34" s="30">
        <v>111</v>
      </c>
      <c r="F34" s="31"/>
      <c r="G34" s="31"/>
      <c r="H34" s="144">
        <v>3.167</v>
      </c>
      <c r="I34" s="144">
        <v>3.167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51</v>
      </c>
      <c r="D35" s="30">
        <v>60</v>
      </c>
      <c r="E35" s="30">
        <v>60</v>
      </c>
      <c r="F35" s="31"/>
      <c r="G35" s="31"/>
      <c r="H35" s="144">
        <v>2.026</v>
      </c>
      <c r="I35" s="144">
        <v>2.46</v>
      </c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192</v>
      </c>
      <c r="D37" s="38">
        <v>196</v>
      </c>
      <c r="E37" s="38">
        <v>201</v>
      </c>
      <c r="F37" s="39">
        <v>102.55102040816327</v>
      </c>
      <c r="G37" s="40"/>
      <c r="H37" s="146">
        <v>5.896</v>
      </c>
      <c r="I37" s="147">
        <v>6.302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60</v>
      </c>
      <c r="E39" s="38">
        <v>80</v>
      </c>
      <c r="F39" s="39">
        <v>133.33333333333334</v>
      </c>
      <c r="G39" s="40"/>
      <c r="H39" s="146">
        <v>2.034</v>
      </c>
      <c r="I39" s="147">
        <v>2.1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130</v>
      </c>
      <c r="D41" s="30">
        <v>103</v>
      </c>
      <c r="E41" s="30"/>
      <c r="F41" s="31"/>
      <c r="G41" s="31"/>
      <c r="H41" s="144">
        <v>9.75</v>
      </c>
      <c r="I41" s="144">
        <v>6.695</v>
      </c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24</v>
      </c>
      <c r="D43" s="30">
        <v>17</v>
      </c>
      <c r="E43" s="30"/>
      <c r="F43" s="31"/>
      <c r="G43" s="31"/>
      <c r="H43" s="144">
        <v>1.008</v>
      </c>
      <c r="I43" s="144">
        <v>0.621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28</v>
      </c>
      <c r="E45" s="30"/>
      <c r="F45" s="31"/>
      <c r="G45" s="31"/>
      <c r="H45" s="144">
        <v>0.675</v>
      </c>
      <c r="I45" s="144">
        <v>0.728</v>
      </c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>
        <v>73</v>
      </c>
      <c r="E46" s="30"/>
      <c r="F46" s="31"/>
      <c r="G46" s="31"/>
      <c r="H46" s="144"/>
      <c r="I46" s="144">
        <v>3.212</v>
      </c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459</v>
      </c>
      <c r="D48" s="30">
        <v>651</v>
      </c>
      <c r="E48" s="30"/>
      <c r="F48" s="31"/>
      <c r="G48" s="31"/>
      <c r="H48" s="144">
        <v>22.95</v>
      </c>
      <c r="I48" s="144">
        <v>32.55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124</v>
      </c>
      <c r="D49" s="30">
        <v>119</v>
      </c>
      <c r="E49" s="30"/>
      <c r="F49" s="31"/>
      <c r="G49" s="31"/>
      <c r="H49" s="144">
        <v>6.82</v>
      </c>
      <c r="I49" s="144">
        <v>4.165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762</v>
      </c>
      <c r="D50" s="38">
        <v>991</v>
      </c>
      <c r="E50" s="38"/>
      <c r="F50" s="39"/>
      <c r="G50" s="40"/>
      <c r="H50" s="146">
        <v>41.203</v>
      </c>
      <c r="I50" s="147">
        <v>47.971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1219</v>
      </c>
      <c r="D52" s="38">
        <v>1281</v>
      </c>
      <c r="E52" s="38">
        <v>1281</v>
      </c>
      <c r="F52" s="39">
        <v>100</v>
      </c>
      <c r="G52" s="40"/>
      <c r="H52" s="146">
        <v>49.535</v>
      </c>
      <c r="I52" s="147">
        <v>43.765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4000</v>
      </c>
      <c r="D54" s="30">
        <v>4300</v>
      </c>
      <c r="E54" s="30">
        <v>3800</v>
      </c>
      <c r="F54" s="31"/>
      <c r="G54" s="31"/>
      <c r="H54" s="144">
        <v>294</v>
      </c>
      <c r="I54" s="144">
        <v>322.5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1780</v>
      </c>
      <c r="D55" s="30">
        <v>1820</v>
      </c>
      <c r="E55" s="30">
        <v>1820</v>
      </c>
      <c r="F55" s="31"/>
      <c r="G55" s="31"/>
      <c r="H55" s="144">
        <v>106.8</v>
      </c>
      <c r="I55" s="144">
        <v>109.2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1058</v>
      </c>
      <c r="D56" s="30">
        <v>944</v>
      </c>
      <c r="E56" s="30">
        <v>1100</v>
      </c>
      <c r="F56" s="31"/>
      <c r="G56" s="31"/>
      <c r="H56" s="144">
        <v>68.063</v>
      </c>
      <c r="I56" s="144">
        <v>62.1</v>
      </c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>
        <v>33</v>
      </c>
      <c r="E57" s="30">
        <v>33</v>
      </c>
      <c r="F57" s="31"/>
      <c r="G57" s="31"/>
      <c r="H57" s="144"/>
      <c r="I57" s="144">
        <v>1.56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528</v>
      </c>
      <c r="D58" s="30">
        <v>623</v>
      </c>
      <c r="E58" s="30">
        <v>625</v>
      </c>
      <c r="F58" s="31"/>
      <c r="G58" s="31"/>
      <c r="H58" s="144">
        <v>43.296</v>
      </c>
      <c r="I58" s="144">
        <v>49.582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7366</v>
      </c>
      <c r="D59" s="38">
        <v>7720</v>
      </c>
      <c r="E59" s="38">
        <v>7378</v>
      </c>
      <c r="F59" s="39">
        <v>95.56994818652849</v>
      </c>
      <c r="G59" s="40"/>
      <c r="H59" s="146">
        <v>512.159</v>
      </c>
      <c r="I59" s="147">
        <v>544.942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85</v>
      </c>
      <c r="E61" s="30">
        <v>85</v>
      </c>
      <c r="F61" s="31"/>
      <c r="G61" s="31"/>
      <c r="H61" s="144">
        <v>3.825</v>
      </c>
      <c r="I61" s="144">
        <v>3.825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79</v>
      </c>
      <c r="D62" s="30">
        <v>70</v>
      </c>
      <c r="E62" s="30">
        <v>70</v>
      </c>
      <c r="F62" s="31"/>
      <c r="G62" s="31"/>
      <c r="H62" s="144">
        <v>1.759</v>
      </c>
      <c r="I62" s="144">
        <v>1.56</v>
      </c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155</v>
      </c>
      <c r="E64" s="38">
        <v>155</v>
      </c>
      <c r="F64" s="39">
        <v>100</v>
      </c>
      <c r="G64" s="40"/>
      <c r="H64" s="146">
        <v>5.584</v>
      </c>
      <c r="I64" s="147">
        <v>5.385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225</v>
      </c>
      <c r="D66" s="38">
        <v>129</v>
      </c>
      <c r="E66" s="38">
        <v>327</v>
      </c>
      <c r="F66" s="39">
        <v>253.48837209302326</v>
      </c>
      <c r="G66" s="40"/>
      <c r="H66" s="146">
        <v>9.45</v>
      </c>
      <c r="I66" s="147">
        <v>7.35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44">
        <v>0.325</v>
      </c>
      <c r="I72" s="144">
        <v>0.315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90</v>
      </c>
      <c r="D73" s="30">
        <v>84</v>
      </c>
      <c r="E73" s="30">
        <v>84</v>
      </c>
      <c r="F73" s="31"/>
      <c r="G73" s="31"/>
      <c r="H73" s="144">
        <v>3.352</v>
      </c>
      <c r="I73" s="144">
        <v>3.128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416</v>
      </c>
      <c r="D74" s="30">
        <v>363</v>
      </c>
      <c r="E74" s="30">
        <v>279</v>
      </c>
      <c r="F74" s="31"/>
      <c r="G74" s="31"/>
      <c r="H74" s="144">
        <v>11.495</v>
      </c>
      <c r="I74" s="144">
        <v>15.3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132</v>
      </c>
      <c r="D75" s="30">
        <v>95</v>
      </c>
      <c r="E75" s="30">
        <v>212</v>
      </c>
      <c r="F75" s="31"/>
      <c r="G75" s="31"/>
      <c r="H75" s="144">
        <v>5.531</v>
      </c>
      <c r="I75" s="144">
        <v>4.94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21</v>
      </c>
      <c r="D76" s="30">
        <v>5</v>
      </c>
      <c r="E76" s="30">
        <v>5</v>
      </c>
      <c r="F76" s="31"/>
      <c r="G76" s="31"/>
      <c r="H76" s="144">
        <v>0.588</v>
      </c>
      <c r="I76" s="144">
        <v>0.145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9</v>
      </c>
      <c r="D77" s="30">
        <v>9</v>
      </c>
      <c r="E77" s="30">
        <v>10</v>
      </c>
      <c r="F77" s="31"/>
      <c r="G77" s="31"/>
      <c r="H77" s="144">
        <v>0.349</v>
      </c>
      <c r="I77" s="144">
        <v>0.351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445</v>
      </c>
      <c r="D78" s="30">
        <v>450</v>
      </c>
      <c r="E78" s="30">
        <v>450</v>
      </c>
      <c r="F78" s="31"/>
      <c r="G78" s="31"/>
      <c r="H78" s="144">
        <v>21.805</v>
      </c>
      <c r="I78" s="144">
        <v>29.25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240</v>
      </c>
      <c r="D79" s="30">
        <v>300</v>
      </c>
      <c r="E79" s="30">
        <v>60</v>
      </c>
      <c r="F79" s="31"/>
      <c r="G79" s="31"/>
      <c r="H79" s="144">
        <v>12</v>
      </c>
      <c r="I79" s="144">
        <v>12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1371</v>
      </c>
      <c r="D80" s="38">
        <v>1324</v>
      </c>
      <c r="E80" s="38">
        <v>1118</v>
      </c>
      <c r="F80" s="39">
        <v>84.44108761329305</v>
      </c>
      <c r="G80" s="40"/>
      <c r="H80" s="146">
        <v>55.445</v>
      </c>
      <c r="I80" s="147">
        <v>65.429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12640</v>
      </c>
      <c r="D87" s="53">
        <v>13243</v>
      </c>
      <c r="E87" s="53">
        <v>11874</v>
      </c>
      <c r="F87" s="54">
        <f>IF(D87&gt;0,100*E87/D87,0)</f>
        <v>89.66246318809938</v>
      </c>
      <c r="G87" s="40"/>
      <c r="H87" s="150">
        <v>755.378</v>
      </c>
      <c r="I87" s="145">
        <v>794.344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</v>
      </c>
      <c r="D9" s="30">
        <v>30</v>
      </c>
      <c r="E9" s="30">
        <v>30</v>
      </c>
      <c r="F9" s="31"/>
      <c r="G9" s="31"/>
      <c r="H9" s="144">
        <v>0.197</v>
      </c>
      <c r="I9" s="144">
        <v>0.156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12</v>
      </c>
      <c r="D10" s="30">
        <v>20</v>
      </c>
      <c r="E10" s="30">
        <v>20</v>
      </c>
      <c r="F10" s="31"/>
      <c r="G10" s="31"/>
      <c r="H10" s="144">
        <v>0.07</v>
      </c>
      <c r="I10" s="144">
        <v>0.09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27</v>
      </c>
      <c r="D11" s="30">
        <v>16</v>
      </c>
      <c r="E11" s="30">
        <v>16</v>
      </c>
      <c r="F11" s="31"/>
      <c r="G11" s="31"/>
      <c r="H11" s="144">
        <v>0.088</v>
      </c>
      <c r="I11" s="144">
        <v>0.1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30</v>
      </c>
      <c r="D12" s="30">
        <v>4</v>
      </c>
      <c r="E12" s="30">
        <v>4</v>
      </c>
      <c r="F12" s="31"/>
      <c r="G12" s="31"/>
      <c r="H12" s="144">
        <v>0.134</v>
      </c>
      <c r="I12" s="144">
        <v>0.021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99</v>
      </c>
      <c r="D13" s="38">
        <v>70</v>
      </c>
      <c r="E13" s="38">
        <v>70</v>
      </c>
      <c r="F13" s="39">
        <v>100</v>
      </c>
      <c r="G13" s="40"/>
      <c r="H13" s="146">
        <v>0.489</v>
      </c>
      <c r="I13" s="147">
        <v>0.367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13</v>
      </c>
      <c r="D15" s="38">
        <v>13</v>
      </c>
      <c r="E15" s="38">
        <v>10</v>
      </c>
      <c r="F15" s="39">
        <v>76.92307692307692</v>
      </c>
      <c r="G15" s="40"/>
      <c r="H15" s="146">
        <v>0.065</v>
      </c>
      <c r="I15" s="147">
        <v>0.065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44">
        <v>0.165</v>
      </c>
      <c r="I20" s="144">
        <v>0.138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23</v>
      </c>
      <c r="D21" s="30">
        <v>24</v>
      </c>
      <c r="E21" s="30">
        <v>24</v>
      </c>
      <c r="F21" s="31"/>
      <c r="G21" s="31"/>
      <c r="H21" s="144">
        <v>0.131</v>
      </c>
      <c r="I21" s="144">
        <v>0.14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44</v>
      </c>
      <c r="E22" s="38">
        <v>24</v>
      </c>
      <c r="F22" s="39">
        <v>54.54545454545455</v>
      </c>
      <c r="G22" s="40"/>
      <c r="H22" s="146">
        <v>0.29600000000000004</v>
      </c>
      <c r="I22" s="147">
        <v>0.278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2791</v>
      </c>
      <c r="D24" s="38">
        <v>3405</v>
      </c>
      <c r="E24" s="38">
        <v>3507</v>
      </c>
      <c r="F24" s="39">
        <v>102.99559471365639</v>
      </c>
      <c r="G24" s="40"/>
      <c r="H24" s="146">
        <v>21.619</v>
      </c>
      <c r="I24" s="147">
        <v>28.227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1565</v>
      </c>
      <c r="D26" s="38">
        <v>1600</v>
      </c>
      <c r="E26" s="38">
        <v>1600</v>
      </c>
      <c r="F26" s="39">
        <v>100</v>
      </c>
      <c r="G26" s="40"/>
      <c r="H26" s="146">
        <v>13.633</v>
      </c>
      <c r="I26" s="147">
        <v>12.4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4786</v>
      </c>
      <c r="D28" s="30">
        <v>6200</v>
      </c>
      <c r="E28" s="30">
        <v>6000</v>
      </c>
      <c r="F28" s="31"/>
      <c r="G28" s="31"/>
      <c r="H28" s="144">
        <v>32.544</v>
      </c>
      <c r="I28" s="144">
        <v>42.16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1775</v>
      </c>
      <c r="D30" s="30">
        <v>2141</v>
      </c>
      <c r="E30" s="30">
        <v>2100</v>
      </c>
      <c r="F30" s="31"/>
      <c r="G30" s="31"/>
      <c r="H30" s="144">
        <v>11.892</v>
      </c>
      <c r="I30" s="144">
        <v>13.92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6561</v>
      </c>
      <c r="D31" s="38">
        <v>8341</v>
      </c>
      <c r="E31" s="38">
        <v>8100</v>
      </c>
      <c r="F31" s="39">
        <v>97.1106581944611</v>
      </c>
      <c r="G31" s="40"/>
      <c r="H31" s="146">
        <v>44.43599999999999</v>
      </c>
      <c r="I31" s="147">
        <v>56.08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34</v>
      </c>
      <c r="D33" s="30">
        <v>35</v>
      </c>
      <c r="E33" s="30">
        <v>35</v>
      </c>
      <c r="F33" s="31"/>
      <c r="G33" s="31"/>
      <c r="H33" s="144">
        <v>0.28</v>
      </c>
      <c r="I33" s="144">
        <v>0.29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23</v>
      </c>
      <c r="D34" s="30">
        <v>23</v>
      </c>
      <c r="E34" s="30">
        <v>23</v>
      </c>
      <c r="F34" s="31"/>
      <c r="G34" s="31"/>
      <c r="H34" s="144">
        <v>0.133</v>
      </c>
      <c r="I34" s="144">
        <v>0.133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13</v>
      </c>
      <c r="D35" s="30">
        <v>20</v>
      </c>
      <c r="E35" s="30">
        <v>70</v>
      </c>
      <c r="F35" s="31"/>
      <c r="G35" s="31"/>
      <c r="H35" s="144">
        <v>0.084</v>
      </c>
      <c r="I35" s="144">
        <v>0.14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184</v>
      </c>
      <c r="D36" s="30">
        <v>120</v>
      </c>
      <c r="E36" s="30">
        <v>184</v>
      </c>
      <c r="F36" s="31"/>
      <c r="G36" s="31"/>
      <c r="H36" s="144">
        <v>0.692</v>
      </c>
      <c r="I36" s="144">
        <v>0.37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254</v>
      </c>
      <c r="D37" s="38">
        <v>198</v>
      </c>
      <c r="E37" s="38">
        <v>312</v>
      </c>
      <c r="F37" s="39">
        <v>157.57575757575756</v>
      </c>
      <c r="G37" s="40"/>
      <c r="H37" s="146">
        <v>1.189</v>
      </c>
      <c r="I37" s="147">
        <v>0.9329999999999999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46">
        <v>0.009</v>
      </c>
      <c r="I39" s="147">
        <v>0.01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34</v>
      </c>
      <c r="D41" s="30">
        <v>134</v>
      </c>
      <c r="E41" s="30">
        <v>130</v>
      </c>
      <c r="F41" s="31"/>
      <c r="G41" s="31"/>
      <c r="H41" s="144">
        <v>0.228</v>
      </c>
      <c r="I41" s="144">
        <v>0.745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150</v>
      </c>
      <c r="D42" s="30">
        <v>250</v>
      </c>
      <c r="E42" s="30">
        <v>172</v>
      </c>
      <c r="F42" s="31"/>
      <c r="G42" s="31"/>
      <c r="H42" s="144">
        <v>1.313</v>
      </c>
      <c r="I42" s="144">
        <v>1.7</v>
      </c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>
        <v>60</v>
      </c>
      <c r="D44" s="30"/>
      <c r="E44" s="30">
        <v>60</v>
      </c>
      <c r="F44" s="31"/>
      <c r="G44" s="31"/>
      <c r="H44" s="144">
        <v>0.288</v>
      </c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17</v>
      </c>
      <c r="D46" s="30"/>
      <c r="E46" s="30">
        <v>15</v>
      </c>
      <c r="F46" s="31"/>
      <c r="G46" s="31"/>
      <c r="H46" s="144">
        <v>0.119</v>
      </c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/>
      <c r="E48" s="30">
        <v>1300</v>
      </c>
      <c r="F48" s="31"/>
      <c r="G48" s="31"/>
      <c r="H48" s="144">
        <v>9.1</v>
      </c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>
        <v>395</v>
      </c>
      <c r="D49" s="30"/>
      <c r="E49" s="30">
        <v>345</v>
      </c>
      <c r="F49" s="31"/>
      <c r="G49" s="31"/>
      <c r="H49" s="144">
        <v>3.95</v>
      </c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1956</v>
      </c>
      <c r="D50" s="38">
        <v>384</v>
      </c>
      <c r="E50" s="38">
        <v>2022</v>
      </c>
      <c r="F50" s="39">
        <v>526.5625</v>
      </c>
      <c r="G50" s="40"/>
      <c r="H50" s="146">
        <v>14.998000000000001</v>
      </c>
      <c r="I50" s="147">
        <v>2.445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1354</v>
      </c>
      <c r="D54" s="30">
        <v>1400</v>
      </c>
      <c r="E54" s="30">
        <v>1450</v>
      </c>
      <c r="F54" s="31"/>
      <c r="G54" s="31"/>
      <c r="H54" s="144">
        <v>10.155</v>
      </c>
      <c r="I54" s="144">
        <v>10.78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126</v>
      </c>
      <c r="D55" s="30">
        <v>130</v>
      </c>
      <c r="E55" s="30">
        <v>65</v>
      </c>
      <c r="F55" s="31"/>
      <c r="G55" s="31"/>
      <c r="H55" s="144">
        <v>1.084</v>
      </c>
      <c r="I55" s="144">
        <v>1.13</v>
      </c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453</v>
      </c>
      <c r="D58" s="30">
        <v>442</v>
      </c>
      <c r="E58" s="30">
        <v>450</v>
      </c>
      <c r="F58" s="31"/>
      <c r="G58" s="31"/>
      <c r="H58" s="144">
        <v>3.171</v>
      </c>
      <c r="I58" s="144">
        <v>3.094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1933</v>
      </c>
      <c r="D59" s="38">
        <v>1972</v>
      </c>
      <c r="E59" s="38">
        <v>1965</v>
      </c>
      <c r="F59" s="39">
        <v>99.64503042596348</v>
      </c>
      <c r="G59" s="40"/>
      <c r="H59" s="146">
        <v>14.409999999999998</v>
      </c>
      <c r="I59" s="147">
        <v>15.004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40</v>
      </c>
      <c r="E61" s="30"/>
      <c r="F61" s="31"/>
      <c r="G61" s="31"/>
      <c r="H61" s="144">
        <v>0.36</v>
      </c>
      <c r="I61" s="144">
        <v>0.32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52</v>
      </c>
      <c r="D62" s="30">
        <v>52</v>
      </c>
      <c r="E62" s="30">
        <v>49</v>
      </c>
      <c r="F62" s="31"/>
      <c r="G62" s="31"/>
      <c r="H62" s="144">
        <v>0.395</v>
      </c>
      <c r="I62" s="144">
        <v>0.395</v>
      </c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97</v>
      </c>
      <c r="D64" s="38">
        <v>92</v>
      </c>
      <c r="E64" s="38">
        <v>49</v>
      </c>
      <c r="F64" s="39">
        <v>53.26086956521739</v>
      </c>
      <c r="G64" s="40"/>
      <c r="H64" s="146">
        <v>0.755</v>
      </c>
      <c r="I64" s="147">
        <v>0.7150000000000001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79</v>
      </c>
      <c r="D66" s="38">
        <v>35</v>
      </c>
      <c r="E66" s="38">
        <v>85</v>
      </c>
      <c r="F66" s="39">
        <v>242.85714285714286</v>
      </c>
      <c r="G66" s="40"/>
      <c r="H66" s="146">
        <v>2.712</v>
      </c>
      <c r="I66" s="147">
        <v>1.201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150</v>
      </c>
      <c r="D68" s="30">
        <v>100</v>
      </c>
      <c r="E68" s="30"/>
      <c r="F68" s="31"/>
      <c r="G68" s="31"/>
      <c r="H68" s="144">
        <v>1.575</v>
      </c>
      <c r="I68" s="144">
        <v>0.55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150</v>
      </c>
      <c r="D70" s="38">
        <v>100</v>
      </c>
      <c r="E70" s="38"/>
      <c r="F70" s="39"/>
      <c r="G70" s="40"/>
      <c r="H70" s="146">
        <v>1.575</v>
      </c>
      <c r="I70" s="147">
        <v>0.55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119</v>
      </c>
      <c r="D72" s="30">
        <v>104</v>
      </c>
      <c r="E72" s="30">
        <v>107</v>
      </c>
      <c r="F72" s="31"/>
      <c r="G72" s="31"/>
      <c r="H72" s="144">
        <v>0.772</v>
      </c>
      <c r="I72" s="144">
        <v>0.829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45</v>
      </c>
      <c r="D73" s="30">
        <v>56</v>
      </c>
      <c r="E73" s="30">
        <v>56</v>
      </c>
      <c r="F73" s="31"/>
      <c r="G73" s="31"/>
      <c r="H73" s="144">
        <v>0.385</v>
      </c>
      <c r="I73" s="144">
        <v>1.315</v>
      </c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133</v>
      </c>
      <c r="D75" s="30">
        <v>133</v>
      </c>
      <c r="E75" s="30">
        <v>114</v>
      </c>
      <c r="F75" s="31"/>
      <c r="G75" s="31"/>
      <c r="H75" s="144">
        <v>1.511</v>
      </c>
      <c r="I75" s="144">
        <v>1.51</v>
      </c>
      <c r="J75" s="144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18</v>
      </c>
      <c r="D77" s="30">
        <v>18</v>
      </c>
      <c r="E77" s="30">
        <v>18</v>
      </c>
      <c r="F77" s="31"/>
      <c r="G77" s="31"/>
      <c r="H77" s="144">
        <v>0.135</v>
      </c>
      <c r="I77" s="144">
        <v>0.135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105</v>
      </c>
      <c r="D78" s="30">
        <v>100</v>
      </c>
      <c r="E78" s="30">
        <v>486</v>
      </c>
      <c r="F78" s="31"/>
      <c r="G78" s="31"/>
      <c r="H78" s="144">
        <v>0.661</v>
      </c>
      <c r="I78" s="144">
        <v>0.6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20</v>
      </c>
      <c r="E79" s="30">
        <v>20</v>
      </c>
      <c r="F79" s="31"/>
      <c r="G79" s="31"/>
      <c r="H79" s="144">
        <v>0.09</v>
      </c>
      <c r="I79" s="144">
        <v>0.16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430</v>
      </c>
      <c r="D80" s="38">
        <v>431</v>
      </c>
      <c r="E80" s="38">
        <v>801</v>
      </c>
      <c r="F80" s="39">
        <v>185.84686774941994</v>
      </c>
      <c r="G80" s="40"/>
      <c r="H80" s="146">
        <v>3.554</v>
      </c>
      <c r="I80" s="147">
        <v>4.5489999999999995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40</v>
      </c>
      <c r="D82" s="30">
        <v>40</v>
      </c>
      <c r="E82" s="30">
        <v>40</v>
      </c>
      <c r="F82" s="31"/>
      <c r="G82" s="31"/>
      <c r="H82" s="144">
        <v>0.392</v>
      </c>
      <c r="I82" s="144">
        <v>0.39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>
        <v>8</v>
      </c>
      <c r="F83" s="31"/>
      <c r="G83" s="31"/>
      <c r="H83" s="144">
        <v>0.033</v>
      </c>
      <c r="I83" s="144">
        <v>0.033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48</v>
      </c>
      <c r="D84" s="38">
        <v>48</v>
      </c>
      <c r="E84" s="38">
        <v>48</v>
      </c>
      <c r="F84" s="39">
        <v>100</v>
      </c>
      <c r="G84" s="40"/>
      <c r="H84" s="146">
        <v>0.42500000000000004</v>
      </c>
      <c r="I84" s="147">
        <v>0.42300000000000004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16020</v>
      </c>
      <c r="D87" s="53">
        <v>16734</v>
      </c>
      <c r="E87" s="53">
        <v>18594</v>
      </c>
      <c r="F87" s="54">
        <f>IF(D87&gt;0,100*E87/D87,0)</f>
        <v>111.11509501613482</v>
      </c>
      <c r="G87" s="40"/>
      <c r="H87" s="150">
        <v>120.165</v>
      </c>
      <c r="I87" s="145">
        <v>123.24700000000001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1</v>
      </c>
      <c r="F15" s="39">
        <v>25</v>
      </c>
      <c r="G15" s="40"/>
      <c r="H15" s="146">
        <v>0.024</v>
      </c>
      <c r="I15" s="147">
        <v>0.024</v>
      </c>
      <c r="J15" s="147">
        <v>0.004</v>
      </c>
      <c r="K15" s="41">
        <v>16.666666666666668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2</v>
      </c>
      <c r="E19" s="30">
        <v>2</v>
      </c>
      <c r="F19" s="31"/>
      <c r="G19" s="31"/>
      <c r="H19" s="144">
        <v>0.019</v>
      </c>
      <c r="I19" s="144">
        <v>0.013</v>
      </c>
      <c r="J19" s="144">
        <v>0.013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/>
      <c r="F20" s="31"/>
      <c r="G20" s="31"/>
      <c r="H20" s="144">
        <v>0.068</v>
      </c>
      <c r="I20" s="144">
        <v>0.068</v>
      </c>
      <c r="J20" s="144">
        <v>0.075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44">
        <v>0.102</v>
      </c>
      <c r="I21" s="144">
        <v>0.117</v>
      </c>
      <c r="J21" s="144">
        <v>0.118</v>
      </c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34</v>
      </c>
      <c r="E22" s="38">
        <v>22</v>
      </c>
      <c r="F22" s="39">
        <v>64.70588235294117</v>
      </c>
      <c r="G22" s="40"/>
      <c r="H22" s="146">
        <v>0.189</v>
      </c>
      <c r="I22" s="147">
        <v>0.198</v>
      </c>
      <c r="J22" s="147">
        <v>0.206</v>
      </c>
      <c r="K22" s="41">
        <v>104.04040404040403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1740</v>
      </c>
      <c r="D24" s="38">
        <v>1554</v>
      </c>
      <c r="E24" s="38">
        <v>1676</v>
      </c>
      <c r="F24" s="39">
        <v>107.85070785070785</v>
      </c>
      <c r="G24" s="40"/>
      <c r="H24" s="146">
        <v>14.038</v>
      </c>
      <c r="I24" s="147">
        <v>13.038</v>
      </c>
      <c r="J24" s="147">
        <v>14.062</v>
      </c>
      <c r="K24" s="41">
        <v>107.85396533210616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27</v>
      </c>
      <c r="D26" s="38">
        <v>30</v>
      </c>
      <c r="E26" s="38">
        <v>30</v>
      </c>
      <c r="F26" s="39">
        <v>100</v>
      </c>
      <c r="G26" s="40"/>
      <c r="H26" s="146">
        <v>0.13</v>
      </c>
      <c r="I26" s="147">
        <v>0.135</v>
      </c>
      <c r="J26" s="147">
        <v>0.135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95</v>
      </c>
      <c r="D28" s="30">
        <v>41</v>
      </c>
      <c r="E28" s="30">
        <v>50</v>
      </c>
      <c r="F28" s="31"/>
      <c r="G28" s="31"/>
      <c r="H28" s="144">
        <v>0.494</v>
      </c>
      <c r="I28" s="144">
        <v>0.267</v>
      </c>
      <c r="J28" s="144">
        <v>0.325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984</v>
      </c>
      <c r="D30" s="30">
        <v>1177</v>
      </c>
      <c r="E30" s="30">
        <v>1120</v>
      </c>
      <c r="F30" s="31"/>
      <c r="G30" s="31"/>
      <c r="H30" s="144">
        <v>5.904</v>
      </c>
      <c r="I30" s="144">
        <v>7.65</v>
      </c>
      <c r="J30" s="144">
        <v>6.7</v>
      </c>
      <c r="K30" s="32"/>
    </row>
    <row r="31" spans="1:11" s="42" customFormat="1" ht="11.25" customHeight="1">
      <c r="A31" s="43" t="s">
        <v>23</v>
      </c>
      <c r="B31" s="37"/>
      <c r="C31" s="38">
        <v>1079</v>
      </c>
      <c r="D31" s="38">
        <v>1218</v>
      </c>
      <c r="E31" s="38">
        <v>1170</v>
      </c>
      <c r="F31" s="39">
        <v>96.05911330049261</v>
      </c>
      <c r="G31" s="40"/>
      <c r="H31" s="146">
        <v>6.398</v>
      </c>
      <c r="I31" s="147">
        <v>7.917000000000001</v>
      </c>
      <c r="J31" s="147">
        <v>7.025</v>
      </c>
      <c r="K31" s="41">
        <v>88.73310597448528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152</v>
      </c>
      <c r="D33" s="30">
        <v>150</v>
      </c>
      <c r="E33" s="30">
        <v>180</v>
      </c>
      <c r="F33" s="31"/>
      <c r="G33" s="31"/>
      <c r="H33" s="144">
        <v>1.519</v>
      </c>
      <c r="I33" s="144">
        <v>1.5</v>
      </c>
      <c r="J33" s="144">
        <v>1.8</v>
      </c>
      <c r="K33" s="32"/>
    </row>
    <row r="34" spans="1:11" s="33" customFormat="1" ht="11.25" customHeight="1">
      <c r="A34" s="35" t="s">
        <v>25</v>
      </c>
      <c r="B34" s="29"/>
      <c r="C34" s="30">
        <v>69</v>
      </c>
      <c r="D34" s="30">
        <v>65</v>
      </c>
      <c r="E34" s="30">
        <v>65</v>
      </c>
      <c r="F34" s="31"/>
      <c r="G34" s="31"/>
      <c r="H34" s="144">
        <v>0.676</v>
      </c>
      <c r="I34" s="144">
        <v>0.6</v>
      </c>
      <c r="J34" s="144">
        <v>0.6</v>
      </c>
      <c r="K34" s="32"/>
    </row>
    <row r="35" spans="1:11" s="33" customFormat="1" ht="11.25" customHeight="1">
      <c r="A35" s="35" t="s">
        <v>26</v>
      </c>
      <c r="B35" s="29"/>
      <c r="C35" s="30">
        <v>9</v>
      </c>
      <c r="D35" s="30">
        <v>60</v>
      </c>
      <c r="E35" s="30">
        <v>10</v>
      </c>
      <c r="F35" s="31"/>
      <c r="G35" s="31"/>
      <c r="H35" s="144">
        <v>0.079</v>
      </c>
      <c r="I35" s="144">
        <v>0.525</v>
      </c>
      <c r="J35" s="144">
        <v>0.1</v>
      </c>
      <c r="K35" s="32"/>
    </row>
    <row r="36" spans="1:11" s="33" customFormat="1" ht="11.25" customHeight="1">
      <c r="A36" s="35" t="s">
        <v>27</v>
      </c>
      <c r="B36" s="29"/>
      <c r="C36" s="30">
        <v>73</v>
      </c>
      <c r="D36" s="30">
        <v>90</v>
      </c>
      <c r="E36" s="30">
        <v>73</v>
      </c>
      <c r="F36" s="31"/>
      <c r="G36" s="31"/>
      <c r="H36" s="144">
        <v>0.72</v>
      </c>
      <c r="I36" s="144">
        <v>0.9</v>
      </c>
      <c r="J36" s="144">
        <v>0.72</v>
      </c>
      <c r="K36" s="32"/>
    </row>
    <row r="37" spans="1:11" s="42" customFormat="1" ht="11.25" customHeight="1">
      <c r="A37" s="36" t="s">
        <v>28</v>
      </c>
      <c r="B37" s="37"/>
      <c r="C37" s="38">
        <v>303</v>
      </c>
      <c r="D37" s="38">
        <v>365</v>
      </c>
      <c r="E37" s="38">
        <v>328</v>
      </c>
      <c r="F37" s="39">
        <v>89.86301369863014</v>
      </c>
      <c r="G37" s="40"/>
      <c r="H37" s="146">
        <v>2.9939999999999998</v>
      </c>
      <c r="I37" s="147">
        <v>3.525</v>
      </c>
      <c r="J37" s="147">
        <v>3.2199999999999998</v>
      </c>
      <c r="K37" s="41">
        <v>91.34751773049646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3</v>
      </c>
      <c r="F39" s="39">
        <v>100</v>
      </c>
      <c r="G39" s="40"/>
      <c r="H39" s="146">
        <v>0.031</v>
      </c>
      <c r="I39" s="147">
        <v>0.03</v>
      </c>
      <c r="J39" s="147">
        <v>0.03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22</v>
      </c>
      <c r="D52" s="38">
        <v>22</v>
      </c>
      <c r="E52" s="38">
        <v>3</v>
      </c>
      <c r="F52" s="39">
        <v>13.636363636363637</v>
      </c>
      <c r="G52" s="40"/>
      <c r="H52" s="146">
        <v>0.281</v>
      </c>
      <c r="I52" s="147">
        <v>0.198</v>
      </c>
      <c r="J52" s="147">
        <v>0.015</v>
      </c>
      <c r="K52" s="41">
        <v>7.575757575757575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15</v>
      </c>
      <c r="D54" s="30">
        <v>30</v>
      </c>
      <c r="E54" s="30">
        <v>25</v>
      </c>
      <c r="F54" s="31"/>
      <c r="G54" s="31"/>
      <c r="H54" s="144">
        <v>0.108</v>
      </c>
      <c r="I54" s="144">
        <v>0.225</v>
      </c>
      <c r="J54" s="144">
        <v>0.175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4</v>
      </c>
      <c r="E55" s="30">
        <v>2</v>
      </c>
      <c r="F55" s="31"/>
      <c r="G55" s="31"/>
      <c r="H55" s="144">
        <v>0.032</v>
      </c>
      <c r="I55" s="144">
        <v>0.032</v>
      </c>
      <c r="J55" s="144">
        <v>0.016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4</v>
      </c>
      <c r="F56" s="31"/>
      <c r="G56" s="31"/>
      <c r="H56" s="144"/>
      <c r="I56" s="144">
        <v>0.007</v>
      </c>
      <c r="J56" s="144">
        <v>0.024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9</v>
      </c>
      <c r="D58" s="30">
        <v>10</v>
      </c>
      <c r="E58" s="30">
        <v>10</v>
      </c>
      <c r="F58" s="31"/>
      <c r="G58" s="31"/>
      <c r="H58" s="144">
        <v>0.077</v>
      </c>
      <c r="I58" s="144">
        <v>0.075</v>
      </c>
      <c r="J58" s="144">
        <v>0.08</v>
      </c>
      <c r="K58" s="32"/>
    </row>
    <row r="59" spans="1:11" s="42" customFormat="1" ht="11.25" customHeight="1">
      <c r="A59" s="36" t="s">
        <v>46</v>
      </c>
      <c r="B59" s="37"/>
      <c r="C59" s="38">
        <v>28</v>
      </c>
      <c r="D59" s="38">
        <v>45</v>
      </c>
      <c r="E59" s="38">
        <v>41</v>
      </c>
      <c r="F59" s="39">
        <v>91.11111111111111</v>
      </c>
      <c r="G59" s="40"/>
      <c r="H59" s="146">
        <v>0.21700000000000003</v>
      </c>
      <c r="I59" s="147">
        <v>0.339</v>
      </c>
      <c r="J59" s="147">
        <v>0.295</v>
      </c>
      <c r="K59" s="41">
        <v>87.02064896755162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480</v>
      </c>
      <c r="D61" s="30">
        <v>450</v>
      </c>
      <c r="E61" s="30">
        <v>410</v>
      </c>
      <c r="F61" s="31"/>
      <c r="G61" s="31"/>
      <c r="H61" s="144">
        <v>5.76</v>
      </c>
      <c r="I61" s="144">
        <v>5.4</v>
      </c>
      <c r="J61" s="144">
        <v>4.92</v>
      </c>
      <c r="K61" s="32"/>
    </row>
    <row r="62" spans="1:11" s="33" customFormat="1" ht="11.25" customHeight="1">
      <c r="A62" s="35" t="s">
        <v>48</v>
      </c>
      <c r="B62" s="29"/>
      <c r="C62" s="30">
        <v>63</v>
      </c>
      <c r="D62" s="30">
        <v>63</v>
      </c>
      <c r="E62" s="30">
        <v>60</v>
      </c>
      <c r="F62" s="31"/>
      <c r="G62" s="31"/>
      <c r="H62" s="144">
        <v>0.454</v>
      </c>
      <c r="I62" s="144">
        <v>0.539</v>
      </c>
      <c r="J62" s="144">
        <v>0.513</v>
      </c>
      <c r="K62" s="32"/>
    </row>
    <row r="63" spans="1:11" s="33" customFormat="1" ht="11.25" customHeight="1">
      <c r="A63" s="35" t="s">
        <v>49</v>
      </c>
      <c r="B63" s="29"/>
      <c r="C63" s="30">
        <v>91</v>
      </c>
      <c r="D63" s="30"/>
      <c r="E63" s="30">
        <v>91</v>
      </c>
      <c r="F63" s="31"/>
      <c r="G63" s="31"/>
      <c r="H63" s="144">
        <v>0.455</v>
      </c>
      <c r="I63" s="144"/>
      <c r="J63" s="144">
        <v>0.539</v>
      </c>
      <c r="K63" s="32"/>
    </row>
    <row r="64" spans="1:11" s="42" customFormat="1" ht="11.25" customHeight="1">
      <c r="A64" s="36" t="s">
        <v>50</v>
      </c>
      <c r="B64" s="37"/>
      <c r="C64" s="38">
        <v>634</v>
      </c>
      <c r="D64" s="38">
        <v>513</v>
      </c>
      <c r="E64" s="38">
        <v>561</v>
      </c>
      <c r="F64" s="39">
        <v>109.35672514619883</v>
      </c>
      <c r="G64" s="40"/>
      <c r="H64" s="146">
        <v>6.669</v>
      </c>
      <c r="I64" s="147">
        <v>5.939</v>
      </c>
      <c r="J64" s="147">
        <v>5.9719999999999995</v>
      </c>
      <c r="K64" s="41">
        <v>100.55564909917493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503</v>
      </c>
      <c r="D66" s="38">
        <v>485</v>
      </c>
      <c r="E66" s="38">
        <v>502</v>
      </c>
      <c r="F66" s="39">
        <v>103.50515463917526</v>
      </c>
      <c r="G66" s="40"/>
      <c r="H66" s="146">
        <v>6.539</v>
      </c>
      <c r="I66" s="147">
        <v>6.305</v>
      </c>
      <c r="J66" s="147">
        <v>6.526</v>
      </c>
      <c r="K66" s="41">
        <v>103.50515463917526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>
        <v>100</v>
      </c>
      <c r="E68" s="30"/>
      <c r="F68" s="31"/>
      <c r="G68" s="31"/>
      <c r="H68" s="144"/>
      <c r="I68" s="144">
        <v>0.58</v>
      </c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>
        <v>100</v>
      </c>
      <c r="E70" s="38"/>
      <c r="F70" s="39"/>
      <c r="G70" s="40"/>
      <c r="H70" s="146"/>
      <c r="I70" s="147">
        <v>0.58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192</v>
      </c>
      <c r="D72" s="30">
        <v>191</v>
      </c>
      <c r="E72" s="30">
        <v>187</v>
      </c>
      <c r="F72" s="31"/>
      <c r="G72" s="31"/>
      <c r="H72" s="144">
        <v>1.903</v>
      </c>
      <c r="I72" s="144">
        <v>2.675</v>
      </c>
      <c r="J72" s="144">
        <v>2.635</v>
      </c>
      <c r="K72" s="32"/>
    </row>
    <row r="73" spans="1:11" s="33" customFormat="1" ht="11.25" customHeight="1">
      <c r="A73" s="35" t="s">
        <v>56</v>
      </c>
      <c r="B73" s="29"/>
      <c r="C73" s="30">
        <v>140</v>
      </c>
      <c r="D73" s="30">
        <v>84</v>
      </c>
      <c r="E73" s="30">
        <v>84</v>
      </c>
      <c r="F73" s="31"/>
      <c r="G73" s="31"/>
      <c r="H73" s="144">
        <v>1.335</v>
      </c>
      <c r="I73" s="144">
        <v>0.66</v>
      </c>
      <c r="J73" s="144">
        <v>0.66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225</v>
      </c>
      <c r="D75" s="30">
        <v>225</v>
      </c>
      <c r="E75" s="30">
        <v>270</v>
      </c>
      <c r="F75" s="31"/>
      <c r="G75" s="31"/>
      <c r="H75" s="144">
        <v>2.526</v>
      </c>
      <c r="I75" s="144">
        <v>2.525</v>
      </c>
      <c r="J75" s="144">
        <v>3.151</v>
      </c>
      <c r="K75" s="32"/>
    </row>
    <row r="76" spans="1:11" s="33" customFormat="1" ht="11.25" customHeight="1">
      <c r="A76" s="35" t="s">
        <v>59</v>
      </c>
      <c r="B76" s="29"/>
      <c r="C76" s="30">
        <v>80</v>
      </c>
      <c r="D76" s="30">
        <v>80</v>
      </c>
      <c r="E76" s="30">
        <v>50</v>
      </c>
      <c r="F76" s="31"/>
      <c r="G76" s="31"/>
      <c r="H76" s="144">
        <v>0.68</v>
      </c>
      <c r="I76" s="144">
        <v>0.65</v>
      </c>
      <c r="J76" s="144">
        <v>0.406</v>
      </c>
      <c r="K76" s="32"/>
    </row>
    <row r="77" spans="1:11" s="33" customFormat="1" ht="11.25" customHeight="1">
      <c r="A77" s="35" t="s">
        <v>60</v>
      </c>
      <c r="B77" s="29"/>
      <c r="C77" s="30">
        <v>120</v>
      </c>
      <c r="D77" s="30">
        <v>120</v>
      </c>
      <c r="E77" s="30">
        <v>75</v>
      </c>
      <c r="F77" s="31"/>
      <c r="G77" s="31"/>
      <c r="H77" s="144">
        <v>0.864</v>
      </c>
      <c r="I77" s="144">
        <v>0.864</v>
      </c>
      <c r="J77" s="144">
        <v>0.583</v>
      </c>
      <c r="K77" s="32"/>
    </row>
    <row r="78" spans="1:11" s="33" customFormat="1" ht="11.25" customHeight="1">
      <c r="A78" s="35" t="s">
        <v>61</v>
      </c>
      <c r="B78" s="29"/>
      <c r="C78" s="30">
        <v>920</v>
      </c>
      <c r="D78" s="30">
        <v>850</v>
      </c>
      <c r="E78" s="30">
        <v>852</v>
      </c>
      <c r="F78" s="31"/>
      <c r="G78" s="31"/>
      <c r="H78" s="144">
        <v>7.99</v>
      </c>
      <c r="I78" s="144">
        <v>7.65</v>
      </c>
      <c r="J78" s="144">
        <v>5.538</v>
      </c>
      <c r="K78" s="32"/>
    </row>
    <row r="79" spans="1:11" s="33" customFormat="1" ht="11.25" customHeight="1">
      <c r="A79" s="35" t="s">
        <v>62</v>
      </c>
      <c r="B79" s="29"/>
      <c r="C79" s="30">
        <v>60</v>
      </c>
      <c r="D79" s="30">
        <v>80</v>
      </c>
      <c r="E79" s="30">
        <v>80</v>
      </c>
      <c r="F79" s="31"/>
      <c r="G79" s="31"/>
      <c r="H79" s="144">
        <v>0.84</v>
      </c>
      <c r="I79" s="144">
        <v>0.8</v>
      </c>
      <c r="J79" s="144">
        <v>0.8</v>
      </c>
      <c r="K79" s="32"/>
    </row>
    <row r="80" spans="1:11" s="42" customFormat="1" ht="11.25" customHeight="1">
      <c r="A80" s="43" t="s">
        <v>63</v>
      </c>
      <c r="B80" s="37"/>
      <c r="C80" s="38">
        <v>1737</v>
      </c>
      <c r="D80" s="38">
        <v>1630</v>
      </c>
      <c r="E80" s="38">
        <v>1598</v>
      </c>
      <c r="F80" s="39">
        <v>98.03680981595092</v>
      </c>
      <c r="G80" s="40"/>
      <c r="H80" s="146">
        <v>16.137999999999998</v>
      </c>
      <c r="I80" s="147">
        <v>15.824000000000002</v>
      </c>
      <c r="J80" s="147">
        <v>13.773</v>
      </c>
      <c r="K80" s="41">
        <v>87.03867542972698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16</v>
      </c>
      <c r="D82" s="30">
        <v>16</v>
      </c>
      <c r="E82" s="30">
        <v>16</v>
      </c>
      <c r="F82" s="31"/>
      <c r="G82" s="31"/>
      <c r="H82" s="144">
        <v>0.174</v>
      </c>
      <c r="I82" s="144">
        <v>0.175</v>
      </c>
      <c r="J82" s="144">
        <v>0.175</v>
      </c>
      <c r="K82" s="32"/>
    </row>
    <row r="83" spans="1:11" s="33" customFormat="1" ht="11.25" customHeight="1">
      <c r="A83" s="35" t="s">
        <v>65</v>
      </c>
      <c r="B83" s="29"/>
      <c r="C83" s="30">
        <v>42</v>
      </c>
      <c r="D83" s="30">
        <v>42</v>
      </c>
      <c r="E83" s="30">
        <v>42</v>
      </c>
      <c r="F83" s="31"/>
      <c r="G83" s="31"/>
      <c r="H83" s="144">
        <v>0.245</v>
      </c>
      <c r="I83" s="144">
        <v>0.245</v>
      </c>
      <c r="J83" s="144">
        <v>0.245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58</v>
      </c>
      <c r="E84" s="38">
        <v>58</v>
      </c>
      <c r="F84" s="39">
        <v>100</v>
      </c>
      <c r="G84" s="40"/>
      <c r="H84" s="146">
        <v>0.419</v>
      </c>
      <c r="I84" s="147">
        <v>0.42</v>
      </c>
      <c r="J84" s="147">
        <v>0.42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6172</v>
      </c>
      <c r="D87" s="53">
        <v>6061</v>
      </c>
      <c r="E87" s="53">
        <v>5993</v>
      </c>
      <c r="F87" s="54">
        <f>IF(D87&gt;0,100*E87/D87,0)</f>
        <v>98.87807292525986</v>
      </c>
      <c r="G87" s="40"/>
      <c r="H87" s="150">
        <v>54.06699999999999</v>
      </c>
      <c r="I87" s="145">
        <v>54.471999999999994</v>
      </c>
      <c r="J87" s="145">
        <v>51.68300000000001</v>
      </c>
      <c r="K87" s="54">
        <f>IF(I87&gt;0,100*J87/I87,0)</f>
        <v>94.8799383169335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10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/>
      <c r="E19" s="30"/>
      <c r="F19" s="31"/>
      <c r="G19" s="31"/>
      <c r="H19" s="144">
        <v>0.08</v>
      </c>
      <c r="I19" s="144">
        <v>0.08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/>
      <c r="F20" s="31"/>
      <c r="G20" s="31"/>
      <c r="H20" s="144">
        <v>0.264</v>
      </c>
      <c r="I20" s="144">
        <v>0.264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44">
        <v>0.257</v>
      </c>
      <c r="I21" s="144">
        <v>0.257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22</v>
      </c>
      <c r="E22" s="38"/>
      <c r="F22" s="39"/>
      <c r="G22" s="40"/>
      <c r="H22" s="146">
        <v>0.601</v>
      </c>
      <c r="I22" s="147">
        <v>0.601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127</v>
      </c>
      <c r="D24" s="38">
        <v>124</v>
      </c>
      <c r="E24" s="38">
        <v>127</v>
      </c>
      <c r="F24" s="39">
        <v>102.41935483870968</v>
      </c>
      <c r="G24" s="40"/>
      <c r="H24" s="146">
        <v>3.857</v>
      </c>
      <c r="I24" s="147">
        <v>3.857</v>
      </c>
      <c r="J24" s="147">
        <v>3.551</v>
      </c>
      <c r="K24" s="41">
        <v>92.06637282862329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10</v>
      </c>
      <c r="E26" s="38">
        <v>10</v>
      </c>
      <c r="F26" s="39">
        <v>100</v>
      </c>
      <c r="G26" s="40"/>
      <c r="H26" s="146">
        <v>0.244</v>
      </c>
      <c r="I26" s="147">
        <v>0.24</v>
      </c>
      <c r="J26" s="147">
        <v>0.2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4">
        <v>0.023</v>
      </c>
      <c r="I28" s="144">
        <v>0.023</v>
      </c>
      <c r="J28" s="144">
        <v>0.023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7</v>
      </c>
      <c r="D30" s="30">
        <v>7</v>
      </c>
      <c r="E30" s="30">
        <v>2</v>
      </c>
      <c r="F30" s="31"/>
      <c r="G30" s="31"/>
      <c r="H30" s="144">
        <v>0.125</v>
      </c>
      <c r="I30" s="144">
        <v>0.12</v>
      </c>
      <c r="J30" s="144">
        <v>0.045</v>
      </c>
      <c r="K30" s="32"/>
    </row>
    <row r="31" spans="1:11" s="42" customFormat="1" ht="11.25" customHeight="1">
      <c r="A31" s="43" t="s">
        <v>23</v>
      </c>
      <c r="B31" s="37"/>
      <c r="C31" s="38">
        <v>8</v>
      </c>
      <c r="D31" s="38">
        <v>8</v>
      </c>
      <c r="E31" s="38">
        <v>3</v>
      </c>
      <c r="F31" s="39">
        <v>37.5</v>
      </c>
      <c r="G31" s="40"/>
      <c r="H31" s="146">
        <v>0.148</v>
      </c>
      <c r="I31" s="147">
        <v>0.143</v>
      </c>
      <c r="J31" s="147">
        <v>0.068</v>
      </c>
      <c r="K31" s="41">
        <v>47.55244755244756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112</v>
      </c>
      <c r="D33" s="30">
        <v>90</v>
      </c>
      <c r="E33" s="30">
        <v>100</v>
      </c>
      <c r="F33" s="31"/>
      <c r="G33" s="31"/>
      <c r="H33" s="144">
        <v>1.255</v>
      </c>
      <c r="I33" s="144">
        <v>1.15</v>
      </c>
      <c r="J33" s="144">
        <v>1.2</v>
      </c>
      <c r="K33" s="32"/>
    </row>
    <row r="34" spans="1:11" s="33" customFormat="1" ht="11.25" customHeight="1">
      <c r="A34" s="35" t="s">
        <v>25</v>
      </c>
      <c r="B34" s="29"/>
      <c r="C34" s="30">
        <v>50</v>
      </c>
      <c r="D34" s="30">
        <v>33</v>
      </c>
      <c r="E34" s="30">
        <v>50</v>
      </c>
      <c r="F34" s="31"/>
      <c r="G34" s="31"/>
      <c r="H34" s="144">
        <v>1.246</v>
      </c>
      <c r="I34" s="144">
        <v>1.24</v>
      </c>
      <c r="J34" s="144">
        <v>1.246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98</v>
      </c>
      <c r="E35" s="30">
        <v>20</v>
      </c>
      <c r="F35" s="31"/>
      <c r="G35" s="31"/>
      <c r="H35" s="144">
        <v>0.327</v>
      </c>
      <c r="I35" s="144">
        <v>0.48</v>
      </c>
      <c r="J35" s="144">
        <v>0.57</v>
      </c>
      <c r="K35" s="32"/>
    </row>
    <row r="36" spans="1:11" s="33" customFormat="1" ht="11.25" customHeight="1">
      <c r="A36" s="35" t="s">
        <v>27</v>
      </c>
      <c r="B36" s="29"/>
      <c r="C36" s="30">
        <v>98</v>
      </c>
      <c r="D36" s="30">
        <v>120</v>
      </c>
      <c r="E36" s="30">
        <v>100</v>
      </c>
      <c r="F36" s="31"/>
      <c r="G36" s="31"/>
      <c r="H36" s="144">
        <v>2.45</v>
      </c>
      <c r="I36" s="144">
        <v>2.5</v>
      </c>
      <c r="J36" s="144">
        <v>2.45</v>
      </c>
      <c r="K36" s="32"/>
    </row>
    <row r="37" spans="1:11" s="42" customFormat="1" ht="11.25" customHeight="1">
      <c r="A37" s="36" t="s">
        <v>28</v>
      </c>
      <c r="B37" s="37"/>
      <c r="C37" s="38">
        <v>278</v>
      </c>
      <c r="D37" s="38">
        <v>341</v>
      </c>
      <c r="E37" s="38">
        <v>270</v>
      </c>
      <c r="F37" s="39">
        <v>79.17888563049853</v>
      </c>
      <c r="G37" s="40"/>
      <c r="H37" s="146">
        <v>5.2780000000000005</v>
      </c>
      <c r="I37" s="147">
        <v>5.369999999999999</v>
      </c>
      <c r="J37" s="147">
        <v>5.465999999999999</v>
      </c>
      <c r="K37" s="41">
        <v>101.7877094972067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12</v>
      </c>
      <c r="E39" s="38">
        <v>5</v>
      </c>
      <c r="F39" s="39">
        <v>41.666666666666664</v>
      </c>
      <c r="G39" s="40"/>
      <c r="H39" s="146">
        <v>0.1</v>
      </c>
      <c r="I39" s="147">
        <v>0.1</v>
      </c>
      <c r="J39" s="147">
        <v>0.05</v>
      </c>
      <c r="K39" s="41">
        <v>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>
        <v>1</v>
      </c>
      <c r="F42" s="31"/>
      <c r="G42" s="31"/>
      <c r="H42" s="144"/>
      <c r="I42" s="144"/>
      <c r="J42" s="144">
        <v>0.02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>
        <v>0.032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4</v>
      </c>
      <c r="F46" s="31"/>
      <c r="G46" s="31"/>
      <c r="H46" s="144">
        <v>0.042</v>
      </c>
      <c r="I46" s="144">
        <v>0.042</v>
      </c>
      <c r="J46" s="144">
        <v>0.056</v>
      </c>
      <c r="K46" s="32"/>
    </row>
    <row r="47" spans="1:11" s="33" customFormat="1" ht="11.25" customHeight="1">
      <c r="A47" s="35" t="s">
        <v>36</v>
      </c>
      <c r="B47" s="29"/>
      <c r="C47" s="30">
        <v>100</v>
      </c>
      <c r="D47" s="30">
        <v>100</v>
      </c>
      <c r="E47" s="30">
        <v>86</v>
      </c>
      <c r="F47" s="31"/>
      <c r="G47" s="31"/>
      <c r="H47" s="144">
        <v>3</v>
      </c>
      <c r="I47" s="144">
        <v>3</v>
      </c>
      <c r="J47" s="144">
        <v>2.58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103</v>
      </c>
      <c r="D50" s="38">
        <v>103</v>
      </c>
      <c r="E50" s="38">
        <v>91</v>
      </c>
      <c r="F50" s="39">
        <v>88.3495145631068</v>
      </c>
      <c r="G50" s="40"/>
      <c r="H50" s="146">
        <v>3.042</v>
      </c>
      <c r="I50" s="147">
        <v>3.042</v>
      </c>
      <c r="J50" s="147">
        <v>2.688</v>
      </c>
      <c r="K50" s="41">
        <v>88.36291913214991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6">
        <v>0.024</v>
      </c>
      <c r="I52" s="147">
        <v>0.024</v>
      </c>
      <c r="J52" s="147">
        <v>0.024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64</v>
      </c>
      <c r="D54" s="30"/>
      <c r="E54" s="30"/>
      <c r="F54" s="31"/>
      <c r="G54" s="31"/>
      <c r="H54" s="144">
        <v>1.376</v>
      </c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/>
      <c r="E58" s="30">
        <v>2</v>
      </c>
      <c r="F58" s="31"/>
      <c r="G58" s="31"/>
      <c r="H58" s="144">
        <v>0.066</v>
      </c>
      <c r="I58" s="144">
        <v>0.066</v>
      </c>
      <c r="J58" s="144">
        <v>0.044</v>
      </c>
      <c r="K58" s="32"/>
    </row>
    <row r="59" spans="1:11" s="42" customFormat="1" ht="11.25" customHeight="1">
      <c r="A59" s="36" t="s">
        <v>46</v>
      </c>
      <c r="B59" s="37"/>
      <c r="C59" s="38">
        <v>67</v>
      </c>
      <c r="D59" s="38"/>
      <c r="E59" s="38">
        <v>2</v>
      </c>
      <c r="F59" s="39"/>
      <c r="G59" s="40"/>
      <c r="H59" s="146">
        <v>1.442</v>
      </c>
      <c r="I59" s="147">
        <v>0.066</v>
      </c>
      <c r="J59" s="147">
        <v>0.044</v>
      </c>
      <c r="K59" s="41">
        <v>66.66666666666666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215</v>
      </c>
      <c r="D61" s="30">
        <v>220</v>
      </c>
      <c r="E61" s="30">
        <v>193</v>
      </c>
      <c r="F61" s="31"/>
      <c r="G61" s="31"/>
      <c r="H61" s="144">
        <v>7.095</v>
      </c>
      <c r="I61" s="144">
        <v>7.095</v>
      </c>
      <c r="J61" s="144">
        <v>6.27</v>
      </c>
      <c r="K61" s="32"/>
    </row>
    <row r="62" spans="1:11" s="33" customFormat="1" ht="11.25" customHeight="1">
      <c r="A62" s="35" t="s">
        <v>48</v>
      </c>
      <c r="B62" s="29"/>
      <c r="C62" s="30">
        <v>270</v>
      </c>
      <c r="D62" s="30">
        <v>270</v>
      </c>
      <c r="E62" s="30">
        <v>229</v>
      </c>
      <c r="F62" s="31"/>
      <c r="G62" s="31"/>
      <c r="H62" s="144">
        <v>6.413</v>
      </c>
      <c r="I62" s="144">
        <v>5.4</v>
      </c>
      <c r="J62" s="144">
        <v>5.439</v>
      </c>
      <c r="K62" s="32"/>
    </row>
    <row r="63" spans="1:11" s="33" customFormat="1" ht="11.25" customHeight="1">
      <c r="A63" s="35" t="s">
        <v>49</v>
      </c>
      <c r="B63" s="29"/>
      <c r="C63" s="30">
        <v>119</v>
      </c>
      <c r="D63" s="30">
        <v>119</v>
      </c>
      <c r="E63" s="30">
        <v>118</v>
      </c>
      <c r="F63" s="31"/>
      <c r="G63" s="31"/>
      <c r="H63" s="144">
        <v>2.608</v>
      </c>
      <c r="I63" s="144">
        <v>3.928</v>
      </c>
      <c r="J63" s="144">
        <v>4.201</v>
      </c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609</v>
      </c>
      <c r="E64" s="38">
        <v>540</v>
      </c>
      <c r="F64" s="39">
        <v>88.66995073891626</v>
      </c>
      <c r="G64" s="40"/>
      <c r="H64" s="146">
        <v>16.116</v>
      </c>
      <c r="I64" s="147">
        <v>16.423000000000002</v>
      </c>
      <c r="J64" s="147">
        <v>15.91</v>
      </c>
      <c r="K64" s="41">
        <v>96.87633197345185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505</v>
      </c>
      <c r="D66" s="38">
        <v>601</v>
      </c>
      <c r="E66" s="38">
        <v>818</v>
      </c>
      <c r="F66" s="39">
        <v>136.10648918469218</v>
      </c>
      <c r="G66" s="40"/>
      <c r="H66" s="146">
        <v>14.948</v>
      </c>
      <c r="I66" s="147">
        <v>26.022</v>
      </c>
      <c r="J66" s="147">
        <v>26.012</v>
      </c>
      <c r="K66" s="41">
        <v>99.96157097840289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526</v>
      </c>
      <c r="D72" s="30">
        <v>560</v>
      </c>
      <c r="E72" s="30">
        <v>568</v>
      </c>
      <c r="F72" s="31"/>
      <c r="G72" s="31"/>
      <c r="H72" s="144">
        <v>19.901</v>
      </c>
      <c r="I72" s="144">
        <v>19.835</v>
      </c>
      <c r="J72" s="144">
        <v>20.079</v>
      </c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6</v>
      </c>
      <c r="F73" s="31"/>
      <c r="G73" s="31"/>
      <c r="H73" s="144">
        <v>0.108</v>
      </c>
      <c r="I73" s="144">
        <v>0.108</v>
      </c>
      <c r="J73" s="144">
        <v>0.108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481</v>
      </c>
      <c r="D75" s="30">
        <v>481</v>
      </c>
      <c r="E75" s="30">
        <v>251</v>
      </c>
      <c r="F75" s="31"/>
      <c r="G75" s="31"/>
      <c r="H75" s="144">
        <v>18.27</v>
      </c>
      <c r="I75" s="144">
        <v>18.227</v>
      </c>
      <c r="J75" s="144">
        <v>3.528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/>
      <c r="F76" s="31"/>
      <c r="G76" s="31"/>
      <c r="H76" s="144">
        <v>0.21</v>
      </c>
      <c r="I76" s="144">
        <v>0.21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4">
        <v>0.08</v>
      </c>
      <c r="I77" s="144">
        <v>0.08</v>
      </c>
      <c r="J77" s="144">
        <v>0.061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/>
      <c r="F78" s="31"/>
      <c r="G78" s="31"/>
      <c r="H78" s="144">
        <v>0.25</v>
      </c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/>
      <c r="E79" s="30"/>
      <c r="F79" s="31"/>
      <c r="G79" s="31"/>
      <c r="H79" s="144">
        <v>0.036</v>
      </c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>
        <v>1039</v>
      </c>
      <c r="D80" s="38">
        <v>1061</v>
      </c>
      <c r="E80" s="38">
        <v>829</v>
      </c>
      <c r="F80" s="39">
        <v>78.13383600377003</v>
      </c>
      <c r="G80" s="40"/>
      <c r="H80" s="146">
        <v>38.855</v>
      </c>
      <c r="I80" s="147">
        <v>38.46</v>
      </c>
      <c r="J80" s="147">
        <v>23.776</v>
      </c>
      <c r="K80" s="41">
        <v>61.820072802912115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58</v>
      </c>
      <c r="D82" s="30">
        <v>57</v>
      </c>
      <c r="E82" s="30">
        <v>58</v>
      </c>
      <c r="F82" s="31"/>
      <c r="G82" s="31"/>
      <c r="H82" s="144">
        <v>1.032</v>
      </c>
      <c r="I82" s="144">
        <v>1.03</v>
      </c>
      <c r="J82" s="144">
        <v>1.03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57</v>
      </c>
      <c r="E84" s="38">
        <v>58</v>
      </c>
      <c r="F84" s="39">
        <v>101.75438596491227</v>
      </c>
      <c r="G84" s="40"/>
      <c r="H84" s="146">
        <v>1.032</v>
      </c>
      <c r="I84" s="147">
        <v>1.03</v>
      </c>
      <c r="J84" s="147">
        <v>1.03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2831</v>
      </c>
      <c r="D87" s="53">
        <v>2950</v>
      </c>
      <c r="E87" s="53">
        <v>2755</v>
      </c>
      <c r="F87" s="54">
        <f>IF(D87&gt;0,100*E87/D87,0)</f>
        <v>93.38983050847457</v>
      </c>
      <c r="G87" s="40"/>
      <c r="H87" s="150">
        <v>85.687</v>
      </c>
      <c r="I87" s="145">
        <v>95.378</v>
      </c>
      <c r="J87" s="145">
        <v>78.819</v>
      </c>
      <c r="K87" s="54">
        <f>IF(I87&gt;0,100*J87/I87,0)</f>
        <v>82.63855396422656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>
        <v>11</v>
      </c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4">
        <v>0.038</v>
      </c>
      <c r="I9" s="144">
        <v>0.011</v>
      </c>
      <c r="J9" s="144">
        <v>0.001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1</v>
      </c>
      <c r="F12" s="31"/>
      <c r="G12" s="31"/>
      <c r="H12" s="144">
        <v>0.04</v>
      </c>
      <c r="I12" s="144">
        <v>0.022</v>
      </c>
      <c r="J12" s="144">
        <v>0.001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2</v>
      </c>
      <c r="F13" s="39">
        <v>66.66666666666667</v>
      </c>
      <c r="G13" s="40"/>
      <c r="H13" s="146">
        <v>0.078</v>
      </c>
      <c r="I13" s="147">
        <v>0.033</v>
      </c>
      <c r="J13" s="147">
        <v>0.002</v>
      </c>
      <c r="K13" s="41">
        <v>6.0606060606060606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6">
        <v>0.012</v>
      </c>
      <c r="I15" s="147">
        <v>0.012</v>
      </c>
      <c r="J15" s="147">
        <v>0.006</v>
      </c>
      <c r="K15" s="41">
        <v>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44">
        <v>0.026</v>
      </c>
      <c r="I19" s="144">
        <v>0.033</v>
      </c>
      <c r="J19" s="144">
        <v>0.031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4">
        <v>0.029</v>
      </c>
      <c r="I20" s="144">
        <v>0.032</v>
      </c>
      <c r="J20" s="144">
        <v>0.03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44">
        <v>0.032</v>
      </c>
      <c r="I21" s="144">
        <v>0.064</v>
      </c>
      <c r="J21" s="144">
        <v>0.061</v>
      </c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8</v>
      </c>
      <c r="E22" s="38">
        <v>3</v>
      </c>
      <c r="F22" s="39">
        <v>37.5</v>
      </c>
      <c r="G22" s="40"/>
      <c r="H22" s="146">
        <v>0.087</v>
      </c>
      <c r="I22" s="147">
        <v>0.129</v>
      </c>
      <c r="J22" s="147">
        <v>0.122</v>
      </c>
      <c r="K22" s="41">
        <v>94.57364341085271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687</v>
      </c>
      <c r="D24" s="38">
        <v>809</v>
      </c>
      <c r="E24" s="38">
        <v>824</v>
      </c>
      <c r="F24" s="39">
        <v>101.85414091470952</v>
      </c>
      <c r="G24" s="40"/>
      <c r="H24" s="146">
        <v>12.736</v>
      </c>
      <c r="I24" s="147">
        <v>15.342</v>
      </c>
      <c r="J24" s="147">
        <v>18.686</v>
      </c>
      <c r="K24" s="41">
        <v>121.7963759614131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4</v>
      </c>
      <c r="E26" s="38">
        <v>4</v>
      </c>
      <c r="F26" s="39">
        <v>100</v>
      </c>
      <c r="G26" s="40"/>
      <c r="H26" s="146">
        <v>0.14</v>
      </c>
      <c r="I26" s="147">
        <v>0.101</v>
      </c>
      <c r="J26" s="147">
        <v>0.06</v>
      </c>
      <c r="K26" s="41">
        <v>59.4059405940594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82</v>
      </c>
      <c r="D28" s="30">
        <v>32</v>
      </c>
      <c r="E28" s="30">
        <v>22</v>
      </c>
      <c r="F28" s="31"/>
      <c r="G28" s="31"/>
      <c r="H28" s="144">
        <v>1.927</v>
      </c>
      <c r="I28" s="144">
        <v>0.752</v>
      </c>
      <c r="J28" s="144">
        <v>0.35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4">
        <v>0.01</v>
      </c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80</v>
      </c>
      <c r="D30" s="30">
        <v>21</v>
      </c>
      <c r="E30" s="30">
        <v>20</v>
      </c>
      <c r="F30" s="31"/>
      <c r="G30" s="31"/>
      <c r="H30" s="144">
        <v>1.846</v>
      </c>
      <c r="I30" s="144">
        <v>0.484</v>
      </c>
      <c r="J30" s="144">
        <v>0.45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53</v>
      </c>
      <c r="E31" s="38">
        <v>42</v>
      </c>
      <c r="F31" s="39">
        <v>79.24528301886792</v>
      </c>
      <c r="G31" s="40"/>
      <c r="H31" s="146">
        <v>3.7830000000000004</v>
      </c>
      <c r="I31" s="147">
        <v>1.236</v>
      </c>
      <c r="J31" s="147">
        <v>0.8</v>
      </c>
      <c r="K31" s="41">
        <v>64.72491909385113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78</v>
      </c>
      <c r="E33" s="30">
        <v>70</v>
      </c>
      <c r="F33" s="31"/>
      <c r="G33" s="31"/>
      <c r="H33" s="144">
        <v>0.68</v>
      </c>
      <c r="I33" s="144">
        <v>0.559</v>
      </c>
      <c r="J33" s="144">
        <v>0.56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6</v>
      </c>
      <c r="E34" s="30">
        <v>6</v>
      </c>
      <c r="F34" s="31"/>
      <c r="G34" s="31"/>
      <c r="H34" s="144">
        <v>0.15</v>
      </c>
      <c r="I34" s="144">
        <v>0.085</v>
      </c>
      <c r="J34" s="144">
        <v>0.085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36</v>
      </c>
      <c r="E35" s="30">
        <v>24.48</v>
      </c>
      <c r="F35" s="31"/>
      <c r="G35" s="31"/>
      <c r="H35" s="144">
        <v>0.28</v>
      </c>
      <c r="I35" s="144">
        <v>0.48</v>
      </c>
      <c r="J35" s="144">
        <v>0.28</v>
      </c>
      <c r="K35" s="32"/>
    </row>
    <row r="36" spans="1:11" s="33" customFormat="1" ht="11.25" customHeight="1">
      <c r="A36" s="35" t="s">
        <v>27</v>
      </c>
      <c r="B36" s="29"/>
      <c r="C36" s="30">
        <v>42</v>
      </c>
      <c r="D36" s="30">
        <v>152</v>
      </c>
      <c r="E36" s="30">
        <v>160</v>
      </c>
      <c r="F36" s="31"/>
      <c r="G36" s="31"/>
      <c r="H36" s="144">
        <v>0.525</v>
      </c>
      <c r="I36" s="144">
        <v>1.824</v>
      </c>
      <c r="J36" s="144">
        <v>1.824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272</v>
      </c>
      <c r="E37" s="38">
        <v>260.48</v>
      </c>
      <c r="F37" s="39">
        <v>95.76470588235294</v>
      </c>
      <c r="G37" s="40"/>
      <c r="H37" s="146">
        <v>1.6350000000000002</v>
      </c>
      <c r="I37" s="147">
        <v>2.9480000000000004</v>
      </c>
      <c r="J37" s="147">
        <v>2.749</v>
      </c>
      <c r="K37" s="41">
        <v>93.24966078697422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13</v>
      </c>
      <c r="E39" s="38">
        <v>14</v>
      </c>
      <c r="F39" s="39">
        <v>107.6923076923077</v>
      </c>
      <c r="G39" s="40"/>
      <c r="H39" s="146">
        <v>0.3</v>
      </c>
      <c r="I39" s="147">
        <v>0.241</v>
      </c>
      <c r="J39" s="147">
        <v>0.25</v>
      </c>
      <c r="K39" s="41">
        <v>103.7344398340249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>
        <v>126</v>
      </c>
      <c r="E41" s="30"/>
      <c r="F41" s="31"/>
      <c r="G41" s="31"/>
      <c r="H41" s="144"/>
      <c r="I41" s="144">
        <v>1.812</v>
      </c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>
        <v>19</v>
      </c>
      <c r="E45" s="30"/>
      <c r="F45" s="31"/>
      <c r="G45" s="31"/>
      <c r="H45" s="144"/>
      <c r="I45" s="144">
        <v>0.418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32</v>
      </c>
      <c r="E46" s="30">
        <v>3</v>
      </c>
      <c r="F46" s="31"/>
      <c r="G46" s="31"/>
      <c r="H46" s="144">
        <v>0.06</v>
      </c>
      <c r="I46" s="144">
        <v>0.448</v>
      </c>
      <c r="J46" s="144">
        <v>0.042</v>
      </c>
      <c r="K46" s="32"/>
    </row>
    <row r="47" spans="1:11" s="33" customFormat="1" ht="11.25" customHeight="1">
      <c r="A47" s="35" t="s">
        <v>36</v>
      </c>
      <c r="B47" s="29"/>
      <c r="C47" s="30">
        <v>37</v>
      </c>
      <c r="D47" s="30">
        <v>62</v>
      </c>
      <c r="E47" s="30">
        <v>56</v>
      </c>
      <c r="F47" s="31"/>
      <c r="G47" s="31"/>
      <c r="H47" s="144">
        <v>0.296</v>
      </c>
      <c r="I47" s="144">
        <v>1.24</v>
      </c>
      <c r="J47" s="144">
        <v>1.12</v>
      </c>
      <c r="K47" s="32"/>
    </row>
    <row r="48" spans="1:11" s="33" customFormat="1" ht="11.25" customHeight="1">
      <c r="A48" s="35" t="s">
        <v>37</v>
      </c>
      <c r="B48" s="29"/>
      <c r="C48" s="30">
        <v>309</v>
      </c>
      <c r="D48" s="30">
        <v>183</v>
      </c>
      <c r="E48" s="30">
        <v>194</v>
      </c>
      <c r="F48" s="31"/>
      <c r="G48" s="31"/>
      <c r="H48" s="144">
        <v>6.798</v>
      </c>
      <c r="I48" s="144">
        <v>4.026</v>
      </c>
      <c r="J48" s="144">
        <v>4.268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43</v>
      </c>
      <c r="F49" s="31"/>
      <c r="G49" s="31"/>
      <c r="H49" s="144"/>
      <c r="I49" s="144"/>
      <c r="J49" s="144">
        <v>0.783</v>
      </c>
      <c r="K49" s="32"/>
    </row>
    <row r="50" spans="1:11" s="42" customFormat="1" ht="11.25" customHeight="1">
      <c r="A50" s="43" t="s">
        <v>39</v>
      </c>
      <c r="B50" s="37"/>
      <c r="C50" s="38">
        <v>350</v>
      </c>
      <c r="D50" s="38">
        <v>422</v>
      </c>
      <c r="E50" s="38">
        <v>296</v>
      </c>
      <c r="F50" s="39">
        <v>70.14218009478672</v>
      </c>
      <c r="G50" s="40"/>
      <c r="H50" s="146">
        <v>7.154</v>
      </c>
      <c r="I50" s="147">
        <v>7.944</v>
      </c>
      <c r="J50" s="147">
        <v>6.213</v>
      </c>
      <c r="K50" s="41">
        <v>78.20996978851963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6">
        <v>0.038</v>
      </c>
      <c r="I52" s="147">
        <v>0.038</v>
      </c>
      <c r="J52" s="147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200</v>
      </c>
      <c r="D54" s="30">
        <v>236</v>
      </c>
      <c r="E54" s="30">
        <v>235</v>
      </c>
      <c r="F54" s="31"/>
      <c r="G54" s="31"/>
      <c r="H54" s="144">
        <v>5</v>
      </c>
      <c r="I54" s="144">
        <v>5.192</v>
      </c>
      <c r="J54" s="144">
        <v>4.935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2</v>
      </c>
      <c r="E55" s="30">
        <v>2</v>
      </c>
      <c r="F55" s="31"/>
      <c r="G55" s="31"/>
      <c r="H55" s="144">
        <v>0.08</v>
      </c>
      <c r="I55" s="144">
        <v>0.032</v>
      </c>
      <c r="J55" s="144">
        <v>0.038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21</v>
      </c>
      <c r="E56" s="30">
        <v>25</v>
      </c>
      <c r="F56" s="31"/>
      <c r="G56" s="31"/>
      <c r="H56" s="144"/>
      <c r="I56" s="144">
        <v>0.37</v>
      </c>
      <c r="J56" s="144">
        <v>0.45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1</v>
      </c>
      <c r="F58" s="31"/>
      <c r="G58" s="31"/>
      <c r="H58" s="144">
        <v>0.037</v>
      </c>
      <c r="I58" s="144">
        <v>0.041</v>
      </c>
      <c r="J58" s="144">
        <v>0.016</v>
      </c>
      <c r="K58" s="32"/>
    </row>
    <row r="59" spans="1:11" s="42" customFormat="1" ht="11.25" customHeight="1">
      <c r="A59" s="36" t="s">
        <v>46</v>
      </c>
      <c r="B59" s="37"/>
      <c r="C59" s="38">
        <v>207</v>
      </c>
      <c r="D59" s="38">
        <v>261</v>
      </c>
      <c r="E59" s="38">
        <v>263</v>
      </c>
      <c r="F59" s="39">
        <v>100.76628352490421</v>
      </c>
      <c r="G59" s="40"/>
      <c r="H59" s="146">
        <v>5.117</v>
      </c>
      <c r="I59" s="147">
        <v>5.635000000000001</v>
      </c>
      <c r="J59" s="147">
        <v>5.439</v>
      </c>
      <c r="K59" s="41">
        <v>96.52173913043477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240</v>
      </c>
      <c r="D61" s="30">
        <v>235</v>
      </c>
      <c r="E61" s="30">
        <v>250</v>
      </c>
      <c r="F61" s="31"/>
      <c r="G61" s="31"/>
      <c r="H61" s="144">
        <v>6.625</v>
      </c>
      <c r="I61" s="144">
        <v>5.27</v>
      </c>
      <c r="J61" s="144">
        <v>5.194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11</v>
      </c>
      <c r="E62" s="30">
        <v>10</v>
      </c>
      <c r="F62" s="31"/>
      <c r="G62" s="31"/>
      <c r="H62" s="144">
        <v>0.263</v>
      </c>
      <c r="I62" s="144">
        <v>0.235</v>
      </c>
      <c r="J62" s="144">
        <v>0.214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192</v>
      </c>
      <c r="E63" s="30">
        <v>193</v>
      </c>
      <c r="F63" s="31"/>
      <c r="G63" s="31"/>
      <c r="H63" s="144">
        <v>3.449</v>
      </c>
      <c r="I63" s="144">
        <v>3.276</v>
      </c>
      <c r="J63" s="144">
        <v>3.438</v>
      </c>
      <c r="K63" s="32"/>
    </row>
    <row r="64" spans="1:11" s="42" customFormat="1" ht="11.25" customHeight="1">
      <c r="A64" s="36" t="s">
        <v>50</v>
      </c>
      <c r="B64" s="37"/>
      <c r="C64" s="38">
        <v>446</v>
      </c>
      <c r="D64" s="38">
        <v>438</v>
      </c>
      <c r="E64" s="38">
        <v>453</v>
      </c>
      <c r="F64" s="39">
        <v>103.42465753424658</v>
      </c>
      <c r="G64" s="40"/>
      <c r="H64" s="146">
        <v>10.337</v>
      </c>
      <c r="I64" s="147">
        <v>8.780999999999999</v>
      </c>
      <c r="J64" s="147">
        <v>8.846</v>
      </c>
      <c r="K64" s="41">
        <v>100.74023459742628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2300</v>
      </c>
      <c r="D66" s="38">
        <v>1206</v>
      </c>
      <c r="E66" s="38">
        <v>1260</v>
      </c>
      <c r="F66" s="39">
        <v>104.4776119402985</v>
      </c>
      <c r="G66" s="40"/>
      <c r="H66" s="146">
        <v>21.85</v>
      </c>
      <c r="I66" s="147">
        <v>23.517</v>
      </c>
      <c r="J66" s="147">
        <v>27.8</v>
      </c>
      <c r="K66" s="41">
        <v>118.21235701832717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210</v>
      </c>
      <c r="D68" s="30">
        <v>36</v>
      </c>
      <c r="E68" s="30">
        <v>80</v>
      </c>
      <c r="F68" s="31"/>
      <c r="G68" s="31"/>
      <c r="H68" s="144">
        <v>3.5</v>
      </c>
      <c r="I68" s="144">
        <v>0.77</v>
      </c>
      <c r="J68" s="144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210</v>
      </c>
      <c r="D70" s="38">
        <v>36</v>
      </c>
      <c r="E70" s="38">
        <v>80</v>
      </c>
      <c r="F70" s="39">
        <v>222.22222222222223</v>
      </c>
      <c r="G70" s="40"/>
      <c r="H70" s="146">
        <v>3.5</v>
      </c>
      <c r="I70" s="147">
        <v>0.77</v>
      </c>
      <c r="J70" s="147">
        <v>1.4</v>
      </c>
      <c r="K70" s="41">
        <v>181.8181818181818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300</v>
      </c>
      <c r="D72" s="30">
        <v>871</v>
      </c>
      <c r="E72" s="30">
        <v>880</v>
      </c>
      <c r="F72" s="31"/>
      <c r="G72" s="31"/>
      <c r="H72" s="144">
        <v>3.45</v>
      </c>
      <c r="I72" s="144">
        <v>8.741</v>
      </c>
      <c r="J72" s="144">
        <v>9.6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45</v>
      </c>
      <c r="E73" s="30">
        <v>43</v>
      </c>
      <c r="F73" s="31"/>
      <c r="G73" s="31"/>
      <c r="H73" s="144">
        <v>0.77</v>
      </c>
      <c r="I73" s="144">
        <v>0.81</v>
      </c>
      <c r="J73" s="144">
        <v>0.77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87</v>
      </c>
      <c r="E74" s="30"/>
      <c r="F74" s="31"/>
      <c r="G74" s="31"/>
      <c r="H74" s="144">
        <v>0.3</v>
      </c>
      <c r="I74" s="144">
        <v>1.74</v>
      </c>
      <c r="J74" s="144">
        <v>0.64</v>
      </c>
      <c r="K74" s="32"/>
    </row>
    <row r="75" spans="1:11" s="33" customFormat="1" ht="11.25" customHeight="1">
      <c r="A75" s="35" t="s">
        <v>58</v>
      </c>
      <c r="B75" s="29"/>
      <c r="C75" s="30">
        <v>174</v>
      </c>
      <c r="D75" s="30">
        <v>64</v>
      </c>
      <c r="E75" s="30">
        <v>137</v>
      </c>
      <c r="F75" s="31"/>
      <c r="G75" s="31"/>
      <c r="H75" s="144">
        <v>1.836</v>
      </c>
      <c r="I75" s="144">
        <v>0.639</v>
      </c>
      <c r="J75" s="144">
        <v>1.31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15</v>
      </c>
      <c r="E77" s="30">
        <v>15</v>
      </c>
      <c r="F77" s="31"/>
      <c r="G77" s="31"/>
      <c r="H77" s="144">
        <v>0.168</v>
      </c>
      <c r="I77" s="144">
        <v>0.18</v>
      </c>
      <c r="J77" s="144">
        <v>0.168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15</v>
      </c>
      <c r="E78" s="30">
        <v>15</v>
      </c>
      <c r="F78" s="31"/>
      <c r="G78" s="31"/>
      <c r="H78" s="144">
        <v>0.36</v>
      </c>
      <c r="I78" s="144">
        <v>0.285</v>
      </c>
      <c r="J78" s="144">
        <v>0.295</v>
      </c>
      <c r="K78" s="32"/>
    </row>
    <row r="79" spans="1:11" s="33" customFormat="1" ht="11.25" customHeight="1">
      <c r="A79" s="35" t="s">
        <v>62</v>
      </c>
      <c r="B79" s="29"/>
      <c r="C79" s="30">
        <v>150</v>
      </c>
      <c r="D79" s="30">
        <v>180</v>
      </c>
      <c r="E79" s="30">
        <v>140</v>
      </c>
      <c r="F79" s="31"/>
      <c r="G79" s="31"/>
      <c r="H79" s="144">
        <v>2.4</v>
      </c>
      <c r="I79" s="144">
        <v>2.7</v>
      </c>
      <c r="J79" s="144">
        <v>1.52</v>
      </c>
      <c r="K79" s="32"/>
    </row>
    <row r="80" spans="1:11" s="42" customFormat="1" ht="11.25" customHeight="1">
      <c r="A80" s="43" t="s">
        <v>63</v>
      </c>
      <c r="B80" s="37"/>
      <c r="C80" s="38">
        <v>710</v>
      </c>
      <c r="D80" s="38">
        <v>1277</v>
      </c>
      <c r="E80" s="38">
        <v>1230</v>
      </c>
      <c r="F80" s="39">
        <v>96.31949882537197</v>
      </c>
      <c r="G80" s="40"/>
      <c r="H80" s="146">
        <v>9.284</v>
      </c>
      <c r="I80" s="147">
        <v>15.094999999999999</v>
      </c>
      <c r="J80" s="147">
        <v>14.302999999999999</v>
      </c>
      <c r="K80" s="41">
        <v>94.75322954620735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24</v>
      </c>
      <c r="E82" s="30">
        <v>24</v>
      </c>
      <c r="F82" s="31"/>
      <c r="G82" s="31"/>
      <c r="H82" s="144">
        <v>0.443</v>
      </c>
      <c r="I82" s="144">
        <v>0.408</v>
      </c>
      <c r="J82" s="144">
        <v>0.408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35</v>
      </c>
      <c r="F83" s="31"/>
      <c r="G83" s="31"/>
      <c r="H83" s="144">
        <v>0.69</v>
      </c>
      <c r="I83" s="144">
        <v>0.65</v>
      </c>
      <c r="J83" s="144">
        <v>0.65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59</v>
      </c>
      <c r="E84" s="38">
        <v>59</v>
      </c>
      <c r="F84" s="39">
        <v>100</v>
      </c>
      <c r="G84" s="40"/>
      <c r="H84" s="146">
        <v>1.133</v>
      </c>
      <c r="I84" s="147">
        <v>1.058</v>
      </c>
      <c r="J84" s="147">
        <v>1.058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5328</v>
      </c>
      <c r="D87" s="53">
        <v>4864</v>
      </c>
      <c r="E87" s="53">
        <v>4793.48</v>
      </c>
      <c r="F87" s="54">
        <f>IF(D87&gt;0,100*E87/D87,0)</f>
        <v>98.5501644736842</v>
      </c>
      <c r="G87" s="40"/>
      <c r="H87" s="150">
        <v>77.184</v>
      </c>
      <c r="I87" s="145">
        <v>82.88</v>
      </c>
      <c r="J87" s="145">
        <v>87.772</v>
      </c>
      <c r="K87" s="54">
        <f>IF(I87&gt;0,100*J87/I87,0)</f>
        <v>105.90250965250966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>
        <v>1</v>
      </c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0.02</v>
      </c>
      <c r="D17" s="38">
        <v>2</v>
      </c>
      <c r="E17" s="38">
        <v>2</v>
      </c>
      <c r="F17" s="39">
        <v>100</v>
      </c>
      <c r="G17" s="40"/>
      <c r="H17" s="146">
        <v>0.001</v>
      </c>
      <c r="I17" s="147">
        <v>0.001</v>
      </c>
      <c r="J17" s="147">
        <v>0.002</v>
      </c>
      <c r="K17" s="41">
        <v>200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6">
        <v>0.066</v>
      </c>
      <c r="I24" s="147">
        <v>0.066</v>
      </c>
      <c r="J24" s="147">
        <v>0.066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6">
        <v>6.672</v>
      </c>
      <c r="I26" s="147">
        <v>6.3</v>
      </c>
      <c r="J26" s="147">
        <v>6.3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1</v>
      </c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/>
      <c r="I37" s="147"/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0.78</v>
      </c>
      <c r="D39" s="38">
        <v>1</v>
      </c>
      <c r="E39" s="38">
        <v>0.78</v>
      </c>
      <c r="F39" s="39">
        <v>78</v>
      </c>
      <c r="G39" s="40"/>
      <c r="H39" s="146">
        <v>0.104</v>
      </c>
      <c r="I39" s="147">
        <v>0.1</v>
      </c>
      <c r="J39" s="147">
        <v>0.1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>
        <v>0.72</v>
      </c>
      <c r="D47" s="30"/>
      <c r="E47" s="30"/>
      <c r="F47" s="31"/>
      <c r="G47" s="31"/>
      <c r="H47" s="144">
        <v>0.198</v>
      </c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0.72</v>
      </c>
      <c r="D50" s="38"/>
      <c r="E50" s="38"/>
      <c r="F50" s="39"/>
      <c r="G50" s="40"/>
      <c r="H50" s="146">
        <v>0.198</v>
      </c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13</v>
      </c>
      <c r="D54" s="30">
        <v>13</v>
      </c>
      <c r="E54" s="30">
        <v>13</v>
      </c>
      <c r="F54" s="31"/>
      <c r="G54" s="31"/>
      <c r="H54" s="144">
        <v>3.77</v>
      </c>
      <c r="I54" s="144">
        <v>3.77</v>
      </c>
      <c r="J54" s="144">
        <v>3.77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44">
        <v>0.26</v>
      </c>
      <c r="I55" s="144">
        <v>0.26</v>
      </c>
      <c r="J55" s="144">
        <v>0.26</v>
      </c>
      <c r="K55" s="32"/>
    </row>
    <row r="56" spans="1:11" s="33" customFormat="1" ht="11.25" customHeight="1">
      <c r="A56" s="35" t="s">
        <v>43</v>
      </c>
      <c r="B56" s="29"/>
      <c r="C56" s="30">
        <v>27.5</v>
      </c>
      <c r="D56" s="30">
        <v>28</v>
      </c>
      <c r="E56" s="30">
        <v>27</v>
      </c>
      <c r="F56" s="31"/>
      <c r="G56" s="31"/>
      <c r="H56" s="144">
        <v>6.215</v>
      </c>
      <c r="I56" s="144">
        <v>6.3</v>
      </c>
      <c r="J56" s="144">
        <v>6.9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>
        <v>41.5</v>
      </c>
      <c r="D59" s="38">
        <v>42</v>
      </c>
      <c r="E59" s="38">
        <v>41</v>
      </c>
      <c r="F59" s="39">
        <v>97.61904761904762</v>
      </c>
      <c r="G59" s="40"/>
      <c r="H59" s="146">
        <v>10.245000000000001</v>
      </c>
      <c r="I59" s="147">
        <v>10.33</v>
      </c>
      <c r="J59" s="147">
        <v>10.93</v>
      </c>
      <c r="K59" s="41">
        <v>105.80832526621491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/>
      <c r="I61" s="144"/>
      <c r="J61" s="144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/>
      <c r="I62" s="144"/>
      <c r="J62" s="144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/>
      <c r="I64" s="147"/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46"/>
      <c r="I66" s="147">
        <v>0.001</v>
      </c>
      <c r="J66" s="147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/>
      <c r="I73" s="144"/>
      <c r="J73" s="144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0.43</v>
      </c>
      <c r="D75" s="30">
        <v>4</v>
      </c>
      <c r="E75" s="30">
        <v>4</v>
      </c>
      <c r="F75" s="31"/>
      <c r="G75" s="31"/>
      <c r="H75" s="144">
        <v>0.069</v>
      </c>
      <c r="I75" s="144">
        <v>0.001</v>
      </c>
      <c r="J75" s="144">
        <v>0.001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/>
      <c r="I76" s="144"/>
      <c r="J76" s="144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</v>
      </c>
      <c r="E77" s="30">
        <v>1</v>
      </c>
      <c r="F77" s="31"/>
      <c r="G77" s="31"/>
      <c r="H77" s="144">
        <v>0.16</v>
      </c>
      <c r="I77" s="144">
        <v>0.16</v>
      </c>
      <c r="J77" s="144">
        <v>0.2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/>
      <c r="I78" s="144"/>
      <c r="J78" s="144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/>
      <c r="J79" s="144"/>
      <c r="K79" s="32"/>
    </row>
    <row r="80" spans="1:11" s="42" customFormat="1" ht="11.25" customHeight="1">
      <c r="A80" s="43" t="s">
        <v>63</v>
      </c>
      <c r="B80" s="37"/>
      <c r="C80" s="38">
        <v>10.43</v>
      </c>
      <c r="D80" s="38">
        <v>5</v>
      </c>
      <c r="E80" s="38">
        <v>5</v>
      </c>
      <c r="F80" s="39">
        <v>100</v>
      </c>
      <c r="G80" s="40"/>
      <c r="H80" s="146">
        <v>0.229</v>
      </c>
      <c r="I80" s="147">
        <v>0.161</v>
      </c>
      <c r="J80" s="147">
        <v>0.201</v>
      </c>
      <c r="K80" s="41">
        <v>124.84472049689441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102.21000000000001</v>
      </c>
      <c r="D87" s="53">
        <v>99</v>
      </c>
      <c r="E87" s="53">
        <v>98.78</v>
      </c>
      <c r="F87" s="54">
        <f>IF(D87&gt;0,100*E87/D87,0)</f>
        <v>99.77777777777777</v>
      </c>
      <c r="G87" s="40"/>
      <c r="H87" s="150">
        <v>17.515</v>
      </c>
      <c r="I87" s="145">
        <v>16.959000000000003</v>
      </c>
      <c r="J87" s="145">
        <v>17.6</v>
      </c>
      <c r="K87" s="54">
        <f>IF(I87&gt;0,100*J87/I87,0)</f>
        <v>103.77970399198065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14"/>
  <sheetViews>
    <sheetView showZeros="0" view="pageBreakPreview" zoomScaleSheetLayoutView="100" zoomScalePageLayoutView="0" workbookViewId="0" topLeftCell="A1">
      <selection activeCell="C7" sqref="C7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103</v>
      </c>
      <c r="B2" s="67"/>
      <c r="C2" s="67"/>
      <c r="D2" s="67"/>
      <c r="E2" s="67"/>
      <c r="F2" s="67"/>
      <c r="G2" s="67"/>
      <c r="H2" s="67"/>
      <c r="J2" s="68" t="s">
        <v>104</v>
      </c>
      <c r="M2" s="68" t="s">
        <v>111</v>
      </c>
      <c r="O2" s="66" t="s">
        <v>103</v>
      </c>
      <c r="P2" s="67"/>
      <c r="Q2" s="67"/>
      <c r="R2" s="67"/>
      <c r="S2" s="67"/>
      <c r="T2" s="67"/>
      <c r="U2" s="67"/>
      <c r="V2" s="67"/>
      <c r="X2" s="68" t="s">
        <v>104</v>
      </c>
      <c r="AA2" s="68" t="s">
        <v>111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244" t="s">
        <v>105</v>
      </c>
      <c r="E4" s="245"/>
      <c r="F4" s="245"/>
      <c r="G4" s="245"/>
      <c r="H4" s="246"/>
      <c r="J4" s="244" t="s">
        <v>106</v>
      </c>
      <c r="K4" s="245"/>
      <c r="L4" s="245"/>
      <c r="M4" s="245"/>
      <c r="N4" s="246"/>
      <c r="O4" s="69"/>
      <c r="P4" s="70"/>
      <c r="Q4" s="71"/>
      <c r="R4" s="244" t="s">
        <v>105</v>
      </c>
      <c r="S4" s="245"/>
      <c r="T4" s="245"/>
      <c r="U4" s="245"/>
      <c r="V4" s="246"/>
      <c r="X4" s="244" t="s">
        <v>106</v>
      </c>
      <c r="Y4" s="245"/>
      <c r="Z4" s="245"/>
      <c r="AA4" s="245"/>
      <c r="AB4" s="246"/>
    </row>
    <row r="5" spans="1:28" s="68" customFormat="1" ht="11.25">
      <c r="A5" s="72" t="s">
        <v>107</v>
      </c>
      <c r="B5" s="73"/>
      <c r="C5" s="71"/>
      <c r="D5" s="69"/>
      <c r="E5" s="74" t="s">
        <v>297</v>
      </c>
      <c r="F5" s="74" t="s">
        <v>108</v>
      </c>
      <c r="G5" s="74" t="s">
        <v>109</v>
      </c>
      <c r="H5" s="75">
        <f>G6</f>
        <v>2022</v>
      </c>
      <c r="J5" s="69"/>
      <c r="K5" s="74" t="s">
        <v>297</v>
      </c>
      <c r="L5" s="74" t="s">
        <v>108</v>
      </c>
      <c r="M5" s="74" t="s">
        <v>109</v>
      </c>
      <c r="N5" s="75">
        <f>M6</f>
        <v>2022</v>
      </c>
      <c r="O5" s="72" t="s">
        <v>107</v>
      </c>
      <c r="P5" s="73"/>
      <c r="Q5" s="71"/>
      <c r="R5" s="69"/>
      <c r="S5" s="74" t="s">
        <v>297</v>
      </c>
      <c r="T5" s="74" t="s">
        <v>108</v>
      </c>
      <c r="U5" s="74" t="s">
        <v>109</v>
      </c>
      <c r="V5" s="75">
        <f>U6</f>
        <v>2022</v>
      </c>
      <c r="X5" s="69"/>
      <c r="Y5" s="74" t="s">
        <v>297</v>
      </c>
      <c r="Z5" s="74" t="s">
        <v>108</v>
      </c>
      <c r="AA5" s="74" t="s">
        <v>109</v>
      </c>
      <c r="AB5" s="75">
        <f>AA6</f>
        <v>2022</v>
      </c>
    </row>
    <row r="6" spans="1:28" s="68" customFormat="1" ht="23.25" customHeight="1" thickBot="1">
      <c r="A6" s="76"/>
      <c r="B6" s="77"/>
      <c r="C6" s="78"/>
      <c r="D6" s="79" t="s">
        <v>298</v>
      </c>
      <c r="E6" s="80">
        <f>G6-2</f>
        <v>2020</v>
      </c>
      <c r="F6" s="80">
        <f>G6-1</f>
        <v>2021</v>
      </c>
      <c r="G6" s="80">
        <v>2022</v>
      </c>
      <c r="H6" s="81" t="str">
        <f>CONCATENATE(F6,"=100")</f>
        <v>2021=100</v>
      </c>
      <c r="I6" s="82"/>
      <c r="J6" s="79" t="s">
        <v>298</v>
      </c>
      <c r="K6" s="80">
        <f>M6-2</f>
        <v>2020</v>
      </c>
      <c r="L6" s="80">
        <f>M6-1</f>
        <v>2021</v>
      </c>
      <c r="M6" s="80">
        <v>2022</v>
      </c>
      <c r="N6" s="81" t="str">
        <f>CONCATENATE(L6,"=100")</f>
        <v>2021=100</v>
      </c>
      <c r="O6" s="76"/>
      <c r="P6" s="77"/>
      <c r="Q6" s="78"/>
      <c r="R6" s="79" t="s">
        <v>298</v>
      </c>
      <c r="S6" s="80">
        <f>U6-2</f>
        <v>2020</v>
      </c>
      <c r="T6" s="80">
        <f>U6-1</f>
        <v>2021</v>
      </c>
      <c r="U6" s="80">
        <v>2022</v>
      </c>
      <c r="V6" s="81" t="str">
        <f>CONCATENATE(T6,"=100")</f>
        <v>2021=100</v>
      </c>
      <c r="W6" s="82"/>
      <c r="X6" s="79" t="s">
        <v>298</v>
      </c>
      <c r="Y6" s="80">
        <f>AA6-2</f>
        <v>2020</v>
      </c>
      <c r="Z6" s="80">
        <f>AA6-1</f>
        <v>2021</v>
      </c>
      <c r="AA6" s="80">
        <v>2022</v>
      </c>
      <c r="AB6" s="81" t="str">
        <f>CONCATENATE(Z6,"=100")</f>
        <v>2021=100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112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152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113</v>
      </c>
      <c r="B10" s="85"/>
      <c r="C10" s="85"/>
      <c r="D10" s="101">
        <v>1</v>
      </c>
      <c r="E10" s="92">
        <v>1661.696</v>
      </c>
      <c r="F10" s="92">
        <v>1814.06827</v>
      </c>
      <c r="G10" s="92">
        <v>1805.3236499999998</v>
      </c>
      <c r="H10" s="92">
        <f t="shared" si="0"/>
        <v>99.51795529723917</v>
      </c>
      <c r="I10" s="87"/>
      <c r="J10" s="102">
        <v>9</v>
      </c>
      <c r="K10" s="88">
        <v>7029.6050000000005</v>
      </c>
      <c r="L10" s="88">
        <v>7559.754</v>
      </c>
      <c r="M10" s="88">
        <v>0</v>
      </c>
      <c r="N10" s="87">
        <f t="shared" si="1"/>
      </c>
      <c r="O10" s="83" t="s">
        <v>263</v>
      </c>
      <c r="P10" s="85"/>
      <c r="Q10" s="85"/>
      <c r="R10" s="101">
        <v>1</v>
      </c>
      <c r="S10" s="92">
        <v>6.172</v>
      </c>
      <c r="T10" s="92">
        <v>6.061</v>
      </c>
      <c r="U10" s="92">
        <v>5.993</v>
      </c>
      <c r="V10" s="92">
        <f t="shared" si="2"/>
        <v>98.87807292525987</v>
      </c>
      <c r="W10" s="87"/>
      <c r="X10" s="102">
        <v>1</v>
      </c>
      <c r="Y10" s="88">
        <v>54.06699999999999</v>
      </c>
      <c r="Z10" s="88">
        <v>54.471999999999994</v>
      </c>
      <c r="AA10" s="88">
        <v>51.68300000000001</v>
      </c>
      <c r="AB10" s="88">
        <f t="shared" si="3"/>
        <v>94.8799383169335</v>
      </c>
    </row>
    <row r="11" spans="1:28" s="89" customFormat="1" ht="11.25" customHeight="1">
      <c r="A11" s="83" t="s">
        <v>114</v>
      </c>
      <c r="B11" s="85"/>
      <c r="C11" s="85"/>
      <c r="D11" s="101">
        <v>1</v>
      </c>
      <c r="E11" s="92">
        <v>250.903</v>
      </c>
      <c r="F11" s="92">
        <v>298.30671</v>
      </c>
      <c r="G11" s="92">
        <v>254.374</v>
      </c>
      <c r="H11" s="92">
        <f t="shared" si="0"/>
        <v>85.27263768220298</v>
      </c>
      <c r="I11" s="87"/>
      <c r="J11" s="102">
        <v>9</v>
      </c>
      <c r="K11" s="88">
        <v>787.455</v>
      </c>
      <c r="L11" s="88">
        <v>743.831</v>
      </c>
      <c r="M11" s="88">
        <v>0</v>
      </c>
      <c r="N11" s="87">
        <f t="shared" si="1"/>
      </c>
      <c r="O11" s="83" t="s">
        <v>264</v>
      </c>
      <c r="P11" s="85"/>
      <c r="Q11" s="85"/>
      <c r="R11" s="101">
        <v>8</v>
      </c>
      <c r="S11" s="84">
        <v>35.3</v>
      </c>
      <c r="T11" s="84">
        <v>33.300000000000004</v>
      </c>
      <c r="U11" s="92">
        <v>0</v>
      </c>
      <c r="V11" s="92">
        <f t="shared" si="2"/>
      </c>
      <c r="W11" s="87"/>
      <c r="X11" s="102">
        <v>12</v>
      </c>
      <c r="Y11" s="88">
        <v>6.0920000000000005</v>
      </c>
      <c r="Z11" s="88">
        <v>5.786999999999999</v>
      </c>
      <c r="AA11" s="88">
        <v>0</v>
      </c>
      <c r="AB11" s="88">
        <f t="shared" si="3"/>
      </c>
    </row>
    <row r="12" spans="1:28" ht="12">
      <c r="A12" s="83" t="s">
        <v>115</v>
      </c>
      <c r="B12" s="85"/>
      <c r="C12" s="85"/>
      <c r="D12" s="101">
        <v>1</v>
      </c>
      <c r="E12" s="92">
        <v>1912.599</v>
      </c>
      <c r="F12" s="92">
        <v>2112.9751100000003</v>
      </c>
      <c r="G12" s="92">
        <v>2059.67991</v>
      </c>
      <c r="H12" s="92">
        <f t="shared" si="0"/>
        <v>97.47771756762432</v>
      </c>
      <c r="I12" s="87"/>
      <c r="J12" s="102">
        <v>9</v>
      </c>
      <c r="K12" s="88">
        <v>7817.060000000001</v>
      </c>
      <c r="L12" s="88">
        <v>8303.524</v>
      </c>
      <c r="M12" s="88">
        <v>0</v>
      </c>
      <c r="N12" s="87">
        <f t="shared" si="1"/>
      </c>
      <c r="O12" s="83" t="s">
        <v>175</v>
      </c>
      <c r="P12" s="85"/>
      <c r="Q12" s="85"/>
      <c r="R12" s="101">
        <v>10</v>
      </c>
      <c r="S12" s="92">
        <v>2.831</v>
      </c>
      <c r="T12" s="92">
        <v>2.95</v>
      </c>
      <c r="U12" s="92">
        <v>2.755</v>
      </c>
      <c r="V12" s="92">
        <f t="shared" si="2"/>
        <v>93.38983050847457</v>
      </c>
      <c r="W12" s="87"/>
      <c r="X12" s="102">
        <v>1</v>
      </c>
      <c r="Y12" s="88">
        <v>85.687</v>
      </c>
      <c r="Z12" s="88">
        <v>95.378</v>
      </c>
      <c r="AA12" s="88">
        <v>78.819</v>
      </c>
      <c r="AB12" s="88">
        <f t="shared" si="3"/>
        <v>82.63855396422656</v>
      </c>
    </row>
    <row r="13" spans="1:28" s="68" customFormat="1" ht="12">
      <c r="A13" s="83" t="s">
        <v>116</v>
      </c>
      <c r="B13" s="85"/>
      <c r="C13" s="85"/>
      <c r="D13" s="101">
        <v>1</v>
      </c>
      <c r="E13" s="92">
        <v>308.422</v>
      </c>
      <c r="F13" s="92">
        <v>264.51101</v>
      </c>
      <c r="G13" s="92">
        <v>265.171</v>
      </c>
      <c r="H13" s="92">
        <f t="shared" si="0"/>
        <v>100.24951324332397</v>
      </c>
      <c r="I13" s="87"/>
      <c r="J13" s="102">
        <v>9</v>
      </c>
      <c r="K13" s="88">
        <v>1074.1619999999998</v>
      </c>
      <c r="L13" s="88">
        <v>788.9760000000001</v>
      </c>
      <c r="M13" s="88">
        <v>0</v>
      </c>
      <c r="N13" s="87">
        <f t="shared" si="1"/>
      </c>
      <c r="O13" s="83" t="s">
        <v>176</v>
      </c>
      <c r="P13" s="85"/>
      <c r="Q13" s="85"/>
      <c r="R13" s="101">
        <v>11</v>
      </c>
      <c r="S13" s="92">
        <v>4.864</v>
      </c>
      <c r="T13" s="92">
        <v>4.79348</v>
      </c>
      <c r="U13" s="92">
        <v>0</v>
      </c>
      <c r="V13" s="92">
        <f t="shared" si="2"/>
      </c>
      <c r="W13" s="87"/>
      <c r="X13" s="102">
        <v>1</v>
      </c>
      <c r="Y13" s="88">
        <v>82.88</v>
      </c>
      <c r="Z13" s="88">
        <v>87.772</v>
      </c>
      <c r="AA13" s="88">
        <v>0</v>
      </c>
      <c r="AB13" s="88">
        <f t="shared" si="3"/>
      </c>
    </row>
    <row r="14" spans="1:28" s="68" customFormat="1" ht="12" customHeight="1">
      <c r="A14" s="83" t="s">
        <v>117</v>
      </c>
      <c r="B14" s="85"/>
      <c r="C14" s="85"/>
      <c r="D14" s="101">
        <v>1</v>
      </c>
      <c r="E14" s="92">
        <v>2440.617</v>
      </c>
      <c r="F14" s="92">
        <v>2263.0492400000003</v>
      </c>
      <c r="G14" s="92">
        <v>2287.214</v>
      </c>
      <c r="H14" s="92">
        <f t="shared" si="0"/>
        <v>101.06779647445937</v>
      </c>
      <c r="I14" s="87"/>
      <c r="J14" s="102">
        <v>9</v>
      </c>
      <c r="K14" s="88">
        <v>9881.618</v>
      </c>
      <c r="L14" s="88">
        <v>8178.982</v>
      </c>
      <c r="M14" s="88">
        <v>0</v>
      </c>
      <c r="N14" s="87">
        <f t="shared" si="1"/>
      </c>
      <c r="O14" s="83" t="s">
        <v>265</v>
      </c>
      <c r="P14" s="85"/>
      <c r="Q14" s="85"/>
      <c r="R14" s="101">
        <v>11</v>
      </c>
      <c r="S14" s="84">
        <v>44.992000000000004</v>
      </c>
      <c r="T14" s="84">
        <v>43.1</v>
      </c>
      <c r="U14" s="84">
        <v>43.3</v>
      </c>
      <c r="V14" s="92">
        <f t="shared" si="2"/>
        <v>100.46403712296983</v>
      </c>
      <c r="W14" s="87"/>
      <c r="X14" s="102">
        <v>12</v>
      </c>
      <c r="Y14" s="88">
        <v>148.49499999999998</v>
      </c>
      <c r="Z14" s="88">
        <v>148.81</v>
      </c>
      <c r="AA14" s="88">
        <v>149.98299999999998</v>
      </c>
      <c r="AB14" s="88">
        <f t="shared" si="3"/>
        <v>100.78825347758885</v>
      </c>
    </row>
    <row r="15" spans="1:28" s="68" customFormat="1" ht="12">
      <c r="A15" s="83" t="s">
        <v>118</v>
      </c>
      <c r="B15" s="85"/>
      <c r="C15" s="85"/>
      <c r="D15" s="101">
        <v>1</v>
      </c>
      <c r="E15" s="92">
        <v>2749.039</v>
      </c>
      <c r="F15" s="92">
        <v>2537.64978</v>
      </c>
      <c r="G15" s="92">
        <v>2552.385</v>
      </c>
      <c r="H15" s="92">
        <f t="shared" si="0"/>
        <v>100.58066405049794</v>
      </c>
      <c r="I15" s="87"/>
      <c r="J15" s="102">
        <v>9</v>
      </c>
      <c r="K15" s="88">
        <v>10955.779999999997</v>
      </c>
      <c r="L15" s="88">
        <v>8967.954999999996</v>
      </c>
      <c r="M15" s="88">
        <v>0</v>
      </c>
      <c r="N15" s="87">
        <f t="shared" si="1"/>
      </c>
      <c r="O15" s="83" t="s">
        <v>266</v>
      </c>
      <c r="P15" s="85"/>
      <c r="Q15" s="85"/>
      <c r="R15" s="101">
        <v>1</v>
      </c>
      <c r="S15" s="84">
        <v>10.221</v>
      </c>
      <c r="T15" s="84">
        <v>9.9</v>
      </c>
      <c r="U15" s="84">
        <v>9.878</v>
      </c>
      <c r="V15" s="92">
        <f t="shared" si="2"/>
        <v>99.77777777777777</v>
      </c>
      <c r="W15" s="87"/>
      <c r="X15" s="102">
        <v>12</v>
      </c>
      <c r="Y15" s="88">
        <v>17.515</v>
      </c>
      <c r="Z15" s="88">
        <v>16.959000000000003</v>
      </c>
      <c r="AA15" s="88">
        <v>17.6</v>
      </c>
      <c r="AB15" s="88">
        <f t="shared" si="3"/>
        <v>103.77970399198065</v>
      </c>
    </row>
    <row r="16" spans="1:28" s="68" customFormat="1" ht="12">
      <c r="A16" s="83" t="s">
        <v>119</v>
      </c>
      <c r="B16" s="85"/>
      <c r="C16" s="85"/>
      <c r="D16" s="101">
        <v>1</v>
      </c>
      <c r="E16" s="92">
        <v>506.168</v>
      </c>
      <c r="F16" s="92">
        <v>506.95635999999996</v>
      </c>
      <c r="G16" s="92">
        <v>492.623</v>
      </c>
      <c r="H16" s="92">
        <f t="shared" si="0"/>
        <v>97.172663935018</v>
      </c>
      <c r="I16" s="87"/>
      <c r="J16" s="102">
        <v>9</v>
      </c>
      <c r="K16" s="88">
        <v>1323.8149999999998</v>
      </c>
      <c r="L16" s="88">
        <v>1198.447</v>
      </c>
      <c r="M16" s="88">
        <v>0</v>
      </c>
      <c r="N16" s="87">
        <f t="shared" si="1"/>
      </c>
      <c r="O16" s="83" t="s">
        <v>177</v>
      </c>
      <c r="P16" s="85"/>
      <c r="Q16" s="85"/>
      <c r="R16" s="101">
        <v>10</v>
      </c>
      <c r="S16" s="92">
        <v>31.967</v>
      </c>
      <c r="T16" s="92">
        <v>35.878</v>
      </c>
      <c r="U16" s="92">
        <v>0</v>
      </c>
      <c r="V16" s="92">
        <f t="shared" si="2"/>
      </c>
      <c r="W16" s="87"/>
      <c r="X16" s="102">
        <v>1</v>
      </c>
      <c r="Y16" s="88">
        <v>590.895</v>
      </c>
      <c r="Z16" s="88">
        <v>561.504</v>
      </c>
      <c r="AA16" s="88">
        <v>0</v>
      </c>
      <c r="AB16" s="88">
        <f t="shared" si="3"/>
      </c>
    </row>
    <row r="17" spans="1:28" s="68" customFormat="1" ht="12" customHeight="1">
      <c r="A17" s="83" t="s">
        <v>120</v>
      </c>
      <c r="B17" s="85"/>
      <c r="C17" s="85"/>
      <c r="D17" s="101">
        <v>1</v>
      </c>
      <c r="E17" s="92">
        <v>137.59</v>
      </c>
      <c r="F17" s="92">
        <v>117.76561</v>
      </c>
      <c r="G17" s="92">
        <v>119.781</v>
      </c>
      <c r="H17" s="92">
        <f t="shared" si="0"/>
        <v>101.7113569912303</v>
      </c>
      <c r="I17" s="87"/>
      <c r="J17" s="102">
        <v>9</v>
      </c>
      <c r="K17" s="88">
        <v>391.68000000000006</v>
      </c>
      <c r="L17" s="88">
        <v>301.49</v>
      </c>
      <c r="M17" s="88">
        <v>0</v>
      </c>
      <c r="N17" s="87">
        <f t="shared" si="1"/>
      </c>
      <c r="O17" s="83" t="s">
        <v>178</v>
      </c>
      <c r="P17" s="85"/>
      <c r="Q17" s="85"/>
      <c r="R17" s="101">
        <v>9</v>
      </c>
      <c r="S17" s="92">
        <v>2.029</v>
      </c>
      <c r="T17" s="92">
        <v>1.91004</v>
      </c>
      <c r="U17" s="92">
        <v>1.915</v>
      </c>
      <c r="V17" s="92">
        <f t="shared" si="2"/>
        <v>100.25968042554082</v>
      </c>
      <c r="W17" s="87"/>
      <c r="X17" s="102">
        <v>12</v>
      </c>
      <c r="Y17" s="88">
        <v>100.978</v>
      </c>
      <c r="Z17" s="88">
        <v>111.082</v>
      </c>
      <c r="AA17" s="88">
        <v>119.31</v>
      </c>
      <c r="AB17" s="88">
        <f t="shared" si="3"/>
        <v>107.40714067085577</v>
      </c>
    </row>
    <row r="18" spans="1:28" s="89" customFormat="1" ht="11.25" customHeight="1">
      <c r="A18" s="83" t="s">
        <v>121</v>
      </c>
      <c r="B18" s="85"/>
      <c r="C18" s="85"/>
      <c r="D18" s="101">
        <v>1</v>
      </c>
      <c r="E18" s="92">
        <v>257.107</v>
      </c>
      <c r="F18" s="92">
        <v>266.84606</v>
      </c>
      <c r="G18" s="92">
        <v>262.14558999999997</v>
      </c>
      <c r="H18" s="92">
        <f t="shared" si="0"/>
        <v>98.23850874920167</v>
      </c>
      <c r="I18" s="87"/>
      <c r="J18" s="102">
        <v>9</v>
      </c>
      <c r="K18" s="88">
        <v>756.194</v>
      </c>
      <c r="L18" s="88">
        <v>783.5089999999999</v>
      </c>
      <c r="M18" s="88">
        <v>0</v>
      </c>
      <c r="N18" s="87">
        <f t="shared" si="1"/>
      </c>
      <c r="O18" s="83" t="s">
        <v>179</v>
      </c>
      <c r="P18" s="85"/>
      <c r="Q18" s="85"/>
      <c r="R18" s="101">
        <v>12</v>
      </c>
      <c r="S18" s="92">
        <v>7.728</v>
      </c>
      <c r="T18" s="92">
        <v>7.92</v>
      </c>
      <c r="U18" s="92">
        <v>7.57118</v>
      </c>
      <c r="V18" s="92">
        <f t="shared" si="2"/>
        <v>95.59570707070708</v>
      </c>
      <c r="W18" s="87"/>
      <c r="X18" s="102">
        <v>6</v>
      </c>
      <c r="Y18" s="88">
        <v>794.8670000000001</v>
      </c>
      <c r="Z18" s="88">
        <v>753.178</v>
      </c>
      <c r="AA18" s="88">
        <v>0</v>
      </c>
      <c r="AB18" s="88">
        <f t="shared" si="3"/>
      </c>
    </row>
    <row r="19" spans="1:28" s="89" customFormat="1" ht="11.25" customHeight="1">
      <c r="A19" s="83" t="s">
        <v>260</v>
      </c>
      <c r="B19" s="85"/>
      <c r="C19" s="85"/>
      <c r="D19" s="101"/>
      <c r="E19" s="92">
        <f>E12+E15+E16+E17+E18</f>
        <v>5562.503</v>
      </c>
      <c r="F19" s="92">
        <f>F12+F15+F16+F17+F18</f>
        <v>5542.192920000001</v>
      </c>
      <c r="G19" s="92">
        <f aca="true" t="shared" si="4" ref="G19:M19">G12+G15+G16+G17+G18</f>
        <v>5486.6145</v>
      </c>
      <c r="H19" s="92">
        <f t="shared" si="0"/>
        <v>98.99717637400465</v>
      </c>
      <c r="I19" s="87">
        <f t="shared" si="4"/>
        <v>0</v>
      </c>
      <c r="J19" s="102"/>
      <c r="K19" s="88">
        <f>K12+K15+K16+K17+K18</f>
        <v>21244.528999999995</v>
      </c>
      <c r="L19" s="88">
        <f t="shared" si="4"/>
        <v>19554.924999999996</v>
      </c>
      <c r="M19" s="88">
        <f t="shared" si="4"/>
        <v>0</v>
      </c>
      <c r="N19" s="87">
        <f t="shared" si="1"/>
      </c>
      <c r="O19" s="83" t="s">
        <v>261</v>
      </c>
      <c r="P19" s="85"/>
      <c r="Q19" s="85"/>
      <c r="R19" s="101">
        <v>6</v>
      </c>
      <c r="S19" s="84">
        <v>0.1</v>
      </c>
      <c r="T19" s="84">
        <v>0.3</v>
      </c>
      <c r="U19" s="92">
        <v>0</v>
      </c>
      <c r="V19" s="92">
        <f>IF(AND(T19&gt;0,U19&gt;0),U19*100/T19,"")</f>
      </c>
      <c r="W19" s="87"/>
      <c r="X19" s="102">
        <v>11</v>
      </c>
      <c r="Y19" s="88">
        <v>0.01</v>
      </c>
      <c r="Z19" s="88">
        <v>0.032</v>
      </c>
      <c r="AA19" s="88">
        <v>0</v>
      </c>
      <c r="AB19" s="88">
        <f>IF(AND(Z19&gt;0,AA19&gt;0),AA19*100/Z19,"")</f>
      </c>
    </row>
    <row r="20" spans="1:28" s="89" customFormat="1" ht="11.25" customHeight="1">
      <c r="A20" s="83" t="s">
        <v>122</v>
      </c>
      <c r="B20" s="85"/>
      <c r="C20" s="85"/>
      <c r="D20" s="101">
        <v>1</v>
      </c>
      <c r="E20" s="92">
        <v>343.778</v>
      </c>
      <c r="F20" s="92">
        <v>359.29246</v>
      </c>
      <c r="G20" s="92">
        <v>0</v>
      </c>
      <c r="H20" s="92">
        <f t="shared" si="0"/>
      </c>
      <c r="I20" s="87"/>
      <c r="J20" s="102">
        <v>1</v>
      </c>
      <c r="K20" s="88">
        <v>4214.102000000001</v>
      </c>
      <c r="L20" s="88">
        <v>4415.420000000001</v>
      </c>
      <c r="M20" s="88">
        <v>0</v>
      </c>
      <c r="N20" s="87">
        <f t="shared" si="1"/>
      </c>
      <c r="O20" s="83" t="s">
        <v>180</v>
      </c>
      <c r="P20" s="85"/>
      <c r="Q20" s="85"/>
      <c r="R20" s="101">
        <v>1</v>
      </c>
      <c r="S20" s="92">
        <v>3.701</v>
      </c>
      <c r="T20" s="92">
        <v>3.598</v>
      </c>
      <c r="U20" s="92">
        <v>3.783</v>
      </c>
      <c r="V20" s="92">
        <f>IF(AND(T20&gt;0,U20&gt;0),U20*100/T20,"")</f>
        <v>105.14174541411896</v>
      </c>
      <c r="W20" s="87"/>
      <c r="X20" s="102">
        <v>1</v>
      </c>
      <c r="Y20" s="88">
        <v>282.2</v>
      </c>
      <c r="Z20" s="88">
        <v>266.684</v>
      </c>
      <c r="AA20" s="88">
        <v>282.73500000000007</v>
      </c>
      <c r="AB20" s="88">
        <f>IF(AND(Z20&gt;0,AA20&gt;0),AA20*100/Z20,"")</f>
        <v>106.01873378230417</v>
      </c>
    </row>
    <row r="21" spans="1:28" s="89" customFormat="1" ht="11.25" customHeight="1">
      <c r="A21" s="83" t="s">
        <v>123</v>
      </c>
      <c r="B21" s="85"/>
      <c r="C21" s="85"/>
      <c r="D21" s="101">
        <v>12</v>
      </c>
      <c r="E21" s="92">
        <v>5.248</v>
      </c>
      <c r="F21" s="92">
        <v>5.004</v>
      </c>
      <c r="G21" s="92">
        <v>0</v>
      </c>
      <c r="H21" s="92">
        <f t="shared" si="0"/>
      </c>
      <c r="I21" s="87"/>
      <c r="J21" s="102">
        <v>12</v>
      </c>
      <c r="K21" s="88">
        <v>21.073</v>
      </c>
      <c r="L21" s="88">
        <v>18.932</v>
      </c>
      <c r="M21" s="88">
        <v>0</v>
      </c>
      <c r="N21" s="87">
        <f t="shared" si="1"/>
      </c>
      <c r="O21" s="83" t="s">
        <v>181</v>
      </c>
      <c r="P21" s="85"/>
      <c r="Q21" s="85"/>
      <c r="R21" s="101">
        <v>5</v>
      </c>
      <c r="S21" s="92">
        <v>4.455</v>
      </c>
      <c r="T21" s="92">
        <v>4.677</v>
      </c>
      <c r="U21" s="92">
        <v>0</v>
      </c>
      <c r="V21" s="92">
        <f>IF(AND(T21&gt;0,U21&gt;0),U21*100/T21,"")</f>
      </c>
      <c r="W21" s="87"/>
      <c r="X21" s="102">
        <v>11</v>
      </c>
      <c r="Y21" s="88">
        <v>143.853</v>
      </c>
      <c r="Z21" s="88">
        <v>146.29000000000002</v>
      </c>
      <c r="AA21" s="88">
        <v>0</v>
      </c>
      <c r="AB21" s="88">
        <f>IF(AND(Z21&gt;0,AA21&gt;0),AA21*100/Z21,"")</f>
      </c>
    </row>
    <row r="22" spans="1:28" s="89" customFormat="1" ht="11.25" customHeight="1">
      <c r="A22" s="83" t="s">
        <v>124</v>
      </c>
      <c r="B22" s="85"/>
      <c r="C22" s="85"/>
      <c r="D22" s="101">
        <v>11</v>
      </c>
      <c r="E22" s="92">
        <v>102.064</v>
      </c>
      <c r="F22" s="92">
        <v>85.884</v>
      </c>
      <c r="G22" s="92">
        <v>0</v>
      </c>
      <c r="H22" s="92">
        <f t="shared" si="0"/>
      </c>
      <c r="I22" s="87"/>
      <c r="J22" s="102">
        <v>11</v>
      </c>
      <c r="K22" s="88">
        <v>747.828</v>
      </c>
      <c r="L22" s="88">
        <v>632.523</v>
      </c>
      <c r="M22" s="88">
        <v>0</v>
      </c>
      <c r="N22" s="87">
        <f t="shared" si="1"/>
      </c>
      <c r="O22" s="83" t="s">
        <v>182</v>
      </c>
      <c r="P22" s="85"/>
      <c r="Q22" s="85"/>
      <c r="R22" s="101">
        <v>12</v>
      </c>
      <c r="S22" s="92">
        <v>11.092</v>
      </c>
      <c r="T22" s="92">
        <v>11.281</v>
      </c>
      <c r="U22" s="92">
        <v>11.025</v>
      </c>
      <c r="V22" s="92">
        <f>IF(AND(T22&gt;0,U22&gt;0),U22*100/T22,"")</f>
        <v>97.73069763318854</v>
      </c>
      <c r="W22" s="87"/>
      <c r="X22" s="102">
        <v>10</v>
      </c>
      <c r="Y22" s="88">
        <v>631.244</v>
      </c>
      <c r="Z22" s="88">
        <v>665.2089999999998</v>
      </c>
      <c r="AA22" s="88">
        <v>0</v>
      </c>
      <c r="AB22" s="88">
        <f>IF(AND(Z22&gt;0,AA22&gt;0),AA22*100/Z22,"")</f>
      </c>
    </row>
    <row r="23" spans="1:28" s="89" customFormat="1" ht="11.25" customHeight="1">
      <c r="A23" s="83"/>
      <c r="B23" s="85"/>
      <c r="C23" s="85"/>
      <c r="D23" s="101"/>
      <c r="E23" s="92"/>
      <c r="F23" s="92"/>
      <c r="G23" s="92"/>
      <c r="H23" s="92"/>
      <c r="I23" s="87"/>
      <c r="J23" s="102"/>
      <c r="K23" s="88"/>
      <c r="L23" s="88"/>
      <c r="M23" s="88"/>
      <c r="N23" s="87"/>
      <c r="O23" s="83" t="s">
        <v>183</v>
      </c>
      <c r="P23" s="85"/>
      <c r="Q23" s="85"/>
      <c r="R23" s="101">
        <v>11</v>
      </c>
      <c r="S23" s="92">
        <v>6.888</v>
      </c>
      <c r="T23" s="92">
        <v>7.17979</v>
      </c>
      <c r="U23" s="92"/>
      <c r="V23" s="92"/>
      <c r="W23" s="87"/>
      <c r="X23" s="102">
        <v>1</v>
      </c>
      <c r="Y23" s="88">
        <v>392.774</v>
      </c>
      <c r="Z23" s="88">
        <v>416.966</v>
      </c>
      <c r="AA23" s="88"/>
      <c r="AB23" s="88"/>
    </row>
    <row r="24" spans="1:28" s="89" customFormat="1" ht="11.25" customHeight="1">
      <c r="A24" s="83" t="s">
        <v>125</v>
      </c>
      <c r="B24" s="85"/>
      <c r="C24" s="85"/>
      <c r="D24" s="101"/>
      <c r="E24" s="92"/>
      <c r="F24" s="92"/>
      <c r="G24" s="92"/>
      <c r="H24" s="92"/>
      <c r="I24" s="87"/>
      <c r="J24" s="102"/>
      <c r="K24" s="88"/>
      <c r="L24" s="88"/>
      <c r="M24" s="88"/>
      <c r="N24" s="87"/>
      <c r="O24" s="83" t="s">
        <v>267</v>
      </c>
      <c r="P24" s="85"/>
      <c r="Q24" s="85"/>
      <c r="R24" s="101">
        <v>9</v>
      </c>
      <c r="S24" s="92">
        <v>5.816</v>
      </c>
      <c r="T24" s="92">
        <v>4.758</v>
      </c>
      <c r="U24" s="92">
        <v>4.797</v>
      </c>
      <c r="V24" s="92">
        <f>IF(AND(T24&gt;0,U24&gt;0),U24*100/T24,"")</f>
        <v>100.81967213114754</v>
      </c>
      <c r="W24" s="87"/>
      <c r="X24" s="102">
        <v>12</v>
      </c>
      <c r="Y24" s="88">
        <v>69.514</v>
      </c>
      <c r="Z24" s="88">
        <v>22.08000000000001</v>
      </c>
      <c r="AA24" s="88">
        <v>23.772000000000002</v>
      </c>
      <c r="AB24" s="88">
        <f>IF(AND(Z24&gt;0,AA24&gt;0),AA24*100/Z24,"")</f>
        <v>107.66304347826083</v>
      </c>
    </row>
    <row r="25" spans="1:28" s="89" customFormat="1" ht="11.25" customHeight="1">
      <c r="A25" s="83" t="s">
        <v>126</v>
      </c>
      <c r="B25" s="85"/>
      <c r="C25" s="85"/>
      <c r="D25" s="101">
        <v>11</v>
      </c>
      <c r="E25" s="92">
        <v>9.133</v>
      </c>
      <c r="F25" s="92">
        <v>9.443</v>
      </c>
      <c r="G25" s="92">
        <v>0</v>
      </c>
      <c r="H25" s="92">
        <f aca="true" t="shared" si="5" ref="H25:H32">IF(AND(F25&gt;0,G25&gt;0),G25*100/F25,"")</f>
      </c>
      <c r="I25" s="87"/>
      <c r="J25" s="102">
        <v>11</v>
      </c>
      <c r="K25" s="88">
        <v>17.671000000000003</v>
      </c>
      <c r="L25" s="88">
        <v>18.442</v>
      </c>
      <c r="M25" s="88">
        <v>0</v>
      </c>
      <c r="N25" s="87">
        <f aca="true" t="shared" si="6" ref="N25:N32">IF(AND(L25&gt;0,M25&gt;0),M25*100/L25,"")</f>
      </c>
      <c r="O25" s="83" t="s">
        <v>268</v>
      </c>
      <c r="P25" s="85"/>
      <c r="Q25" s="85"/>
      <c r="R25" s="101">
        <v>10</v>
      </c>
      <c r="S25" s="84">
        <v>26</v>
      </c>
      <c r="T25" s="84">
        <v>30.9</v>
      </c>
      <c r="U25" s="84">
        <v>31.5</v>
      </c>
      <c r="V25" s="92">
        <f>IF(AND(T25&gt;0,U25&gt;0),U25*100/T25,"")</f>
        <v>101.94174757281554</v>
      </c>
      <c r="W25" s="87"/>
      <c r="X25" s="102">
        <v>12</v>
      </c>
      <c r="Y25" s="88">
        <v>4.263000000000001</v>
      </c>
      <c r="Z25" s="88">
        <v>3.376</v>
      </c>
      <c r="AA25" s="88">
        <v>5.869</v>
      </c>
      <c r="AB25" s="88">
        <f>IF(AND(Z25&gt;0,AA25&gt;0),AA25*100/Z25,"")</f>
        <v>173.84478672985782</v>
      </c>
    </row>
    <row r="26" spans="1:28" s="89" customFormat="1" ht="11.25" customHeight="1">
      <c r="A26" s="83" t="s">
        <v>127</v>
      </c>
      <c r="B26" s="85"/>
      <c r="C26" s="85"/>
      <c r="D26" s="101">
        <v>11</v>
      </c>
      <c r="E26" s="92">
        <v>21.146</v>
      </c>
      <c r="F26" s="92">
        <v>21.93796</v>
      </c>
      <c r="G26" s="92">
        <v>21.257</v>
      </c>
      <c r="H26" s="92">
        <f t="shared" si="5"/>
        <v>96.89597391917937</v>
      </c>
      <c r="I26" s="87"/>
      <c r="J26" s="102">
        <v>8</v>
      </c>
      <c r="K26" s="88">
        <v>29.066</v>
      </c>
      <c r="L26" s="88">
        <v>28.566000000000003</v>
      </c>
      <c r="M26" s="88">
        <v>0</v>
      </c>
      <c r="N26" s="87">
        <f t="shared" si="6"/>
      </c>
      <c r="O26" s="83" t="s">
        <v>184</v>
      </c>
      <c r="P26" s="85"/>
      <c r="Q26" s="85"/>
      <c r="R26" s="101">
        <v>11</v>
      </c>
      <c r="S26" s="92">
        <v>2.893</v>
      </c>
      <c r="T26" s="92">
        <v>2.7011999999999996</v>
      </c>
      <c r="U26" s="92">
        <v>2.856</v>
      </c>
      <c r="V26" s="92">
        <f>IF(AND(T26&gt;0,U26&gt;0),U26*100/T26,"")</f>
        <v>105.73078631719237</v>
      </c>
      <c r="W26" s="87"/>
      <c r="X26" s="102">
        <v>12</v>
      </c>
      <c r="Y26" s="88">
        <v>81.15700000000001</v>
      </c>
      <c r="Z26" s="88">
        <v>77.606</v>
      </c>
      <c r="AA26" s="88">
        <v>82.435</v>
      </c>
      <c r="AB26" s="88">
        <f>IF(AND(Z26&gt;0,AA26&gt;0),AA26*100/Z26,"")</f>
        <v>106.22245702651857</v>
      </c>
    </row>
    <row r="27" spans="1:14" s="89" customFormat="1" ht="11.25" customHeight="1">
      <c r="A27" s="83" t="s">
        <v>128</v>
      </c>
      <c r="B27" s="85"/>
      <c r="C27" s="85"/>
      <c r="D27" s="101">
        <v>8</v>
      </c>
      <c r="E27" s="92">
        <v>36.667</v>
      </c>
      <c r="F27" s="92">
        <v>35.43047</v>
      </c>
      <c r="G27" s="92">
        <v>0</v>
      </c>
      <c r="H27" s="92">
        <f t="shared" si="5"/>
      </c>
      <c r="I27" s="87"/>
      <c r="J27" s="102">
        <v>8</v>
      </c>
      <c r="K27" s="88">
        <v>42.82300000000001</v>
      </c>
      <c r="L27" s="88">
        <v>31.705000000000002</v>
      </c>
      <c r="M27" s="88">
        <v>0</v>
      </c>
      <c r="N27" s="87">
        <f t="shared" si="6"/>
      </c>
    </row>
    <row r="28" spans="1:28" s="89" customFormat="1" ht="11.25" customHeight="1">
      <c r="A28" s="83" t="s">
        <v>129</v>
      </c>
      <c r="B28" s="85"/>
      <c r="C28" s="85"/>
      <c r="D28" s="101">
        <v>8</v>
      </c>
      <c r="E28" s="92">
        <v>38.413</v>
      </c>
      <c r="F28" s="92">
        <v>41.47901</v>
      </c>
      <c r="G28" s="92">
        <v>0</v>
      </c>
      <c r="H28" s="92">
        <f t="shared" si="5"/>
      </c>
      <c r="I28" s="87"/>
      <c r="J28" s="102">
        <v>8</v>
      </c>
      <c r="K28" s="88">
        <v>46.454</v>
      </c>
      <c r="L28" s="88">
        <v>39.2</v>
      </c>
      <c r="M28" s="88">
        <v>0</v>
      </c>
      <c r="N28" s="87">
        <f t="shared" si="6"/>
      </c>
      <c r="O28" s="83" t="s">
        <v>185</v>
      </c>
      <c r="P28" s="85"/>
      <c r="Q28" s="85"/>
      <c r="R28" s="101"/>
      <c r="S28" s="92"/>
      <c r="T28" s="92"/>
      <c r="U28" s="92"/>
      <c r="V28" s="92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130</v>
      </c>
      <c r="B29" s="85"/>
      <c r="C29" s="85"/>
      <c r="D29" s="101">
        <v>11</v>
      </c>
      <c r="E29" s="92">
        <v>116.993</v>
      </c>
      <c r="F29" s="92">
        <v>118.945</v>
      </c>
      <c r="G29" s="92">
        <v>121.20344</v>
      </c>
      <c r="H29" s="92">
        <f t="shared" si="5"/>
        <v>101.8987263020724</v>
      </c>
      <c r="I29" s="87"/>
      <c r="J29" s="102">
        <v>8</v>
      </c>
      <c r="K29" s="88">
        <v>222.459</v>
      </c>
      <c r="L29" s="88">
        <v>176.412</v>
      </c>
      <c r="M29" s="88">
        <v>0</v>
      </c>
      <c r="N29" s="87">
        <f t="shared" si="6"/>
      </c>
      <c r="O29" s="83" t="s">
        <v>186</v>
      </c>
      <c r="P29" s="85"/>
      <c r="Q29" s="85"/>
      <c r="R29" s="101">
        <v>0</v>
      </c>
      <c r="S29" s="92">
        <v>0</v>
      </c>
      <c r="T29" s="92">
        <v>0</v>
      </c>
      <c r="U29" s="92">
        <v>0</v>
      </c>
      <c r="V29" s="92">
        <f aca="true" t="shared" si="7" ref="V29:V34">IF(AND(T29&gt;0,U29&gt;0),U29*100/T29,"")</f>
      </c>
      <c r="W29" s="87"/>
      <c r="X29" s="102">
        <v>11</v>
      </c>
      <c r="Y29" s="88">
        <v>3496.1</v>
      </c>
      <c r="Z29" s="88">
        <v>3496.1</v>
      </c>
      <c r="AA29" s="88"/>
      <c r="AB29" s="88"/>
    </row>
    <row r="30" spans="1:28" s="89" customFormat="1" ht="11.25" customHeight="1">
      <c r="A30" s="83" t="s">
        <v>131</v>
      </c>
      <c r="B30" s="85"/>
      <c r="C30" s="85"/>
      <c r="D30" s="101">
        <v>11</v>
      </c>
      <c r="E30" s="92">
        <v>82.58</v>
      </c>
      <c r="F30" s="92">
        <v>79.792</v>
      </c>
      <c r="G30" s="92">
        <v>80.065</v>
      </c>
      <c r="H30" s="92">
        <f t="shared" si="5"/>
        <v>100.34213956286344</v>
      </c>
      <c r="I30" s="87"/>
      <c r="J30" s="102">
        <v>8</v>
      </c>
      <c r="K30" s="88">
        <v>112.40300000000002</v>
      </c>
      <c r="L30" s="88">
        <v>84.094</v>
      </c>
      <c r="M30" s="88">
        <v>0</v>
      </c>
      <c r="N30" s="87">
        <f t="shared" si="6"/>
      </c>
      <c r="O30" s="83" t="s">
        <v>187</v>
      </c>
      <c r="P30" s="85"/>
      <c r="Q30" s="85"/>
      <c r="R30" s="101">
        <v>0</v>
      </c>
      <c r="S30" s="92">
        <v>0</v>
      </c>
      <c r="T30" s="92">
        <v>0</v>
      </c>
      <c r="U30" s="92">
        <v>0</v>
      </c>
      <c r="V30" s="92">
        <f t="shared" si="7"/>
      </c>
      <c r="W30" s="87"/>
      <c r="X30" s="102">
        <v>11</v>
      </c>
      <c r="Y30" s="88">
        <v>1141.6</v>
      </c>
      <c r="Z30" s="88">
        <v>999.7090000000001</v>
      </c>
      <c r="AA30" s="88">
        <v>0</v>
      </c>
      <c r="AB30" s="88">
        <f>IF(AND(Z29&gt;0,AA30&gt;0),AA30*100/Z29,"")</f>
      </c>
    </row>
    <row r="31" spans="1:28" s="89" customFormat="1" ht="11.25" customHeight="1">
      <c r="A31" s="83" t="s">
        <v>132</v>
      </c>
      <c r="B31" s="85"/>
      <c r="C31" s="85"/>
      <c r="D31" s="101">
        <v>11</v>
      </c>
      <c r="E31" s="92">
        <v>2.386</v>
      </c>
      <c r="F31" s="92">
        <v>2.453</v>
      </c>
      <c r="G31" s="92">
        <v>1.763</v>
      </c>
      <c r="H31" s="92">
        <f t="shared" si="5"/>
        <v>71.87117814920505</v>
      </c>
      <c r="I31" s="87"/>
      <c r="J31" s="102">
        <v>8</v>
      </c>
      <c r="K31" s="88">
        <v>2.3830000000000005</v>
      </c>
      <c r="L31" s="88">
        <v>2.075</v>
      </c>
      <c r="M31" s="88">
        <v>0</v>
      </c>
      <c r="N31" s="87">
        <f t="shared" si="6"/>
      </c>
      <c r="O31" s="83" t="s">
        <v>188</v>
      </c>
      <c r="P31" s="85"/>
      <c r="Q31" s="85"/>
      <c r="R31" s="101">
        <v>0</v>
      </c>
      <c r="S31" s="92">
        <v>0</v>
      </c>
      <c r="T31" s="92">
        <v>0</v>
      </c>
      <c r="U31" s="92">
        <v>0</v>
      </c>
      <c r="V31" s="92">
        <f t="shared" si="7"/>
      </c>
      <c r="W31" s="87"/>
      <c r="X31" s="102">
        <v>12</v>
      </c>
      <c r="Y31" s="88">
        <v>81.6</v>
      </c>
      <c r="Z31" s="88">
        <v>83.80300000000001</v>
      </c>
      <c r="AA31" s="88">
        <v>0</v>
      </c>
      <c r="AB31" s="88"/>
    </row>
    <row r="32" spans="1:28" s="89" customFormat="1" ht="11.25" customHeight="1">
      <c r="A32" s="83" t="s">
        <v>133</v>
      </c>
      <c r="B32" s="85"/>
      <c r="C32" s="85"/>
      <c r="D32" s="101">
        <v>11</v>
      </c>
      <c r="E32" s="92">
        <v>43.561</v>
      </c>
      <c r="F32" s="92">
        <v>43.169</v>
      </c>
      <c r="G32" s="92">
        <v>43.859</v>
      </c>
      <c r="H32" s="92">
        <f t="shared" si="5"/>
        <v>101.59836920012047</v>
      </c>
      <c r="I32" s="87"/>
      <c r="J32" s="102">
        <v>8</v>
      </c>
      <c r="K32" s="88">
        <v>59.608999999999995</v>
      </c>
      <c r="L32" s="88">
        <v>48.899</v>
      </c>
      <c r="M32" s="88">
        <v>0</v>
      </c>
      <c r="N32" s="87">
        <f t="shared" si="6"/>
      </c>
      <c r="O32" s="83" t="s">
        <v>189</v>
      </c>
      <c r="P32" s="85"/>
      <c r="Q32" s="85"/>
      <c r="R32" s="101">
        <v>0</v>
      </c>
      <c r="S32" s="92">
        <v>0</v>
      </c>
      <c r="T32" s="92">
        <v>0</v>
      </c>
      <c r="U32" s="92">
        <v>0</v>
      </c>
      <c r="V32" s="92">
        <f t="shared" si="7"/>
      </c>
      <c r="W32" s="87"/>
      <c r="X32" s="102">
        <v>12</v>
      </c>
      <c r="Y32" s="88">
        <v>157.2</v>
      </c>
      <c r="Z32" s="88">
        <v>149.075</v>
      </c>
      <c r="AA32" s="88">
        <v>0</v>
      </c>
      <c r="AB32" s="88">
        <f>IF(AND(Z30&gt;0,AA32&gt;0),AA32*100/Z30,"")</f>
      </c>
    </row>
    <row r="33" spans="1:28" s="89" customFormat="1" ht="11.25" customHeight="1">
      <c r="A33" s="83"/>
      <c r="B33" s="85"/>
      <c r="C33" s="85"/>
      <c r="D33" s="101"/>
      <c r="E33" s="92"/>
      <c r="F33" s="92"/>
      <c r="G33" s="92"/>
      <c r="H33" s="92"/>
      <c r="I33" s="87"/>
      <c r="J33" s="102"/>
      <c r="K33" s="88"/>
      <c r="L33" s="88"/>
      <c r="M33" s="88"/>
      <c r="N33" s="87"/>
      <c r="O33" s="83" t="s">
        <v>190</v>
      </c>
      <c r="P33" s="85"/>
      <c r="Q33" s="85"/>
      <c r="R33" s="101">
        <v>0</v>
      </c>
      <c r="S33" s="92">
        <v>0</v>
      </c>
      <c r="T33" s="92">
        <v>0</v>
      </c>
      <c r="U33" s="92">
        <v>0</v>
      </c>
      <c r="V33" s="92">
        <f t="shared" si="7"/>
      </c>
      <c r="W33" s="87"/>
      <c r="X33" s="102">
        <v>1</v>
      </c>
      <c r="Y33" s="92">
        <v>1369.685</v>
      </c>
      <c r="Z33" s="92">
        <v>1080.7300000000002</v>
      </c>
      <c r="AA33" s="88">
        <v>0</v>
      </c>
      <c r="AB33" s="88">
        <f>IF(AND(Z31&gt;0,AA33&gt;0),AA33*100/Z31,"")</f>
      </c>
    </row>
    <row r="34" spans="1:28" s="89" customFormat="1" ht="11.25" customHeight="1">
      <c r="A34" s="83" t="s">
        <v>134</v>
      </c>
      <c r="B34" s="85"/>
      <c r="C34" s="85"/>
      <c r="D34" s="101"/>
      <c r="E34" s="92"/>
      <c r="F34" s="92"/>
      <c r="G34" s="92"/>
      <c r="H34" s="92"/>
      <c r="I34" s="87"/>
      <c r="J34" s="102"/>
      <c r="K34" s="88"/>
      <c r="L34" s="88"/>
      <c r="M34" s="88"/>
      <c r="N34" s="87"/>
      <c r="O34" s="83" t="s">
        <v>191</v>
      </c>
      <c r="P34" s="85"/>
      <c r="Q34" s="85"/>
      <c r="R34" s="101">
        <v>0</v>
      </c>
      <c r="S34" s="92">
        <v>0</v>
      </c>
      <c r="T34" s="92">
        <v>0</v>
      </c>
      <c r="U34" s="92">
        <v>0</v>
      </c>
      <c r="V34" s="92">
        <f t="shared" si="7"/>
      </c>
      <c r="W34" s="87"/>
      <c r="X34" s="102">
        <v>1</v>
      </c>
      <c r="Y34" s="92">
        <v>820.9849999999999</v>
      </c>
      <c r="Z34" s="92">
        <v>894.6</v>
      </c>
      <c r="AA34" s="88">
        <v>0</v>
      </c>
      <c r="AB34" s="88">
        <f>IF(AND(Z32&gt;0,AA34&gt;0),AA34*100/Z32,"")</f>
      </c>
    </row>
    <row r="35" spans="1:28" s="89" customFormat="1" ht="11.25" customHeight="1">
      <c r="A35" s="83" t="s">
        <v>135</v>
      </c>
      <c r="B35" s="85"/>
      <c r="C35" s="85"/>
      <c r="D35" s="101">
        <v>1</v>
      </c>
      <c r="E35" s="92">
        <v>3.44</v>
      </c>
      <c r="F35" s="92">
        <v>3.242</v>
      </c>
      <c r="G35" s="92">
        <v>3.181</v>
      </c>
      <c r="H35" s="92">
        <f>IF(AND(F35&gt;0,G35&gt;0),G35*100/F35,"")</f>
        <v>98.11844540407157</v>
      </c>
      <c r="I35" s="87"/>
      <c r="J35" s="102">
        <v>1</v>
      </c>
      <c r="K35" s="88">
        <v>81.156</v>
      </c>
      <c r="L35" s="88">
        <v>75.36</v>
      </c>
      <c r="M35" s="88">
        <v>78.417</v>
      </c>
      <c r="N35" s="87">
        <f>IF(AND(L35&gt;0,M35&gt;0),M35*100/L35,"")</f>
        <v>104.05652866242038</v>
      </c>
      <c r="O35" s="89" t="s">
        <v>269</v>
      </c>
      <c r="Y35" s="92">
        <f>Y32+Y33+Y34</f>
        <v>2347.87</v>
      </c>
      <c r="Z35" s="92">
        <f>Z32+Z33+Z34</f>
        <v>2124.405</v>
      </c>
      <c r="AA35" s="88">
        <f>AA32+AA33+AA34</f>
        <v>0</v>
      </c>
      <c r="AB35" s="88">
        <f>IF(AND(Z35&gt;0,AA35&gt;0),AA35*100/Z35,"")</f>
      </c>
    </row>
    <row r="36" spans="1:28" s="89" customFormat="1" ht="11.25" customHeight="1">
      <c r="A36" s="83" t="s">
        <v>136</v>
      </c>
      <c r="B36" s="85"/>
      <c r="C36" s="85"/>
      <c r="D36" s="101">
        <v>1</v>
      </c>
      <c r="E36" s="92">
        <v>13.449</v>
      </c>
      <c r="F36" s="92">
        <v>13.749</v>
      </c>
      <c r="G36" s="92">
        <v>13.592</v>
      </c>
      <c r="H36" s="92">
        <f>IF(AND(F36&gt;0,G36&gt;0),G36*100/F36,"")</f>
        <v>98.8580987708197</v>
      </c>
      <c r="I36" s="87"/>
      <c r="J36" s="102">
        <v>6</v>
      </c>
      <c r="K36" s="88">
        <v>410.99199999999996</v>
      </c>
      <c r="L36" s="88">
        <v>445.579</v>
      </c>
      <c r="M36" s="88">
        <v>0</v>
      </c>
      <c r="N36" s="87">
        <f>IF(AND(L36&gt;0,M36&gt;0),M36*100/L36,"")</f>
      </c>
      <c r="AA36" s="88">
        <v>0</v>
      </c>
      <c r="AB36" s="88">
        <f>IF(AND(Z34&gt;0,AA36&gt;0),AA36*100/Z34,"")</f>
      </c>
    </row>
    <row r="37" spans="1:28" s="89" customFormat="1" ht="11.25" customHeight="1">
      <c r="A37" s="83" t="s">
        <v>137</v>
      </c>
      <c r="B37" s="85"/>
      <c r="C37" s="85"/>
      <c r="D37" s="101">
        <v>9</v>
      </c>
      <c r="E37" s="92">
        <v>30.682</v>
      </c>
      <c r="F37" s="92">
        <v>31.008</v>
      </c>
      <c r="G37" s="92">
        <v>0</v>
      </c>
      <c r="H37" s="92">
        <f>IF(AND(F37&gt;0,G37&gt;0),G37*100/F37,"")</f>
      </c>
      <c r="I37" s="87"/>
      <c r="J37" s="102">
        <v>9</v>
      </c>
      <c r="K37" s="88">
        <v>884.7160000000001</v>
      </c>
      <c r="L37" s="88">
        <v>909.8449999999999</v>
      </c>
      <c r="M37" s="88">
        <v>0</v>
      </c>
      <c r="N37" s="87">
        <f>IF(AND(L37&gt;0,M37&gt;0),M37*100/L37,"")</f>
      </c>
      <c r="O37" s="83" t="s">
        <v>192</v>
      </c>
      <c r="P37" s="85"/>
      <c r="Q37" s="85"/>
      <c r="R37" s="101"/>
      <c r="S37" s="92"/>
      <c r="T37" s="92"/>
      <c r="U37" s="92"/>
      <c r="V37" s="92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138</v>
      </c>
      <c r="B38" s="85"/>
      <c r="C38" s="85"/>
      <c r="D38" s="101">
        <v>12</v>
      </c>
      <c r="E38" s="92">
        <v>17.833</v>
      </c>
      <c r="F38" s="92">
        <v>17.967</v>
      </c>
      <c r="G38" s="92">
        <v>0</v>
      </c>
      <c r="H38" s="92">
        <f>IF(AND(F38&gt;0,G38&gt;0),G38*100/F38,"")</f>
      </c>
      <c r="I38" s="87"/>
      <c r="J38" s="102">
        <v>12</v>
      </c>
      <c r="K38" s="88">
        <v>674.9689999999999</v>
      </c>
      <c r="L38" s="88">
        <v>723.4590000000003</v>
      </c>
      <c r="M38" s="88">
        <v>0</v>
      </c>
      <c r="N38" s="87">
        <f>IF(AND(L38&gt;0,M38&gt;0),M38*100/L38,"")</f>
      </c>
      <c r="O38" s="83" t="s">
        <v>193</v>
      </c>
      <c r="P38" s="85"/>
      <c r="Q38" s="85"/>
      <c r="R38" s="101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2">
        <v>11</v>
      </c>
      <c r="Y38" s="88">
        <v>77.069</v>
      </c>
      <c r="Z38" s="88">
        <v>92.81799999999998</v>
      </c>
      <c r="AA38" s="88"/>
      <c r="AB38" s="88"/>
    </row>
    <row r="39" spans="1:28" s="89" customFormat="1" ht="11.25" customHeight="1">
      <c r="A39" s="83" t="s">
        <v>139</v>
      </c>
      <c r="B39" s="85"/>
      <c r="C39" s="85"/>
      <c r="D39" s="101">
        <v>12</v>
      </c>
      <c r="E39" s="92">
        <v>65.404</v>
      </c>
      <c r="F39" s="92">
        <v>65.96622</v>
      </c>
      <c r="G39" s="92">
        <v>0</v>
      </c>
      <c r="H39" s="92">
        <f>IF(AND(F39&gt;0,G39&gt;0),G39*100/F39,"")</f>
      </c>
      <c r="I39" s="87"/>
      <c r="J39" s="102">
        <v>12</v>
      </c>
      <c r="K39" s="88">
        <v>2051.8329999999996</v>
      </c>
      <c r="L39" s="88">
        <v>2141.349</v>
      </c>
      <c r="M39" s="88">
        <v>0</v>
      </c>
      <c r="N39" s="87">
        <f>IF(AND(L39&gt;0,M39&gt;0),M39*100/L39,"")</f>
      </c>
      <c r="O39" s="83" t="s">
        <v>194</v>
      </c>
      <c r="P39" s="85"/>
      <c r="Q39" s="85"/>
      <c r="R39" s="101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2">
        <v>11</v>
      </c>
      <c r="Y39" s="88">
        <v>445.549</v>
      </c>
      <c r="Z39" s="88">
        <v>490.919</v>
      </c>
      <c r="AA39" s="88">
        <v>0</v>
      </c>
      <c r="AB39" s="88">
        <f>IF(AND(Z38&gt;0,AA39&gt;0),AA39*100/Z38,"")</f>
      </c>
    </row>
    <row r="40" spans="1:28" s="89" customFormat="1" ht="11.25" customHeight="1">
      <c r="A40" s="83"/>
      <c r="B40" s="85"/>
      <c r="C40" s="85"/>
      <c r="D40" s="101"/>
      <c r="E40" s="92"/>
      <c r="F40" s="92"/>
      <c r="G40" s="92"/>
      <c r="H40" s="92"/>
      <c r="I40" s="87"/>
      <c r="J40" s="102"/>
      <c r="K40" s="88"/>
      <c r="L40" s="88"/>
      <c r="M40" s="88"/>
      <c r="N40" s="87"/>
      <c r="O40" s="89" t="s">
        <v>270</v>
      </c>
      <c r="Y40" s="88">
        <f>SUM(Y38:Y39)</f>
        <v>522.6179999999999</v>
      </c>
      <c r="Z40" s="88">
        <f>SUM(Z38:Z39)</f>
        <v>583.737</v>
      </c>
      <c r="AA40" s="88">
        <f>SUM(AA38:AA39)</f>
        <v>0</v>
      </c>
      <c r="AB40" s="88">
        <f>IF(AND(Z40&gt;0,AA40&gt;0),AA40*100/Z40,"")</f>
      </c>
    </row>
    <row r="41" spans="1:28" s="89" customFormat="1" ht="11.25" customHeight="1">
      <c r="A41" s="83" t="s">
        <v>140</v>
      </c>
      <c r="B41" s="85"/>
      <c r="C41" s="85"/>
      <c r="D41" s="101"/>
      <c r="E41" s="92"/>
      <c r="F41" s="92"/>
      <c r="G41" s="92"/>
      <c r="H41" s="92"/>
      <c r="I41" s="87"/>
      <c r="J41" s="102"/>
      <c r="K41" s="88"/>
      <c r="L41" s="88"/>
      <c r="M41" s="88"/>
      <c r="N41" s="87"/>
      <c r="O41" s="83" t="s">
        <v>195</v>
      </c>
      <c r="P41" s="85"/>
      <c r="Q41" s="85"/>
      <c r="R41" s="101">
        <v>0</v>
      </c>
      <c r="S41" s="92">
        <v>0</v>
      </c>
      <c r="T41" s="92">
        <v>0</v>
      </c>
      <c r="U41" s="92">
        <v>0</v>
      </c>
      <c r="V41" s="92">
        <f aca="true" t="shared" si="8" ref="V41:V55">IF(AND(T41&gt;0,U41&gt;0),U41*100/T41,"")</f>
      </c>
      <c r="W41" s="87"/>
      <c r="X41" s="102">
        <v>11</v>
      </c>
      <c r="Y41" s="88">
        <v>324.04899999999986</v>
      </c>
      <c r="Z41" s="88">
        <v>308.12600000000003</v>
      </c>
      <c r="AA41" s="88">
        <v>0</v>
      </c>
      <c r="AB41" s="88">
        <f>IF(AND(Z41&gt;0,AA41&gt;0),AA41*100/Z41,"")</f>
      </c>
    </row>
    <row r="42" spans="1:28" s="89" customFormat="1" ht="11.25" customHeight="1">
      <c r="A42" s="83" t="s">
        <v>141</v>
      </c>
      <c r="B42" s="85"/>
      <c r="C42" s="85"/>
      <c r="D42" s="101">
        <v>1</v>
      </c>
      <c r="E42" s="92">
        <v>7.777</v>
      </c>
      <c r="F42" s="92">
        <v>8.919</v>
      </c>
      <c r="G42" s="92">
        <v>6.873</v>
      </c>
      <c r="H42" s="92">
        <f aca="true" t="shared" si="9" ref="H42:H49">IF(AND(F42&gt;0,G42&gt;0),G42*100/F42,"")</f>
        <v>77.0602085435587</v>
      </c>
      <c r="I42" s="87"/>
      <c r="J42" s="102">
        <v>9</v>
      </c>
      <c r="K42" s="88">
        <v>576.104</v>
      </c>
      <c r="L42" s="88">
        <v>607.842</v>
      </c>
      <c r="M42" s="88">
        <v>0</v>
      </c>
      <c r="N42" s="87">
        <f aca="true" t="shared" si="10" ref="N42:N49">IF(AND(L42&gt;0,M42&gt;0),M42*100/L42,"")</f>
      </c>
      <c r="O42" s="83" t="s">
        <v>196</v>
      </c>
      <c r="P42" s="85"/>
      <c r="Q42" s="85"/>
      <c r="R42" s="101">
        <v>0</v>
      </c>
      <c r="S42" s="92">
        <v>0</v>
      </c>
      <c r="T42" s="92">
        <v>0</v>
      </c>
      <c r="U42" s="92">
        <v>0</v>
      </c>
      <c r="V42" s="92">
        <f t="shared" si="8"/>
      </c>
      <c r="W42" s="87"/>
      <c r="X42" s="102">
        <v>11</v>
      </c>
      <c r="Y42" s="88">
        <v>133.29600000000002</v>
      </c>
      <c r="Z42" s="88">
        <v>112.26999999999998</v>
      </c>
      <c r="AA42" s="88">
        <v>0</v>
      </c>
      <c r="AB42" s="88">
        <f>IF(AND(Z42&gt;0,AA42&gt;0),AA42*100/Z42,"")</f>
      </c>
    </row>
    <row r="43" spans="1:28" s="89" customFormat="1" ht="11.25" customHeight="1">
      <c r="A43" s="83" t="s">
        <v>142</v>
      </c>
      <c r="B43" s="85"/>
      <c r="C43" s="85"/>
      <c r="D43" s="101">
        <v>12</v>
      </c>
      <c r="E43" s="92">
        <v>19.844</v>
      </c>
      <c r="F43" s="92">
        <v>20.63304</v>
      </c>
      <c r="G43" s="92">
        <v>0</v>
      </c>
      <c r="H43" s="92">
        <f t="shared" si="9"/>
      </c>
      <c r="I43" s="87"/>
      <c r="J43" s="102">
        <v>12</v>
      </c>
      <c r="K43" s="88">
        <v>1856.74</v>
      </c>
      <c r="L43" s="88">
        <v>1976.8540000000003</v>
      </c>
      <c r="M43" s="88">
        <v>0</v>
      </c>
      <c r="N43" s="87">
        <f t="shared" si="10"/>
      </c>
      <c r="O43" s="83" t="s">
        <v>197</v>
      </c>
      <c r="P43" s="85"/>
      <c r="Q43" s="85"/>
      <c r="R43" s="101">
        <v>0</v>
      </c>
      <c r="S43" s="92">
        <v>0</v>
      </c>
      <c r="T43" s="92">
        <v>0</v>
      </c>
      <c r="U43" s="92">
        <v>0</v>
      </c>
      <c r="V43" s="92">
        <f t="shared" si="8"/>
      </c>
      <c r="W43" s="87"/>
      <c r="X43" s="102">
        <v>11</v>
      </c>
      <c r="Y43" s="88">
        <v>83.118</v>
      </c>
      <c r="Z43" s="88">
        <v>113.55999999999999</v>
      </c>
      <c r="AA43" s="88">
        <v>0</v>
      </c>
      <c r="AB43" s="88">
        <f>IF(AND(Z43&gt;0,AA43&gt;0),AA43*100/Z43,"")</f>
      </c>
    </row>
    <row r="44" spans="1:28" s="89" customFormat="1" ht="11.25" customHeight="1">
      <c r="A44" s="83" t="s">
        <v>262</v>
      </c>
      <c r="B44" s="85"/>
      <c r="C44" s="85"/>
      <c r="D44" s="101"/>
      <c r="E44" s="92">
        <f>E42+E43</f>
        <v>27.621000000000002</v>
      </c>
      <c r="F44" s="92">
        <f aca="true" t="shared" si="11" ref="F44:M44">F42+F43</f>
        <v>29.55204</v>
      </c>
      <c r="G44" s="92"/>
      <c r="H44" s="92"/>
      <c r="I44" s="87">
        <f t="shared" si="11"/>
        <v>0</v>
      </c>
      <c r="J44" s="102">
        <f t="shared" si="11"/>
        <v>21</v>
      </c>
      <c r="K44" s="88">
        <f t="shared" si="11"/>
        <v>2432.844</v>
      </c>
      <c r="L44" s="88">
        <f t="shared" si="11"/>
        <v>2584.6960000000004</v>
      </c>
      <c r="M44" s="88">
        <f t="shared" si="11"/>
        <v>0</v>
      </c>
      <c r="N44" s="87">
        <f t="shared" si="10"/>
      </c>
      <c r="O44" s="83" t="s">
        <v>271</v>
      </c>
      <c r="P44" s="85"/>
      <c r="Q44" s="85"/>
      <c r="R44" s="101">
        <v>0</v>
      </c>
      <c r="S44" s="92">
        <v>0</v>
      </c>
      <c r="T44" s="92">
        <v>0</v>
      </c>
      <c r="U44" s="92">
        <v>0</v>
      </c>
      <c r="V44" s="92">
        <f t="shared" si="8"/>
      </c>
      <c r="W44" s="87"/>
      <c r="X44" s="102">
        <v>9</v>
      </c>
      <c r="Y44" s="88">
        <v>825.954</v>
      </c>
      <c r="Z44" s="88">
        <v>701.36</v>
      </c>
      <c r="AA44" s="88"/>
      <c r="AB44" s="88"/>
    </row>
    <row r="45" spans="1:28" s="89" customFormat="1" ht="11.25" customHeight="1">
      <c r="A45" s="83" t="s">
        <v>143</v>
      </c>
      <c r="B45" s="85"/>
      <c r="C45" s="85"/>
      <c r="D45" s="101">
        <v>1</v>
      </c>
      <c r="E45" s="92">
        <v>61.568</v>
      </c>
      <c r="F45" s="92">
        <v>57.195</v>
      </c>
      <c r="G45" s="92">
        <v>0</v>
      </c>
      <c r="H45" s="92">
        <f t="shared" si="9"/>
      </c>
      <c r="I45" s="87"/>
      <c r="J45" s="102">
        <v>1</v>
      </c>
      <c r="K45" s="88">
        <v>190.53799999999998</v>
      </c>
      <c r="L45" s="88">
        <v>155.042</v>
      </c>
      <c r="M45" s="88">
        <v>0</v>
      </c>
      <c r="N45" s="87">
        <f t="shared" si="10"/>
      </c>
      <c r="O45" s="83" t="s">
        <v>198</v>
      </c>
      <c r="P45" s="85"/>
      <c r="Q45" s="85"/>
      <c r="R45" s="101">
        <v>0</v>
      </c>
      <c r="S45" s="92">
        <v>0</v>
      </c>
      <c r="T45" s="92">
        <v>0</v>
      </c>
      <c r="U45" s="92">
        <v>0</v>
      </c>
      <c r="V45" s="92">
        <f t="shared" si="8"/>
      </c>
      <c r="W45" s="87"/>
      <c r="X45" s="102">
        <v>11</v>
      </c>
      <c r="Y45" s="88">
        <v>155.834</v>
      </c>
      <c r="Z45" s="88">
        <v>181.38000000000002</v>
      </c>
      <c r="AA45" s="88">
        <v>0</v>
      </c>
      <c r="AB45" s="88">
        <f aca="true" t="shared" si="12" ref="AB45:AB56">IF(AND(Z44&gt;0,AA45&gt;0),AA45*100/Z44,"")</f>
      </c>
    </row>
    <row r="46" spans="1:28" s="89" customFormat="1" ht="11.25" customHeight="1">
      <c r="A46" s="83" t="s">
        <v>144</v>
      </c>
      <c r="B46" s="85"/>
      <c r="C46" s="85"/>
      <c r="D46" s="101">
        <v>11</v>
      </c>
      <c r="E46" s="92">
        <v>650.054</v>
      </c>
      <c r="F46" s="92">
        <v>626.41697</v>
      </c>
      <c r="G46" s="92">
        <v>0</v>
      </c>
      <c r="H46" s="92">
        <f t="shared" si="9"/>
      </c>
      <c r="I46" s="87"/>
      <c r="J46" s="102">
        <v>11</v>
      </c>
      <c r="K46" s="88">
        <v>883.094</v>
      </c>
      <c r="L46" s="88">
        <v>767.096</v>
      </c>
      <c r="M46" s="88">
        <v>0</v>
      </c>
      <c r="N46" s="87">
        <f t="shared" si="10"/>
      </c>
      <c r="O46" s="83" t="s">
        <v>199</v>
      </c>
      <c r="P46" s="85"/>
      <c r="Q46" s="85"/>
      <c r="R46" s="101">
        <v>0</v>
      </c>
      <c r="S46" s="92">
        <v>0</v>
      </c>
      <c r="T46" s="92">
        <v>0</v>
      </c>
      <c r="U46" s="92">
        <v>0</v>
      </c>
      <c r="V46" s="92">
        <f t="shared" si="8"/>
      </c>
      <c r="W46" s="87"/>
      <c r="X46" s="102">
        <v>11</v>
      </c>
      <c r="Y46" s="88">
        <v>420.144</v>
      </c>
      <c r="Z46" s="88">
        <v>417.551</v>
      </c>
      <c r="AA46" s="88">
        <v>0</v>
      </c>
      <c r="AB46" s="88">
        <f t="shared" si="12"/>
      </c>
    </row>
    <row r="47" spans="1:28" s="89" customFormat="1" ht="11.25" customHeight="1">
      <c r="A47" s="83" t="s">
        <v>145</v>
      </c>
      <c r="B47" s="85"/>
      <c r="C47" s="85"/>
      <c r="D47" s="101">
        <v>11</v>
      </c>
      <c r="E47" s="92">
        <v>1.45</v>
      </c>
      <c r="F47" s="92">
        <v>1.5537999999999998</v>
      </c>
      <c r="G47" s="92">
        <v>0</v>
      </c>
      <c r="H47" s="92">
        <f t="shared" si="9"/>
      </c>
      <c r="I47" s="87"/>
      <c r="J47" s="102">
        <v>11</v>
      </c>
      <c r="K47" s="88">
        <v>4.515000000000001</v>
      </c>
      <c r="L47" s="88">
        <v>4.771000000000001</v>
      </c>
      <c r="M47" s="88">
        <v>0</v>
      </c>
      <c r="N47" s="87">
        <f t="shared" si="10"/>
      </c>
      <c r="O47" s="83" t="s">
        <v>200</v>
      </c>
      <c r="P47" s="85"/>
      <c r="Q47" s="85"/>
      <c r="R47" s="101">
        <v>0</v>
      </c>
      <c r="S47" s="92">
        <v>0</v>
      </c>
      <c r="T47" s="92">
        <v>0</v>
      </c>
      <c r="U47" s="92">
        <v>0</v>
      </c>
      <c r="V47" s="92">
        <f t="shared" si="8"/>
      </c>
      <c r="W47" s="87"/>
      <c r="X47" s="102">
        <v>10</v>
      </c>
      <c r="Y47" s="88">
        <v>59.89999999999999</v>
      </c>
      <c r="Z47" s="88">
        <v>52.198</v>
      </c>
      <c r="AA47" s="88">
        <v>0</v>
      </c>
      <c r="AB47" s="88">
        <f t="shared" si="12"/>
      </c>
    </row>
    <row r="48" spans="1:28" s="89" customFormat="1" ht="11.25" customHeight="1">
      <c r="A48" s="83" t="s">
        <v>146</v>
      </c>
      <c r="B48" s="85"/>
      <c r="C48" s="85"/>
      <c r="D48" s="101">
        <v>11</v>
      </c>
      <c r="E48" s="92">
        <v>71.473</v>
      </c>
      <c r="F48" s="92">
        <v>83.09175</v>
      </c>
      <c r="G48" s="92">
        <v>99.30808</v>
      </c>
      <c r="H48" s="92">
        <f t="shared" si="9"/>
        <v>119.51617338664789</v>
      </c>
      <c r="I48" s="87"/>
      <c r="J48" s="102">
        <v>7</v>
      </c>
      <c r="K48" s="88">
        <v>194.99800000000002</v>
      </c>
      <c r="L48" s="88">
        <v>216.51500000000001</v>
      </c>
      <c r="M48" s="88">
        <v>0</v>
      </c>
      <c r="N48" s="87">
        <f t="shared" si="10"/>
      </c>
      <c r="O48" s="83" t="s">
        <v>201</v>
      </c>
      <c r="P48" s="85"/>
      <c r="Q48" s="85"/>
      <c r="R48" s="101">
        <v>0</v>
      </c>
      <c r="S48" s="92">
        <v>0</v>
      </c>
      <c r="T48" s="92">
        <v>0</v>
      </c>
      <c r="U48" s="92">
        <v>0</v>
      </c>
      <c r="V48" s="92">
        <f t="shared" si="8"/>
      </c>
      <c r="W48" s="87"/>
      <c r="X48" s="102">
        <v>12</v>
      </c>
      <c r="Y48" s="88">
        <v>27.613000000000007</v>
      </c>
      <c r="Z48" s="88">
        <v>27.343</v>
      </c>
      <c r="AA48" s="88">
        <v>0</v>
      </c>
      <c r="AB48" s="88">
        <f t="shared" si="12"/>
      </c>
    </row>
    <row r="49" spans="1:28" s="89" customFormat="1" ht="11.25" customHeight="1">
      <c r="A49" s="83" t="s">
        <v>147</v>
      </c>
      <c r="B49" s="85"/>
      <c r="C49" s="85"/>
      <c r="D49" s="101">
        <v>10</v>
      </c>
      <c r="E49" s="92">
        <v>8.172</v>
      </c>
      <c r="F49" s="92">
        <v>7.896</v>
      </c>
      <c r="G49" s="92">
        <v>0</v>
      </c>
      <c r="H49" s="92">
        <f t="shared" si="9"/>
      </c>
      <c r="I49" s="87"/>
      <c r="J49" s="102">
        <v>11</v>
      </c>
      <c r="K49" s="88">
        <v>24.532</v>
      </c>
      <c r="L49" s="88">
        <v>25.272</v>
      </c>
      <c r="M49" s="88">
        <v>0</v>
      </c>
      <c r="N49" s="87">
        <f t="shared" si="10"/>
      </c>
      <c r="O49" s="83" t="s">
        <v>202</v>
      </c>
      <c r="P49" s="85"/>
      <c r="Q49" s="85"/>
      <c r="R49" s="101">
        <v>0</v>
      </c>
      <c r="S49" s="92">
        <v>0</v>
      </c>
      <c r="T49" s="92">
        <v>0</v>
      </c>
      <c r="U49" s="92">
        <v>0</v>
      </c>
      <c r="V49" s="92">
        <f t="shared" si="8"/>
      </c>
      <c r="W49" s="87"/>
      <c r="X49" s="102">
        <v>1</v>
      </c>
      <c r="Y49" s="88">
        <v>99.125</v>
      </c>
      <c r="Z49" s="88">
        <v>106.751</v>
      </c>
      <c r="AA49" s="88">
        <v>0</v>
      </c>
      <c r="AB49" s="88">
        <f t="shared" si="12"/>
      </c>
    </row>
    <row r="50" spans="1:28" s="89" customFormat="1" ht="11.25" customHeight="1">
      <c r="A50" s="83"/>
      <c r="B50" s="85"/>
      <c r="C50" s="85"/>
      <c r="D50" s="101"/>
      <c r="E50" s="92"/>
      <c r="F50" s="92"/>
      <c r="G50" s="92"/>
      <c r="H50" s="92"/>
      <c r="I50" s="87"/>
      <c r="J50" s="102"/>
      <c r="K50" s="88"/>
      <c r="L50" s="88"/>
      <c r="M50" s="88"/>
      <c r="N50" s="87"/>
      <c r="O50" s="83" t="s">
        <v>203</v>
      </c>
      <c r="P50" s="85"/>
      <c r="Q50" s="85"/>
      <c r="R50" s="101">
        <v>0</v>
      </c>
      <c r="S50" s="92">
        <v>0</v>
      </c>
      <c r="T50" s="92">
        <v>0</v>
      </c>
      <c r="U50" s="92">
        <v>0</v>
      </c>
      <c r="V50" s="92">
        <f t="shared" si="8"/>
      </c>
      <c r="W50" s="87"/>
      <c r="X50" s="102">
        <v>10</v>
      </c>
      <c r="Y50" s="88">
        <v>483.555</v>
      </c>
      <c r="Z50" s="88">
        <v>441.29799999999994</v>
      </c>
      <c r="AA50" s="88">
        <v>0</v>
      </c>
      <c r="AB50" s="88">
        <f t="shared" si="12"/>
      </c>
    </row>
    <row r="51" spans="1:28" s="89" customFormat="1" ht="11.25" customHeight="1">
      <c r="A51" s="83" t="s">
        <v>148</v>
      </c>
      <c r="B51" s="85"/>
      <c r="C51" s="85"/>
      <c r="D51" s="101"/>
      <c r="E51" s="92"/>
      <c r="F51" s="92"/>
      <c r="G51" s="92"/>
      <c r="H51" s="92"/>
      <c r="I51" s="87"/>
      <c r="J51" s="102"/>
      <c r="K51" s="88"/>
      <c r="L51" s="88"/>
      <c r="M51" s="88"/>
      <c r="N51" s="87"/>
      <c r="O51" s="83" t="s">
        <v>272</v>
      </c>
      <c r="P51" s="85"/>
      <c r="Q51" s="85"/>
      <c r="R51" s="101">
        <v>0</v>
      </c>
      <c r="S51" s="92">
        <v>0</v>
      </c>
      <c r="T51" s="92">
        <v>0</v>
      </c>
      <c r="U51" s="92">
        <v>0</v>
      </c>
      <c r="V51" s="92">
        <f t="shared" si="8"/>
      </c>
      <c r="W51" s="87"/>
      <c r="X51" s="102">
        <v>11</v>
      </c>
      <c r="Y51" s="88">
        <v>17.114</v>
      </c>
      <c r="Z51" s="88">
        <v>17.136999999999997</v>
      </c>
      <c r="AA51" s="88">
        <v>0</v>
      </c>
      <c r="AB51" s="88">
        <f t="shared" si="12"/>
      </c>
    </row>
    <row r="52" spans="1:28" s="89" customFormat="1" ht="11.25" customHeight="1">
      <c r="A52" s="83" t="s">
        <v>149</v>
      </c>
      <c r="B52" s="85"/>
      <c r="C52" s="85"/>
      <c r="D52" s="101">
        <v>11</v>
      </c>
      <c r="E52" s="92">
        <v>115.121</v>
      </c>
      <c r="F52" s="92">
        <v>110.228</v>
      </c>
      <c r="G52" s="92">
        <v>0</v>
      </c>
      <c r="H52" s="92">
        <f>IF(AND(F52&gt;0,G52&gt;0),G52*100/F52,"")</f>
      </c>
      <c r="I52" s="87"/>
      <c r="J52" s="102">
        <v>11</v>
      </c>
      <c r="K52" s="88">
        <v>4250.832</v>
      </c>
      <c r="L52" s="88">
        <v>4074.027</v>
      </c>
      <c r="M52" s="88">
        <v>0</v>
      </c>
      <c r="N52" s="87">
        <f>IF(AND(L52&gt;0,M52&gt;0),M52*100/L52,"")</f>
      </c>
      <c r="O52" s="83" t="s">
        <v>204</v>
      </c>
      <c r="P52" s="85"/>
      <c r="Q52" s="85"/>
      <c r="R52" s="101">
        <v>0</v>
      </c>
      <c r="S52" s="92">
        <v>0</v>
      </c>
      <c r="T52" s="92">
        <v>0</v>
      </c>
      <c r="U52" s="92">
        <v>0</v>
      </c>
      <c r="V52" s="92">
        <f t="shared" si="8"/>
      </c>
      <c r="W52" s="87"/>
      <c r="X52" s="102">
        <v>12</v>
      </c>
      <c r="Y52" s="88">
        <v>188.68700000000004</v>
      </c>
      <c r="Z52" s="88">
        <v>116.55699999999999</v>
      </c>
      <c r="AA52" s="88">
        <v>0</v>
      </c>
      <c r="AB52" s="88">
        <f t="shared" si="12"/>
      </c>
    </row>
    <row r="53" spans="1:28" s="89" customFormat="1" ht="11.25" customHeight="1">
      <c r="A53" s="83" t="s">
        <v>150</v>
      </c>
      <c r="B53" s="85"/>
      <c r="C53" s="85"/>
      <c r="D53" s="101">
        <v>11</v>
      </c>
      <c r="E53" s="92">
        <v>255.89</v>
      </c>
      <c r="F53" s="92">
        <v>233.85009</v>
      </c>
      <c r="G53" s="92">
        <v>0</v>
      </c>
      <c r="H53" s="92">
        <f>IF(AND(F53&gt;0,G53&gt;0),G53*100/F53,"")</f>
      </c>
      <c r="I53" s="87"/>
      <c r="J53" s="102">
        <v>11</v>
      </c>
      <c r="K53" s="88">
        <v>9624.211000000001</v>
      </c>
      <c r="L53" s="88">
        <v>9061.116000000002</v>
      </c>
      <c r="M53" s="88">
        <v>0</v>
      </c>
      <c r="N53" s="87">
        <f>IF(AND(L53&gt;0,M53&gt;0),M53*100/L53,"")</f>
      </c>
      <c r="O53" s="83" t="s">
        <v>205</v>
      </c>
      <c r="P53" s="85"/>
      <c r="Q53" s="85"/>
      <c r="R53" s="101">
        <v>0</v>
      </c>
      <c r="S53" s="92">
        <v>0</v>
      </c>
      <c r="T53" s="92">
        <v>0</v>
      </c>
      <c r="U53" s="92">
        <v>0</v>
      </c>
      <c r="V53" s="92">
        <f t="shared" si="8"/>
      </c>
      <c r="W53" s="87"/>
      <c r="X53" s="102">
        <v>6</v>
      </c>
      <c r="Y53" s="88">
        <v>49.638999999999996</v>
      </c>
      <c r="Z53" s="88">
        <v>48.731</v>
      </c>
      <c r="AA53" s="88">
        <v>0</v>
      </c>
      <c r="AB53" s="88">
        <f t="shared" si="12"/>
      </c>
    </row>
    <row r="54" spans="1:28" s="89" customFormat="1" ht="11.25" customHeight="1">
      <c r="A54" s="83" t="s">
        <v>151</v>
      </c>
      <c r="B54" s="85"/>
      <c r="C54" s="85"/>
      <c r="D54" s="101">
        <v>11</v>
      </c>
      <c r="E54" s="92">
        <v>148.924</v>
      </c>
      <c r="F54" s="92">
        <v>159.335</v>
      </c>
      <c r="G54" s="92">
        <v>0</v>
      </c>
      <c r="H54" s="92">
        <f>IF(AND(F54&gt;0,G54&gt;0),G54*100/F54,"")</f>
      </c>
      <c r="I54" s="87"/>
      <c r="J54" s="102">
        <v>11</v>
      </c>
      <c r="K54" s="88">
        <v>2155.0420000000004</v>
      </c>
      <c r="L54" s="88">
        <v>2197.094</v>
      </c>
      <c r="M54" s="88">
        <v>0</v>
      </c>
      <c r="N54" s="87">
        <f>IF(AND(L54&gt;0,M54&gt;0),M54*100/L54,"")</f>
      </c>
      <c r="O54" s="83" t="s">
        <v>273</v>
      </c>
      <c r="P54" s="85"/>
      <c r="Q54" s="85"/>
      <c r="R54" s="101">
        <v>0</v>
      </c>
      <c r="S54" s="92">
        <v>0</v>
      </c>
      <c r="T54" s="92">
        <v>0</v>
      </c>
      <c r="U54" s="92">
        <v>0</v>
      </c>
      <c r="V54" s="92">
        <f t="shared" si="8"/>
      </c>
      <c r="W54" s="87"/>
      <c r="X54" s="102">
        <v>11</v>
      </c>
      <c r="Y54" s="88">
        <v>421.60999999999996</v>
      </c>
      <c r="Z54" s="88">
        <v>313.283</v>
      </c>
      <c r="AA54" s="88">
        <v>0</v>
      </c>
      <c r="AB54" s="88">
        <f t="shared" si="12"/>
      </c>
    </row>
    <row r="55" spans="1:28" s="89" customFormat="1" ht="11.25" customHeight="1">
      <c r="A55" s="83"/>
      <c r="B55" s="85"/>
      <c r="C55" s="85"/>
      <c r="D55" s="101"/>
      <c r="E55" s="92"/>
      <c r="F55" s="92"/>
      <c r="G55" s="92"/>
      <c r="H55" s="92"/>
      <c r="I55" s="87"/>
      <c r="J55" s="102"/>
      <c r="K55" s="88"/>
      <c r="L55" s="88"/>
      <c r="M55" s="88"/>
      <c r="N55" s="87"/>
      <c r="O55" s="83" t="s">
        <v>274</v>
      </c>
      <c r="P55" s="85"/>
      <c r="Q55" s="85"/>
      <c r="R55" s="101">
        <v>0</v>
      </c>
      <c r="S55" s="92">
        <v>0</v>
      </c>
      <c r="T55" s="92">
        <v>0</v>
      </c>
      <c r="U55" s="92">
        <v>0</v>
      </c>
      <c r="V55" s="92">
        <f t="shared" si="8"/>
      </c>
      <c r="W55" s="87"/>
      <c r="X55" s="102">
        <v>11</v>
      </c>
      <c r="Y55" s="88">
        <v>5.587000000000001</v>
      </c>
      <c r="Z55" s="88">
        <v>5.0440000000000005</v>
      </c>
      <c r="AA55" s="88">
        <v>0</v>
      </c>
      <c r="AB55" s="88">
        <f t="shared" si="12"/>
      </c>
    </row>
    <row r="56" spans="1:28" s="89" customFormat="1" ht="11.25" customHeight="1">
      <c r="A56" s="83" t="s">
        <v>152</v>
      </c>
      <c r="B56" s="85"/>
      <c r="C56" s="85"/>
      <c r="D56" s="101"/>
      <c r="E56" s="92"/>
      <c r="F56" s="92"/>
      <c r="G56" s="92"/>
      <c r="H56" s="92"/>
      <c r="I56" s="87"/>
      <c r="J56" s="102"/>
      <c r="K56" s="88"/>
      <c r="L56" s="88"/>
      <c r="M56" s="88"/>
      <c r="N56" s="87"/>
      <c r="AA56" s="88">
        <v>0</v>
      </c>
      <c r="AB56" s="88">
        <f t="shared" si="12"/>
      </c>
    </row>
    <row r="57" spans="1:28" s="89" customFormat="1" ht="11.25" customHeight="1">
      <c r="A57" s="83" t="s">
        <v>153</v>
      </c>
      <c r="B57" s="85"/>
      <c r="C57" s="85"/>
      <c r="D57" s="101">
        <v>11</v>
      </c>
      <c r="E57" s="92">
        <v>4.599</v>
      </c>
      <c r="F57" s="92">
        <v>5.428</v>
      </c>
      <c r="G57" s="92">
        <v>0</v>
      </c>
      <c r="H57" s="92">
        <f aca="true" t="shared" si="13" ref="H57:H78">IF(AND(F57&gt;0,G57&gt;0),G57*100/F57,"")</f>
      </c>
      <c r="I57" s="87"/>
      <c r="J57" s="102">
        <v>11</v>
      </c>
      <c r="K57" s="88">
        <v>152.406</v>
      </c>
      <c r="L57" s="88">
        <v>185.23700000000002</v>
      </c>
      <c r="M57" s="88">
        <v>0</v>
      </c>
      <c r="N57" s="87">
        <f aca="true" t="shared" si="14" ref="N57:N78">IF(AND(L57&gt;0,M57&gt;0),M57*100/L57,"")</f>
      </c>
      <c r="O57" s="83" t="s">
        <v>206</v>
      </c>
      <c r="P57" s="85"/>
      <c r="Q57" s="85"/>
      <c r="R57" s="101"/>
      <c r="S57" s="92"/>
      <c r="T57" s="92"/>
      <c r="U57" s="92"/>
      <c r="V57" s="92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154</v>
      </c>
      <c r="B58" s="85"/>
      <c r="C58" s="85"/>
      <c r="D58" s="101">
        <v>7</v>
      </c>
      <c r="E58" s="92">
        <v>14.215</v>
      </c>
      <c r="F58" s="92">
        <v>13.87561</v>
      </c>
      <c r="G58" s="92">
        <v>0</v>
      </c>
      <c r="H58" s="92">
        <f t="shared" si="13"/>
      </c>
      <c r="I58" s="87"/>
      <c r="J58" s="102">
        <v>7</v>
      </c>
      <c r="K58" s="88">
        <v>65.094</v>
      </c>
      <c r="L58" s="88">
        <v>62.803</v>
      </c>
      <c r="M58" s="88">
        <v>0</v>
      </c>
      <c r="N58" s="87">
        <f t="shared" si="14"/>
      </c>
      <c r="O58" s="83" t="s">
        <v>207</v>
      </c>
      <c r="P58" s="85"/>
      <c r="Q58" s="85"/>
      <c r="R58" s="101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2">
        <v>11</v>
      </c>
      <c r="Y58" s="88">
        <v>297.76300000000003</v>
      </c>
      <c r="Z58" s="88">
        <v>304.61</v>
      </c>
      <c r="AA58" s="88"/>
      <c r="AB58" s="88"/>
    </row>
    <row r="59" spans="1:28" s="89" customFormat="1" ht="11.25" customHeight="1">
      <c r="A59" s="83" t="s">
        <v>155</v>
      </c>
      <c r="B59" s="85"/>
      <c r="C59" s="85"/>
      <c r="D59" s="101">
        <v>11</v>
      </c>
      <c r="E59" s="92">
        <v>34.005</v>
      </c>
      <c r="F59" s="92">
        <v>33.705</v>
      </c>
      <c r="G59" s="92">
        <v>0</v>
      </c>
      <c r="H59" s="92">
        <f t="shared" si="13"/>
      </c>
      <c r="I59" s="87"/>
      <c r="J59" s="102">
        <v>1</v>
      </c>
      <c r="K59" s="88">
        <v>961.938</v>
      </c>
      <c r="L59" s="88">
        <v>1077.258</v>
      </c>
      <c r="M59" s="88">
        <v>0</v>
      </c>
      <c r="N59" s="87">
        <f t="shared" si="14"/>
      </c>
      <c r="O59" s="83" t="s">
        <v>275</v>
      </c>
      <c r="P59" s="85"/>
      <c r="Q59" s="85"/>
      <c r="R59" s="101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2">
        <v>11</v>
      </c>
      <c r="Y59" s="88">
        <v>6196.613691</v>
      </c>
      <c r="Z59" s="88">
        <v>5410.1112</v>
      </c>
      <c r="AA59" s="88">
        <v>0</v>
      </c>
      <c r="AB59" s="88">
        <f>IF(AND(Z58&gt;0,AA59&gt;0),AA59*100/Z58,"")</f>
      </c>
    </row>
    <row r="60" spans="1:28" s="89" customFormat="1" ht="11.25" customHeight="1">
      <c r="A60" s="83" t="s">
        <v>156</v>
      </c>
      <c r="B60" s="85"/>
      <c r="C60" s="85"/>
      <c r="D60" s="101">
        <v>11</v>
      </c>
      <c r="E60" s="92">
        <v>21.617</v>
      </c>
      <c r="F60" s="92">
        <v>23.202</v>
      </c>
      <c r="G60" s="92">
        <v>0</v>
      </c>
      <c r="H60" s="92">
        <f t="shared" si="13"/>
      </c>
      <c r="I60" s="87"/>
      <c r="J60" s="102">
        <v>11</v>
      </c>
      <c r="K60" s="88">
        <v>1234.8500000000001</v>
      </c>
      <c r="L60" s="88">
        <v>1318.061</v>
      </c>
      <c r="M60" s="88">
        <v>0</v>
      </c>
      <c r="N60" s="87">
        <f t="shared" si="14"/>
      </c>
      <c r="O60" s="83" t="s">
        <v>276</v>
      </c>
      <c r="P60" s="85"/>
      <c r="Q60" s="85"/>
      <c r="R60" s="101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2">
        <v>11</v>
      </c>
      <c r="Y60" s="88">
        <v>46492.804</v>
      </c>
      <c r="Z60" s="88">
        <v>40147.578</v>
      </c>
      <c r="AA60" s="88">
        <v>0</v>
      </c>
      <c r="AB60" s="88">
        <f>IF(AND(Z59&gt;0,AA60&gt;0),AA60*100/Z59,"")</f>
      </c>
    </row>
    <row r="61" spans="1:28" s="89" customFormat="1" ht="11.25" customHeight="1">
      <c r="A61" s="83" t="s">
        <v>157</v>
      </c>
      <c r="B61" s="85"/>
      <c r="C61" s="85"/>
      <c r="D61" s="101">
        <v>11</v>
      </c>
      <c r="E61" s="92">
        <v>18.517</v>
      </c>
      <c r="F61" s="92">
        <v>19.069</v>
      </c>
      <c r="G61" s="92">
        <v>0</v>
      </c>
      <c r="H61" s="92">
        <f t="shared" si="13"/>
      </c>
      <c r="I61" s="87"/>
      <c r="J61" s="102">
        <v>11</v>
      </c>
      <c r="K61" s="88">
        <v>610.9780000000001</v>
      </c>
      <c r="L61" s="88">
        <v>648.322</v>
      </c>
      <c r="M61" s="88">
        <v>0</v>
      </c>
      <c r="N61" s="87">
        <f t="shared" si="14"/>
      </c>
      <c r="O61" s="83" t="s">
        <v>277</v>
      </c>
      <c r="P61" s="85"/>
      <c r="Q61" s="85"/>
      <c r="R61" s="101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2">
        <v>11</v>
      </c>
      <c r="Y61" s="88">
        <v>1</v>
      </c>
      <c r="Z61" s="88">
        <v>0.8</v>
      </c>
      <c r="AA61" s="88">
        <v>0</v>
      </c>
      <c r="AB61" s="88">
        <f>IF(AND(Z60&gt;0,AA61&gt;0),AA61*100/Z60,"")</f>
      </c>
    </row>
    <row r="62" spans="1:28" s="89" customFormat="1" ht="11.25" customHeight="1">
      <c r="A62" s="83" t="s">
        <v>158</v>
      </c>
      <c r="B62" s="85"/>
      <c r="C62" s="85"/>
      <c r="D62" s="101">
        <v>1</v>
      </c>
      <c r="E62" s="92">
        <v>9.681</v>
      </c>
      <c r="F62" s="92">
        <v>9.78</v>
      </c>
      <c r="G62" s="92">
        <v>9.620719999999999</v>
      </c>
      <c r="H62" s="92">
        <f t="shared" si="13"/>
        <v>98.37137014314928</v>
      </c>
      <c r="I62" s="87"/>
      <c r="J62" s="102">
        <v>1</v>
      </c>
      <c r="K62" s="88">
        <v>870.627</v>
      </c>
      <c r="L62" s="88">
        <v>793.638</v>
      </c>
      <c r="M62" s="88">
        <v>804.6170000000001</v>
      </c>
      <c r="N62" s="87">
        <f t="shared" si="14"/>
        <v>101.38337630002597</v>
      </c>
      <c r="O62" s="83"/>
      <c r="P62" s="85"/>
      <c r="Q62" s="85"/>
      <c r="R62" s="101"/>
      <c r="S62" s="92"/>
      <c r="T62" s="92"/>
      <c r="U62" s="92"/>
      <c r="V62" s="92"/>
      <c r="W62" s="87"/>
      <c r="X62" s="102"/>
      <c r="Y62" s="88"/>
      <c r="Z62" s="88"/>
      <c r="AA62" s="88">
        <v>0</v>
      </c>
      <c r="AB62" s="88">
        <f>IF(AND(Z61&gt;0,AA62&gt;0),AA62*100/Z61,"")</f>
      </c>
    </row>
    <row r="63" spans="1:28" s="89" customFormat="1" ht="11.25" customHeight="1">
      <c r="A63" s="83" t="s">
        <v>159</v>
      </c>
      <c r="B63" s="85"/>
      <c r="C63" s="85"/>
      <c r="D63" s="101">
        <v>9</v>
      </c>
      <c r="E63" s="92">
        <v>41.533</v>
      </c>
      <c r="F63" s="92">
        <v>42.334</v>
      </c>
      <c r="G63" s="92">
        <v>0</v>
      </c>
      <c r="H63" s="92">
        <f t="shared" si="13"/>
      </c>
      <c r="I63" s="87"/>
      <c r="J63" s="102">
        <v>9</v>
      </c>
      <c r="K63" s="88">
        <v>3084.921</v>
      </c>
      <c r="L63" s="88">
        <v>3596.402</v>
      </c>
      <c r="M63" s="88">
        <v>0</v>
      </c>
      <c r="N63" s="87">
        <f t="shared" si="14"/>
      </c>
      <c r="O63" s="83" t="s">
        <v>208</v>
      </c>
      <c r="P63" s="85"/>
      <c r="Q63" s="85"/>
      <c r="R63" s="101"/>
      <c r="S63" s="92"/>
      <c r="T63" s="92"/>
      <c r="U63" s="92"/>
      <c r="V63" s="92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160</v>
      </c>
      <c r="B64" s="85"/>
      <c r="C64" s="85"/>
      <c r="D64" s="101">
        <v>12</v>
      </c>
      <c r="E64" s="92">
        <v>4.254</v>
      </c>
      <c r="F64" s="92">
        <v>4.067</v>
      </c>
      <c r="G64" s="92">
        <v>0</v>
      </c>
      <c r="H64" s="92">
        <f t="shared" si="13"/>
      </c>
      <c r="I64" s="87"/>
      <c r="J64" s="102">
        <v>12</v>
      </c>
      <c r="K64" s="88">
        <v>357.3469999999999</v>
      </c>
      <c r="L64" s="88">
        <v>385.338</v>
      </c>
      <c r="M64" s="88">
        <v>0</v>
      </c>
      <c r="N64" s="87">
        <f t="shared" si="14"/>
      </c>
      <c r="O64" s="83" t="s">
        <v>209</v>
      </c>
      <c r="P64" s="85"/>
      <c r="Q64" s="85"/>
      <c r="R64" s="101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2">
        <v>11</v>
      </c>
      <c r="Y64" s="88">
        <v>628.607</v>
      </c>
      <c r="Z64" s="88">
        <v>626.7090000000001</v>
      </c>
      <c r="AA64" s="88"/>
      <c r="AB64" s="88"/>
    </row>
    <row r="65" spans="1:28" s="89" customFormat="1" ht="11.25" customHeight="1">
      <c r="A65" s="83" t="s">
        <v>161</v>
      </c>
      <c r="B65" s="85"/>
      <c r="C65" s="85"/>
      <c r="D65" s="101">
        <v>12</v>
      </c>
      <c r="E65" s="92">
        <v>55.468</v>
      </c>
      <c r="F65" s="92">
        <v>56.18107</v>
      </c>
      <c r="G65" s="92">
        <v>0</v>
      </c>
      <c r="H65" s="92">
        <f t="shared" si="13"/>
      </c>
      <c r="I65" s="87"/>
      <c r="J65" s="102">
        <v>12</v>
      </c>
      <c r="K65" s="88">
        <v>4312.895</v>
      </c>
      <c r="L65" s="88">
        <v>4775.378000000001</v>
      </c>
      <c r="M65" s="88">
        <v>0</v>
      </c>
      <c r="N65" s="87">
        <f t="shared" si="14"/>
      </c>
      <c r="O65" s="83" t="s">
        <v>210</v>
      </c>
      <c r="P65" s="85"/>
      <c r="Q65" s="85"/>
      <c r="R65" s="101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2">
        <v>1</v>
      </c>
      <c r="Y65" s="88">
        <v>7576.125</v>
      </c>
      <c r="Z65" s="88">
        <v>6867.725</v>
      </c>
      <c r="AA65" s="88">
        <v>0</v>
      </c>
      <c r="AB65" s="88">
        <f>IF(AND(Z64&gt;0,AA65&gt;0),AA65*100/Z64,"")</f>
      </c>
    </row>
    <row r="66" spans="1:28" s="89" customFormat="1" ht="11.25" customHeight="1">
      <c r="A66" s="83" t="s">
        <v>162</v>
      </c>
      <c r="B66" s="85"/>
      <c r="C66" s="85"/>
      <c r="D66" s="101">
        <v>6</v>
      </c>
      <c r="E66" s="92">
        <v>33.345</v>
      </c>
      <c r="F66" s="92">
        <v>34.979</v>
      </c>
      <c r="G66" s="92">
        <v>0</v>
      </c>
      <c r="H66" s="92">
        <f t="shared" si="13"/>
      </c>
      <c r="I66" s="87"/>
      <c r="J66" s="102">
        <v>11</v>
      </c>
      <c r="K66" s="88">
        <v>2491.559</v>
      </c>
      <c r="L66" s="88">
        <v>3040.603</v>
      </c>
      <c r="M66" s="88">
        <v>0</v>
      </c>
      <c r="N66" s="87">
        <f t="shared" si="14"/>
      </c>
      <c r="O66" s="83" t="s">
        <v>211</v>
      </c>
      <c r="P66" s="85"/>
      <c r="Q66" s="85"/>
      <c r="R66" s="101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2">
        <v>1</v>
      </c>
      <c r="Y66" s="88">
        <v>1370.182</v>
      </c>
      <c r="Z66" s="88">
        <v>1347.456</v>
      </c>
      <c r="AA66" s="88">
        <v>0</v>
      </c>
      <c r="AB66" s="88">
        <f>IF(AND(Z65&gt;0,AA66&gt;0),AA66*100/Z65,"")</f>
      </c>
    </row>
    <row r="67" spans="1:28" s="89" customFormat="1" ht="11.25" customHeight="1">
      <c r="A67" s="83" t="s">
        <v>163</v>
      </c>
      <c r="B67" s="85"/>
      <c r="C67" s="85"/>
      <c r="D67" s="101">
        <v>11</v>
      </c>
      <c r="E67" s="92">
        <v>21.587</v>
      </c>
      <c r="F67" s="92">
        <v>23.82</v>
      </c>
      <c r="G67" s="92">
        <v>0</v>
      </c>
      <c r="H67" s="92">
        <f t="shared" si="13"/>
      </c>
      <c r="I67" s="87"/>
      <c r="J67" s="102">
        <v>11</v>
      </c>
      <c r="K67" s="88">
        <v>1469.969</v>
      </c>
      <c r="L67" s="88">
        <v>1571.222</v>
      </c>
      <c r="M67" s="88">
        <v>0</v>
      </c>
      <c r="N67" s="87">
        <f t="shared" si="14"/>
      </c>
      <c r="AA67" s="88">
        <v>0</v>
      </c>
      <c r="AB67" s="88">
        <f>IF(AND(Z66&gt;0,AA67&gt;0),AA67*100/Z66,"")</f>
      </c>
    </row>
    <row r="68" spans="1:28" s="89" customFormat="1" ht="11.25" customHeight="1">
      <c r="A68" s="83" t="s">
        <v>164</v>
      </c>
      <c r="B68" s="85"/>
      <c r="C68" s="85"/>
      <c r="D68" s="101">
        <v>7</v>
      </c>
      <c r="E68" s="92">
        <v>2.277</v>
      </c>
      <c r="F68" s="92">
        <v>2.247</v>
      </c>
      <c r="G68" s="92">
        <v>0</v>
      </c>
      <c r="H68" s="92">
        <f t="shared" si="13"/>
      </c>
      <c r="I68" s="87"/>
      <c r="J68" s="102">
        <v>11</v>
      </c>
      <c r="K68" s="88">
        <v>77.083</v>
      </c>
      <c r="L68" s="88">
        <v>101.57</v>
      </c>
      <c r="M68" s="88">
        <v>0</v>
      </c>
      <c r="N68" s="87">
        <f t="shared" si="14"/>
      </c>
      <c r="O68" s="83"/>
      <c r="P68" s="85"/>
      <c r="Q68" s="85"/>
      <c r="R68" s="101"/>
      <c r="S68" s="92"/>
      <c r="T68" s="92"/>
      <c r="U68" s="92"/>
      <c r="V68" s="92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165</v>
      </c>
      <c r="B69" s="85"/>
      <c r="C69" s="85"/>
      <c r="D69" s="101">
        <v>11</v>
      </c>
      <c r="E69" s="92">
        <v>7.348</v>
      </c>
      <c r="F69" s="92">
        <v>7.237</v>
      </c>
      <c r="G69" s="92">
        <v>7.217</v>
      </c>
      <c r="H69" s="92">
        <f t="shared" si="13"/>
        <v>99.72364239325687</v>
      </c>
      <c r="I69" s="87"/>
      <c r="J69" s="102">
        <v>8</v>
      </c>
      <c r="K69" s="88">
        <v>272.545</v>
      </c>
      <c r="L69" s="88">
        <v>360.785</v>
      </c>
      <c r="M69" s="88">
        <v>0</v>
      </c>
      <c r="N69" s="87">
        <f t="shared" si="14"/>
      </c>
      <c r="O69" s="93" t="s">
        <v>110</v>
      </c>
      <c r="P69" s="85"/>
      <c r="Q69" s="85"/>
      <c r="R69" s="99"/>
      <c r="S69" s="92"/>
      <c r="T69" s="92"/>
      <c r="U69" s="92"/>
      <c r="V69" s="92">
        <f>IF(AND(T69&gt;0,U69&gt;0),U69*100/T69,"")</f>
      </c>
      <c r="W69" s="87"/>
      <c r="X69" s="100"/>
      <c r="Y69" s="88"/>
      <c r="Z69" s="88"/>
      <c r="AA69" s="88"/>
      <c r="AB69" s="88"/>
    </row>
    <row r="70" spans="1:16" s="89" customFormat="1" ht="11.25" customHeight="1">
      <c r="A70" s="83" t="s">
        <v>166</v>
      </c>
      <c r="B70" s="85"/>
      <c r="C70" s="85"/>
      <c r="D70" s="101">
        <v>1</v>
      </c>
      <c r="E70" s="92">
        <v>15.425</v>
      </c>
      <c r="F70" s="92">
        <v>15.22</v>
      </c>
      <c r="G70" s="92">
        <v>0</v>
      </c>
      <c r="H70" s="92">
        <f t="shared" si="13"/>
      </c>
      <c r="I70" s="87"/>
      <c r="J70" s="102">
        <v>1</v>
      </c>
      <c r="K70" s="88">
        <v>205.119</v>
      </c>
      <c r="L70" s="88">
        <v>219.896</v>
      </c>
      <c r="M70" s="88">
        <v>0</v>
      </c>
      <c r="N70" s="87">
        <f t="shared" si="14"/>
      </c>
      <c r="P70" s="94"/>
    </row>
    <row r="71" spans="1:28" s="89" customFormat="1" ht="11.25" customHeight="1">
      <c r="A71" s="83" t="s">
        <v>167</v>
      </c>
      <c r="B71" s="85"/>
      <c r="C71" s="85"/>
      <c r="D71" s="101">
        <v>1</v>
      </c>
      <c r="E71" s="92">
        <v>8.73</v>
      </c>
      <c r="F71" s="92">
        <v>8.771</v>
      </c>
      <c r="G71" s="92">
        <v>0</v>
      </c>
      <c r="H71" s="92">
        <f t="shared" si="13"/>
      </c>
      <c r="I71" s="87"/>
      <c r="J71" s="102">
        <v>1</v>
      </c>
      <c r="K71" s="88">
        <v>215.846</v>
      </c>
      <c r="L71" s="88">
        <v>207.535</v>
      </c>
      <c r="M71" s="88">
        <v>0</v>
      </c>
      <c r="N71" s="87">
        <f t="shared" si="14"/>
      </c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</row>
    <row r="72" spans="1:28" s="89" customFormat="1" ht="11.25" customHeight="1">
      <c r="A72" s="83" t="s">
        <v>168</v>
      </c>
      <c r="B72" s="85"/>
      <c r="C72" s="85"/>
      <c r="D72" s="101">
        <v>1</v>
      </c>
      <c r="E72" s="92">
        <v>27.937</v>
      </c>
      <c r="F72" s="92">
        <v>29.665</v>
      </c>
      <c r="G72" s="92">
        <v>28.51559</v>
      </c>
      <c r="H72" s="92">
        <f t="shared" si="13"/>
        <v>96.12536659362885</v>
      </c>
      <c r="I72" s="87"/>
      <c r="J72" s="102">
        <v>8</v>
      </c>
      <c r="K72" s="88">
        <v>269.094</v>
      </c>
      <c r="L72" s="88">
        <v>309.421</v>
      </c>
      <c r="M72" s="88">
        <v>0</v>
      </c>
      <c r="N72" s="87">
        <f t="shared" si="14"/>
      </c>
      <c r="O72" s="66" t="s">
        <v>103</v>
      </c>
      <c r="P72" s="67"/>
      <c r="Q72" s="67"/>
      <c r="R72" s="67"/>
      <c r="S72" s="67"/>
      <c r="T72" s="67"/>
      <c r="U72" s="67"/>
      <c r="V72" s="67"/>
      <c r="W72" s="68"/>
      <c r="X72" s="68" t="s">
        <v>104</v>
      </c>
      <c r="Y72" s="68"/>
      <c r="Z72" s="68"/>
      <c r="AA72" s="68" t="s">
        <v>111</v>
      </c>
      <c r="AB72" s="68"/>
    </row>
    <row r="73" spans="1:28" s="89" customFormat="1" ht="11.25" customHeight="1" thickBot="1">
      <c r="A73" s="83" t="s">
        <v>169</v>
      </c>
      <c r="B73" s="85"/>
      <c r="C73" s="85"/>
      <c r="D73" s="101">
        <v>1</v>
      </c>
      <c r="E73" s="92">
        <v>4.709</v>
      </c>
      <c r="F73" s="92">
        <v>5.249</v>
      </c>
      <c r="G73" s="92">
        <v>4.565</v>
      </c>
      <c r="H73" s="92">
        <f t="shared" si="13"/>
        <v>86.96894646599354</v>
      </c>
      <c r="I73" s="87"/>
      <c r="J73" s="102">
        <v>8</v>
      </c>
      <c r="K73" s="88">
        <v>200.42200000000003</v>
      </c>
      <c r="L73" s="88">
        <v>266.93</v>
      </c>
      <c r="M73" s="88">
        <v>0</v>
      </c>
      <c r="N73" s="87">
        <f t="shared" si="14"/>
      </c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</row>
    <row r="74" spans="1:28" s="89" customFormat="1" ht="11.25" customHeight="1" thickBot="1">
      <c r="A74" s="83" t="s">
        <v>170</v>
      </c>
      <c r="B74" s="85"/>
      <c r="C74" s="85"/>
      <c r="D74" s="101">
        <v>1</v>
      </c>
      <c r="E74" s="92">
        <v>12.64</v>
      </c>
      <c r="F74" s="92">
        <v>13.243</v>
      </c>
      <c r="G74" s="92">
        <v>11.874</v>
      </c>
      <c r="H74" s="92">
        <f t="shared" si="13"/>
        <v>89.66246318809938</v>
      </c>
      <c r="I74" s="87"/>
      <c r="J74" s="102">
        <v>10</v>
      </c>
      <c r="K74" s="88">
        <v>755.378</v>
      </c>
      <c r="L74" s="88">
        <v>794.344</v>
      </c>
      <c r="M74" s="88">
        <v>0</v>
      </c>
      <c r="N74" s="87">
        <f t="shared" si="14"/>
      </c>
      <c r="O74" s="69"/>
      <c r="P74" s="70"/>
      <c r="Q74" s="71"/>
      <c r="R74" s="244" t="s">
        <v>105</v>
      </c>
      <c r="S74" s="245"/>
      <c r="T74" s="245"/>
      <c r="U74" s="245"/>
      <c r="V74" s="246"/>
      <c r="W74" s="68"/>
      <c r="X74" s="244" t="s">
        <v>106</v>
      </c>
      <c r="Y74" s="245"/>
      <c r="Z74" s="245"/>
      <c r="AA74" s="245"/>
      <c r="AB74" s="246"/>
    </row>
    <row r="75" spans="1:28" s="89" customFormat="1" ht="11.25" customHeight="1">
      <c r="A75" s="83" t="s">
        <v>171</v>
      </c>
      <c r="B75" s="85"/>
      <c r="C75" s="85"/>
      <c r="D75" s="101">
        <v>11</v>
      </c>
      <c r="E75" s="92">
        <v>7.259</v>
      </c>
      <c r="F75" s="92">
        <v>7.47767</v>
      </c>
      <c r="G75" s="92">
        <v>0</v>
      </c>
      <c r="H75" s="92">
        <f t="shared" si="13"/>
      </c>
      <c r="I75" s="87"/>
      <c r="J75" s="102">
        <v>11</v>
      </c>
      <c r="K75" s="88">
        <v>343.923</v>
      </c>
      <c r="L75" s="88">
        <v>359.23699999999997</v>
      </c>
      <c r="M75" s="88">
        <v>0</v>
      </c>
      <c r="N75" s="87">
        <f t="shared" si="14"/>
      </c>
      <c r="O75" s="72" t="s">
        <v>107</v>
      </c>
      <c r="P75" s="73"/>
      <c r="Q75" s="71"/>
      <c r="R75" s="69"/>
      <c r="S75" s="74" t="s">
        <v>297</v>
      </c>
      <c r="T75" s="74" t="s">
        <v>297</v>
      </c>
      <c r="U75" s="74" t="s">
        <v>109</v>
      </c>
      <c r="V75" s="75">
        <f>U76</f>
        <v>2021</v>
      </c>
      <c r="W75" s="68"/>
      <c r="X75" s="69"/>
      <c r="Y75" s="74" t="s">
        <v>297</v>
      </c>
      <c r="Z75" s="74" t="s">
        <v>297</v>
      </c>
      <c r="AA75" s="74" t="s">
        <v>109</v>
      </c>
      <c r="AB75" s="75">
        <f>AA76</f>
        <v>2021</v>
      </c>
    </row>
    <row r="76" spans="1:28" s="89" customFormat="1" ht="11.25" customHeight="1" thickBot="1">
      <c r="A76" s="83" t="s">
        <v>172</v>
      </c>
      <c r="B76" s="85"/>
      <c r="C76" s="85"/>
      <c r="D76" s="101">
        <v>11</v>
      </c>
      <c r="E76" s="92">
        <v>24.608</v>
      </c>
      <c r="F76" s="92">
        <v>25.970010000000002</v>
      </c>
      <c r="G76" s="92">
        <v>0</v>
      </c>
      <c r="H76" s="92">
        <f t="shared" si="13"/>
      </c>
      <c r="I76" s="87"/>
      <c r="J76" s="102">
        <v>11</v>
      </c>
      <c r="K76" s="88">
        <v>1299.723</v>
      </c>
      <c r="L76" s="88">
        <v>1420.511</v>
      </c>
      <c r="M76" s="88">
        <v>0</v>
      </c>
      <c r="N76" s="87">
        <f t="shared" si="14"/>
      </c>
      <c r="O76" s="95"/>
      <c r="P76" s="96"/>
      <c r="Q76" s="71"/>
      <c r="R76" s="79" t="s">
        <v>298</v>
      </c>
      <c r="S76" s="97">
        <f>U76-2</f>
        <v>2019</v>
      </c>
      <c r="T76" s="97">
        <f>U76-1</f>
        <v>2020</v>
      </c>
      <c r="U76" s="97">
        <v>2021</v>
      </c>
      <c r="V76" s="81" t="str">
        <f>CONCATENATE(T76,"=100")</f>
        <v>2020=100</v>
      </c>
      <c r="W76" s="68"/>
      <c r="X76" s="79" t="s">
        <v>298</v>
      </c>
      <c r="Y76" s="97">
        <f>AA76-2</f>
        <v>2019</v>
      </c>
      <c r="Z76" s="97">
        <f>AA76-1</f>
        <v>2020</v>
      </c>
      <c r="AA76" s="97">
        <v>2021</v>
      </c>
      <c r="AB76" s="81" t="str">
        <f>CONCATENATE(Z76,"=100")</f>
        <v>2020=100</v>
      </c>
    </row>
    <row r="77" spans="1:28" s="89" customFormat="1" ht="11.25" customHeight="1">
      <c r="A77" s="83" t="s">
        <v>173</v>
      </c>
      <c r="B77" s="85"/>
      <c r="C77" s="85"/>
      <c r="D77" s="101">
        <v>11</v>
      </c>
      <c r="E77" s="92">
        <v>7.571</v>
      </c>
      <c r="F77" s="92">
        <v>8.228</v>
      </c>
      <c r="G77" s="92">
        <v>0</v>
      </c>
      <c r="H77" s="92">
        <f t="shared" si="13"/>
      </c>
      <c r="I77" s="87"/>
      <c r="J77" s="102">
        <v>11</v>
      </c>
      <c r="K77" s="88">
        <v>148.01599999999996</v>
      </c>
      <c r="L77" s="88">
        <v>150.55599999999998</v>
      </c>
      <c r="M77" s="88">
        <v>0</v>
      </c>
      <c r="N77" s="87">
        <f t="shared" si="14"/>
      </c>
      <c r="O77" s="83"/>
      <c r="P77" s="83"/>
      <c r="Q77" s="83"/>
      <c r="R77" s="84"/>
      <c r="S77" s="85"/>
      <c r="T77" s="85"/>
      <c r="U77" s="85"/>
      <c r="V77" s="85">
        <f>IF(AND(T77&gt;0,U77&gt;0),U77*100/T77,"")</f>
      </c>
      <c r="W77" s="86"/>
      <c r="X77" s="86"/>
      <c r="Y77" s="87"/>
      <c r="Z77" s="87"/>
      <c r="AA77" s="87"/>
      <c r="AB77" s="88">
        <f>IF(AND(Z77&gt;0,AA77&gt;0),AA77*100/Z77,"")</f>
      </c>
    </row>
    <row r="78" spans="1:28" s="89" customFormat="1" ht="11.25" customHeight="1">
      <c r="A78" s="83" t="s">
        <v>174</v>
      </c>
      <c r="B78" s="85"/>
      <c r="C78" s="85"/>
      <c r="D78" s="101">
        <v>1</v>
      </c>
      <c r="E78" s="92">
        <v>16.02</v>
      </c>
      <c r="F78" s="92">
        <v>16.734</v>
      </c>
      <c r="G78" s="92">
        <v>18.594</v>
      </c>
      <c r="H78" s="92">
        <f t="shared" si="13"/>
        <v>111.1150950161348</v>
      </c>
      <c r="I78" s="87"/>
      <c r="J78" s="102">
        <v>6</v>
      </c>
      <c r="K78" s="88">
        <v>120.165</v>
      </c>
      <c r="L78" s="88">
        <v>123.24700000000001</v>
      </c>
      <c r="M78" s="88">
        <v>0</v>
      </c>
      <c r="N78" s="87">
        <f t="shared" si="14"/>
      </c>
      <c r="O78" s="83"/>
      <c r="P78" s="83"/>
      <c r="Q78" s="83"/>
      <c r="R78" s="84"/>
      <c r="S78" s="85"/>
      <c r="T78" s="85"/>
      <c r="U78" s="85"/>
      <c r="V78" s="85"/>
      <c r="W78" s="86"/>
      <c r="X78" s="86"/>
      <c r="Y78" s="87"/>
      <c r="Z78" s="87"/>
      <c r="AA78" s="87"/>
      <c r="AB78" s="88"/>
    </row>
    <row r="79" spans="1:28" s="89" customFormat="1" ht="11.25" customHeight="1">
      <c r="A79" s="83"/>
      <c r="B79" s="85"/>
      <c r="C79" s="85"/>
      <c r="D79" s="101"/>
      <c r="E79" s="92"/>
      <c r="F79" s="92"/>
      <c r="G79" s="92"/>
      <c r="H79" s="92"/>
      <c r="I79" s="87"/>
      <c r="J79" s="102"/>
      <c r="K79" s="88"/>
      <c r="L79" s="88"/>
      <c r="M79" s="88"/>
      <c r="N79" s="87"/>
      <c r="O79" s="83" t="s">
        <v>112</v>
      </c>
      <c r="P79" s="83"/>
      <c r="Q79" s="83"/>
      <c r="R79" s="101"/>
      <c r="S79" s="85"/>
      <c r="T79" s="85"/>
      <c r="U79" s="85"/>
      <c r="V79" s="85">
        <f>IF(AND(T79&gt;0,U79&gt;0),U79*100/T79,"")</f>
      </c>
      <c r="W79" s="86"/>
      <c r="X79" s="102"/>
      <c r="Y79" s="87"/>
      <c r="Z79" s="87"/>
      <c r="AA79" s="87"/>
      <c r="AB79" s="88">
        <f>IF(AND(Z79&gt;0,AA79&gt;0),AA79*100/Z79,"")</f>
      </c>
    </row>
    <row r="80" spans="1:28" s="89" customFormat="1" ht="11.25" customHeight="1">
      <c r="A80" s="93" t="s">
        <v>278</v>
      </c>
      <c r="B80" s="85"/>
      <c r="C80" s="85"/>
      <c r="D80" s="99"/>
      <c r="E80" s="92"/>
      <c r="F80" s="92" t="s">
        <v>279</v>
      </c>
      <c r="G80" s="92"/>
      <c r="H80" s="92"/>
      <c r="I80" s="87"/>
      <c r="J80" s="100"/>
      <c r="K80" s="88"/>
      <c r="L80" s="88"/>
      <c r="M80" s="88"/>
      <c r="N80" s="88"/>
      <c r="O80" s="83" t="s">
        <v>122</v>
      </c>
      <c r="P80" s="85"/>
      <c r="Q80" s="85"/>
      <c r="R80" s="101">
        <v>1</v>
      </c>
      <c r="S80" s="92">
        <v>357.629</v>
      </c>
      <c r="T80" s="92">
        <v>343.778</v>
      </c>
      <c r="U80" s="92">
        <v>359.29246</v>
      </c>
      <c r="V80" s="92">
        <f>IF(AND(T80&gt;0,U80&gt;0),U80*100/T80,"")</f>
        <v>104.51292985589536</v>
      </c>
      <c r="W80" s="87"/>
      <c r="X80" s="102">
        <v>1</v>
      </c>
      <c r="Y80" s="88">
        <v>4185.411</v>
      </c>
      <c r="Z80" s="88">
        <v>4214.102000000001</v>
      </c>
      <c r="AA80" s="88">
        <v>4415.420000000001</v>
      </c>
      <c r="AB80" s="88">
        <f>IF(AND(Z80&gt;0,AA80&gt;0),AA80*100/Z80,"")</f>
        <v>104.7772455436532</v>
      </c>
    </row>
    <row r="81" spans="1:28" s="89" customFormat="1" ht="11.25" customHeight="1">
      <c r="A81" s="93" t="s">
        <v>280</v>
      </c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/>
      <c r="P81" s="85"/>
      <c r="Q81" s="85"/>
      <c r="R81" s="101"/>
      <c r="S81" s="92"/>
      <c r="T81" s="92"/>
      <c r="U81" s="92"/>
      <c r="V81" s="92"/>
      <c r="W81" s="87"/>
      <c r="X81" s="102"/>
      <c r="Y81" s="88"/>
      <c r="Z81" s="88"/>
      <c r="AA81" s="88"/>
      <c r="AB81" s="88"/>
    </row>
    <row r="82" spans="1:28" s="89" customFormat="1" ht="11.25" customHeight="1">
      <c r="A82" s="93" t="s">
        <v>281</v>
      </c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140</v>
      </c>
      <c r="P82" s="85"/>
      <c r="Q82" s="85"/>
      <c r="R82" s="101"/>
      <c r="S82" s="92"/>
      <c r="T82" s="92"/>
      <c r="U82" s="92"/>
      <c r="V82" s="92"/>
      <c r="W82" s="87"/>
      <c r="X82" s="102"/>
      <c r="Y82" s="88"/>
      <c r="Z82" s="88"/>
      <c r="AA82" s="88"/>
      <c r="AB82" s="88"/>
    </row>
    <row r="83" spans="1:28" s="89" customFormat="1" ht="11.25" customHeight="1">
      <c r="A83" s="93" t="s">
        <v>282</v>
      </c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143</v>
      </c>
      <c r="P83" s="85"/>
      <c r="Q83" s="85"/>
      <c r="R83" s="101">
        <v>1</v>
      </c>
      <c r="S83" s="92">
        <v>65.954</v>
      </c>
      <c r="T83" s="92">
        <v>61.568</v>
      </c>
      <c r="U83" s="92">
        <v>57.195</v>
      </c>
      <c r="V83" s="92">
        <f>IF(AND(T83&gt;0,U83&gt;0),U83*100/T83,"")</f>
        <v>92.8972843035343</v>
      </c>
      <c r="W83" s="87"/>
      <c r="X83" s="102">
        <v>1</v>
      </c>
      <c r="Y83" s="88">
        <v>209.422</v>
      </c>
      <c r="Z83" s="88">
        <v>190.53799999999998</v>
      </c>
      <c r="AA83" s="88">
        <v>155.042</v>
      </c>
      <c r="AB83" s="88">
        <f>IF(AND(Z83&gt;0,AA83&gt;0),AA83*100/Z83,"")</f>
        <v>81.3706452256243</v>
      </c>
    </row>
    <row r="84" spans="1:28" s="89" customFormat="1" ht="11.25" customHeight="1">
      <c r="A84" s="93" t="s">
        <v>283</v>
      </c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83"/>
      <c r="P84" s="85"/>
      <c r="Q84" s="85"/>
      <c r="R84" s="101"/>
      <c r="S84" s="92"/>
      <c r="T84" s="92"/>
      <c r="U84" s="92"/>
      <c r="V84" s="92"/>
      <c r="W84" s="87"/>
      <c r="X84" s="102"/>
      <c r="Y84" s="88"/>
      <c r="Z84" s="88"/>
      <c r="AA84" s="88"/>
      <c r="AB84" s="88"/>
    </row>
    <row r="85" spans="1:28" s="89" customFormat="1" ht="11.25" customHeight="1">
      <c r="A85" s="93" t="s">
        <v>284</v>
      </c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152</v>
      </c>
      <c r="P85" s="85"/>
      <c r="Q85" s="85"/>
      <c r="R85" s="101"/>
      <c r="S85" s="92"/>
      <c r="T85" s="92"/>
      <c r="U85" s="92"/>
      <c r="V85" s="92"/>
      <c r="W85" s="87"/>
      <c r="X85" s="102"/>
      <c r="Y85" s="88"/>
      <c r="Z85" s="88"/>
      <c r="AA85" s="88"/>
      <c r="AB85" s="88"/>
    </row>
    <row r="86" spans="1:28" s="89" customFormat="1" ht="11.25" customHeight="1">
      <c r="A86" s="93" t="s">
        <v>285</v>
      </c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155</v>
      </c>
      <c r="P86" s="85"/>
      <c r="Q86" s="85"/>
      <c r="R86" s="101">
        <v>11</v>
      </c>
      <c r="S86" s="92">
        <v>35.361</v>
      </c>
      <c r="T86" s="92">
        <v>34.005</v>
      </c>
      <c r="U86" s="92">
        <v>33.705</v>
      </c>
      <c r="V86" s="92">
        <f>IF(AND(T86&gt;0,U86&gt;0),U86*100/T86,"")</f>
        <v>99.11777679752977</v>
      </c>
      <c r="W86" s="87"/>
      <c r="X86" s="102">
        <v>1</v>
      </c>
      <c r="Y86" s="88">
        <v>1008.4780000000002</v>
      </c>
      <c r="Z86" s="88">
        <v>961.938</v>
      </c>
      <c r="AA86" s="88">
        <v>1077.258</v>
      </c>
      <c r="AB86" s="88">
        <f>IF(AND(Z86&gt;0,AA86&gt;0),AA86*100/Z86,"")</f>
        <v>111.98829862215652</v>
      </c>
    </row>
    <row r="87" spans="1:28" s="89" customFormat="1" ht="11.25" customHeight="1">
      <c r="A87" s="93" t="s">
        <v>286</v>
      </c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166</v>
      </c>
      <c r="P87" s="85"/>
      <c r="Q87" s="85"/>
      <c r="R87" s="101">
        <v>1</v>
      </c>
      <c r="S87" s="92">
        <v>14.909</v>
      </c>
      <c r="T87" s="92">
        <v>15.425</v>
      </c>
      <c r="U87" s="92">
        <v>15.22</v>
      </c>
      <c r="V87" s="92">
        <f>IF(AND(T87&gt;0,U87&gt;0),U87*100/T87,"")</f>
        <v>98.6709886547812</v>
      </c>
      <c r="W87" s="87"/>
      <c r="X87" s="102">
        <v>1</v>
      </c>
      <c r="Y87" s="88">
        <v>206.48100000000002</v>
      </c>
      <c r="Z87" s="88">
        <v>205.119</v>
      </c>
      <c r="AA87" s="88">
        <v>219.896</v>
      </c>
      <c r="AB87" s="88">
        <f>IF(AND(Z87&gt;0,AA87&gt;0),AA87*100/Z87,"")</f>
        <v>107.20411078447145</v>
      </c>
    </row>
    <row r="88" spans="1:28" s="89" customFormat="1" ht="11.25" customHeight="1">
      <c r="A88" s="93" t="s">
        <v>287</v>
      </c>
      <c r="D88" s="91"/>
      <c r="E88" s="88"/>
      <c r="F88" s="88"/>
      <c r="G88" s="88"/>
      <c r="H88" s="88" t="s">
        <v>279</v>
      </c>
      <c r="I88" s="86"/>
      <c r="J88" s="91"/>
      <c r="K88" s="88"/>
      <c r="L88" s="88"/>
      <c r="M88" s="88"/>
      <c r="N88" s="88" t="s">
        <v>279</v>
      </c>
      <c r="O88" s="83" t="s">
        <v>167</v>
      </c>
      <c r="P88" s="85"/>
      <c r="Q88" s="85"/>
      <c r="R88" s="101">
        <v>1</v>
      </c>
      <c r="S88" s="92">
        <v>8.532</v>
      </c>
      <c r="T88" s="92">
        <v>8.73</v>
      </c>
      <c r="U88" s="92">
        <v>8.771</v>
      </c>
      <c r="V88" s="92">
        <f>IF(AND(T88&gt;0,U88&gt;0),U88*100/T88,"")</f>
        <v>100.4696449026346</v>
      </c>
      <c r="W88" s="87"/>
      <c r="X88" s="102">
        <v>1</v>
      </c>
      <c r="Y88" s="88">
        <v>208.65600000000003</v>
      </c>
      <c r="Z88" s="88">
        <v>215.846</v>
      </c>
      <c r="AA88" s="88">
        <v>207.535</v>
      </c>
      <c r="AB88" s="88">
        <f>IF(AND(Z88&gt;0,AA88&gt;0),AA88*100/Z88,"")</f>
        <v>96.14956960054853</v>
      </c>
    </row>
    <row r="89" spans="1:28" s="89" customFormat="1" ht="11.25" customHeight="1">
      <c r="A89" s="93" t="s">
        <v>288</v>
      </c>
      <c r="D89" s="91"/>
      <c r="E89" s="88"/>
      <c r="F89" s="88"/>
      <c r="G89" s="88"/>
      <c r="H89" s="88" t="s">
        <v>279</v>
      </c>
      <c r="I89" s="86"/>
      <c r="J89" s="91"/>
      <c r="K89" s="88"/>
      <c r="L89" s="88"/>
      <c r="M89" s="88"/>
      <c r="N89" s="88" t="s">
        <v>279</v>
      </c>
      <c r="O89" s="83" t="s">
        <v>176</v>
      </c>
      <c r="P89" s="85"/>
      <c r="Q89" s="85"/>
      <c r="R89" s="101">
        <v>11</v>
      </c>
      <c r="S89" s="92">
        <v>5.328</v>
      </c>
      <c r="T89" s="92">
        <v>4.864</v>
      </c>
      <c r="U89" s="92">
        <v>4.79348</v>
      </c>
      <c r="V89" s="92">
        <f>IF(AND(T89&gt;0,U89&gt;0),U89*100/T89,"")</f>
        <v>98.5501644736842</v>
      </c>
      <c r="W89" s="87"/>
      <c r="X89" s="102">
        <v>1</v>
      </c>
      <c r="Y89" s="88">
        <v>77.184</v>
      </c>
      <c r="Z89" s="88">
        <v>82.88</v>
      </c>
      <c r="AA89" s="88">
        <v>87.772</v>
      </c>
      <c r="AB89" s="88">
        <f>IF(AND(Z89&gt;0,AA89&gt;0),AA89*100/Z89,"")</f>
        <v>105.90250965250966</v>
      </c>
    </row>
    <row r="90" spans="1:28" s="89" customFormat="1" ht="11.25" customHeight="1">
      <c r="A90" s="93" t="s">
        <v>289</v>
      </c>
      <c r="D90" s="91"/>
      <c r="E90" s="88"/>
      <c r="F90" s="88"/>
      <c r="G90" s="88"/>
      <c r="H90" s="88" t="s">
        <v>279</v>
      </c>
      <c r="I90" s="86"/>
      <c r="J90" s="91"/>
      <c r="K90" s="88"/>
      <c r="L90" s="88"/>
      <c r="M90" s="88"/>
      <c r="N90" s="88" t="s">
        <v>279</v>
      </c>
      <c r="O90" s="83" t="s">
        <v>177</v>
      </c>
      <c r="P90" s="85"/>
      <c r="Q90" s="85"/>
      <c r="R90" s="101">
        <v>10</v>
      </c>
      <c r="S90" s="92">
        <v>31.333</v>
      </c>
      <c r="T90" s="92">
        <v>31.967</v>
      </c>
      <c r="U90" s="92">
        <v>35.878</v>
      </c>
      <c r="V90" s="92">
        <f>IF(AND(T90&gt;0,U90&gt;0),U90*100/T90,"")</f>
        <v>112.23449181968907</v>
      </c>
      <c r="W90" s="87"/>
      <c r="X90" s="102">
        <v>1</v>
      </c>
      <c r="Y90" s="88">
        <v>531.889</v>
      </c>
      <c r="Z90" s="88">
        <v>590.895</v>
      </c>
      <c r="AA90" s="88">
        <v>561.504</v>
      </c>
      <c r="AB90" s="88">
        <f>IF(AND(Z90&gt;0,AA90&gt;0),AA90*100/Z90,"")</f>
        <v>95.02601985124261</v>
      </c>
    </row>
    <row r="91" spans="1:28" s="89" customFormat="1" ht="11.25" customHeight="1">
      <c r="A91" s="93" t="s">
        <v>290</v>
      </c>
      <c r="D91" s="91"/>
      <c r="E91" s="88"/>
      <c r="F91" s="88"/>
      <c r="G91" s="88"/>
      <c r="H91" s="88"/>
      <c r="I91" s="86"/>
      <c r="J91" s="91"/>
      <c r="K91" s="88"/>
      <c r="L91" s="88"/>
      <c r="M91" s="88"/>
      <c r="N91" s="88"/>
      <c r="O91" s="83"/>
      <c r="P91" s="85"/>
      <c r="Q91" s="85"/>
      <c r="R91" s="101"/>
      <c r="S91" s="92"/>
      <c r="T91" s="92"/>
      <c r="U91" s="92"/>
      <c r="V91" s="92"/>
      <c r="W91" s="87"/>
      <c r="X91" s="102"/>
      <c r="Y91" s="88"/>
      <c r="Z91" s="88"/>
      <c r="AA91" s="88"/>
      <c r="AB91" s="88"/>
    </row>
    <row r="92" spans="1:28" s="89" customFormat="1" ht="12" customHeight="1">
      <c r="A92" s="93" t="s">
        <v>291</v>
      </c>
      <c r="D92" s="91"/>
      <c r="E92" s="88"/>
      <c r="F92" s="88"/>
      <c r="G92" s="88"/>
      <c r="H92" s="88" t="s">
        <v>279</v>
      </c>
      <c r="I92" s="86"/>
      <c r="J92" s="91"/>
      <c r="K92" s="88"/>
      <c r="L92" s="88"/>
      <c r="M92" s="88"/>
      <c r="N92" s="88" t="s">
        <v>279</v>
      </c>
      <c r="O92" s="83" t="s">
        <v>185</v>
      </c>
      <c r="P92" s="85"/>
      <c r="Q92" s="85"/>
      <c r="R92" s="101"/>
      <c r="S92" s="92"/>
      <c r="T92" s="92"/>
      <c r="U92" s="92"/>
      <c r="V92" s="92"/>
      <c r="W92" s="87"/>
      <c r="X92" s="102"/>
      <c r="Y92" s="88"/>
      <c r="Z92" s="88"/>
      <c r="AA92" s="88"/>
      <c r="AB92" s="88"/>
    </row>
    <row r="93" spans="1:28" s="68" customFormat="1" ht="12">
      <c r="A93" s="93" t="s">
        <v>292</v>
      </c>
      <c r="B93" s="89"/>
      <c r="C93" s="89"/>
      <c r="D93" s="91"/>
      <c r="E93" s="88"/>
      <c r="F93" s="88"/>
      <c r="G93" s="88"/>
      <c r="H93" s="88"/>
      <c r="I93" s="86"/>
      <c r="J93" s="91"/>
      <c r="K93" s="88"/>
      <c r="L93" s="88"/>
      <c r="M93" s="88"/>
      <c r="N93" s="88"/>
      <c r="O93" s="83" t="s">
        <v>190</v>
      </c>
      <c r="P93" s="85"/>
      <c r="Q93" s="85"/>
      <c r="R93" s="101">
        <v>0</v>
      </c>
      <c r="S93" s="92">
        <v>0</v>
      </c>
      <c r="T93" s="92">
        <v>0</v>
      </c>
      <c r="U93" s="92">
        <v>0</v>
      </c>
      <c r="V93" s="92">
        <f>IF(AND(T93&gt;0,U93&gt;0),U93*100/T93,"")</f>
      </c>
      <c r="W93" s="87"/>
      <c r="X93" s="102">
        <v>1</v>
      </c>
      <c r="Y93" s="88">
        <v>949.765</v>
      </c>
      <c r="Z93" s="88">
        <v>1369.685</v>
      </c>
      <c r="AA93" s="88">
        <v>1080.7300000000002</v>
      </c>
      <c r="AB93" s="88">
        <f>IF(AND(Z93&gt;0,AA93&gt;0),AA93*100/Z93,"")</f>
        <v>78.90354351547987</v>
      </c>
    </row>
    <row r="94" spans="1:28" s="98" customFormat="1" ht="11.25" customHeight="1">
      <c r="A94" s="93" t="s">
        <v>293</v>
      </c>
      <c r="B94" s="89"/>
      <c r="C94" s="89"/>
      <c r="D94" s="91"/>
      <c r="E94" s="88"/>
      <c r="F94" s="88"/>
      <c r="G94" s="88"/>
      <c r="H94" s="88" t="s">
        <v>279</v>
      </c>
      <c r="I94" s="86"/>
      <c r="J94" s="91"/>
      <c r="K94" s="88"/>
      <c r="L94" s="88"/>
      <c r="M94" s="88"/>
      <c r="N94" s="88" t="s">
        <v>279</v>
      </c>
      <c r="O94" s="83" t="s">
        <v>191</v>
      </c>
      <c r="P94" s="85"/>
      <c r="Q94" s="85"/>
      <c r="R94" s="101">
        <v>0</v>
      </c>
      <c r="S94" s="92">
        <v>0</v>
      </c>
      <c r="T94" s="92">
        <v>0</v>
      </c>
      <c r="U94" s="92">
        <v>0</v>
      </c>
      <c r="V94" s="92">
        <f>IF(AND(T94&gt;0,U94&gt;0),U94*100/T94,"")</f>
      </c>
      <c r="W94" s="87"/>
      <c r="X94" s="102">
        <v>1</v>
      </c>
      <c r="Y94" s="88">
        <v>737.666</v>
      </c>
      <c r="Z94" s="88">
        <v>820.9849999999999</v>
      </c>
      <c r="AA94" s="88">
        <v>894.6</v>
      </c>
      <c r="AB94" s="88">
        <f>IF(AND(Z94&gt;0,AA94&gt;0),AA94*100/Z94,"")</f>
        <v>108.9666680877239</v>
      </c>
    </row>
    <row r="95" spans="1:28" s="98" customFormat="1" ht="12">
      <c r="A95" s="93" t="s">
        <v>294</v>
      </c>
      <c r="B95" s="89"/>
      <c r="C95" s="89"/>
      <c r="D95" s="91"/>
      <c r="E95" s="88"/>
      <c r="F95" s="88"/>
      <c r="G95" s="88"/>
      <c r="H95" s="88" t="s">
        <v>279</v>
      </c>
      <c r="I95" s="86"/>
      <c r="J95" s="91"/>
      <c r="K95" s="88"/>
      <c r="L95" s="88"/>
      <c r="M95" s="88"/>
      <c r="N95" s="88" t="s">
        <v>279</v>
      </c>
      <c r="O95" s="83"/>
      <c r="P95" s="85"/>
      <c r="Q95" s="85"/>
      <c r="R95" s="101"/>
      <c r="S95" s="92"/>
      <c r="T95" s="92"/>
      <c r="U95" s="92"/>
      <c r="V95" s="92"/>
      <c r="W95" s="87"/>
      <c r="X95" s="102"/>
      <c r="Y95" s="88"/>
      <c r="Z95" s="88"/>
      <c r="AA95" s="88"/>
      <c r="AB95" s="88"/>
    </row>
    <row r="96" spans="1:28" s="98" customFormat="1" ht="12">
      <c r="A96" s="93" t="s">
        <v>295</v>
      </c>
      <c r="B96" s="89"/>
      <c r="C96" s="89"/>
      <c r="D96" s="91"/>
      <c r="E96" s="88"/>
      <c r="F96" s="88"/>
      <c r="G96" s="88"/>
      <c r="H96" s="88" t="s">
        <v>279</v>
      </c>
      <c r="I96" s="86"/>
      <c r="J96" s="91"/>
      <c r="K96" s="88"/>
      <c r="L96" s="88"/>
      <c r="M96" s="88"/>
      <c r="N96" s="88" t="s">
        <v>279</v>
      </c>
      <c r="O96" s="83" t="s">
        <v>192</v>
      </c>
      <c r="P96" s="85"/>
      <c r="Q96" s="85"/>
      <c r="R96" s="101"/>
      <c r="S96" s="92"/>
      <c r="T96" s="92"/>
      <c r="U96" s="92"/>
      <c r="V96" s="92"/>
      <c r="W96" s="87"/>
      <c r="X96" s="102"/>
      <c r="Y96" s="88"/>
      <c r="Z96" s="88"/>
      <c r="AA96" s="88"/>
      <c r="AB96" s="88"/>
    </row>
    <row r="97" spans="1:28" s="98" customFormat="1" ht="12">
      <c r="A97" s="93" t="s">
        <v>296</v>
      </c>
      <c r="B97" s="89"/>
      <c r="C97" s="89"/>
      <c r="D97" s="91"/>
      <c r="E97" s="88"/>
      <c r="F97" s="88"/>
      <c r="G97" s="88"/>
      <c r="H97" s="88"/>
      <c r="I97" s="86"/>
      <c r="J97" s="91"/>
      <c r="K97" s="88"/>
      <c r="L97" s="88"/>
      <c r="M97" s="88"/>
      <c r="N97" s="88"/>
      <c r="O97" s="83" t="s">
        <v>202</v>
      </c>
      <c r="P97" s="85"/>
      <c r="Q97" s="85"/>
      <c r="R97" s="101">
        <v>0</v>
      </c>
      <c r="S97" s="92">
        <v>0</v>
      </c>
      <c r="T97" s="92">
        <v>0</v>
      </c>
      <c r="U97" s="92">
        <v>0</v>
      </c>
      <c r="V97" s="92">
        <f>IF(AND(T97&gt;0,U97&gt;0),U97*100/T97,"")</f>
      </c>
      <c r="W97" s="87"/>
      <c r="X97" s="102">
        <v>1</v>
      </c>
      <c r="Y97" s="88">
        <v>95.49</v>
      </c>
      <c r="Z97" s="88">
        <v>99.125</v>
      </c>
      <c r="AA97" s="88">
        <v>106.751</v>
      </c>
      <c r="AB97" s="88">
        <f>IF(AND(Z97&gt;0,AA97&gt;0),AA97*100/Z97,"")</f>
        <v>107.69331651954603</v>
      </c>
    </row>
    <row r="98" spans="1:28" s="98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3"/>
      <c r="P98" s="85"/>
      <c r="Q98" s="85"/>
      <c r="R98" s="101"/>
      <c r="S98" s="92"/>
      <c r="T98" s="92"/>
      <c r="U98" s="92"/>
      <c r="V98" s="92"/>
      <c r="W98" s="87"/>
      <c r="X98" s="102"/>
      <c r="Y98" s="88"/>
      <c r="Z98" s="88"/>
      <c r="AA98" s="88"/>
      <c r="AB98" s="88"/>
    </row>
    <row r="99" spans="1:28" s="98" customFormat="1" ht="11.25" customHeight="1">
      <c r="A99" s="89"/>
      <c r="B99" s="89"/>
      <c r="C99" s="89"/>
      <c r="D99" s="91"/>
      <c r="E99" s="88"/>
      <c r="F99" s="88"/>
      <c r="G99" s="88"/>
      <c r="H99" s="88" t="s">
        <v>279</v>
      </c>
      <c r="I99" s="86"/>
      <c r="J99" s="91"/>
      <c r="K99" s="88"/>
      <c r="L99" s="88"/>
      <c r="M99" s="88"/>
      <c r="N99" s="88" t="s">
        <v>279</v>
      </c>
      <c r="O99" s="83" t="s">
        <v>208</v>
      </c>
      <c r="P99" s="85"/>
      <c r="Q99" s="85"/>
      <c r="R99" s="101"/>
      <c r="S99" s="92"/>
      <c r="T99" s="92"/>
      <c r="U99" s="92"/>
      <c r="V99" s="92"/>
      <c r="W99" s="87"/>
      <c r="X99" s="102"/>
      <c r="Y99" s="88"/>
      <c r="Z99" s="88"/>
      <c r="AA99" s="88"/>
      <c r="AB99" s="88"/>
    </row>
    <row r="100" spans="1:28" s="98" customFormat="1" ht="11.25" customHeight="1">
      <c r="A100" s="89"/>
      <c r="B100" s="89"/>
      <c r="C100" s="89"/>
      <c r="D100" s="91"/>
      <c r="E100" s="88"/>
      <c r="F100" s="88"/>
      <c r="G100" s="88"/>
      <c r="H100" s="88">
        <f>IF(AND(F100&gt;0,G100&gt;0),G100*100/F100,"")</f>
      </c>
      <c r="I100" s="86"/>
      <c r="J100" s="91"/>
      <c r="K100" s="88"/>
      <c r="L100" s="88"/>
      <c r="M100" s="88"/>
      <c r="N100" s="88">
        <f>IF(AND(L100&gt;0,M100&gt;0),M100*100/L100,"")</f>
      </c>
      <c r="O100" s="83" t="s">
        <v>210</v>
      </c>
      <c r="P100" s="85"/>
      <c r="Q100" s="85"/>
      <c r="R100" s="101">
        <v>0</v>
      </c>
      <c r="S100" s="92">
        <v>0</v>
      </c>
      <c r="T100" s="92">
        <v>0</v>
      </c>
      <c r="U100" s="92">
        <v>0</v>
      </c>
      <c r="V100" s="92">
        <f>IF(AND(T100&gt;0,U100&gt;0),U100*100/T100,"")</f>
      </c>
      <c r="W100" s="87"/>
      <c r="X100" s="102">
        <v>1</v>
      </c>
      <c r="Y100" s="88">
        <v>5433.479</v>
      </c>
      <c r="Z100" s="88">
        <v>7576.125</v>
      </c>
      <c r="AA100" s="88">
        <v>6867.725</v>
      </c>
      <c r="AB100" s="88">
        <f>IF(AND(Z100&gt;0,AA100&gt;0),AA100*100/Z100,"")</f>
        <v>90.64957349568546</v>
      </c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>IF(AND(F101&gt;0,G101&gt;0),G101*100/F101,"")</f>
      </c>
      <c r="I101" s="86"/>
      <c r="J101" s="91"/>
      <c r="K101" s="88"/>
      <c r="L101" s="88"/>
      <c r="M101" s="88"/>
      <c r="N101" s="88">
        <f>IF(AND(L101&gt;0,M101&gt;0),M101*100/L101,"")</f>
      </c>
      <c r="O101" s="83" t="s">
        <v>211</v>
      </c>
      <c r="P101" s="85"/>
      <c r="Q101" s="85"/>
      <c r="R101" s="101">
        <v>0</v>
      </c>
      <c r="S101" s="92">
        <v>0</v>
      </c>
      <c r="T101" s="92">
        <v>0</v>
      </c>
      <c r="U101" s="92">
        <v>0</v>
      </c>
      <c r="V101" s="92">
        <f>IF(AND(T101&gt;0,U101&gt;0),U101*100/T101,"")</f>
      </c>
      <c r="W101" s="87"/>
      <c r="X101" s="102">
        <v>1</v>
      </c>
      <c r="Y101" s="88">
        <v>1118.9060000000002</v>
      </c>
      <c r="Z101" s="88">
        <v>1370.182</v>
      </c>
      <c r="AA101" s="88">
        <v>1347.456</v>
      </c>
      <c r="AB101" s="88">
        <f>IF(AND(Z101&gt;0,AA101&gt;0),AA101*100/Z101,"")</f>
        <v>98.34138822433806</v>
      </c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>IF(AND(F102&gt;0,G102&gt;0),G102*100/F102,"")</f>
      </c>
      <c r="I102" s="86"/>
      <c r="J102" s="91"/>
      <c r="K102" s="88"/>
      <c r="L102" s="88"/>
      <c r="M102" s="88"/>
      <c r="N102" s="88">
        <f>IF(AND(L102&gt;0,M102&gt;0),M102*100/L102,"")</f>
      </c>
      <c r="O102" s="83"/>
      <c r="P102" s="85"/>
      <c r="Q102" s="85"/>
      <c r="R102" s="101"/>
      <c r="S102" s="92"/>
      <c r="T102" s="92"/>
      <c r="U102" s="92"/>
      <c r="V102" s="92"/>
      <c r="W102" s="87"/>
      <c r="X102" s="102"/>
      <c r="Y102" s="88"/>
      <c r="Z102" s="88"/>
      <c r="AA102" s="88"/>
      <c r="AB102" s="88"/>
    </row>
    <row r="103" spans="14:28" ht="12.75">
      <c r="N103" s="68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4:28" ht="12.75">
      <c r="N104" s="94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4:28" ht="12.75">
      <c r="N105" s="94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4:28" ht="12.75">
      <c r="N106" s="94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4:28" ht="12.75">
      <c r="N107" s="94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4:28" ht="12.75">
      <c r="N108" s="94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4:28" ht="12.75">
      <c r="N109" s="94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4:28" ht="12.75">
      <c r="N110" s="94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4:28" ht="12.75">
      <c r="N111" s="94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4:28" ht="12.75">
      <c r="N112" s="94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4:28" ht="12.75">
      <c r="N113" s="94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4:28" ht="12.75">
      <c r="N114" s="94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</sheetData>
  <sheetProtection/>
  <mergeCells count="6">
    <mergeCell ref="X74:AB74"/>
    <mergeCell ref="D4:H4"/>
    <mergeCell ref="J4:N4"/>
    <mergeCell ref="R4:V4"/>
    <mergeCell ref="X4:AB4"/>
    <mergeCell ref="R74:V7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6" r:id="rId1"/>
  <headerFooter alignWithMargins="0">
    <oddFooter>&amp;C&amp;P</oddFooter>
  </headerFooter>
  <rowBreaks count="1" manualBreakCount="1">
    <brk id="10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>
        <v>10</v>
      </c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</v>
      </c>
      <c r="D9" s="30"/>
      <c r="E9" s="30">
        <v>4</v>
      </c>
      <c r="F9" s="31"/>
      <c r="G9" s="31"/>
      <c r="H9" s="144">
        <v>0.096</v>
      </c>
      <c r="I9" s="144">
        <v>0.096</v>
      </c>
      <c r="J9" s="144">
        <v>0.096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>
        <v>5</v>
      </c>
      <c r="D11" s="30"/>
      <c r="E11" s="30">
        <v>5</v>
      </c>
      <c r="F11" s="31"/>
      <c r="G11" s="31"/>
      <c r="H11" s="144">
        <v>0.13</v>
      </c>
      <c r="I11" s="144">
        <v>0.13</v>
      </c>
      <c r="J11" s="144">
        <v>0.13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/>
      <c r="E12" s="30">
        <v>20</v>
      </c>
      <c r="F12" s="31"/>
      <c r="G12" s="31"/>
      <c r="H12" s="144">
        <v>0.48</v>
      </c>
      <c r="I12" s="144">
        <v>0.48</v>
      </c>
      <c r="J12" s="144">
        <v>0.48</v>
      </c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>
        <v>29</v>
      </c>
      <c r="F13" s="39"/>
      <c r="G13" s="40"/>
      <c r="H13" s="146">
        <v>0.706</v>
      </c>
      <c r="I13" s="147">
        <v>0.706</v>
      </c>
      <c r="J13" s="147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6">
        <v>0.014</v>
      </c>
      <c r="I15" s="147">
        <v>0.014</v>
      </c>
      <c r="J15" s="147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23</v>
      </c>
      <c r="D19" s="30">
        <v>17</v>
      </c>
      <c r="E19" s="30"/>
      <c r="F19" s="31"/>
      <c r="G19" s="31"/>
      <c r="H19" s="144">
        <v>0.207</v>
      </c>
      <c r="I19" s="144">
        <v>0.153</v>
      </c>
      <c r="J19" s="144">
        <v>0.224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23</v>
      </c>
      <c r="D22" s="38">
        <v>17</v>
      </c>
      <c r="E22" s="38"/>
      <c r="F22" s="39"/>
      <c r="G22" s="40"/>
      <c r="H22" s="146">
        <v>0.207</v>
      </c>
      <c r="I22" s="147">
        <v>0.153</v>
      </c>
      <c r="J22" s="147">
        <v>0.224</v>
      </c>
      <c r="K22" s="41">
        <v>146.40522875816995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5307</v>
      </c>
      <c r="D24" s="38">
        <v>4878</v>
      </c>
      <c r="E24" s="38">
        <v>4882</v>
      </c>
      <c r="F24" s="39">
        <v>100.0820008200082</v>
      </c>
      <c r="G24" s="40"/>
      <c r="H24" s="146">
        <v>72.474</v>
      </c>
      <c r="I24" s="147">
        <v>71.794</v>
      </c>
      <c r="J24" s="147">
        <v>59.581</v>
      </c>
      <c r="K24" s="41">
        <v>82.98882915006826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190</v>
      </c>
      <c r="E26" s="38">
        <v>200</v>
      </c>
      <c r="F26" s="39">
        <v>105.26315789473684</v>
      </c>
      <c r="G26" s="40"/>
      <c r="H26" s="146">
        <v>2.9</v>
      </c>
      <c r="I26" s="147">
        <v>2.6</v>
      </c>
      <c r="J26" s="147">
        <v>2.75</v>
      </c>
      <c r="K26" s="41">
        <v>105.76923076923076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16</v>
      </c>
      <c r="E28" s="30">
        <v>11</v>
      </c>
      <c r="F28" s="31"/>
      <c r="G28" s="31"/>
      <c r="H28" s="144">
        <v>0.125</v>
      </c>
      <c r="I28" s="144">
        <v>0.275</v>
      </c>
      <c r="J28" s="144">
        <v>0.275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4">
        <v>0.075</v>
      </c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1650</v>
      </c>
      <c r="D30" s="30">
        <v>1919</v>
      </c>
      <c r="E30" s="30">
        <v>1500</v>
      </c>
      <c r="F30" s="31"/>
      <c r="G30" s="31"/>
      <c r="H30" s="144">
        <v>25.808</v>
      </c>
      <c r="I30" s="144">
        <v>29.5</v>
      </c>
      <c r="J30" s="144">
        <v>26</v>
      </c>
      <c r="K30" s="32"/>
    </row>
    <row r="31" spans="1:11" s="42" customFormat="1" ht="11.25" customHeight="1">
      <c r="A31" s="43" t="s">
        <v>23</v>
      </c>
      <c r="B31" s="37"/>
      <c r="C31" s="38">
        <v>1657</v>
      </c>
      <c r="D31" s="38">
        <v>1935</v>
      </c>
      <c r="E31" s="38">
        <v>1511</v>
      </c>
      <c r="F31" s="39">
        <v>78.08785529715762</v>
      </c>
      <c r="G31" s="40"/>
      <c r="H31" s="146">
        <v>26.008</v>
      </c>
      <c r="I31" s="147">
        <v>29.775</v>
      </c>
      <c r="J31" s="147">
        <v>26.275</v>
      </c>
      <c r="K31" s="41">
        <v>88.24517212426532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42</v>
      </c>
      <c r="E33" s="30">
        <v>50</v>
      </c>
      <c r="F33" s="31"/>
      <c r="G33" s="31"/>
      <c r="H33" s="144">
        <v>0.94</v>
      </c>
      <c r="I33" s="144">
        <v>0.7</v>
      </c>
      <c r="J33" s="144">
        <v>0.85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22</v>
      </c>
      <c r="E34" s="30">
        <v>22</v>
      </c>
      <c r="F34" s="31"/>
      <c r="G34" s="31"/>
      <c r="H34" s="144">
        <v>0.25</v>
      </c>
      <c r="I34" s="144">
        <v>0.45</v>
      </c>
      <c r="J34" s="144">
        <v>0.45</v>
      </c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10</v>
      </c>
      <c r="E35" s="30">
        <v>15</v>
      </c>
      <c r="F35" s="31"/>
      <c r="G35" s="31"/>
      <c r="H35" s="144">
        <v>0.12</v>
      </c>
      <c r="I35" s="144">
        <v>0.14</v>
      </c>
      <c r="J35" s="144">
        <v>0.14</v>
      </c>
      <c r="K35" s="32"/>
    </row>
    <row r="36" spans="1:11" s="33" customFormat="1" ht="11.25" customHeight="1">
      <c r="A36" s="35" t="s">
        <v>27</v>
      </c>
      <c r="B36" s="29"/>
      <c r="C36" s="30">
        <v>19</v>
      </c>
      <c r="D36" s="30">
        <v>40</v>
      </c>
      <c r="E36" s="30">
        <v>40</v>
      </c>
      <c r="F36" s="31"/>
      <c r="G36" s="31"/>
      <c r="H36" s="144">
        <v>0.38</v>
      </c>
      <c r="I36" s="144">
        <v>0.8</v>
      </c>
      <c r="J36" s="144">
        <v>0.8</v>
      </c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114</v>
      </c>
      <c r="E37" s="38">
        <v>127</v>
      </c>
      <c r="F37" s="39">
        <v>111.40350877192982</v>
      </c>
      <c r="G37" s="40"/>
      <c r="H37" s="146">
        <v>1.69</v>
      </c>
      <c r="I37" s="147">
        <v>2.09</v>
      </c>
      <c r="J37" s="147">
        <v>2.24</v>
      </c>
      <c r="K37" s="41">
        <v>107.17703349282299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22</v>
      </c>
      <c r="D39" s="38">
        <v>14</v>
      </c>
      <c r="E39" s="38">
        <v>15</v>
      </c>
      <c r="F39" s="39">
        <v>107.14285714285714</v>
      </c>
      <c r="G39" s="40"/>
      <c r="H39" s="146">
        <v>0.48</v>
      </c>
      <c r="I39" s="147">
        <v>0.28</v>
      </c>
      <c r="J39" s="147">
        <v>0.14</v>
      </c>
      <c r="K39" s="41">
        <v>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20</v>
      </c>
      <c r="E42" s="30">
        <v>30</v>
      </c>
      <c r="F42" s="31"/>
      <c r="G42" s="31"/>
      <c r="H42" s="144">
        <v>0.255</v>
      </c>
      <c r="I42" s="144">
        <v>0.36</v>
      </c>
      <c r="J42" s="144">
        <v>0.525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25</v>
      </c>
      <c r="E43" s="30">
        <v>29</v>
      </c>
      <c r="F43" s="31"/>
      <c r="G43" s="31"/>
      <c r="H43" s="144">
        <v>0.364</v>
      </c>
      <c r="I43" s="144">
        <v>0.3</v>
      </c>
      <c r="J43" s="144">
        <v>0.305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4">
        <v>0.018</v>
      </c>
      <c r="I46" s="144">
        <v>0.016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46</v>
      </c>
      <c r="D47" s="30">
        <v>11</v>
      </c>
      <c r="E47" s="30">
        <v>31</v>
      </c>
      <c r="F47" s="31"/>
      <c r="G47" s="31"/>
      <c r="H47" s="144">
        <v>0.276</v>
      </c>
      <c r="I47" s="144">
        <v>0.132</v>
      </c>
      <c r="J47" s="144">
        <v>0.372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88</v>
      </c>
      <c r="D50" s="38">
        <v>57</v>
      </c>
      <c r="E50" s="38">
        <v>90</v>
      </c>
      <c r="F50" s="39">
        <v>157.89473684210526</v>
      </c>
      <c r="G50" s="40"/>
      <c r="H50" s="146">
        <v>0.913</v>
      </c>
      <c r="I50" s="147">
        <v>0.8079999999999999</v>
      </c>
      <c r="J50" s="147">
        <v>1.202</v>
      </c>
      <c r="K50" s="41">
        <v>148.76237623762376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46">
        <v>0.15</v>
      </c>
      <c r="I52" s="147">
        <v>0.096</v>
      </c>
      <c r="J52" s="147">
        <v>0.067</v>
      </c>
      <c r="K52" s="41">
        <v>69.79166666666667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1460</v>
      </c>
      <c r="D54" s="30">
        <v>1496</v>
      </c>
      <c r="E54" s="30">
        <v>1850</v>
      </c>
      <c r="F54" s="31"/>
      <c r="G54" s="31"/>
      <c r="H54" s="144">
        <v>21.9</v>
      </c>
      <c r="I54" s="144">
        <v>22.5</v>
      </c>
      <c r="J54" s="144">
        <v>26.825</v>
      </c>
      <c r="K54" s="32"/>
    </row>
    <row r="55" spans="1:11" s="33" customFormat="1" ht="11.25" customHeight="1">
      <c r="A55" s="35" t="s">
        <v>42</v>
      </c>
      <c r="B55" s="29"/>
      <c r="C55" s="30">
        <v>70</v>
      </c>
      <c r="D55" s="30">
        <v>97</v>
      </c>
      <c r="E55" s="30">
        <v>113</v>
      </c>
      <c r="F55" s="31"/>
      <c r="G55" s="31"/>
      <c r="H55" s="144">
        <v>0.84</v>
      </c>
      <c r="I55" s="144">
        <v>1.164</v>
      </c>
      <c r="J55" s="144">
        <v>1.335</v>
      </c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/>
      <c r="F56" s="31"/>
      <c r="G56" s="31"/>
      <c r="H56" s="144">
        <v>0.245</v>
      </c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5</v>
      </c>
      <c r="E58" s="30">
        <v>2</v>
      </c>
      <c r="F58" s="31"/>
      <c r="G58" s="31"/>
      <c r="H58" s="144">
        <v>0.168</v>
      </c>
      <c r="I58" s="144">
        <v>0.06</v>
      </c>
      <c r="J58" s="144">
        <v>0.024</v>
      </c>
      <c r="K58" s="32"/>
    </row>
    <row r="59" spans="1:11" s="42" customFormat="1" ht="11.25" customHeight="1">
      <c r="A59" s="36" t="s">
        <v>46</v>
      </c>
      <c r="B59" s="37"/>
      <c r="C59" s="38">
        <v>1561</v>
      </c>
      <c r="D59" s="38">
        <v>1598</v>
      </c>
      <c r="E59" s="38">
        <v>1965</v>
      </c>
      <c r="F59" s="39">
        <v>122.96620775969963</v>
      </c>
      <c r="G59" s="40"/>
      <c r="H59" s="146">
        <v>23.153</v>
      </c>
      <c r="I59" s="147">
        <v>23.724</v>
      </c>
      <c r="J59" s="147">
        <v>28.184</v>
      </c>
      <c r="K59" s="41">
        <v>118.79952790423201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2892</v>
      </c>
      <c r="E61" s="30">
        <v>2700</v>
      </c>
      <c r="F61" s="31"/>
      <c r="G61" s="31"/>
      <c r="H61" s="144">
        <v>60.625</v>
      </c>
      <c r="I61" s="144">
        <v>66.7</v>
      </c>
      <c r="J61" s="144">
        <v>65.448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91</v>
      </c>
      <c r="E62" s="30">
        <v>97</v>
      </c>
      <c r="F62" s="31"/>
      <c r="G62" s="31"/>
      <c r="H62" s="144">
        <v>1.357</v>
      </c>
      <c r="I62" s="144"/>
      <c r="J62" s="144">
        <v>1.935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/>
      <c r="I63" s="144"/>
      <c r="J63" s="144"/>
      <c r="K63" s="32"/>
    </row>
    <row r="64" spans="1:11" s="42" customFormat="1" ht="11.25" customHeight="1">
      <c r="A64" s="36" t="s">
        <v>50</v>
      </c>
      <c r="B64" s="37"/>
      <c r="C64" s="38">
        <v>2268</v>
      </c>
      <c r="D64" s="38">
        <v>2983</v>
      </c>
      <c r="E64" s="38">
        <v>2797</v>
      </c>
      <c r="F64" s="39">
        <v>93.76466644317802</v>
      </c>
      <c r="G64" s="40"/>
      <c r="H64" s="146">
        <v>61.982</v>
      </c>
      <c r="I64" s="147">
        <v>66.7</v>
      </c>
      <c r="J64" s="147">
        <v>67.383</v>
      </c>
      <c r="K64" s="41">
        <v>101.02398800599698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13021</v>
      </c>
      <c r="D66" s="38">
        <v>12146</v>
      </c>
      <c r="E66" s="38">
        <v>16130</v>
      </c>
      <c r="F66" s="39">
        <v>132.80092211427632</v>
      </c>
      <c r="G66" s="40"/>
      <c r="H66" s="146">
        <v>223.554</v>
      </c>
      <c r="I66" s="147">
        <v>250.4</v>
      </c>
      <c r="J66" s="147">
        <v>251.268</v>
      </c>
      <c r="K66" s="41">
        <v>100.34664536741214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4500</v>
      </c>
      <c r="D68" s="30">
        <v>5220</v>
      </c>
      <c r="E68" s="30">
        <v>5200</v>
      </c>
      <c r="F68" s="31"/>
      <c r="G68" s="31"/>
      <c r="H68" s="144">
        <v>58</v>
      </c>
      <c r="I68" s="144">
        <v>68</v>
      </c>
      <c r="J68" s="144">
        <v>70</v>
      </c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20</v>
      </c>
      <c r="F69" s="31"/>
      <c r="G69" s="31"/>
      <c r="H69" s="144">
        <v>0.25</v>
      </c>
      <c r="I69" s="144">
        <v>0.26</v>
      </c>
      <c r="J69" s="144">
        <v>0.26</v>
      </c>
      <c r="K69" s="32"/>
    </row>
    <row r="70" spans="1:11" s="42" customFormat="1" ht="11.25" customHeight="1">
      <c r="A70" s="36" t="s">
        <v>54</v>
      </c>
      <c r="B70" s="37"/>
      <c r="C70" s="38">
        <v>4520</v>
      </c>
      <c r="D70" s="38">
        <v>5240</v>
      </c>
      <c r="E70" s="38">
        <v>5220</v>
      </c>
      <c r="F70" s="39">
        <v>99.61832061068702</v>
      </c>
      <c r="G70" s="40"/>
      <c r="H70" s="146">
        <v>58.25</v>
      </c>
      <c r="I70" s="147">
        <v>68.26</v>
      </c>
      <c r="J70" s="147">
        <v>70.26</v>
      </c>
      <c r="K70" s="41">
        <v>102.92997363023733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585</v>
      </c>
      <c r="D72" s="30">
        <v>594</v>
      </c>
      <c r="E72" s="30">
        <v>574</v>
      </c>
      <c r="F72" s="31"/>
      <c r="G72" s="31"/>
      <c r="H72" s="144">
        <v>13.304</v>
      </c>
      <c r="I72" s="144">
        <v>13.335</v>
      </c>
      <c r="J72" s="144">
        <v>12.959</v>
      </c>
      <c r="K72" s="32"/>
    </row>
    <row r="73" spans="1:11" s="33" customFormat="1" ht="11.25" customHeight="1">
      <c r="A73" s="35" t="s">
        <v>56</v>
      </c>
      <c r="B73" s="29"/>
      <c r="C73" s="30">
        <v>360</v>
      </c>
      <c r="D73" s="30">
        <v>375</v>
      </c>
      <c r="E73" s="30">
        <v>375</v>
      </c>
      <c r="F73" s="31"/>
      <c r="G73" s="31"/>
      <c r="H73" s="144">
        <v>17.08</v>
      </c>
      <c r="I73" s="144">
        <v>17.628</v>
      </c>
      <c r="J73" s="144">
        <v>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>
        <v>1350</v>
      </c>
      <c r="D75" s="30">
        <v>1573</v>
      </c>
      <c r="E75" s="30">
        <v>1563</v>
      </c>
      <c r="F75" s="31"/>
      <c r="G75" s="31"/>
      <c r="H75" s="144">
        <v>25.881</v>
      </c>
      <c r="I75" s="144">
        <v>38.153</v>
      </c>
      <c r="J75" s="144">
        <v>26.553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9</v>
      </c>
      <c r="F76" s="31"/>
      <c r="G76" s="31"/>
      <c r="H76" s="144"/>
      <c r="I76" s="144"/>
      <c r="J76" s="144">
        <v>0.198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15</v>
      </c>
      <c r="E77" s="30">
        <v>15</v>
      </c>
      <c r="F77" s="31"/>
      <c r="G77" s="31"/>
      <c r="H77" s="144">
        <v>0.418</v>
      </c>
      <c r="I77" s="144">
        <v>0.18</v>
      </c>
      <c r="J77" s="144">
        <v>0.015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12</v>
      </c>
      <c r="E78" s="30">
        <v>10</v>
      </c>
      <c r="F78" s="31"/>
      <c r="G78" s="31"/>
      <c r="H78" s="144"/>
      <c r="I78" s="144">
        <v>0.204</v>
      </c>
      <c r="J78" s="144">
        <v>0.21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140</v>
      </c>
      <c r="E79" s="30">
        <v>280</v>
      </c>
      <c r="F79" s="31"/>
      <c r="G79" s="31"/>
      <c r="H79" s="144">
        <v>2.52</v>
      </c>
      <c r="I79" s="144">
        <v>2.52</v>
      </c>
      <c r="J79" s="144">
        <v>1.8</v>
      </c>
      <c r="K79" s="32"/>
    </row>
    <row r="80" spans="1:11" s="42" customFormat="1" ht="11.25" customHeight="1">
      <c r="A80" s="43" t="s">
        <v>63</v>
      </c>
      <c r="B80" s="37"/>
      <c r="C80" s="38">
        <v>2511</v>
      </c>
      <c r="D80" s="38">
        <v>2709</v>
      </c>
      <c r="E80" s="38">
        <v>2826</v>
      </c>
      <c r="F80" s="39">
        <v>104.31893687707641</v>
      </c>
      <c r="G80" s="40"/>
      <c r="H80" s="146">
        <v>59.203</v>
      </c>
      <c r="I80" s="147">
        <v>72.02</v>
      </c>
      <c r="J80" s="147">
        <v>49.735</v>
      </c>
      <c r="K80" s="41">
        <v>69.05720633157456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4">
        <v>0.205</v>
      </c>
      <c r="I82" s="144">
        <v>0.205</v>
      </c>
      <c r="J82" s="144">
        <v>0.205</v>
      </c>
      <c r="K82" s="32"/>
    </row>
    <row r="83" spans="1:11" s="33" customFormat="1" ht="11.25" customHeight="1">
      <c r="A83" s="35" t="s">
        <v>65</v>
      </c>
      <c r="B83" s="29"/>
      <c r="C83" s="30"/>
      <c r="D83" s="30">
        <v>64</v>
      </c>
      <c r="E83" s="30">
        <v>64</v>
      </c>
      <c r="F83" s="31"/>
      <c r="G83" s="31"/>
      <c r="H83" s="144"/>
      <c r="I83" s="144">
        <v>1.27</v>
      </c>
      <c r="J83" s="144">
        <v>1.27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75</v>
      </c>
      <c r="E84" s="38">
        <v>75</v>
      </c>
      <c r="F84" s="39">
        <v>100</v>
      </c>
      <c r="G84" s="40"/>
      <c r="H84" s="146">
        <v>0.205</v>
      </c>
      <c r="I84" s="147">
        <v>1.475</v>
      </c>
      <c r="J84" s="147">
        <v>1.475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31333</v>
      </c>
      <c r="D87" s="53">
        <v>31967</v>
      </c>
      <c r="E87" s="53">
        <v>35878</v>
      </c>
      <c r="F87" s="54">
        <f>IF(D87&gt;0,100*E87/D87,0)</f>
        <v>112.23449181968905</v>
      </c>
      <c r="G87" s="40"/>
      <c r="H87" s="150">
        <v>531.889</v>
      </c>
      <c r="I87" s="145">
        <v>590.895</v>
      </c>
      <c r="J87" s="145">
        <v>561.504</v>
      </c>
      <c r="K87" s="54">
        <f>IF(I87&gt;0,100*J87/I87,0)</f>
        <v>95.02601985124261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44">
        <v>0.06</v>
      </c>
      <c r="I10" s="144">
        <v>0.07</v>
      </c>
      <c r="J10" s="144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46">
        <v>0.06</v>
      </c>
      <c r="I13" s="147">
        <v>0.07</v>
      </c>
      <c r="J13" s="147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46">
        <v>0.02</v>
      </c>
      <c r="I15" s="147">
        <v>0.02</v>
      </c>
      <c r="J15" s="147">
        <v>0.027</v>
      </c>
      <c r="K15" s="41">
        <v>135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>
        <v>53</v>
      </c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4">
        <v>0.023</v>
      </c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>
        <v>53</v>
      </c>
      <c r="E22" s="38"/>
      <c r="F22" s="39"/>
      <c r="G22" s="40"/>
      <c r="H22" s="146">
        <v>0.023</v>
      </c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49</v>
      </c>
      <c r="E24" s="38">
        <v>52</v>
      </c>
      <c r="F24" s="39">
        <v>106.12244897959184</v>
      </c>
      <c r="G24" s="40"/>
      <c r="H24" s="146">
        <v>4.202</v>
      </c>
      <c r="I24" s="147">
        <v>2.478</v>
      </c>
      <c r="J24" s="147">
        <v>2.279</v>
      </c>
      <c r="K24" s="41">
        <v>91.96933010492332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18</v>
      </c>
      <c r="E26" s="38">
        <v>18</v>
      </c>
      <c r="F26" s="39">
        <v>100</v>
      </c>
      <c r="G26" s="40"/>
      <c r="H26" s="146">
        <v>0.846</v>
      </c>
      <c r="I26" s="147">
        <v>0.8</v>
      </c>
      <c r="J26" s="147">
        <v>0.7</v>
      </c>
      <c r="K26" s="41">
        <v>87.5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22</v>
      </c>
      <c r="E30" s="30">
        <v>15</v>
      </c>
      <c r="F30" s="31"/>
      <c r="G30" s="31"/>
      <c r="H30" s="144">
        <v>0.964</v>
      </c>
      <c r="I30" s="144">
        <v>0.8</v>
      </c>
      <c r="J30" s="144">
        <v>0.75</v>
      </c>
      <c r="K30" s="32"/>
    </row>
    <row r="31" spans="1:11" s="42" customFormat="1" ht="11.25" customHeight="1">
      <c r="A31" s="43" t="s">
        <v>23</v>
      </c>
      <c r="B31" s="37"/>
      <c r="C31" s="38">
        <v>24</v>
      </c>
      <c r="D31" s="38">
        <v>22</v>
      </c>
      <c r="E31" s="38">
        <v>15</v>
      </c>
      <c r="F31" s="39">
        <v>68.18181818181819</v>
      </c>
      <c r="G31" s="40"/>
      <c r="H31" s="146">
        <v>0.964</v>
      </c>
      <c r="I31" s="147">
        <v>0.8</v>
      </c>
      <c r="J31" s="147">
        <v>0.75</v>
      </c>
      <c r="K31" s="41">
        <v>93.75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46</v>
      </c>
      <c r="D33" s="30">
        <v>40</v>
      </c>
      <c r="E33" s="30">
        <v>50</v>
      </c>
      <c r="F33" s="31"/>
      <c r="G33" s="31"/>
      <c r="H33" s="144">
        <v>1.31</v>
      </c>
      <c r="I33" s="144">
        <v>1.18</v>
      </c>
      <c r="J33" s="144">
        <v>1.5</v>
      </c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27</v>
      </c>
      <c r="E34" s="30">
        <v>27</v>
      </c>
      <c r="F34" s="31"/>
      <c r="G34" s="31"/>
      <c r="H34" s="144">
        <v>0.668</v>
      </c>
      <c r="I34" s="144">
        <v>0.67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15</v>
      </c>
      <c r="F35" s="31"/>
      <c r="G35" s="31"/>
      <c r="H35" s="144">
        <v>0.041</v>
      </c>
      <c r="I35" s="144">
        <v>0.058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55</v>
      </c>
      <c r="E36" s="30">
        <v>51</v>
      </c>
      <c r="F36" s="31"/>
      <c r="G36" s="31"/>
      <c r="H36" s="144">
        <v>1.256</v>
      </c>
      <c r="I36" s="144">
        <v>1.35</v>
      </c>
      <c r="J36" s="144">
        <v>1.256</v>
      </c>
      <c r="K36" s="32"/>
    </row>
    <row r="37" spans="1:11" s="42" customFormat="1" ht="11.25" customHeight="1">
      <c r="A37" s="36" t="s">
        <v>28</v>
      </c>
      <c r="B37" s="37"/>
      <c r="C37" s="38">
        <v>126</v>
      </c>
      <c r="D37" s="38">
        <v>124</v>
      </c>
      <c r="E37" s="38">
        <v>143</v>
      </c>
      <c r="F37" s="39">
        <v>115.3225806451613</v>
      </c>
      <c r="G37" s="40"/>
      <c r="H37" s="146">
        <v>3.2750000000000004</v>
      </c>
      <c r="I37" s="147">
        <v>3.258</v>
      </c>
      <c r="J37" s="147">
        <v>2.7560000000000002</v>
      </c>
      <c r="K37" s="41">
        <v>84.59177409453653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58</v>
      </c>
      <c r="D39" s="38">
        <v>58</v>
      </c>
      <c r="E39" s="38">
        <v>60</v>
      </c>
      <c r="F39" s="39">
        <v>103.44827586206897</v>
      </c>
      <c r="G39" s="40"/>
      <c r="H39" s="146">
        <v>1.356</v>
      </c>
      <c r="I39" s="147">
        <v>1.35</v>
      </c>
      <c r="J39" s="147">
        <v>1.4</v>
      </c>
      <c r="K39" s="41">
        <v>103.7037037037037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4">
        <v>0.02</v>
      </c>
      <c r="I43" s="144">
        <v>0.021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4">
        <v>0.014</v>
      </c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>
        <v>2</v>
      </c>
      <c r="D50" s="38">
        <v>2</v>
      </c>
      <c r="E50" s="38">
        <v>1</v>
      </c>
      <c r="F50" s="39">
        <v>50</v>
      </c>
      <c r="G50" s="40"/>
      <c r="H50" s="146">
        <v>0.034</v>
      </c>
      <c r="I50" s="147">
        <v>0.021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1</v>
      </c>
      <c r="F52" s="39">
        <v>50</v>
      </c>
      <c r="G52" s="40"/>
      <c r="H52" s="146">
        <v>0.061</v>
      </c>
      <c r="I52" s="147">
        <v>0.062</v>
      </c>
      <c r="J52" s="147">
        <v>0.031</v>
      </c>
      <c r="K52" s="41">
        <v>50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18</v>
      </c>
      <c r="D54" s="30">
        <v>25</v>
      </c>
      <c r="E54" s="30">
        <v>20</v>
      </c>
      <c r="F54" s="31"/>
      <c r="G54" s="31"/>
      <c r="H54" s="144">
        <v>0.486</v>
      </c>
      <c r="I54" s="144">
        <v>0.633</v>
      </c>
      <c r="J54" s="144">
        <v>0.5</v>
      </c>
      <c r="K54" s="32"/>
    </row>
    <row r="55" spans="1:11" s="33" customFormat="1" ht="11.25" customHeight="1">
      <c r="A55" s="35" t="s">
        <v>42</v>
      </c>
      <c r="B55" s="29"/>
      <c r="C55" s="30">
        <v>37</v>
      </c>
      <c r="D55" s="30">
        <v>38</v>
      </c>
      <c r="E55" s="30">
        <v>42</v>
      </c>
      <c r="F55" s="31"/>
      <c r="G55" s="31"/>
      <c r="H55" s="144">
        <v>1.184</v>
      </c>
      <c r="I55" s="144">
        <v>1.178</v>
      </c>
      <c r="J55" s="144">
        <v>1.3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4">
        <v>0.058</v>
      </c>
      <c r="I58" s="144">
        <v>0.044</v>
      </c>
      <c r="J58" s="144">
        <v>0.024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65</v>
      </c>
      <c r="E59" s="38">
        <v>64</v>
      </c>
      <c r="F59" s="39">
        <v>98.46153846153847</v>
      </c>
      <c r="G59" s="40"/>
      <c r="H59" s="146">
        <v>1.728</v>
      </c>
      <c r="I59" s="147">
        <v>1.855</v>
      </c>
      <c r="J59" s="147">
        <v>1.824</v>
      </c>
      <c r="K59" s="41">
        <v>98.32884097035041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57</v>
      </c>
      <c r="D61" s="30">
        <v>52</v>
      </c>
      <c r="E61" s="30">
        <v>57</v>
      </c>
      <c r="F61" s="31"/>
      <c r="G61" s="31"/>
      <c r="H61" s="144">
        <v>2.99</v>
      </c>
      <c r="I61" s="144">
        <v>2.99</v>
      </c>
      <c r="J61" s="144">
        <v>2.99</v>
      </c>
      <c r="K61" s="32"/>
    </row>
    <row r="62" spans="1:11" s="33" customFormat="1" ht="11.25" customHeight="1">
      <c r="A62" s="35" t="s">
        <v>48</v>
      </c>
      <c r="B62" s="29"/>
      <c r="C62" s="30">
        <v>73</v>
      </c>
      <c r="D62" s="30">
        <v>73</v>
      </c>
      <c r="E62" s="30">
        <v>71</v>
      </c>
      <c r="F62" s="31"/>
      <c r="G62" s="31"/>
      <c r="H62" s="144">
        <v>2.093</v>
      </c>
      <c r="I62" s="144">
        <v>1.816</v>
      </c>
      <c r="J62" s="144">
        <v>1.947</v>
      </c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121</v>
      </c>
      <c r="E63" s="30">
        <v>121</v>
      </c>
      <c r="F63" s="31"/>
      <c r="G63" s="31"/>
      <c r="H63" s="144">
        <v>7.619</v>
      </c>
      <c r="I63" s="144">
        <v>7.623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251</v>
      </c>
      <c r="D64" s="38">
        <v>246</v>
      </c>
      <c r="E64" s="38">
        <v>249</v>
      </c>
      <c r="F64" s="39">
        <v>101.21951219512195</v>
      </c>
      <c r="G64" s="40"/>
      <c r="H64" s="146">
        <v>12.702</v>
      </c>
      <c r="I64" s="147">
        <v>12.429</v>
      </c>
      <c r="J64" s="147">
        <v>4.937</v>
      </c>
      <c r="K64" s="41">
        <v>39.72161879475421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47</v>
      </c>
      <c r="E66" s="38">
        <v>47</v>
      </c>
      <c r="F66" s="39">
        <v>100</v>
      </c>
      <c r="G66" s="40"/>
      <c r="H66" s="146">
        <v>1.923</v>
      </c>
      <c r="I66" s="147">
        <v>2.15</v>
      </c>
      <c r="J66" s="147">
        <v>1.99</v>
      </c>
      <c r="K66" s="41">
        <v>92.55813953488372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66</v>
      </c>
      <c r="D68" s="30">
        <v>80</v>
      </c>
      <c r="E68" s="30">
        <v>70</v>
      </c>
      <c r="F68" s="31"/>
      <c r="G68" s="31"/>
      <c r="H68" s="144">
        <v>4.752</v>
      </c>
      <c r="I68" s="144">
        <v>5.8</v>
      </c>
      <c r="J68" s="144">
        <v>5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44">
        <v>0.065</v>
      </c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67</v>
      </c>
      <c r="D70" s="38">
        <v>80</v>
      </c>
      <c r="E70" s="38">
        <v>70</v>
      </c>
      <c r="F70" s="39">
        <v>87.5</v>
      </c>
      <c r="G70" s="40"/>
      <c r="H70" s="146">
        <v>4.817</v>
      </c>
      <c r="I70" s="147">
        <v>5.8</v>
      </c>
      <c r="J70" s="147">
        <v>5</v>
      </c>
      <c r="K70" s="41">
        <v>86.20689655172414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2392</v>
      </c>
      <c r="D72" s="30">
        <v>2278</v>
      </c>
      <c r="E72" s="30">
        <v>2500</v>
      </c>
      <c r="F72" s="31"/>
      <c r="G72" s="31"/>
      <c r="H72" s="144">
        <v>227.99</v>
      </c>
      <c r="I72" s="144">
        <v>212.574</v>
      </c>
      <c r="J72" s="144">
        <v>238.3</v>
      </c>
      <c r="K72" s="32"/>
    </row>
    <row r="73" spans="1:11" s="33" customFormat="1" ht="11.25" customHeight="1">
      <c r="A73" s="35" t="s">
        <v>56</v>
      </c>
      <c r="B73" s="29"/>
      <c r="C73" s="30">
        <v>160</v>
      </c>
      <c r="D73" s="30">
        <v>141</v>
      </c>
      <c r="E73" s="30">
        <v>141</v>
      </c>
      <c r="F73" s="31"/>
      <c r="G73" s="31"/>
      <c r="H73" s="144">
        <v>4.479</v>
      </c>
      <c r="I73" s="144">
        <v>4.505</v>
      </c>
      <c r="J73" s="144">
        <v>4.505</v>
      </c>
      <c r="K73" s="32"/>
    </row>
    <row r="74" spans="1:11" s="33" customFormat="1" ht="11.25" customHeight="1">
      <c r="A74" s="35" t="s">
        <v>57</v>
      </c>
      <c r="B74" s="29"/>
      <c r="C74" s="30">
        <v>19</v>
      </c>
      <c r="D74" s="30">
        <v>21</v>
      </c>
      <c r="E74" s="30">
        <v>21</v>
      </c>
      <c r="F74" s="31"/>
      <c r="G74" s="31"/>
      <c r="H74" s="144">
        <v>0.469</v>
      </c>
      <c r="I74" s="144">
        <v>0.6</v>
      </c>
      <c r="J74" s="144">
        <v>0.525</v>
      </c>
      <c r="K74" s="32"/>
    </row>
    <row r="75" spans="1:11" s="33" customFormat="1" ht="11.25" customHeight="1">
      <c r="A75" s="35" t="s">
        <v>58</v>
      </c>
      <c r="B75" s="29"/>
      <c r="C75" s="30">
        <v>104</v>
      </c>
      <c r="D75" s="30">
        <v>125</v>
      </c>
      <c r="E75" s="30">
        <v>119</v>
      </c>
      <c r="F75" s="31"/>
      <c r="G75" s="31"/>
      <c r="H75" s="144">
        <v>4.942</v>
      </c>
      <c r="I75" s="144">
        <v>6.042</v>
      </c>
      <c r="J75" s="144">
        <v>5.491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</v>
      </c>
      <c r="E76" s="30">
        <v>1</v>
      </c>
      <c r="F76" s="31"/>
      <c r="G76" s="31"/>
      <c r="H76" s="144">
        <v>0.16</v>
      </c>
      <c r="I76" s="144">
        <v>0.02</v>
      </c>
      <c r="J76" s="144">
        <v>0.02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36</v>
      </c>
      <c r="E77" s="30">
        <v>40</v>
      </c>
      <c r="F77" s="31"/>
      <c r="G77" s="31"/>
      <c r="H77" s="144">
        <v>0.72</v>
      </c>
      <c r="I77" s="144">
        <v>0.72</v>
      </c>
      <c r="J77" s="144">
        <v>0.8</v>
      </c>
      <c r="K77" s="32"/>
    </row>
    <row r="78" spans="1:11" s="33" customFormat="1" ht="11.25" customHeight="1">
      <c r="A78" s="35" t="s">
        <v>61</v>
      </c>
      <c r="B78" s="29"/>
      <c r="C78" s="30">
        <v>124</v>
      </c>
      <c r="D78" s="30">
        <v>125</v>
      </c>
      <c r="E78" s="30">
        <v>128</v>
      </c>
      <c r="F78" s="31"/>
      <c r="G78" s="31"/>
      <c r="H78" s="144">
        <v>6.2</v>
      </c>
      <c r="I78" s="144">
        <v>6.2</v>
      </c>
      <c r="J78" s="144">
        <v>6.4</v>
      </c>
      <c r="K78" s="32"/>
    </row>
    <row r="79" spans="1:11" s="33" customFormat="1" ht="11.25" customHeight="1">
      <c r="A79" s="35" t="s">
        <v>62</v>
      </c>
      <c r="B79" s="29"/>
      <c r="C79" s="30">
        <v>28</v>
      </c>
      <c r="D79" s="30">
        <v>12</v>
      </c>
      <c r="E79" s="30">
        <v>20</v>
      </c>
      <c r="F79" s="31"/>
      <c r="G79" s="31"/>
      <c r="H79" s="144">
        <v>0.8</v>
      </c>
      <c r="I79" s="144">
        <v>0.5</v>
      </c>
      <c r="J79" s="144">
        <v>0.5</v>
      </c>
      <c r="K79" s="32"/>
    </row>
    <row r="80" spans="1:11" s="42" customFormat="1" ht="11.25" customHeight="1">
      <c r="A80" s="43" t="s">
        <v>63</v>
      </c>
      <c r="B80" s="37"/>
      <c r="C80" s="38">
        <v>2871</v>
      </c>
      <c r="D80" s="38">
        <v>2739</v>
      </c>
      <c r="E80" s="38">
        <v>2970</v>
      </c>
      <c r="F80" s="39">
        <v>108.43373493975903</v>
      </c>
      <c r="G80" s="40"/>
      <c r="H80" s="146">
        <v>245.76000000000002</v>
      </c>
      <c r="I80" s="147">
        <v>231.161</v>
      </c>
      <c r="J80" s="147">
        <v>256.54100000000005</v>
      </c>
      <c r="K80" s="41">
        <v>110.9793607053093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45</v>
      </c>
      <c r="F82" s="31"/>
      <c r="G82" s="31"/>
      <c r="H82" s="144">
        <v>1.54</v>
      </c>
      <c r="I82" s="144">
        <v>1.54</v>
      </c>
      <c r="J82" s="144">
        <v>1.54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44">
        <v>2.889</v>
      </c>
      <c r="I83" s="144">
        <v>2.89</v>
      </c>
      <c r="J83" s="144">
        <v>2.89</v>
      </c>
      <c r="K83" s="32"/>
    </row>
    <row r="84" spans="1:11" s="42" customFormat="1" ht="11.25" customHeight="1">
      <c r="A84" s="36" t="s">
        <v>66</v>
      </c>
      <c r="B84" s="37"/>
      <c r="C84" s="38">
        <v>90</v>
      </c>
      <c r="D84" s="38">
        <v>90</v>
      </c>
      <c r="E84" s="38">
        <v>90</v>
      </c>
      <c r="F84" s="39">
        <v>100</v>
      </c>
      <c r="G84" s="40"/>
      <c r="H84" s="146">
        <v>4.429</v>
      </c>
      <c r="I84" s="147">
        <v>4.43</v>
      </c>
      <c r="J84" s="147">
        <v>4.43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3701</v>
      </c>
      <c r="D87" s="53">
        <v>3598</v>
      </c>
      <c r="E87" s="53">
        <v>3783</v>
      </c>
      <c r="F87" s="54">
        <f>IF(D87&gt;0,100*E87/D87,0)</f>
        <v>105.14174541411896</v>
      </c>
      <c r="G87" s="40"/>
      <c r="H87" s="150">
        <v>282.2</v>
      </c>
      <c r="I87" s="145">
        <v>266.684</v>
      </c>
      <c r="J87" s="145">
        <v>282.73500000000007</v>
      </c>
      <c r="K87" s="54">
        <f>IF(I87&gt;0,100*J87/I87,0)</f>
        <v>106.01873378230417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</v>
      </c>
      <c r="D9" s="30">
        <v>29</v>
      </c>
      <c r="E9" s="30">
        <v>29</v>
      </c>
      <c r="F9" s="31"/>
      <c r="G9" s="31"/>
      <c r="H9" s="144">
        <v>0.565</v>
      </c>
      <c r="I9" s="144">
        <v>0.655</v>
      </c>
      <c r="J9" s="144">
        <v>0.655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4">
        <v>0.496</v>
      </c>
      <c r="I10" s="144">
        <v>0.496</v>
      </c>
      <c r="J10" s="144">
        <v>0.496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4">
        <v>0.463</v>
      </c>
      <c r="I11" s="144">
        <v>0.463</v>
      </c>
      <c r="J11" s="144">
        <v>0.463</v>
      </c>
      <c r="K11" s="32"/>
    </row>
    <row r="12" spans="1:11" s="33" customFormat="1" ht="11.25" customHeight="1">
      <c r="A12" s="35" t="s">
        <v>10</v>
      </c>
      <c r="B12" s="29"/>
      <c r="C12" s="30">
        <v>49</v>
      </c>
      <c r="D12" s="30">
        <v>50</v>
      </c>
      <c r="E12" s="30">
        <v>50</v>
      </c>
      <c r="F12" s="31"/>
      <c r="G12" s="31"/>
      <c r="H12" s="144">
        <v>1.194</v>
      </c>
      <c r="I12" s="144">
        <v>1.194</v>
      </c>
      <c r="J12" s="144">
        <v>1.194</v>
      </c>
      <c r="K12" s="32"/>
    </row>
    <row r="13" spans="1:11" s="42" customFormat="1" ht="11.25" customHeight="1">
      <c r="A13" s="36" t="s">
        <v>11</v>
      </c>
      <c r="B13" s="37"/>
      <c r="C13" s="38">
        <v>116</v>
      </c>
      <c r="D13" s="38">
        <v>121</v>
      </c>
      <c r="E13" s="38">
        <v>121</v>
      </c>
      <c r="F13" s="39">
        <v>100</v>
      </c>
      <c r="G13" s="40"/>
      <c r="H13" s="146">
        <v>2.718</v>
      </c>
      <c r="I13" s="147">
        <v>2.808</v>
      </c>
      <c r="J13" s="147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6">
        <v>0.012</v>
      </c>
      <c r="I15" s="147">
        <v>0.012</v>
      </c>
      <c r="J15" s="147">
        <v>0.015</v>
      </c>
      <c r="K15" s="41">
        <v>125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>
        <v>16</v>
      </c>
      <c r="E19" s="30"/>
      <c r="F19" s="31"/>
      <c r="G19" s="31"/>
      <c r="H19" s="144">
        <v>0.928</v>
      </c>
      <c r="I19" s="144">
        <v>0.928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/>
      <c r="F20" s="31"/>
      <c r="G20" s="31"/>
      <c r="H20" s="144">
        <v>0.28</v>
      </c>
      <c r="I20" s="144">
        <v>0.29</v>
      </c>
      <c r="J20" s="144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/>
      <c r="E21" s="30"/>
      <c r="F21" s="31"/>
      <c r="G21" s="31"/>
      <c r="H21" s="144">
        <v>0.156</v>
      </c>
      <c r="I21" s="144">
        <v>0.16</v>
      </c>
      <c r="J21" s="144"/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30</v>
      </c>
      <c r="E22" s="38"/>
      <c r="F22" s="39"/>
      <c r="G22" s="40"/>
      <c r="H22" s="146">
        <v>1.364</v>
      </c>
      <c r="I22" s="147">
        <v>1.378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11</v>
      </c>
      <c r="D24" s="38">
        <v>1</v>
      </c>
      <c r="E24" s="38">
        <v>9</v>
      </c>
      <c r="F24" s="39">
        <v>900</v>
      </c>
      <c r="G24" s="40"/>
      <c r="H24" s="146">
        <v>1.114</v>
      </c>
      <c r="I24" s="147"/>
      <c r="J24" s="147">
        <v>0.469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94</v>
      </c>
      <c r="D26" s="38">
        <v>100</v>
      </c>
      <c r="E26" s="38">
        <v>115</v>
      </c>
      <c r="F26" s="39">
        <v>115</v>
      </c>
      <c r="G26" s="40"/>
      <c r="H26" s="146">
        <v>9.165</v>
      </c>
      <c r="I26" s="147">
        <v>10</v>
      </c>
      <c r="J26" s="147">
        <v>10.8</v>
      </c>
      <c r="K26" s="41">
        <v>108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44"/>
      <c r="I28" s="144">
        <v>0.035</v>
      </c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1</v>
      </c>
      <c r="F30" s="31"/>
      <c r="G30" s="31"/>
      <c r="H30" s="144"/>
      <c r="I30" s="144">
        <v>0.045</v>
      </c>
      <c r="J30" s="144">
        <v>0.045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2</v>
      </c>
      <c r="F31" s="39">
        <v>200</v>
      </c>
      <c r="G31" s="40"/>
      <c r="H31" s="146"/>
      <c r="I31" s="147">
        <v>0.08</v>
      </c>
      <c r="J31" s="147">
        <v>0.045</v>
      </c>
      <c r="K31" s="41">
        <v>56.25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48</v>
      </c>
      <c r="D33" s="30">
        <v>50</v>
      </c>
      <c r="E33" s="30">
        <v>45</v>
      </c>
      <c r="F33" s="31"/>
      <c r="G33" s="31"/>
      <c r="H33" s="144">
        <v>0.895</v>
      </c>
      <c r="I33" s="144">
        <v>0.662</v>
      </c>
      <c r="J33" s="144">
        <v>0.84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>
        <v>26</v>
      </c>
      <c r="E34" s="30"/>
      <c r="F34" s="31"/>
      <c r="G34" s="31"/>
      <c r="H34" s="144">
        <v>0.537</v>
      </c>
      <c r="I34" s="144">
        <v>0.537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22</v>
      </c>
      <c r="E35" s="30">
        <v>26</v>
      </c>
      <c r="F35" s="31"/>
      <c r="G35" s="31"/>
      <c r="H35" s="144">
        <v>0.319</v>
      </c>
      <c r="I35" s="144">
        <v>0.377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21</v>
      </c>
      <c r="D36" s="30">
        <v>20</v>
      </c>
      <c r="E36" s="30"/>
      <c r="F36" s="31"/>
      <c r="G36" s="31"/>
      <c r="H36" s="144">
        <v>0.389</v>
      </c>
      <c r="I36" s="144">
        <v>0.37</v>
      </c>
      <c r="J36" s="144">
        <v>0.389</v>
      </c>
      <c r="K36" s="32"/>
    </row>
    <row r="37" spans="1:11" s="42" customFormat="1" ht="11.25" customHeight="1">
      <c r="A37" s="36" t="s">
        <v>28</v>
      </c>
      <c r="B37" s="37"/>
      <c r="C37" s="38">
        <v>117</v>
      </c>
      <c r="D37" s="38">
        <v>118</v>
      </c>
      <c r="E37" s="38">
        <v>71</v>
      </c>
      <c r="F37" s="39">
        <v>60.16949152542373</v>
      </c>
      <c r="G37" s="40"/>
      <c r="H37" s="146">
        <v>2.1399999999999997</v>
      </c>
      <c r="I37" s="147">
        <v>1.9460000000000002</v>
      </c>
      <c r="J37" s="147">
        <v>1.229</v>
      </c>
      <c r="K37" s="41">
        <v>63.1551901336074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15</v>
      </c>
      <c r="E39" s="38">
        <v>15</v>
      </c>
      <c r="F39" s="39">
        <v>100</v>
      </c>
      <c r="G39" s="40"/>
      <c r="H39" s="146">
        <v>0.282</v>
      </c>
      <c r="I39" s="147">
        <v>0.28</v>
      </c>
      <c r="J39" s="147">
        <v>0.24</v>
      </c>
      <c r="K39" s="41">
        <v>85.71428571428571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178</v>
      </c>
      <c r="D41" s="30">
        <v>167</v>
      </c>
      <c r="E41" s="30"/>
      <c r="F41" s="31"/>
      <c r="G41" s="31"/>
      <c r="H41" s="144">
        <v>13.848</v>
      </c>
      <c r="I41" s="144">
        <v>13.226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19</v>
      </c>
      <c r="E42" s="30"/>
      <c r="F42" s="31"/>
      <c r="G42" s="31"/>
      <c r="H42" s="144">
        <v>1.125</v>
      </c>
      <c r="I42" s="144">
        <v>1.33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18</v>
      </c>
      <c r="D43" s="30"/>
      <c r="E43" s="30"/>
      <c r="F43" s="31"/>
      <c r="G43" s="31"/>
      <c r="H43" s="144">
        <v>1.17</v>
      </c>
      <c r="I43" s="144">
        <v>0.06</v>
      </c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>
        <v>33</v>
      </c>
      <c r="D45" s="30">
        <v>42</v>
      </c>
      <c r="E45" s="30"/>
      <c r="F45" s="31"/>
      <c r="G45" s="31"/>
      <c r="H45" s="144">
        <v>1.98</v>
      </c>
      <c r="I45" s="144">
        <v>2.31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1072</v>
      </c>
      <c r="D46" s="30">
        <v>1118</v>
      </c>
      <c r="E46" s="30"/>
      <c r="F46" s="31"/>
      <c r="G46" s="31"/>
      <c r="H46" s="144">
        <v>62.176</v>
      </c>
      <c r="I46" s="144">
        <v>69.316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52</v>
      </c>
      <c r="D47" s="30">
        <v>71</v>
      </c>
      <c r="E47" s="30"/>
      <c r="F47" s="31"/>
      <c r="G47" s="31"/>
      <c r="H47" s="144">
        <v>3.64</v>
      </c>
      <c r="I47" s="144">
        <v>4.97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1230</v>
      </c>
      <c r="D48" s="30">
        <v>1318</v>
      </c>
      <c r="E48" s="30"/>
      <c r="F48" s="31"/>
      <c r="G48" s="31"/>
      <c r="H48" s="144">
        <v>92.25</v>
      </c>
      <c r="I48" s="144">
        <v>99.525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171</v>
      </c>
      <c r="D49" s="30">
        <v>221</v>
      </c>
      <c r="E49" s="30"/>
      <c r="F49" s="31"/>
      <c r="G49" s="31"/>
      <c r="H49" s="144">
        <v>12.825</v>
      </c>
      <c r="I49" s="144">
        <v>15.47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2769</v>
      </c>
      <c r="D50" s="38">
        <v>2956</v>
      </c>
      <c r="E50" s="38"/>
      <c r="F50" s="39"/>
      <c r="G50" s="40"/>
      <c r="H50" s="146">
        <v>189.014</v>
      </c>
      <c r="I50" s="147">
        <v>206.20700000000002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62</v>
      </c>
      <c r="D52" s="38">
        <v>54.79</v>
      </c>
      <c r="E52" s="38">
        <v>62</v>
      </c>
      <c r="F52" s="39">
        <v>113.15933564519074</v>
      </c>
      <c r="G52" s="40"/>
      <c r="H52" s="146">
        <v>1.934</v>
      </c>
      <c r="I52" s="147">
        <v>1.934</v>
      </c>
      <c r="J52" s="147">
        <v>1.926</v>
      </c>
      <c r="K52" s="41">
        <v>99.58634953464323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275</v>
      </c>
      <c r="D54" s="30">
        <v>340</v>
      </c>
      <c r="E54" s="30">
        <v>300</v>
      </c>
      <c r="F54" s="31"/>
      <c r="G54" s="31"/>
      <c r="H54" s="144">
        <v>15.95</v>
      </c>
      <c r="I54" s="144">
        <v>19.38</v>
      </c>
      <c r="J54" s="144">
        <v>17.25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20</v>
      </c>
      <c r="E55" s="30">
        <v>1</v>
      </c>
      <c r="F55" s="31"/>
      <c r="G55" s="31"/>
      <c r="H55" s="144">
        <v>0.04</v>
      </c>
      <c r="I55" s="144">
        <v>0.04</v>
      </c>
      <c r="J55" s="144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5</v>
      </c>
      <c r="E58" s="30">
        <v>5</v>
      </c>
      <c r="F58" s="31"/>
      <c r="G58" s="31"/>
      <c r="H58" s="144">
        <v>0.464</v>
      </c>
      <c r="I58" s="144">
        <v>0.3</v>
      </c>
      <c r="J58" s="144">
        <v>0.3</v>
      </c>
      <c r="K58" s="32"/>
    </row>
    <row r="59" spans="1:11" s="42" customFormat="1" ht="11.25" customHeight="1">
      <c r="A59" s="36" t="s">
        <v>46</v>
      </c>
      <c r="B59" s="37"/>
      <c r="C59" s="38">
        <v>284</v>
      </c>
      <c r="D59" s="38">
        <v>365</v>
      </c>
      <c r="E59" s="38">
        <v>306</v>
      </c>
      <c r="F59" s="39">
        <v>83.83561643835617</v>
      </c>
      <c r="G59" s="40"/>
      <c r="H59" s="146">
        <v>16.453999999999997</v>
      </c>
      <c r="I59" s="147">
        <v>19.72</v>
      </c>
      <c r="J59" s="147">
        <v>17.59</v>
      </c>
      <c r="K59" s="41">
        <v>89.19878296146045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140</v>
      </c>
      <c r="E61" s="30">
        <v>160</v>
      </c>
      <c r="F61" s="31"/>
      <c r="G61" s="31"/>
      <c r="H61" s="144">
        <v>9.1</v>
      </c>
      <c r="I61" s="144">
        <v>9.1</v>
      </c>
      <c r="J61" s="144">
        <v>10.4</v>
      </c>
      <c r="K61" s="32"/>
    </row>
    <row r="62" spans="1:11" s="33" customFormat="1" ht="11.25" customHeight="1">
      <c r="A62" s="35" t="s">
        <v>48</v>
      </c>
      <c r="B62" s="29"/>
      <c r="C62" s="30">
        <v>6</v>
      </c>
      <c r="D62" s="30"/>
      <c r="E62" s="30">
        <v>6</v>
      </c>
      <c r="F62" s="31"/>
      <c r="G62" s="31"/>
      <c r="H62" s="144">
        <v>0.15</v>
      </c>
      <c r="I62" s="144">
        <v>0.15</v>
      </c>
      <c r="J62" s="144">
        <v>0.15</v>
      </c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44">
        <v>0.15</v>
      </c>
      <c r="I63" s="144">
        <v>0.15</v>
      </c>
      <c r="J63" s="144">
        <v>0.15</v>
      </c>
      <c r="K63" s="32"/>
    </row>
    <row r="64" spans="1:11" s="42" customFormat="1" ht="11.25" customHeight="1">
      <c r="A64" s="36" t="s">
        <v>50</v>
      </c>
      <c r="B64" s="37"/>
      <c r="C64" s="38">
        <v>149</v>
      </c>
      <c r="D64" s="38">
        <v>143</v>
      </c>
      <c r="E64" s="38">
        <v>169</v>
      </c>
      <c r="F64" s="39">
        <v>118.18181818181819</v>
      </c>
      <c r="G64" s="40"/>
      <c r="H64" s="146">
        <v>9.4</v>
      </c>
      <c r="I64" s="147">
        <v>9.4</v>
      </c>
      <c r="J64" s="147">
        <v>10.700000000000001</v>
      </c>
      <c r="K64" s="41">
        <v>113.82978723404256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25</v>
      </c>
      <c r="D66" s="38">
        <v>16</v>
      </c>
      <c r="E66" s="38">
        <v>16</v>
      </c>
      <c r="F66" s="39">
        <v>100</v>
      </c>
      <c r="G66" s="40"/>
      <c r="H66" s="146">
        <v>1.1</v>
      </c>
      <c r="I66" s="147">
        <v>0.704</v>
      </c>
      <c r="J66" s="147">
        <v>0.704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/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2031</v>
      </c>
      <c r="D73" s="30">
        <v>2071</v>
      </c>
      <c r="E73" s="30">
        <v>2071</v>
      </c>
      <c r="F73" s="31"/>
      <c r="G73" s="31"/>
      <c r="H73" s="144">
        <v>113.35</v>
      </c>
      <c r="I73" s="144">
        <v>114.26</v>
      </c>
      <c r="J73" s="144">
        <v>114.26</v>
      </c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32</v>
      </c>
      <c r="E74" s="30">
        <v>32</v>
      </c>
      <c r="F74" s="31"/>
      <c r="G74" s="31"/>
      <c r="H74" s="144">
        <v>0.68</v>
      </c>
      <c r="I74" s="144">
        <v>1.12</v>
      </c>
      <c r="J74" s="144">
        <v>1.12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>
        <v>1</v>
      </c>
      <c r="F75" s="31"/>
      <c r="G75" s="31"/>
      <c r="H75" s="144">
        <v>0.037</v>
      </c>
      <c r="I75" s="144">
        <v>0.082</v>
      </c>
      <c r="J75" s="144">
        <v>0.037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46</v>
      </c>
      <c r="E76" s="30">
        <v>46</v>
      </c>
      <c r="F76" s="31"/>
      <c r="G76" s="31"/>
      <c r="H76" s="144">
        <v>2.475</v>
      </c>
      <c r="I76" s="144">
        <v>2.3</v>
      </c>
      <c r="J76" s="144">
        <v>2.3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44">
        <v>0.1</v>
      </c>
      <c r="I77" s="144">
        <v>0.1</v>
      </c>
      <c r="J77" s="144">
        <v>0.075</v>
      </c>
      <c r="K77" s="32"/>
    </row>
    <row r="78" spans="1:11" s="33" customFormat="1" ht="11.25" customHeight="1">
      <c r="A78" s="35" t="s">
        <v>61</v>
      </c>
      <c r="B78" s="29"/>
      <c r="C78" s="30">
        <v>70</v>
      </c>
      <c r="D78" s="30">
        <v>70</v>
      </c>
      <c r="E78" s="30">
        <v>70</v>
      </c>
      <c r="F78" s="31"/>
      <c r="G78" s="31"/>
      <c r="H78" s="144">
        <v>2.38</v>
      </c>
      <c r="I78" s="144">
        <v>2.38</v>
      </c>
      <c r="J78" s="144">
        <v>2.4</v>
      </c>
      <c r="K78" s="32"/>
    </row>
    <row r="79" spans="1:11" s="33" customFormat="1" ht="11.25" customHeight="1">
      <c r="A79" s="35" t="s">
        <v>62</v>
      </c>
      <c r="B79" s="29"/>
      <c r="C79" s="30">
        <v>780</v>
      </c>
      <c r="D79" s="30">
        <v>780</v>
      </c>
      <c r="E79" s="30">
        <v>860</v>
      </c>
      <c r="F79" s="31"/>
      <c r="G79" s="31"/>
      <c r="H79" s="144">
        <v>31.2</v>
      </c>
      <c r="I79" s="144">
        <v>34.4</v>
      </c>
      <c r="J79" s="144">
        <v>19.35</v>
      </c>
      <c r="K79" s="32"/>
    </row>
    <row r="80" spans="1:11" s="42" customFormat="1" ht="11.25" customHeight="1">
      <c r="A80" s="43" t="s">
        <v>63</v>
      </c>
      <c r="B80" s="37"/>
      <c r="C80" s="38">
        <v>2951</v>
      </c>
      <c r="D80" s="38">
        <v>3004</v>
      </c>
      <c r="E80" s="38">
        <v>3084</v>
      </c>
      <c r="F80" s="39">
        <v>102.66311584553928</v>
      </c>
      <c r="G80" s="40"/>
      <c r="H80" s="146">
        <v>150.22199999999998</v>
      </c>
      <c r="I80" s="147">
        <v>154.642</v>
      </c>
      <c r="J80" s="147">
        <v>139.54200000000003</v>
      </c>
      <c r="K80" s="41">
        <v>90.23551169798634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129</v>
      </c>
      <c r="F82" s="31"/>
      <c r="G82" s="31"/>
      <c r="H82" s="144">
        <v>4.093</v>
      </c>
      <c r="I82" s="144">
        <v>4.093</v>
      </c>
      <c r="J82" s="144">
        <v>4.093</v>
      </c>
      <c r="K82" s="32"/>
    </row>
    <row r="83" spans="1:11" s="33" customFormat="1" ht="11.25" customHeight="1">
      <c r="A83" s="35" t="s">
        <v>65</v>
      </c>
      <c r="B83" s="29"/>
      <c r="C83" s="30">
        <v>125</v>
      </c>
      <c r="D83" s="30">
        <v>125</v>
      </c>
      <c r="E83" s="30">
        <v>125</v>
      </c>
      <c r="F83" s="31"/>
      <c r="G83" s="31"/>
      <c r="H83" s="144">
        <v>3.762</v>
      </c>
      <c r="I83" s="144">
        <v>3.762</v>
      </c>
      <c r="J83" s="144">
        <v>3.762</v>
      </c>
      <c r="K83" s="32"/>
    </row>
    <row r="84" spans="1:11" s="42" customFormat="1" ht="11.25" customHeight="1">
      <c r="A84" s="36" t="s">
        <v>66</v>
      </c>
      <c r="B84" s="37"/>
      <c r="C84" s="38">
        <v>254</v>
      </c>
      <c r="D84" s="38">
        <v>254</v>
      </c>
      <c r="E84" s="38">
        <v>254</v>
      </c>
      <c r="F84" s="39">
        <v>100</v>
      </c>
      <c r="G84" s="40"/>
      <c r="H84" s="146">
        <v>7.855</v>
      </c>
      <c r="I84" s="147">
        <v>7.855</v>
      </c>
      <c r="J84" s="147">
        <v>7.855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6888</v>
      </c>
      <c r="D87" s="53">
        <v>7179.79</v>
      </c>
      <c r="E87" s="53"/>
      <c r="F87" s="54"/>
      <c r="G87" s="40"/>
      <c r="H87" s="150">
        <v>392.774</v>
      </c>
      <c r="I87" s="145">
        <v>416.966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/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67.659</v>
      </c>
      <c r="I36" s="144">
        <v>136.98</v>
      </c>
      <c r="J36" s="144">
        <v>115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67.659</v>
      </c>
      <c r="I37" s="147">
        <v>136.98</v>
      </c>
      <c r="J37" s="147">
        <v>115</v>
      </c>
      <c r="K37" s="41">
        <v>83.95386187764637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0.615</v>
      </c>
      <c r="I39" s="147">
        <v>0.66</v>
      </c>
      <c r="J39" s="147">
        <v>0.7</v>
      </c>
      <c r="K39" s="41">
        <v>106.06060606060606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33.123</v>
      </c>
      <c r="I61" s="144">
        <v>44.669</v>
      </c>
      <c r="J61" s="144">
        <v>48.455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365.099</v>
      </c>
      <c r="I62" s="144">
        <v>558.96</v>
      </c>
      <c r="J62" s="144">
        <v>360.928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275.482</v>
      </c>
      <c r="I63" s="144">
        <v>414.546</v>
      </c>
      <c r="J63" s="144">
        <v>347.891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673.704</v>
      </c>
      <c r="I64" s="147">
        <v>1018.175</v>
      </c>
      <c r="J64" s="147">
        <v>757.274</v>
      </c>
      <c r="K64" s="41">
        <v>74.37562305104721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68.667</v>
      </c>
      <c r="I66" s="147">
        <v>64.888</v>
      </c>
      <c r="J66" s="147">
        <v>66.623</v>
      </c>
      <c r="K66" s="41">
        <v>102.67383799778078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>
        <v>0.07</v>
      </c>
      <c r="J68" s="144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>
        <v>0.07</v>
      </c>
      <c r="J70" s="147">
        <v>0.07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33.662</v>
      </c>
      <c r="I72" s="144">
        <v>37.489</v>
      </c>
      <c r="J72" s="144">
        <v>40.799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0.899</v>
      </c>
      <c r="I73" s="144">
        <v>2.649</v>
      </c>
      <c r="J73" s="144">
        <v>4.187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1.017</v>
      </c>
      <c r="I74" s="144">
        <v>0.42</v>
      </c>
      <c r="J74" s="144">
        <v>0.382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0.456</v>
      </c>
      <c r="I75" s="144">
        <v>0.35</v>
      </c>
      <c r="J75" s="144">
        <v>0.304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73.35</v>
      </c>
      <c r="I76" s="144">
        <v>88.02</v>
      </c>
      <c r="J76" s="144">
        <v>72.566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20.431</v>
      </c>
      <c r="I78" s="144">
        <v>15.421</v>
      </c>
      <c r="J78" s="144">
        <v>18.9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9.035</v>
      </c>
      <c r="I79" s="144">
        <v>4.23</v>
      </c>
      <c r="J79" s="144">
        <v>3.607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138.85</v>
      </c>
      <c r="I80" s="147">
        <v>148.57899999999998</v>
      </c>
      <c r="J80" s="147">
        <v>140.745</v>
      </c>
      <c r="K80" s="41">
        <v>94.72738408523414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0.195</v>
      </c>
      <c r="I82" s="144">
        <v>0.239</v>
      </c>
      <c r="J82" s="144">
        <v>0.216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0.075</v>
      </c>
      <c r="I83" s="144">
        <v>0.094</v>
      </c>
      <c r="J83" s="144">
        <v>0.102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0.27</v>
      </c>
      <c r="I84" s="147">
        <v>0.33299999999999996</v>
      </c>
      <c r="J84" s="147">
        <v>0.318</v>
      </c>
      <c r="K84" s="41">
        <v>95.4954954954955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949.765</v>
      </c>
      <c r="I87" s="145">
        <v>1369.685</v>
      </c>
      <c r="J87" s="145">
        <v>1080.7300000000002</v>
      </c>
      <c r="K87" s="54">
        <f>IF(I87&gt;0,100*J87/I87,0)</f>
        <v>78.90354351547987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/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0.018</v>
      </c>
      <c r="I33" s="144">
        <v>0.02</v>
      </c>
      <c r="J33" s="144">
        <v>0.036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1.587</v>
      </c>
      <c r="I36" s="144">
        <v>4</v>
      </c>
      <c r="J36" s="144">
        <v>3.5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1.605</v>
      </c>
      <c r="I37" s="147">
        <v>4.02</v>
      </c>
      <c r="J37" s="147">
        <v>3.536</v>
      </c>
      <c r="K37" s="41">
        <v>87.96019900497514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0.24</v>
      </c>
      <c r="I39" s="147">
        <v>0.26</v>
      </c>
      <c r="J39" s="147">
        <v>0.275</v>
      </c>
      <c r="K39" s="41">
        <v>105.76923076923077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81.58</v>
      </c>
      <c r="I61" s="144">
        <v>83.595</v>
      </c>
      <c r="J61" s="144">
        <v>102.617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69.8</v>
      </c>
      <c r="I62" s="144">
        <v>80.185</v>
      </c>
      <c r="J62" s="144">
        <v>71.666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219.33</v>
      </c>
      <c r="I63" s="144">
        <v>230.692</v>
      </c>
      <c r="J63" s="144">
        <v>236.273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370.71000000000004</v>
      </c>
      <c r="I64" s="147">
        <v>394.472</v>
      </c>
      <c r="J64" s="147">
        <v>410.55600000000004</v>
      </c>
      <c r="K64" s="41">
        <v>104.07734896266403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46.28</v>
      </c>
      <c r="I66" s="147">
        <v>54.342</v>
      </c>
      <c r="J66" s="147">
        <v>54.766</v>
      </c>
      <c r="K66" s="41">
        <v>100.78024364211842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0.07</v>
      </c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0.07</v>
      </c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26.796</v>
      </c>
      <c r="I72" s="144">
        <v>35.618</v>
      </c>
      <c r="J72" s="144">
        <v>33.022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3.923</v>
      </c>
      <c r="I73" s="144">
        <v>3.95</v>
      </c>
      <c r="J73" s="144">
        <v>7.549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8.755</v>
      </c>
      <c r="I74" s="144">
        <v>3.887</v>
      </c>
      <c r="J74" s="144">
        <v>4.124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0.092</v>
      </c>
      <c r="I75" s="144">
        <v>0.07</v>
      </c>
      <c r="J75" s="144">
        <v>0.045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209.484</v>
      </c>
      <c r="I76" s="144">
        <v>232.684</v>
      </c>
      <c r="J76" s="144">
        <v>254.389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1.408</v>
      </c>
      <c r="I78" s="144">
        <v>1.962</v>
      </c>
      <c r="J78" s="144">
        <v>21.6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67.857</v>
      </c>
      <c r="I79" s="144">
        <v>88.801</v>
      </c>
      <c r="J79" s="144">
        <v>104.28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318.315</v>
      </c>
      <c r="I80" s="147">
        <v>366.972</v>
      </c>
      <c r="J80" s="147">
        <v>425.009</v>
      </c>
      <c r="K80" s="41">
        <v>115.81510305963398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0.314</v>
      </c>
      <c r="I82" s="144">
        <v>0.745</v>
      </c>
      <c r="J82" s="144">
        <v>0.284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0.132</v>
      </c>
      <c r="I83" s="144">
        <v>0.174</v>
      </c>
      <c r="J83" s="144">
        <v>0.174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0.446</v>
      </c>
      <c r="I84" s="147">
        <v>0.919</v>
      </c>
      <c r="J84" s="147">
        <v>0.45799999999999996</v>
      </c>
      <c r="K84" s="41">
        <v>49.83677910772578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737.666</v>
      </c>
      <c r="I87" s="145">
        <v>820.9849999999999</v>
      </c>
      <c r="J87" s="145">
        <v>894.6</v>
      </c>
      <c r="K87" s="54">
        <f>IF(I87&gt;0,100*J87/I87,0)</f>
        <v>108.9666680877239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/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>
        <v>0.003</v>
      </c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2.516</v>
      </c>
      <c r="I12" s="144">
        <v>0.003</v>
      </c>
      <c r="J12" s="144">
        <v>0.003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2.516</v>
      </c>
      <c r="I13" s="147">
        <v>0.006</v>
      </c>
      <c r="J13" s="147">
        <v>0.003</v>
      </c>
      <c r="K13" s="41">
        <v>50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/>
      <c r="I28" s="144"/>
      <c r="J28" s="144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/>
      <c r="I29" s="144"/>
      <c r="J29" s="144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/>
      <c r="I30" s="144"/>
      <c r="J30" s="144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/>
      <c r="I31" s="147"/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/>
      <c r="I33" s="144"/>
      <c r="J33" s="144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/>
      <c r="I34" s="144"/>
      <c r="J34" s="144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/>
      <c r="I35" s="144"/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0.036</v>
      </c>
      <c r="I36" s="144">
        <v>0.036</v>
      </c>
      <c r="J36" s="144">
        <v>0.036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0.036</v>
      </c>
      <c r="I37" s="147">
        <v>0.036</v>
      </c>
      <c r="J37" s="147">
        <v>0.036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0.06</v>
      </c>
      <c r="I39" s="147">
        <v>0.054</v>
      </c>
      <c r="J39" s="147">
        <v>0.05</v>
      </c>
      <c r="K39" s="41">
        <v>92.5925925925926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/>
      <c r="I41" s="144"/>
      <c r="J41" s="144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/>
      <c r="I42" s="144"/>
      <c r="J42" s="144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/>
      <c r="I43" s="144"/>
      <c r="J43" s="144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/>
      <c r="J44" s="144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/>
      <c r="I45" s="144"/>
      <c r="J45" s="144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/>
      <c r="I48" s="144"/>
      <c r="J48" s="144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/>
      <c r="I49" s="144"/>
      <c r="J49" s="144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/>
      <c r="I50" s="147"/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/>
      <c r="I52" s="147"/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/>
      <c r="I54" s="144"/>
      <c r="J54" s="144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/>
      <c r="I55" s="144"/>
      <c r="J55" s="144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/>
      <c r="I56" s="144"/>
      <c r="J56" s="144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/>
      <c r="I57" s="144"/>
      <c r="J57" s="144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/>
      <c r="I58" s="144"/>
      <c r="J58" s="144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/>
      <c r="I59" s="147"/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1.539</v>
      </c>
      <c r="I61" s="144">
        <v>2.025</v>
      </c>
      <c r="J61" s="144">
        <v>2.367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0.165</v>
      </c>
      <c r="I62" s="144">
        <v>0.522</v>
      </c>
      <c r="J62" s="144">
        <v>0.57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1.487</v>
      </c>
      <c r="I63" s="144">
        <v>2.058</v>
      </c>
      <c r="J63" s="144">
        <v>4.706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3.191</v>
      </c>
      <c r="I64" s="147">
        <v>4.6049999999999995</v>
      </c>
      <c r="J64" s="147">
        <v>7.643000000000001</v>
      </c>
      <c r="K64" s="41">
        <v>165.97176981541804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0.07</v>
      </c>
      <c r="I66" s="147">
        <v>0.043</v>
      </c>
      <c r="J66" s="147">
        <v>0.048</v>
      </c>
      <c r="K66" s="41">
        <v>111.62790697674419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/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/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/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0.049</v>
      </c>
      <c r="I72" s="144">
        <v>0.06</v>
      </c>
      <c r="J72" s="144">
        <v>0.052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4.69</v>
      </c>
      <c r="I73" s="144">
        <v>4.252</v>
      </c>
      <c r="J73" s="144">
        <v>4.252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/>
      <c r="I74" s="144"/>
      <c r="J74" s="144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27.587</v>
      </c>
      <c r="I75" s="144">
        <v>27.725</v>
      </c>
      <c r="J75" s="144">
        <v>28.227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2</v>
      </c>
      <c r="I76" s="144">
        <v>0.884</v>
      </c>
      <c r="J76" s="144">
        <v>2.59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/>
      <c r="I77" s="144"/>
      <c r="J77" s="144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44.5</v>
      </c>
      <c r="I78" s="144">
        <v>48.034</v>
      </c>
      <c r="J78" s="144">
        <v>50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/>
      <c r="I79" s="144">
        <v>0.132</v>
      </c>
      <c r="J79" s="144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78.826</v>
      </c>
      <c r="I80" s="147">
        <v>81.087</v>
      </c>
      <c r="J80" s="147">
        <v>85.121</v>
      </c>
      <c r="K80" s="41">
        <v>104.97490349871126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2.791</v>
      </c>
      <c r="I82" s="144">
        <v>2.633</v>
      </c>
      <c r="J82" s="144">
        <v>2.8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8</v>
      </c>
      <c r="I83" s="144">
        <v>10.661</v>
      </c>
      <c r="J83" s="144">
        <v>11.05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10.791</v>
      </c>
      <c r="I84" s="147">
        <v>13.294</v>
      </c>
      <c r="J84" s="147">
        <v>13.850000000000001</v>
      </c>
      <c r="K84" s="41">
        <v>104.18233789679556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95.49</v>
      </c>
      <c r="I87" s="145">
        <v>99.125</v>
      </c>
      <c r="J87" s="145">
        <v>106.751</v>
      </c>
      <c r="K87" s="54">
        <f>IF(I87&gt;0,100*J87/I87,0)</f>
        <v>107.69331651954603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/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0.12</v>
      </c>
      <c r="I10" s="144">
        <v>0.239</v>
      </c>
      <c r="J10" s="144">
        <v>0.239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0.025</v>
      </c>
      <c r="I11" s="144">
        <v>0.049</v>
      </c>
      <c r="J11" s="144">
        <v>0.049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0.045</v>
      </c>
      <c r="I12" s="144">
        <v>0.033</v>
      </c>
      <c r="J12" s="144">
        <v>0.033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0.19</v>
      </c>
      <c r="I13" s="147">
        <v>0.32099999999999995</v>
      </c>
      <c r="J13" s="147">
        <v>0.32099999999999995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0.311</v>
      </c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0.311</v>
      </c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21.367</v>
      </c>
      <c r="I24" s="147">
        <v>32.667</v>
      </c>
      <c r="J24" s="147">
        <v>23.633</v>
      </c>
      <c r="K24" s="41">
        <v>72.34518015122293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12.684</v>
      </c>
      <c r="I26" s="147">
        <v>17.958</v>
      </c>
      <c r="J26" s="147">
        <v>12.8</v>
      </c>
      <c r="K26" s="41">
        <v>71.27742510301816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10.375</v>
      </c>
      <c r="I28" s="144">
        <v>17.488</v>
      </c>
      <c r="J28" s="144">
        <v>7.113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17.101</v>
      </c>
      <c r="I29" s="144">
        <v>15.605</v>
      </c>
      <c r="J29" s="144">
        <v>34.694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25.5</v>
      </c>
      <c r="I30" s="144">
        <v>32</v>
      </c>
      <c r="J30" s="144">
        <v>27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52.976</v>
      </c>
      <c r="I31" s="147">
        <v>65.093</v>
      </c>
      <c r="J31" s="147">
        <v>68.807</v>
      </c>
      <c r="K31" s="41">
        <v>105.70568263868618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3.01</v>
      </c>
      <c r="I33" s="144">
        <v>3.051</v>
      </c>
      <c r="J33" s="144">
        <v>2.9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3.9</v>
      </c>
      <c r="I34" s="144">
        <v>5.401</v>
      </c>
      <c r="J34" s="144">
        <v>4.9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50.16</v>
      </c>
      <c r="I35" s="144">
        <v>56.857</v>
      </c>
      <c r="J35" s="144">
        <v>56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106.988</v>
      </c>
      <c r="I36" s="144">
        <v>99.016</v>
      </c>
      <c r="J36" s="144">
        <v>67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164.058</v>
      </c>
      <c r="I37" s="147">
        <v>164.325</v>
      </c>
      <c r="J37" s="147">
        <v>130.8</v>
      </c>
      <c r="K37" s="41">
        <v>79.59835691465086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4.45</v>
      </c>
      <c r="I39" s="147">
        <v>4.74</v>
      </c>
      <c r="J39" s="147">
        <v>5.1</v>
      </c>
      <c r="K39" s="41">
        <v>107.59493670886074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5.155</v>
      </c>
      <c r="I41" s="144">
        <v>3.805</v>
      </c>
      <c r="J41" s="144">
        <v>7.198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>
        <v>0.006</v>
      </c>
      <c r="I42" s="144">
        <v>0.009</v>
      </c>
      <c r="J42" s="144">
        <v>0.008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0.005</v>
      </c>
      <c r="I43" s="144">
        <v>0.017</v>
      </c>
      <c r="J43" s="144">
        <v>0.021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>
        <v>0.005</v>
      </c>
      <c r="J44" s="144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1.966</v>
      </c>
      <c r="I45" s="144">
        <v>1.6</v>
      </c>
      <c r="J45" s="144">
        <v>2.291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>
        <v>0.005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2.71</v>
      </c>
      <c r="I48" s="144">
        <v>1.354</v>
      </c>
      <c r="J48" s="144">
        <v>2.548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0.32</v>
      </c>
      <c r="I49" s="144">
        <v>0.45</v>
      </c>
      <c r="J49" s="144">
        <v>0.35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10.162</v>
      </c>
      <c r="I50" s="147">
        <v>7.24</v>
      </c>
      <c r="J50" s="147">
        <v>12.426</v>
      </c>
      <c r="K50" s="41">
        <v>171.62983425414362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14.301</v>
      </c>
      <c r="I52" s="147">
        <v>31.923</v>
      </c>
      <c r="J52" s="147">
        <v>23.779</v>
      </c>
      <c r="K52" s="41">
        <v>74.48861322557404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62.006</v>
      </c>
      <c r="I54" s="144">
        <v>79.929</v>
      </c>
      <c r="J54" s="144">
        <v>70.43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161.52</v>
      </c>
      <c r="I55" s="144">
        <v>320.375</v>
      </c>
      <c r="J55" s="144">
        <v>275.6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17.865</v>
      </c>
      <c r="I56" s="144">
        <v>42.98</v>
      </c>
      <c r="J56" s="144">
        <v>21.4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5.629</v>
      </c>
      <c r="I57" s="144">
        <v>10.016</v>
      </c>
      <c r="J57" s="144">
        <v>11.664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80.257</v>
      </c>
      <c r="I58" s="144">
        <v>206.664</v>
      </c>
      <c r="J58" s="144">
        <v>191.4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327.27700000000004</v>
      </c>
      <c r="I59" s="147">
        <v>659.9639999999999</v>
      </c>
      <c r="J59" s="147">
        <v>570.494</v>
      </c>
      <c r="K59" s="41">
        <v>86.44319993211752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43.4</v>
      </c>
      <c r="I61" s="144">
        <v>42.534</v>
      </c>
      <c r="J61" s="144">
        <v>44.234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42.606</v>
      </c>
      <c r="I62" s="144">
        <v>42.831</v>
      </c>
      <c r="J62" s="144">
        <v>38.006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36.798</v>
      </c>
      <c r="I63" s="144">
        <v>43.337</v>
      </c>
      <c r="J63" s="144">
        <v>34.263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122.804</v>
      </c>
      <c r="I64" s="147">
        <v>128.702</v>
      </c>
      <c r="J64" s="147">
        <v>116.50300000000001</v>
      </c>
      <c r="K64" s="41">
        <v>90.52151481717456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57.597</v>
      </c>
      <c r="I66" s="147">
        <v>50.059</v>
      </c>
      <c r="J66" s="147">
        <v>49.925</v>
      </c>
      <c r="K66" s="41">
        <v>99.73231586727663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317.5</v>
      </c>
      <c r="I68" s="144">
        <v>265.141</v>
      </c>
      <c r="J68" s="144">
        <v>450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82.9</v>
      </c>
      <c r="I69" s="144">
        <v>49.006</v>
      </c>
      <c r="J69" s="144">
        <v>98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400.4</v>
      </c>
      <c r="I70" s="147">
        <v>314.14700000000005</v>
      </c>
      <c r="J70" s="147">
        <v>548</v>
      </c>
      <c r="K70" s="41">
        <v>174.4406281135901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86.3</v>
      </c>
      <c r="I72" s="144">
        <v>66.5</v>
      </c>
      <c r="J72" s="144">
        <v>85.232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43.095</v>
      </c>
      <c r="I73" s="144">
        <v>65.985</v>
      </c>
      <c r="J73" s="144">
        <v>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992.621</v>
      </c>
      <c r="I74" s="144">
        <v>1557.336</v>
      </c>
      <c r="J74" s="144">
        <v>1341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524.975</v>
      </c>
      <c r="I75" s="144">
        <v>594.444</v>
      </c>
      <c r="J75" s="144">
        <v>559.604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36.35</v>
      </c>
      <c r="I76" s="144">
        <v>53.009</v>
      </c>
      <c r="J76" s="144">
        <v>60.8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1765.113</v>
      </c>
      <c r="I77" s="144">
        <v>2705.458</v>
      </c>
      <c r="J77" s="144">
        <v>2228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279.875</v>
      </c>
      <c r="I78" s="144">
        <v>353</v>
      </c>
      <c r="J78" s="144">
        <v>315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515.782</v>
      </c>
      <c r="I79" s="144">
        <v>702.774</v>
      </c>
      <c r="J79" s="144">
        <v>640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4244.111</v>
      </c>
      <c r="I80" s="147">
        <v>6098.506</v>
      </c>
      <c r="J80" s="147">
        <v>5304.636</v>
      </c>
      <c r="K80" s="41">
        <v>86.98254949654884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0.271</v>
      </c>
      <c r="I82" s="144">
        <v>0.383</v>
      </c>
      <c r="J82" s="144">
        <v>0.403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0.52</v>
      </c>
      <c r="I83" s="144">
        <v>0.097</v>
      </c>
      <c r="J83" s="144">
        <v>0.098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0.791</v>
      </c>
      <c r="I84" s="147">
        <v>0.48</v>
      </c>
      <c r="J84" s="147">
        <v>0.501</v>
      </c>
      <c r="K84" s="41">
        <v>104.375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5433.479</v>
      </c>
      <c r="I87" s="145">
        <v>7576.125</v>
      </c>
      <c r="J87" s="145">
        <v>6867.725</v>
      </c>
      <c r="K87" s="54">
        <f>IF(I87&gt;0,100*J87/I87,0)</f>
        <v>90.64957349568546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1" t="s">
        <v>299</v>
      </c>
      <c r="D7" s="153" t="s">
        <v>300</v>
      </c>
      <c r="E7" s="21"/>
      <c r="F7" s="22" t="str">
        <f>CONCATENATE(D6,"=100")</f>
        <v>2020=100</v>
      </c>
      <c r="G7" s="23"/>
      <c r="H7" s="151" t="s">
        <v>299</v>
      </c>
      <c r="I7" s="153" t="s">
        <v>300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>
        <v>0.035</v>
      </c>
      <c r="I10" s="144">
        <v>0.069</v>
      </c>
      <c r="J10" s="144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>
        <v>0.006</v>
      </c>
      <c r="I11" s="144">
        <v>0.011</v>
      </c>
      <c r="J11" s="144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>
        <v>0.006</v>
      </c>
      <c r="I12" s="144">
        <v>0.004</v>
      </c>
      <c r="J12" s="144">
        <v>0.004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>
        <v>0.047</v>
      </c>
      <c r="I13" s="147">
        <v>0.084</v>
      </c>
      <c r="J13" s="147">
        <v>0.083</v>
      </c>
      <c r="K13" s="41">
        <v>98.80952380952381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>
        <v>0.06</v>
      </c>
      <c r="I19" s="144">
        <v>0.038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>
        <v>0.06</v>
      </c>
      <c r="I22" s="147">
        <v>0.038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>
        <v>4.036</v>
      </c>
      <c r="I24" s="147">
        <v>5.382</v>
      </c>
      <c r="J24" s="147">
        <v>4.545</v>
      </c>
      <c r="K24" s="41">
        <v>84.44816053511707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>
        <v>2.447</v>
      </c>
      <c r="I26" s="147">
        <v>3.136</v>
      </c>
      <c r="J26" s="147">
        <v>2.4</v>
      </c>
      <c r="K26" s="41">
        <v>76.53061224489795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4">
        <v>2.172</v>
      </c>
      <c r="I28" s="144">
        <v>2.868</v>
      </c>
      <c r="J28" s="144">
        <v>1.393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4">
        <v>3.573</v>
      </c>
      <c r="I29" s="144">
        <v>3.368</v>
      </c>
      <c r="J29" s="144">
        <v>6.942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4">
        <v>5.477</v>
      </c>
      <c r="I30" s="144">
        <v>5.8</v>
      </c>
      <c r="J30" s="144">
        <v>5.4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6">
        <v>11.222000000000001</v>
      </c>
      <c r="I31" s="147">
        <v>12.036</v>
      </c>
      <c r="J31" s="147">
        <v>13.735000000000001</v>
      </c>
      <c r="K31" s="41">
        <v>114.11598537720175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4">
        <v>0.47</v>
      </c>
      <c r="I33" s="144">
        <v>0.471</v>
      </c>
      <c r="J33" s="144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4">
        <v>0.6</v>
      </c>
      <c r="I34" s="144">
        <v>0.782</v>
      </c>
      <c r="J34" s="144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4">
        <v>8.77</v>
      </c>
      <c r="I35" s="144">
        <v>9.527</v>
      </c>
      <c r="J35" s="144">
        <v>9.2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>
        <v>19.918</v>
      </c>
      <c r="I36" s="144">
        <v>19.083</v>
      </c>
      <c r="J36" s="144">
        <v>14.4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6">
        <v>29.758</v>
      </c>
      <c r="I37" s="147">
        <v>29.863</v>
      </c>
      <c r="J37" s="147">
        <v>24.75</v>
      </c>
      <c r="K37" s="41">
        <v>82.87847838462311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6">
        <v>0.62</v>
      </c>
      <c r="I39" s="147">
        <v>0.65</v>
      </c>
      <c r="J39" s="147">
        <v>0.69</v>
      </c>
      <c r="K39" s="41">
        <v>106.15384615384615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4">
        <v>0.694</v>
      </c>
      <c r="I41" s="144">
        <v>0.505</v>
      </c>
      <c r="J41" s="144">
        <v>1.013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4">
        <v>0.001</v>
      </c>
      <c r="I42" s="144">
        <v>0.002</v>
      </c>
      <c r="J42" s="144">
        <v>0.001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4">
        <v>0.001</v>
      </c>
      <c r="I43" s="144">
        <v>0.002</v>
      </c>
      <c r="J43" s="144">
        <v>0.004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4"/>
      <c r="I44" s="144">
        <v>0.001</v>
      </c>
      <c r="J44" s="144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4">
        <v>0.197</v>
      </c>
      <c r="I45" s="144">
        <v>0.183</v>
      </c>
      <c r="J45" s="144">
        <v>0.262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4"/>
      <c r="I46" s="144"/>
      <c r="J46" s="144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4"/>
      <c r="I47" s="144"/>
      <c r="J47" s="144">
        <v>0.001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4">
        <v>0.542</v>
      </c>
      <c r="I48" s="144">
        <v>0.208</v>
      </c>
      <c r="J48" s="144">
        <v>0.391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4">
        <v>0.023</v>
      </c>
      <c r="I49" s="144">
        <v>0.045</v>
      </c>
      <c r="J49" s="144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6">
        <v>1.458</v>
      </c>
      <c r="I50" s="147">
        <v>0.9460000000000001</v>
      </c>
      <c r="J50" s="147">
        <v>1.7179999999999995</v>
      </c>
      <c r="K50" s="41">
        <v>181.6067653276955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6">
        <v>3.173</v>
      </c>
      <c r="I52" s="147">
        <v>6.437</v>
      </c>
      <c r="J52" s="147">
        <v>5.003</v>
      </c>
      <c r="K52" s="41">
        <v>77.72254155662576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4">
        <v>11.781</v>
      </c>
      <c r="I54" s="144">
        <v>15.906</v>
      </c>
      <c r="J54" s="144">
        <v>13.734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4">
        <v>34.38</v>
      </c>
      <c r="I55" s="144">
        <v>63.252</v>
      </c>
      <c r="J55" s="144">
        <v>59.55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4">
        <v>3.397</v>
      </c>
      <c r="I56" s="144">
        <v>7.68</v>
      </c>
      <c r="J56" s="144">
        <v>4.3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4">
        <v>0.954</v>
      </c>
      <c r="I57" s="144">
        <v>2.715</v>
      </c>
      <c r="J57" s="144">
        <v>2.704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4">
        <v>16.384</v>
      </c>
      <c r="I58" s="144">
        <v>40.093</v>
      </c>
      <c r="J58" s="144">
        <v>40.96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6">
        <v>66.896</v>
      </c>
      <c r="I59" s="147">
        <v>129.64600000000002</v>
      </c>
      <c r="J59" s="147">
        <v>121.24799999999999</v>
      </c>
      <c r="K59" s="41">
        <v>93.52236089042468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4">
        <v>7.8</v>
      </c>
      <c r="I61" s="144">
        <v>8.294</v>
      </c>
      <c r="J61" s="144">
        <v>8.5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4">
        <v>8.909</v>
      </c>
      <c r="I62" s="144">
        <v>7.913</v>
      </c>
      <c r="J62" s="144">
        <v>7.967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4">
        <v>6.189</v>
      </c>
      <c r="I63" s="144">
        <v>8.109</v>
      </c>
      <c r="J63" s="144">
        <v>6.223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6">
        <v>22.898</v>
      </c>
      <c r="I64" s="147">
        <v>24.316000000000003</v>
      </c>
      <c r="J64" s="147">
        <v>22.689999999999998</v>
      </c>
      <c r="K64" s="41">
        <v>93.31304490870208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6">
        <v>10.382</v>
      </c>
      <c r="I66" s="147">
        <v>9.963</v>
      </c>
      <c r="J66" s="147">
        <v>10.695</v>
      </c>
      <c r="K66" s="41">
        <v>107.34718458295696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4">
        <v>59.4</v>
      </c>
      <c r="I68" s="144">
        <v>43.954</v>
      </c>
      <c r="J68" s="144">
        <v>77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4">
        <v>10.7</v>
      </c>
      <c r="I69" s="144">
        <v>6.42</v>
      </c>
      <c r="J69" s="144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6">
        <v>70.1</v>
      </c>
      <c r="I70" s="147">
        <v>50.374</v>
      </c>
      <c r="J70" s="147">
        <v>89</v>
      </c>
      <c r="K70" s="41">
        <v>176.67844522968198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4">
        <v>15.525</v>
      </c>
      <c r="I72" s="144">
        <v>13</v>
      </c>
      <c r="J72" s="144">
        <v>16.189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4">
        <v>8.25</v>
      </c>
      <c r="I73" s="144">
        <v>10.454</v>
      </c>
      <c r="J73" s="144">
        <v>13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4">
        <v>195.144</v>
      </c>
      <c r="I74" s="144">
        <v>266.124</v>
      </c>
      <c r="J74" s="144">
        <v>254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4">
        <v>119.205</v>
      </c>
      <c r="I75" s="144">
        <v>120.988</v>
      </c>
      <c r="J75" s="144">
        <v>105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4">
        <v>7.235</v>
      </c>
      <c r="I76" s="144">
        <v>8.302</v>
      </c>
      <c r="J76" s="144">
        <v>10.639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4">
        <v>395.942</v>
      </c>
      <c r="I77" s="144">
        <v>506.061</v>
      </c>
      <c r="J77" s="144">
        <v>480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4">
        <v>54.85</v>
      </c>
      <c r="I78" s="144">
        <v>60</v>
      </c>
      <c r="J78" s="144">
        <v>60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4">
        <v>99.537</v>
      </c>
      <c r="I79" s="144">
        <v>112.311</v>
      </c>
      <c r="J79" s="144">
        <v>112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6">
        <v>895.6880000000001</v>
      </c>
      <c r="I80" s="147">
        <v>1097.24</v>
      </c>
      <c r="J80" s="147">
        <v>1050.828</v>
      </c>
      <c r="K80" s="41">
        <v>95.77011410448033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>
        <v>0.041</v>
      </c>
      <c r="I82" s="144">
        <v>0.056</v>
      </c>
      <c r="J82" s="144">
        <v>0.056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>
        <v>0.08</v>
      </c>
      <c r="I83" s="144">
        <v>0.015</v>
      </c>
      <c r="J83" s="144">
        <v>0.015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>
        <v>0.121</v>
      </c>
      <c r="I84" s="147">
        <v>0.07100000000000001</v>
      </c>
      <c r="J84" s="147">
        <v>0.07100000000000001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0">
        <v>1118.9060000000002</v>
      </c>
      <c r="I87" s="145">
        <v>1370.182</v>
      </c>
      <c r="J87" s="145">
        <v>1347.456</v>
      </c>
      <c r="K87" s="54">
        <f>IF(I87&gt;0,100*J87/I87,0)</f>
        <v>98.34138822433806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tabSelected="1" view="pageBreakPreview" zoomScaleSheetLayoutView="100" workbookViewId="0" topLeftCell="A1">
      <selection activeCell="N14" sqref="N14"/>
    </sheetView>
  </sheetViews>
  <sheetFormatPr defaultColWidth="9.8515625" defaultRowHeight="11.25" customHeight="1"/>
  <cols>
    <col min="1" max="1" width="19.421875" style="222" customWidth="1"/>
    <col min="2" max="2" width="0.85546875" style="222" customWidth="1"/>
    <col min="3" max="5" width="12.421875" style="222" customWidth="1"/>
    <col min="6" max="6" width="11.28125" style="222" customWidth="1"/>
    <col min="7" max="7" width="0.71875" style="222" customWidth="1"/>
    <col min="8" max="9" width="12.421875" style="222" customWidth="1"/>
    <col min="10" max="10" width="10.28125" style="222" customWidth="1"/>
    <col min="11" max="11" width="12.421875" style="222" customWidth="1"/>
    <col min="12" max="16384" width="9.8515625" style="222" customWidth="1"/>
  </cols>
  <sheetData>
    <row r="1" spans="1:11" s="154" customFormat="1" ht="12.75" customHeight="1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154" customFormat="1" ht="11.25" customHeight="1">
      <c r="A2" s="155" t="s">
        <v>302</v>
      </c>
      <c r="B2" s="156"/>
      <c r="C2" s="156"/>
      <c r="D2" s="156"/>
      <c r="E2" s="157"/>
      <c r="F2" s="156"/>
      <c r="G2" s="156"/>
      <c r="H2" s="156"/>
      <c r="I2" s="158"/>
      <c r="J2" s="256" t="s">
        <v>69</v>
      </c>
      <c r="K2" s="257"/>
    </row>
    <row r="3" spans="1:11" s="154" customFormat="1" ht="11.25" customHeight="1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s="162" customFormat="1" ht="11.25" customHeight="1">
      <c r="A4" s="159" t="s">
        <v>1</v>
      </c>
      <c r="B4" s="160"/>
      <c r="C4" s="258" t="s">
        <v>2</v>
      </c>
      <c r="D4" s="259"/>
      <c r="E4" s="259"/>
      <c r="F4" s="260"/>
      <c r="G4" s="161"/>
      <c r="H4" s="261" t="s">
        <v>3</v>
      </c>
      <c r="I4" s="262"/>
      <c r="J4" s="262"/>
      <c r="K4" s="263"/>
    </row>
    <row r="5" spans="1:11" s="162" customFormat="1" ht="11.25" customHeight="1" thickBot="1">
      <c r="A5" s="163" t="s">
        <v>4</v>
      </c>
      <c r="B5" s="160"/>
      <c r="C5" s="164"/>
      <c r="D5" s="165"/>
      <c r="E5" s="165"/>
      <c r="F5" s="166"/>
      <c r="G5" s="161"/>
      <c r="H5" s="164"/>
      <c r="I5" s="165"/>
      <c r="J5" s="165"/>
      <c r="K5" s="166"/>
    </row>
    <row r="6" spans="1:11" s="162" customFormat="1" ht="11.25" customHeight="1">
      <c r="A6" s="163" t="s">
        <v>5</v>
      </c>
      <c r="B6" s="160"/>
      <c r="C6" s="167">
        <f>E6-2</f>
        <v>2019</v>
      </c>
      <c r="D6" s="168">
        <f>E6-1</f>
        <v>2020</v>
      </c>
      <c r="E6" s="168">
        <v>2021</v>
      </c>
      <c r="F6" s="169">
        <f>E6</f>
        <v>2021</v>
      </c>
      <c r="G6" s="170"/>
      <c r="H6" s="167">
        <f>J6-2</f>
        <v>2019</v>
      </c>
      <c r="I6" s="168">
        <f>J6-1</f>
        <v>2020</v>
      </c>
      <c r="J6" s="168">
        <v>2021</v>
      </c>
      <c r="K6" s="169">
        <f>J6</f>
        <v>2021</v>
      </c>
    </row>
    <row r="7" spans="1:11" s="162" customFormat="1" ht="11.25" customHeight="1" thickBot="1">
      <c r="A7" s="171"/>
      <c r="B7" s="160"/>
      <c r="C7" s="151" t="s">
        <v>299</v>
      </c>
      <c r="D7" s="172" t="s">
        <v>299</v>
      </c>
      <c r="E7" s="173"/>
      <c r="F7" s="174" t="str">
        <f>CONCATENATE(D6,"=100")</f>
        <v>2020=100</v>
      </c>
      <c r="G7" s="175"/>
      <c r="H7" s="151" t="s">
        <v>299</v>
      </c>
      <c r="I7" s="172" t="s">
        <v>299</v>
      </c>
      <c r="J7" s="173">
        <v>8</v>
      </c>
      <c r="K7" s="174" t="str">
        <f>CONCATENATE(I6,"=100")</f>
        <v>2020=100</v>
      </c>
    </row>
    <row r="8" spans="1:11" s="154" customFormat="1" ht="11.25" customHeight="1">
      <c r="A8" s="176"/>
      <c r="B8" s="177"/>
      <c r="C8" s="177"/>
      <c r="D8" s="177"/>
      <c r="E8" s="177"/>
      <c r="F8" s="177"/>
      <c r="G8" s="178"/>
      <c r="H8" s="179"/>
      <c r="I8" s="179"/>
      <c r="J8" s="179"/>
      <c r="K8" s="180"/>
    </row>
    <row r="9" spans="1:11" s="187" customFormat="1" ht="11.25" customHeight="1">
      <c r="A9" s="181" t="s">
        <v>7</v>
      </c>
      <c r="B9" s="182"/>
      <c r="C9" s="183"/>
      <c r="D9" s="183"/>
      <c r="E9" s="183"/>
      <c r="F9" s="184"/>
      <c r="G9" s="184"/>
      <c r="H9" s="185">
        <v>14.541</v>
      </c>
      <c r="I9" s="185">
        <v>15.525</v>
      </c>
      <c r="J9" s="185">
        <v>17.854</v>
      </c>
      <c r="K9" s="186"/>
    </row>
    <row r="10" spans="1:11" s="187" customFormat="1" ht="11.25" customHeight="1">
      <c r="A10" s="188" t="s">
        <v>8</v>
      </c>
      <c r="B10" s="182"/>
      <c r="C10" s="183"/>
      <c r="D10" s="183"/>
      <c r="E10" s="183"/>
      <c r="F10" s="184"/>
      <c r="G10" s="184"/>
      <c r="H10" s="185">
        <v>7.171</v>
      </c>
      <c r="I10" s="185">
        <v>8.184</v>
      </c>
      <c r="J10" s="185">
        <v>8.184</v>
      </c>
      <c r="K10" s="186"/>
    </row>
    <row r="11" spans="1:11" s="187" customFormat="1" ht="11.25" customHeight="1">
      <c r="A11" s="181" t="s">
        <v>9</v>
      </c>
      <c r="B11" s="182"/>
      <c r="C11" s="183"/>
      <c r="D11" s="183"/>
      <c r="E11" s="183"/>
      <c r="F11" s="184"/>
      <c r="G11" s="184"/>
      <c r="H11" s="185">
        <v>43.712</v>
      </c>
      <c r="I11" s="185">
        <v>37.136</v>
      </c>
      <c r="J11" s="185">
        <v>37.136</v>
      </c>
      <c r="K11" s="186"/>
    </row>
    <row r="12" spans="1:11" s="187" customFormat="1" ht="11.25" customHeight="1">
      <c r="A12" s="188" t="s">
        <v>10</v>
      </c>
      <c r="B12" s="182"/>
      <c r="C12" s="183"/>
      <c r="D12" s="183"/>
      <c r="E12" s="183"/>
      <c r="F12" s="184"/>
      <c r="G12" s="184"/>
      <c r="H12" s="185">
        <v>73.977</v>
      </c>
      <c r="I12" s="185">
        <v>98.9</v>
      </c>
      <c r="J12" s="185">
        <v>113.735</v>
      </c>
      <c r="K12" s="186"/>
    </row>
    <row r="13" spans="1:11" s="197" customFormat="1" ht="11.25" customHeight="1">
      <c r="A13" s="189" t="s">
        <v>11</v>
      </c>
      <c r="B13" s="190"/>
      <c r="C13" s="191"/>
      <c r="D13" s="191"/>
      <c r="E13" s="191"/>
      <c r="F13" s="192"/>
      <c r="G13" s="193"/>
      <c r="H13" s="194">
        <v>139.401</v>
      </c>
      <c r="I13" s="195">
        <v>159.745</v>
      </c>
      <c r="J13" s="195">
        <v>176.909</v>
      </c>
      <c r="K13" s="196">
        <f>IF(AND(I13&gt;0,J13&gt;0),J13*100/I13,"")</f>
        <v>110.74462424489028</v>
      </c>
    </row>
    <row r="14" spans="1:11" s="187" customFormat="1" ht="11.25" customHeight="1">
      <c r="A14" s="188"/>
      <c r="B14" s="182"/>
      <c r="C14" s="183"/>
      <c r="D14" s="183"/>
      <c r="E14" s="183"/>
      <c r="F14" s="184"/>
      <c r="G14" s="184"/>
      <c r="H14" s="185"/>
      <c r="I14" s="185"/>
      <c r="J14" s="185"/>
      <c r="K14" s="186"/>
    </row>
    <row r="15" spans="1:11" s="197" customFormat="1" ht="11.25" customHeight="1">
      <c r="A15" s="189" t="s">
        <v>12</v>
      </c>
      <c r="B15" s="190"/>
      <c r="C15" s="191"/>
      <c r="D15" s="191"/>
      <c r="E15" s="191"/>
      <c r="F15" s="192"/>
      <c r="G15" s="193"/>
      <c r="H15" s="194">
        <v>0.083</v>
      </c>
      <c r="I15" s="195">
        <v>0.438073</v>
      </c>
      <c r="J15" s="195">
        <v>0.10686799999999999</v>
      </c>
      <c r="K15" s="196">
        <f>IF(AND(I15&gt;0,J15&gt;0),J15*100/I15,"")</f>
        <v>24.395020921170673</v>
      </c>
    </row>
    <row r="16" spans="1:11" s="187" customFormat="1" ht="11.25" customHeight="1">
      <c r="A16" s="198"/>
      <c r="B16" s="182"/>
      <c r="C16" s="183"/>
      <c r="D16" s="183"/>
      <c r="E16" s="183"/>
      <c r="F16" s="184"/>
      <c r="G16" s="184"/>
      <c r="H16" s="185"/>
      <c r="I16" s="185"/>
      <c r="J16" s="185"/>
      <c r="K16" s="186"/>
    </row>
    <row r="17" spans="1:11" s="197" customFormat="1" ht="11.25" customHeight="1">
      <c r="A17" s="189" t="s">
        <v>13</v>
      </c>
      <c r="B17" s="190"/>
      <c r="C17" s="191"/>
      <c r="D17" s="191"/>
      <c r="E17" s="191"/>
      <c r="F17" s="192"/>
      <c r="G17" s="193"/>
      <c r="H17" s="194">
        <v>0.167</v>
      </c>
      <c r="I17" s="195">
        <v>0.150833</v>
      </c>
      <c r="J17" s="195">
        <v>0.122762</v>
      </c>
      <c r="K17" s="196">
        <f>IF(AND(I17&gt;0,J17&gt;0),J17*100/I17,"")</f>
        <v>81.3893511366876</v>
      </c>
    </row>
    <row r="18" spans="1:11" s="187" customFormat="1" ht="11.25" customHeight="1">
      <c r="A18" s="188"/>
      <c r="B18" s="182"/>
      <c r="C18" s="183"/>
      <c r="D18" s="183"/>
      <c r="E18" s="183"/>
      <c r="F18" s="184"/>
      <c r="G18" s="184"/>
      <c r="H18" s="185"/>
      <c r="I18" s="185"/>
      <c r="J18" s="185"/>
      <c r="K18" s="186"/>
    </row>
    <row r="19" spans="1:11" s="187" customFormat="1" ht="11.25" customHeight="1">
      <c r="A19" s="181" t="s">
        <v>14</v>
      </c>
      <c r="B19" s="182"/>
      <c r="C19" s="183"/>
      <c r="D19" s="183"/>
      <c r="E19" s="183"/>
      <c r="F19" s="184"/>
      <c r="G19" s="184"/>
      <c r="H19" s="185">
        <v>86.576</v>
      </c>
      <c r="I19" s="185">
        <v>95.161257</v>
      </c>
      <c r="J19" s="185">
        <v>93.95751200000001</v>
      </c>
      <c r="K19" s="186"/>
    </row>
    <row r="20" spans="1:11" s="187" customFormat="1" ht="11.25" customHeight="1">
      <c r="A20" s="188" t="s">
        <v>15</v>
      </c>
      <c r="B20" s="182"/>
      <c r="C20" s="183"/>
      <c r="D20" s="183"/>
      <c r="E20" s="183"/>
      <c r="F20" s="184"/>
      <c r="G20" s="184"/>
      <c r="H20" s="185">
        <v>2.444</v>
      </c>
      <c r="I20" s="185">
        <v>3.253777</v>
      </c>
      <c r="J20" s="185">
        <v>3.007122</v>
      </c>
      <c r="K20" s="186"/>
    </row>
    <row r="21" spans="1:11" s="187" customFormat="1" ht="11.25" customHeight="1">
      <c r="A21" s="188" t="s">
        <v>16</v>
      </c>
      <c r="B21" s="182"/>
      <c r="C21" s="183"/>
      <c r="D21" s="183"/>
      <c r="E21" s="183"/>
      <c r="F21" s="184"/>
      <c r="G21" s="184"/>
      <c r="H21" s="185">
        <v>1.907</v>
      </c>
      <c r="I21" s="185">
        <v>2.157579</v>
      </c>
      <c r="J21" s="185">
        <v>2.222499</v>
      </c>
      <c r="K21" s="186"/>
    </row>
    <row r="22" spans="1:11" s="197" customFormat="1" ht="11.25" customHeight="1">
      <c r="A22" s="189" t="s">
        <v>17</v>
      </c>
      <c r="B22" s="190"/>
      <c r="C22" s="191"/>
      <c r="D22" s="191"/>
      <c r="E22" s="191"/>
      <c r="F22" s="192"/>
      <c r="G22" s="193"/>
      <c r="H22" s="194">
        <v>90.92699999999999</v>
      </c>
      <c r="I22" s="195">
        <v>100.572613</v>
      </c>
      <c r="J22" s="195">
        <v>99.187133</v>
      </c>
      <c r="K22" s="196">
        <f>IF(AND(I22&gt;0,J22&gt;0),J22*100/I22,"")</f>
        <v>98.62240826933669</v>
      </c>
    </row>
    <row r="23" spans="1:11" s="187" customFormat="1" ht="11.25" customHeight="1">
      <c r="A23" s="188"/>
      <c r="B23" s="182"/>
      <c r="C23" s="183"/>
      <c r="D23" s="183"/>
      <c r="E23" s="183"/>
      <c r="F23" s="184"/>
      <c r="G23" s="184"/>
      <c r="H23" s="185"/>
      <c r="I23" s="185"/>
      <c r="J23" s="185"/>
      <c r="K23" s="186"/>
    </row>
    <row r="24" spans="1:11" s="197" customFormat="1" ht="11.25" customHeight="1">
      <c r="A24" s="189" t="s">
        <v>18</v>
      </c>
      <c r="B24" s="190"/>
      <c r="C24" s="191"/>
      <c r="D24" s="191"/>
      <c r="E24" s="191"/>
      <c r="F24" s="192"/>
      <c r="G24" s="193"/>
      <c r="H24" s="194">
        <v>75.187</v>
      </c>
      <c r="I24" s="195">
        <v>103.013608</v>
      </c>
      <c r="J24" s="195">
        <v>85.305558</v>
      </c>
      <c r="K24" s="196">
        <f>IF(AND(I24&gt;0,J24&gt;0),J24*100/I24,"")</f>
        <v>82.80998953070355</v>
      </c>
    </row>
    <row r="25" spans="1:11" s="187" customFormat="1" ht="11.25" customHeight="1">
      <c r="A25" s="188"/>
      <c r="B25" s="182"/>
      <c r="C25" s="183"/>
      <c r="D25" s="183"/>
      <c r="E25" s="183"/>
      <c r="F25" s="184"/>
      <c r="G25" s="184"/>
      <c r="H25" s="185"/>
      <c r="I25" s="185"/>
      <c r="J25" s="185"/>
      <c r="K25" s="186"/>
    </row>
    <row r="26" spans="1:11" s="197" customFormat="1" ht="11.25" customHeight="1">
      <c r="A26" s="189" t="s">
        <v>19</v>
      </c>
      <c r="B26" s="190"/>
      <c r="C26" s="191"/>
      <c r="D26" s="191"/>
      <c r="E26" s="191"/>
      <c r="F26" s="192"/>
      <c r="G26" s="193"/>
      <c r="H26" s="194">
        <v>306.785</v>
      </c>
      <c r="I26" s="195">
        <v>290.354058</v>
      </c>
      <c r="J26" s="195">
        <v>297.409789</v>
      </c>
      <c r="K26" s="196">
        <f>IF(AND(I26&gt;0,J26&gt;0),J26*100/I26,"")</f>
        <v>102.43004387422751</v>
      </c>
    </row>
    <row r="27" spans="1:11" s="187" customFormat="1" ht="11.25" customHeight="1">
      <c r="A27" s="188"/>
      <c r="B27" s="182"/>
      <c r="C27" s="183"/>
      <c r="D27" s="183"/>
      <c r="E27" s="183"/>
      <c r="F27" s="184"/>
      <c r="G27" s="184"/>
      <c r="H27" s="185"/>
      <c r="I27" s="185"/>
      <c r="J27" s="185"/>
      <c r="K27" s="186"/>
    </row>
    <row r="28" spans="1:11" s="187" customFormat="1" ht="11.25" customHeight="1">
      <c r="A28" s="188" t="s">
        <v>20</v>
      </c>
      <c r="B28" s="182"/>
      <c r="C28" s="183"/>
      <c r="D28" s="183"/>
      <c r="E28" s="183"/>
      <c r="F28" s="184"/>
      <c r="G28" s="184"/>
      <c r="H28" s="185">
        <v>22.201</v>
      </c>
      <c r="I28" s="185">
        <v>15.816</v>
      </c>
      <c r="J28" s="185">
        <v>21.450352</v>
      </c>
      <c r="K28" s="186"/>
    </row>
    <row r="29" spans="1:11" s="187" customFormat="1" ht="11.25" customHeight="1">
      <c r="A29" s="188" t="s">
        <v>21</v>
      </c>
      <c r="B29" s="182"/>
      <c r="C29" s="183"/>
      <c r="D29" s="183"/>
      <c r="E29" s="183"/>
      <c r="F29" s="184"/>
      <c r="G29" s="184"/>
      <c r="H29" s="185">
        <v>1.258</v>
      </c>
      <c r="I29" s="185">
        <v>1.133914</v>
      </c>
      <c r="J29" s="185">
        <v>1.7924939999999998</v>
      </c>
      <c r="K29" s="186"/>
    </row>
    <row r="30" spans="1:11" s="187" customFormat="1" ht="11.25" customHeight="1">
      <c r="A30" s="188" t="s">
        <v>22</v>
      </c>
      <c r="B30" s="182"/>
      <c r="C30" s="183"/>
      <c r="D30" s="183"/>
      <c r="E30" s="183"/>
      <c r="F30" s="184"/>
      <c r="G30" s="184"/>
      <c r="H30" s="185">
        <v>89.633</v>
      </c>
      <c r="I30" s="185">
        <v>145.825439</v>
      </c>
      <c r="J30" s="185">
        <v>116.92921199999999</v>
      </c>
      <c r="K30" s="186"/>
    </row>
    <row r="31" spans="1:11" s="197" customFormat="1" ht="11.25" customHeight="1">
      <c r="A31" s="199" t="s">
        <v>23</v>
      </c>
      <c r="B31" s="190"/>
      <c r="C31" s="191"/>
      <c r="D31" s="191"/>
      <c r="E31" s="191"/>
      <c r="F31" s="192"/>
      <c r="G31" s="193"/>
      <c r="H31" s="194">
        <v>113.092</v>
      </c>
      <c r="I31" s="195">
        <v>162.768774</v>
      </c>
      <c r="J31" s="195">
        <v>140.172058</v>
      </c>
      <c r="K31" s="196">
        <f>IF(AND(I31&gt;0,J31&gt;0),J31*100/I31,"")</f>
        <v>86.11729053141359</v>
      </c>
    </row>
    <row r="32" spans="1:11" s="187" customFormat="1" ht="11.25" customHeight="1">
      <c r="A32" s="188"/>
      <c r="B32" s="182"/>
      <c r="C32" s="183"/>
      <c r="D32" s="183"/>
      <c r="E32" s="183"/>
      <c r="F32" s="184"/>
      <c r="G32" s="184"/>
      <c r="H32" s="185"/>
      <c r="I32" s="185"/>
      <c r="J32" s="185">
        <v>0</v>
      </c>
      <c r="K32" s="186"/>
    </row>
    <row r="33" spans="1:11" s="187" customFormat="1" ht="11.25" customHeight="1">
      <c r="A33" s="188" t="s">
        <v>24</v>
      </c>
      <c r="B33" s="182"/>
      <c r="C33" s="183"/>
      <c r="D33" s="183"/>
      <c r="E33" s="183"/>
      <c r="F33" s="184"/>
      <c r="G33" s="184"/>
      <c r="H33" s="185">
        <v>248.658</v>
      </c>
      <c r="I33" s="185">
        <v>156.295928</v>
      </c>
      <c r="J33" s="185">
        <v>219.82347099999998</v>
      </c>
      <c r="K33" s="186"/>
    </row>
    <row r="34" spans="1:11" s="187" customFormat="1" ht="11.25" customHeight="1">
      <c r="A34" s="188" t="s">
        <v>25</v>
      </c>
      <c r="B34" s="182"/>
      <c r="C34" s="183"/>
      <c r="D34" s="183"/>
      <c r="E34" s="183"/>
      <c r="F34" s="184"/>
      <c r="G34" s="184"/>
      <c r="H34" s="185">
        <v>9.725</v>
      </c>
      <c r="I34" s="185">
        <v>7.217064</v>
      </c>
      <c r="J34" s="185">
        <v>8.734966</v>
      </c>
      <c r="K34" s="186"/>
    </row>
    <row r="35" spans="1:11" s="187" customFormat="1" ht="11.25" customHeight="1">
      <c r="A35" s="188" t="s">
        <v>26</v>
      </c>
      <c r="B35" s="182"/>
      <c r="C35" s="183"/>
      <c r="D35" s="183"/>
      <c r="E35" s="183"/>
      <c r="F35" s="184"/>
      <c r="G35" s="184"/>
      <c r="H35" s="185">
        <v>32.434</v>
      </c>
      <c r="I35" s="185">
        <v>23.557565</v>
      </c>
      <c r="J35" s="185">
        <v>31.997074</v>
      </c>
      <c r="K35" s="186"/>
    </row>
    <row r="36" spans="1:11" s="187" customFormat="1" ht="11.25" customHeight="1">
      <c r="A36" s="188" t="s">
        <v>27</v>
      </c>
      <c r="B36" s="182"/>
      <c r="C36" s="183"/>
      <c r="D36" s="183"/>
      <c r="E36" s="183"/>
      <c r="F36" s="184"/>
      <c r="G36" s="184"/>
      <c r="H36" s="185">
        <v>140.201</v>
      </c>
      <c r="I36" s="185">
        <v>125.240965</v>
      </c>
      <c r="J36" s="185">
        <v>162.479029</v>
      </c>
      <c r="K36" s="186"/>
    </row>
    <row r="37" spans="1:11" s="197" customFormat="1" ht="11.25" customHeight="1">
      <c r="A37" s="189" t="s">
        <v>28</v>
      </c>
      <c r="B37" s="190"/>
      <c r="C37" s="191"/>
      <c r="D37" s="191"/>
      <c r="E37" s="191"/>
      <c r="F37" s="192"/>
      <c r="G37" s="193"/>
      <c r="H37" s="194">
        <v>431.01800000000003</v>
      </c>
      <c r="I37" s="195">
        <v>312.311522</v>
      </c>
      <c r="J37" s="195">
        <v>423.03454</v>
      </c>
      <c r="K37" s="196">
        <f>IF(AND(I37&gt;0,J37&gt;0),J37*100/I37,"")</f>
        <v>135.45274836193843</v>
      </c>
    </row>
    <row r="38" spans="1:11" s="187" customFormat="1" ht="11.25" customHeight="1">
      <c r="A38" s="188"/>
      <c r="B38" s="182"/>
      <c r="C38" s="183"/>
      <c r="D38" s="183"/>
      <c r="E38" s="183"/>
      <c r="F38" s="184"/>
      <c r="G38" s="184"/>
      <c r="H38" s="185"/>
      <c r="I38" s="185"/>
      <c r="J38" s="185"/>
      <c r="K38" s="186"/>
    </row>
    <row r="39" spans="1:11" s="197" customFormat="1" ht="11.25" customHeight="1">
      <c r="A39" s="189" t="s">
        <v>29</v>
      </c>
      <c r="B39" s="190"/>
      <c r="C39" s="191"/>
      <c r="D39" s="191"/>
      <c r="E39" s="191"/>
      <c r="F39" s="192"/>
      <c r="G39" s="193"/>
      <c r="H39" s="194">
        <v>8.891</v>
      </c>
      <c r="I39" s="195">
        <v>7.060393</v>
      </c>
      <c r="J39" s="195">
        <v>8.602395</v>
      </c>
      <c r="K39" s="196">
        <f>IF(AND(I39&gt;0,J39&gt;0),J39*100/I39,"")</f>
        <v>121.84017235301206</v>
      </c>
    </row>
    <row r="40" spans="1:11" s="187" customFormat="1" ht="11.25" customHeight="1">
      <c r="A40" s="188"/>
      <c r="B40" s="182"/>
      <c r="C40" s="183"/>
      <c r="D40" s="183"/>
      <c r="E40" s="183"/>
      <c r="F40" s="184"/>
      <c r="G40" s="184"/>
      <c r="H40" s="185"/>
      <c r="I40" s="185"/>
      <c r="J40" s="185">
        <v>0</v>
      </c>
      <c r="K40" s="186"/>
    </row>
    <row r="41" spans="1:11" s="187" customFormat="1" ht="11.25" customHeight="1">
      <c r="A41" s="181" t="s">
        <v>30</v>
      </c>
      <c r="B41" s="182"/>
      <c r="C41" s="183"/>
      <c r="D41" s="183"/>
      <c r="E41" s="183"/>
      <c r="F41" s="184"/>
      <c r="G41" s="184"/>
      <c r="H41" s="185">
        <v>0.513</v>
      </c>
      <c r="I41" s="185">
        <v>0.807929</v>
      </c>
      <c r="J41" s="185">
        <v>0.7080660000000001</v>
      </c>
      <c r="K41" s="186"/>
    </row>
    <row r="42" spans="1:11" s="187" customFormat="1" ht="11.25" customHeight="1">
      <c r="A42" s="188" t="s">
        <v>31</v>
      </c>
      <c r="B42" s="182"/>
      <c r="C42" s="183"/>
      <c r="D42" s="183"/>
      <c r="E42" s="183"/>
      <c r="F42" s="184"/>
      <c r="G42" s="184"/>
      <c r="H42" s="185">
        <v>58.737</v>
      </c>
      <c r="I42" s="185">
        <v>79.820834</v>
      </c>
      <c r="J42" s="185">
        <v>72.36628</v>
      </c>
      <c r="K42" s="186"/>
    </row>
    <row r="43" spans="1:11" s="187" customFormat="1" ht="11.25" customHeight="1">
      <c r="A43" s="188" t="s">
        <v>32</v>
      </c>
      <c r="B43" s="182"/>
      <c r="C43" s="183"/>
      <c r="D43" s="183"/>
      <c r="E43" s="183"/>
      <c r="F43" s="184"/>
      <c r="G43" s="184"/>
      <c r="H43" s="185">
        <v>21.513</v>
      </c>
      <c r="I43" s="185">
        <v>20.342389</v>
      </c>
      <c r="J43" s="185">
        <v>20.001909</v>
      </c>
      <c r="K43" s="186"/>
    </row>
    <row r="44" spans="1:11" s="187" customFormat="1" ht="11.25" customHeight="1">
      <c r="A44" s="188" t="s">
        <v>33</v>
      </c>
      <c r="B44" s="182"/>
      <c r="C44" s="183"/>
      <c r="D44" s="183"/>
      <c r="E44" s="183"/>
      <c r="F44" s="184"/>
      <c r="G44" s="184"/>
      <c r="H44" s="185">
        <v>0.12</v>
      </c>
      <c r="I44" s="185">
        <v>0.171205</v>
      </c>
      <c r="J44" s="185">
        <v>0.18071299999999998</v>
      </c>
      <c r="K44" s="186"/>
    </row>
    <row r="45" spans="1:11" s="187" customFormat="1" ht="11.25" customHeight="1">
      <c r="A45" s="188" t="s">
        <v>34</v>
      </c>
      <c r="B45" s="182"/>
      <c r="C45" s="183"/>
      <c r="D45" s="183"/>
      <c r="E45" s="183"/>
      <c r="F45" s="184"/>
      <c r="G45" s="184"/>
      <c r="H45" s="185">
        <v>0.901</v>
      </c>
      <c r="I45" s="185">
        <v>1.011698</v>
      </c>
      <c r="J45" s="185">
        <v>0.945529</v>
      </c>
      <c r="K45" s="186"/>
    </row>
    <row r="46" spans="1:11" s="187" customFormat="1" ht="11.25" customHeight="1">
      <c r="A46" s="188" t="s">
        <v>35</v>
      </c>
      <c r="B46" s="182"/>
      <c r="C46" s="183"/>
      <c r="D46" s="183"/>
      <c r="E46" s="183"/>
      <c r="F46" s="184"/>
      <c r="G46" s="184"/>
      <c r="H46" s="185">
        <v>11.446</v>
      </c>
      <c r="I46" s="185">
        <v>10.424623</v>
      </c>
      <c r="J46" s="185">
        <v>10.708415</v>
      </c>
      <c r="K46" s="186"/>
    </row>
    <row r="47" spans="1:11" s="187" customFormat="1" ht="11.25" customHeight="1">
      <c r="A47" s="188" t="s">
        <v>36</v>
      </c>
      <c r="B47" s="182"/>
      <c r="C47" s="183"/>
      <c r="D47" s="183"/>
      <c r="E47" s="183"/>
      <c r="F47" s="184"/>
      <c r="G47" s="184"/>
      <c r="H47" s="185">
        <v>2.527</v>
      </c>
      <c r="I47" s="185">
        <v>2.908453</v>
      </c>
      <c r="J47" s="185">
        <v>1.7465840000000001</v>
      </c>
      <c r="K47" s="186"/>
    </row>
    <row r="48" spans="1:11" s="187" customFormat="1" ht="11.25" customHeight="1">
      <c r="A48" s="188" t="s">
        <v>37</v>
      </c>
      <c r="B48" s="182"/>
      <c r="C48" s="183"/>
      <c r="D48" s="183"/>
      <c r="E48" s="183"/>
      <c r="F48" s="184"/>
      <c r="G48" s="184"/>
      <c r="H48" s="185">
        <v>156.477</v>
      </c>
      <c r="I48" s="185">
        <v>162.273238</v>
      </c>
      <c r="J48" s="185">
        <v>169.72686199999998</v>
      </c>
      <c r="K48" s="186"/>
    </row>
    <row r="49" spans="1:11" s="187" customFormat="1" ht="11.25" customHeight="1">
      <c r="A49" s="188" t="s">
        <v>38</v>
      </c>
      <c r="B49" s="182"/>
      <c r="C49" s="183"/>
      <c r="D49" s="183"/>
      <c r="E49" s="183"/>
      <c r="F49" s="184"/>
      <c r="G49" s="184"/>
      <c r="H49" s="185">
        <v>22.437</v>
      </c>
      <c r="I49" s="185">
        <v>26.144561</v>
      </c>
      <c r="J49" s="185">
        <v>27.559909</v>
      </c>
      <c r="K49" s="186"/>
    </row>
    <row r="50" spans="1:11" s="197" customFormat="1" ht="11.25" customHeight="1">
      <c r="A50" s="199" t="s">
        <v>39</v>
      </c>
      <c r="B50" s="190"/>
      <c r="C50" s="191"/>
      <c r="D50" s="191"/>
      <c r="E50" s="191"/>
      <c r="F50" s="192"/>
      <c r="G50" s="193"/>
      <c r="H50" s="194">
        <v>274.671</v>
      </c>
      <c r="I50" s="195">
        <v>303.90493</v>
      </c>
      <c r="J50" s="195">
        <v>303.94426699999997</v>
      </c>
      <c r="K50" s="196">
        <f>IF(AND(I50&gt;0,J50&gt;0),J50*100/I50,"")</f>
        <v>100.01294385056536</v>
      </c>
    </row>
    <row r="51" spans="1:11" s="187" customFormat="1" ht="11.25" customHeight="1">
      <c r="A51" s="188"/>
      <c r="B51" s="200"/>
      <c r="C51" s="201"/>
      <c r="D51" s="201"/>
      <c r="E51" s="201"/>
      <c r="F51" s="202"/>
      <c r="G51" s="184"/>
      <c r="H51" s="185"/>
      <c r="I51" s="185"/>
      <c r="J51" s="185"/>
      <c r="K51" s="186"/>
    </row>
    <row r="52" spans="1:11" s="197" customFormat="1" ht="11.25" customHeight="1">
      <c r="A52" s="189" t="s">
        <v>40</v>
      </c>
      <c r="B52" s="190"/>
      <c r="C52" s="191"/>
      <c r="D52" s="191"/>
      <c r="E52" s="191"/>
      <c r="F52" s="192"/>
      <c r="G52" s="193"/>
      <c r="H52" s="194">
        <v>8.372</v>
      </c>
      <c r="I52" s="195">
        <v>16.845</v>
      </c>
      <c r="J52" s="195">
        <v>9.347537</v>
      </c>
      <c r="K52" s="196">
        <f>IF(AND(I52&gt;0,J52&gt;0),J52*100/I52,"")</f>
        <v>55.49146334223806</v>
      </c>
    </row>
    <row r="53" spans="1:11" s="187" customFormat="1" ht="11.25" customHeight="1">
      <c r="A53" s="188"/>
      <c r="B53" s="182"/>
      <c r="C53" s="183"/>
      <c r="D53" s="183"/>
      <c r="E53" s="183"/>
      <c r="F53" s="184"/>
      <c r="G53" s="184"/>
      <c r="H53" s="185"/>
      <c r="I53" s="185"/>
      <c r="J53" s="185">
        <v>0</v>
      </c>
      <c r="K53" s="186"/>
    </row>
    <row r="54" spans="1:11" s="187" customFormat="1" ht="11.25" customHeight="1">
      <c r="A54" s="188" t="s">
        <v>41</v>
      </c>
      <c r="B54" s="182"/>
      <c r="C54" s="183"/>
      <c r="D54" s="183"/>
      <c r="E54" s="183"/>
      <c r="F54" s="184"/>
      <c r="G54" s="184"/>
      <c r="H54" s="185">
        <v>477.157</v>
      </c>
      <c r="I54" s="185">
        <v>623.555482</v>
      </c>
      <c r="J54" s="185">
        <v>472.163852</v>
      </c>
      <c r="K54" s="186"/>
    </row>
    <row r="55" spans="1:11" s="187" customFormat="1" ht="11.25" customHeight="1">
      <c r="A55" s="188" t="s">
        <v>42</v>
      </c>
      <c r="B55" s="182"/>
      <c r="C55" s="183"/>
      <c r="D55" s="183"/>
      <c r="E55" s="183"/>
      <c r="F55" s="184"/>
      <c r="G55" s="184"/>
      <c r="H55" s="185">
        <v>1227.395</v>
      </c>
      <c r="I55" s="185">
        <v>1719.357748</v>
      </c>
      <c r="J55" s="185">
        <v>1397.445767</v>
      </c>
      <c r="K55" s="186"/>
    </row>
    <row r="56" spans="1:11" s="187" customFormat="1" ht="11.25" customHeight="1">
      <c r="A56" s="188" t="s">
        <v>43</v>
      </c>
      <c r="B56" s="182"/>
      <c r="C56" s="183"/>
      <c r="D56" s="183"/>
      <c r="E56" s="183"/>
      <c r="F56" s="184"/>
      <c r="G56" s="184"/>
      <c r="H56" s="185">
        <v>455.831</v>
      </c>
      <c r="I56" s="185">
        <v>639.43875</v>
      </c>
      <c r="J56" s="185">
        <v>515.319475</v>
      </c>
      <c r="K56" s="186"/>
    </row>
    <row r="57" spans="1:11" s="187" customFormat="1" ht="11.25" customHeight="1">
      <c r="A57" s="188" t="s">
        <v>44</v>
      </c>
      <c r="B57" s="182"/>
      <c r="C57" s="183"/>
      <c r="D57" s="183"/>
      <c r="E57" s="183"/>
      <c r="F57" s="184"/>
      <c r="G57" s="184"/>
      <c r="H57" s="185">
        <v>2.425</v>
      </c>
      <c r="I57" s="185">
        <v>3.77356</v>
      </c>
      <c r="J57" s="185">
        <v>2.586965</v>
      </c>
      <c r="K57" s="186"/>
    </row>
    <row r="58" spans="1:11" s="187" customFormat="1" ht="11.25" customHeight="1">
      <c r="A58" s="188" t="s">
        <v>45</v>
      </c>
      <c r="B58" s="182"/>
      <c r="C58" s="183"/>
      <c r="D58" s="183"/>
      <c r="E58" s="183"/>
      <c r="F58" s="184"/>
      <c r="G58" s="184"/>
      <c r="H58" s="185">
        <v>496.671</v>
      </c>
      <c r="I58" s="185">
        <v>777.760408</v>
      </c>
      <c r="J58" s="185">
        <v>595.175259</v>
      </c>
      <c r="K58" s="186"/>
    </row>
    <row r="59" spans="1:11" s="197" customFormat="1" ht="11.25" customHeight="1">
      <c r="A59" s="189" t="s">
        <v>46</v>
      </c>
      <c r="B59" s="190"/>
      <c r="C59" s="191"/>
      <c r="D59" s="191"/>
      <c r="E59" s="191"/>
      <c r="F59" s="192"/>
      <c r="G59" s="193"/>
      <c r="H59" s="194">
        <v>2659.479</v>
      </c>
      <c r="I59" s="195">
        <v>3763.885948</v>
      </c>
      <c r="J59" s="195">
        <v>2982.691318</v>
      </c>
      <c r="K59" s="196">
        <f>IF(AND(I59&gt;0,J59&gt;0),J59*100/I59,"")</f>
        <v>79.24499730351553</v>
      </c>
    </row>
    <row r="60" spans="1:11" s="187" customFormat="1" ht="11.25" customHeight="1">
      <c r="A60" s="188"/>
      <c r="B60" s="182"/>
      <c r="C60" s="183"/>
      <c r="D60" s="183"/>
      <c r="E60" s="183"/>
      <c r="F60" s="184"/>
      <c r="G60" s="184"/>
      <c r="H60" s="185"/>
      <c r="I60" s="185"/>
      <c r="J60" s="185"/>
      <c r="K60" s="186"/>
    </row>
    <row r="61" spans="1:11" s="187" customFormat="1" ht="11.25" customHeight="1">
      <c r="A61" s="188" t="s">
        <v>47</v>
      </c>
      <c r="B61" s="182"/>
      <c r="C61" s="183"/>
      <c r="D61" s="183"/>
      <c r="E61" s="183"/>
      <c r="F61" s="184"/>
      <c r="G61" s="184"/>
      <c r="H61" s="185">
        <v>32.803</v>
      </c>
      <c r="I61" s="185">
        <v>32.582844</v>
      </c>
      <c r="J61" s="185">
        <v>27.221016</v>
      </c>
      <c r="K61" s="186"/>
    </row>
    <row r="62" spans="1:11" s="187" customFormat="1" ht="11.25" customHeight="1">
      <c r="A62" s="188" t="s">
        <v>48</v>
      </c>
      <c r="B62" s="182"/>
      <c r="C62" s="183"/>
      <c r="D62" s="183"/>
      <c r="E62" s="183"/>
      <c r="F62" s="184"/>
      <c r="G62" s="184"/>
      <c r="H62" s="185">
        <v>0.588</v>
      </c>
      <c r="I62" s="185">
        <v>0.411455</v>
      </c>
      <c r="J62" s="185">
        <v>0.291763</v>
      </c>
      <c r="K62" s="186"/>
    </row>
    <row r="63" spans="1:11" s="187" customFormat="1" ht="11.25" customHeight="1">
      <c r="A63" s="188" t="s">
        <v>49</v>
      </c>
      <c r="B63" s="182"/>
      <c r="C63" s="183"/>
      <c r="D63" s="183"/>
      <c r="E63" s="183"/>
      <c r="F63" s="184"/>
      <c r="G63" s="184"/>
      <c r="H63" s="185">
        <v>306.682</v>
      </c>
      <c r="I63" s="185">
        <v>329.054858</v>
      </c>
      <c r="J63" s="185">
        <v>287.271528</v>
      </c>
      <c r="K63" s="186"/>
    </row>
    <row r="64" spans="1:11" s="197" customFormat="1" ht="11.25" customHeight="1">
      <c r="A64" s="189" t="s">
        <v>50</v>
      </c>
      <c r="B64" s="190"/>
      <c r="C64" s="191"/>
      <c r="D64" s="191"/>
      <c r="E64" s="191"/>
      <c r="F64" s="192"/>
      <c r="G64" s="193"/>
      <c r="H64" s="194">
        <v>340.07300000000004</v>
      </c>
      <c r="I64" s="195">
        <v>362.049157</v>
      </c>
      <c r="J64" s="195">
        <v>314.78430699999996</v>
      </c>
      <c r="K64" s="196">
        <f>IF(AND(I64&gt;0,J64&gt;0),J64*100/I64,"")</f>
        <v>86.94518435241102</v>
      </c>
    </row>
    <row r="65" spans="1:11" s="187" customFormat="1" ht="11.25" customHeight="1">
      <c r="A65" s="188"/>
      <c r="B65" s="182"/>
      <c r="C65" s="183"/>
      <c r="D65" s="183"/>
      <c r="E65" s="183"/>
      <c r="F65" s="184"/>
      <c r="G65" s="184"/>
      <c r="H65" s="185"/>
      <c r="I65" s="185"/>
      <c r="J65" s="185"/>
      <c r="K65" s="186"/>
    </row>
    <row r="66" spans="1:11" s="197" customFormat="1" ht="11.25" customHeight="1">
      <c r="A66" s="189" t="s">
        <v>51</v>
      </c>
      <c r="B66" s="190"/>
      <c r="C66" s="191"/>
      <c r="D66" s="191"/>
      <c r="E66" s="191"/>
      <c r="F66" s="192"/>
      <c r="G66" s="193"/>
      <c r="H66" s="194">
        <v>101.803</v>
      </c>
      <c r="I66" s="195">
        <v>118.012196</v>
      </c>
      <c r="J66" s="195">
        <v>106.286755</v>
      </c>
      <c r="K66" s="196">
        <f>IF(AND(I66&gt;0,J66&gt;0),J66*100/I66,"")</f>
        <v>90.06421251579793</v>
      </c>
    </row>
    <row r="67" spans="1:11" s="187" customFormat="1" ht="11.25" customHeight="1">
      <c r="A67" s="188"/>
      <c r="B67" s="182"/>
      <c r="C67" s="183"/>
      <c r="D67" s="183"/>
      <c r="E67" s="183"/>
      <c r="F67" s="184"/>
      <c r="G67" s="184"/>
      <c r="H67" s="185"/>
      <c r="I67" s="185"/>
      <c r="J67" s="185">
        <v>0</v>
      </c>
      <c r="K67" s="186"/>
    </row>
    <row r="68" spans="1:11" s="187" customFormat="1" ht="11.25" customHeight="1">
      <c r="A68" s="188" t="s">
        <v>52</v>
      </c>
      <c r="B68" s="182"/>
      <c r="C68" s="183"/>
      <c r="D68" s="183"/>
      <c r="E68" s="183"/>
      <c r="F68" s="184"/>
      <c r="G68" s="184"/>
      <c r="H68" s="185">
        <v>392.986</v>
      </c>
      <c r="I68" s="185">
        <v>377.58806</v>
      </c>
      <c r="J68" s="185">
        <v>326.861725</v>
      </c>
      <c r="K68" s="186"/>
    </row>
    <row r="69" spans="1:11" s="187" customFormat="1" ht="11.25" customHeight="1">
      <c r="A69" s="188" t="s">
        <v>53</v>
      </c>
      <c r="B69" s="182"/>
      <c r="C69" s="183"/>
      <c r="D69" s="183"/>
      <c r="E69" s="183"/>
      <c r="F69" s="184"/>
      <c r="G69" s="184"/>
      <c r="H69" s="185">
        <v>2.347</v>
      </c>
      <c r="I69" s="185">
        <v>2.72411</v>
      </c>
      <c r="J69" s="185">
        <v>3.51778</v>
      </c>
      <c r="K69" s="186"/>
    </row>
    <row r="70" spans="1:11" s="197" customFormat="1" ht="11.25" customHeight="1">
      <c r="A70" s="189" t="s">
        <v>54</v>
      </c>
      <c r="B70" s="190"/>
      <c r="C70" s="191"/>
      <c r="D70" s="191"/>
      <c r="E70" s="191"/>
      <c r="F70" s="192"/>
      <c r="G70" s="193"/>
      <c r="H70" s="194">
        <v>395.33299999999997</v>
      </c>
      <c r="I70" s="195">
        <v>380.31217</v>
      </c>
      <c r="J70" s="195">
        <v>330.379505</v>
      </c>
      <c r="K70" s="196">
        <f>IF(AND(I70&gt;0,J70&gt;0),J70*100/I70,"")</f>
        <v>86.87061079323335</v>
      </c>
    </row>
    <row r="71" spans="1:11" s="187" customFormat="1" ht="11.25" customHeight="1">
      <c r="A71" s="188"/>
      <c r="B71" s="182"/>
      <c r="C71" s="183"/>
      <c r="D71" s="183"/>
      <c r="E71" s="183"/>
      <c r="F71" s="184"/>
      <c r="G71" s="184"/>
      <c r="H71" s="185"/>
      <c r="I71" s="185"/>
      <c r="J71" s="185"/>
      <c r="K71" s="186"/>
    </row>
    <row r="72" spans="1:11" s="187" customFormat="1" ht="11.25" customHeight="1">
      <c r="A72" s="188" t="s">
        <v>55</v>
      </c>
      <c r="B72" s="182"/>
      <c r="C72" s="183"/>
      <c r="D72" s="183"/>
      <c r="E72" s="183"/>
      <c r="F72" s="184"/>
      <c r="G72" s="184"/>
      <c r="H72" s="185">
        <v>0.379</v>
      </c>
      <c r="I72" s="185">
        <v>0.567835</v>
      </c>
      <c r="J72" s="185">
        <v>0.634619</v>
      </c>
      <c r="K72" s="186"/>
    </row>
    <row r="73" spans="1:11" s="187" customFormat="1" ht="11.25" customHeight="1">
      <c r="A73" s="188" t="s">
        <v>56</v>
      </c>
      <c r="B73" s="182"/>
      <c r="C73" s="183"/>
      <c r="D73" s="183"/>
      <c r="E73" s="183"/>
      <c r="F73" s="184"/>
      <c r="G73" s="184"/>
      <c r="H73" s="185">
        <v>59.348</v>
      </c>
      <c r="I73" s="185">
        <v>56.140364</v>
      </c>
      <c r="J73" s="185">
        <v>60.447978000000006</v>
      </c>
      <c r="K73" s="186"/>
    </row>
    <row r="74" spans="1:11" s="187" customFormat="1" ht="11.25" customHeight="1">
      <c r="A74" s="188" t="s">
        <v>57</v>
      </c>
      <c r="B74" s="182"/>
      <c r="C74" s="183"/>
      <c r="D74" s="183"/>
      <c r="E74" s="183"/>
      <c r="F74" s="184"/>
      <c r="G74" s="184"/>
      <c r="H74" s="185">
        <v>41.562</v>
      </c>
      <c r="I74" s="185">
        <v>37.734599</v>
      </c>
      <c r="J74" s="185">
        <v>32.574039</v>
      </c>
      <c r="K74" s="186"/>
    </row>
    <row r="75" spans="1:11" s="187" customFormat="1" ht="11.25" customHeight="1">
      <c r="A75" s="188" t="s">
        <v>58</v>
      </c>
      <c r="B75" s="182"/>
      <c r="C75" s="183"/>
      <c r="D75" s="183"/>
      <c r="E75" s="183"/>
      <c r="F75" s="184"/>
      <c r="G75" s="184"/>
      <c r="H75" s="185">
        <v>1.463</v>
      </c>
      <c r="I75" s="185">
        <v>1.499735</v>
      </c>
      <c r="J75" s="185">
        <v>1.3237539999999999</v>
      </c>
      <c r="K75" s="186"/>
    </row>
    <row r="76" spans="1:11" s="187" customFormat="1" ht="11.25" customHeight="1">
      <c r="A76" s="188" t="s">
        <v>59</v>
      </c>
      <c r="B76" s="182"/>
      <c r="C76" s="183"/>
      <c r="D76" s="183"/>
      <c r="E76" s="183"/>
      <c r="F76" s="184"/>
      <c r="G76" s="184"/>
      <c r="H76" s="185">
        <v>31.748</v>
      </c>
      <c r="I76" s="185">
        <v>13.737399</v>
      </c>
      <c r="J76" s="185">
        <v>24.973544</v>
      </c>
      <c r="K76" s="186"/>
    </row>
    <row r="77" spans="1:11" s="187" customFormat="1" ht="11.25" customHeight="1">
      <c r="A77" s="188" t="s">
        <v>60</v>
      </c>
      <c r="B77" s="182"/>
      <c r="C77" s="183"/>
      <c r="D77" s="183"/>
      <c r="E77" s="183"/>
      <c r="F77" s="184"/>
      <c r="G77" s="184"/>
      <c r="H77" s="185">
        <v>0.609</v>
      </c>
      <c r="I77" s="185">
        <v>0.525921</v>
      </c>
      <c r="J77" s="185">
        <v>0.532122</v>
      </c>
      <c r="K77" s="186"/>
    </row>
    <row r="78" spans="1:11" s="187" customFormat="1" ht="11.25" customHeight="1">
      <c r="A78" s="188" t="s">
        <v>61</v>
      </c>
      <c r="B78" s="182"/>
      <c r="C78" s="183"/>
      <c r="D78" s="183"/>
      <c r="E78" s="183"/>
      <c r="F78" s="184"/>
      <c r="G78" s="184"/>
      <c r="H78" s="185">
        <v>4.082</v>
      </c>
      <c r="I78" s="185">
        <v>3.743389</v>
      </c>
      <c r="J78" s="185">
        <v>3.152523</v>
      </c>
      <c r="K78" s="186"/>
    </row>
    <row r="79" spans="1:11" s="187" customFormat="1" ht="11.25" customHeight="1">
      <c r="A79" s="188" t="s">
        <v>62</v>
      </c>
      <c r="B79" s="182"/>
      <c r="C79" s="183"/>
      <c r="D79" s="183"/>
      <c r="E79" s="183"/>
      <c r="F79" s="184"/>
      <c r="G79" s="184"/>
      <c r="H79" s="185">
        <v>0.874</v>
      </c>
      <c r="I79" s="185">
        <v>0.570572</v>
      </c>
      <c r="J79" s="185">
        <v>0.658255</v>
      </c>
      <c r="K79" s="186"/>
    </row>
    <row r="80" spans="1:11" s="197" customFormat="1" ht="11.25" customHeight="1">
      <c r="A80" s="199" t="s">
        <v>63</v>
      </c>
      <c r="B80" s="190"/>
      <c r="C80" s="191"/>
      <c r="D80" s="191"/>
      <c r="E80" s="191"/>
      <c r="F80" s="192"/>
      <c r="G80" s="193"/>
      <c r="H80" s="194">
        <v>140.06499999999997</v>
      </c>
      <c r="I80" s="195">
        <v>114.519814</v>
      </c>
      <c r="J80" s="195">
        <v>124.296834</v>
      </c>
      <c r="K80" s="196">
        <f>IF(AND(I80&gt;0,J80&gt;0),J80*100/I80,"")</f>
        <v>108.5374047149605</v>
      </c>
    </row>
    <row r="81" spans="1:11" s="187" customFormat="1" ht="11.25" customHeight="1">
      <c r="A81" s="188"/>
      <c r="B81" s="182"/>
      <c r="C81" s="183"/>
      <c r="D81" s="183"/>
      <c r="E81" s="183"/>
      <c r="F81" s="184"/>
      <c r="G81" s="184"/>
      <c r="H81" s="185"/>
      <c r="I81" s="185"/>
      <c r="J81" s="185"/>
      <c r="K81" s="186"/>
    </row>
    <row r="82" spans="1:11" s="187" customFormat="1" ht="11.25" customHeight="1">
      <c r="A82" s="188" t="s">
        <v>64</v>
      </c>
      <c r="B82" s="182"/>
      <c r="C82" s="183"/>
      <c r="D82" s="183"/>
      <c r="E82" s="183"/>
      <c r="F82" s="184"/>
      <c r="G82" s="184"/>
      <c r="H82" s="185">
        <v>2.978</v>
      </c>
      <c r="I82" s="185">
        <v>1.662912</v>
      </c>
      <c r="J82" s="185">
        <v>2.162471</v>
      </c>
      <c r="K82" s="186"/>
    </row>
    <row r="83" spans="1:11" s="187" customFormat="1" ht="11.25" customHeight="1">
      <c r="A83" s="188" t="s">
        <v>65</v>
      </c>
      <c r="B83" s="182"/>
      <c r="C83" s="183"/>
      <c r="D83" s="183"/>
      <c r="E83" s="183"/>
      <c r="F83" s="184"/>
      <c r="G83" s="184"/>
      <c r="H83" s="185">
        <v>3.92</v>
      </c>
      <c r="I83" s="185">
        <v>4.870919</v>
      </c>
      <c r="J83" s="185">
        <v>5.368094</v>
      </c>
      <c r="K83" s="186"/>
    </row>
    <row r="84" spans="1:11" s="197" customFormat="1" ht="11.25" customHeight="1">
      <c r="A84" s="189" t="s">
        <v>66</v>
      </c>
      <c r="B84" s="190"/>
      <c r="C84" s="191"/>
      <c r="D84" s="191"/>
      <c r="E84" s="191"/>
      <c r="F84" s="192"/>
      <c r="G84" s="193"/>
      <c r="H84" s="194">
        <v>6.898</v>
      </c>
      <c r="I84" s="195">
        <v>6.533831</v>
      </c>
      <c r="J84" s="195">
        <v>7.530564999999999</v>
      </c>
      <c r="K84" s="196">
        <f>IF(AND(I84&gt;0,J84&gt;0),J84*100/I84,"")</f>
        <v>115.25497062902299</v>
      </c>
    </row>
    <row r="85" spans="1:11" s="187" customFormat="1" ht="11.25" customHeight="1" thickBot="1">
      <c r="A85" s="188"/>
      <c r="B85" s="182"/>
      <c r="C85" s="183"/>
      <c r="D85" s="183"/>
      <c r="E85" s="183"/>
      <c r="F85" s="184"/>
      <c r="G85" s="184"/>
      <c r="H85" s="185"/>
      <c r="I85" s="185"/>
      <c r="J85" s="185"/>
      <c r="K85" s="186"/>
    </row>
    <row r="86" spans="1:11" s="187" customFormat="1" ht="11.25" customHeight="1">
      <c r="A86" s="203"/>
      <c r="B86" s="204"/>
      <c r="C86" s="205"/>
      <c r="D86" s="205"/>
      <c r="E86" s="205"/>
      <c r="F86" s="206"/>
      <c r="G86" s="184"/>
      <c r="H86" s="207"/>
      <c r="I86" s="208"/>
      <c r="J86" s="208"/>
      <c r="K86" s="206"/>
    </row>
    <row r="87" spans="1:11" s="197" customFormat="1" ht="11.25" customHeight="1">
      <c r="A87" s="209" t="s">
        <v>67</v>
      </c>
      <c r="B87" s="210"/>
      <c r="C87" s="211"/>
      <c r="D87" s="211"/>
      <c r="E87" s="211"/>
      <c r="F87" s="212"/>
      <c r="G87" s="193"/>
      <c r="H87" s="213">
        <v>5092.245</v>
      </c>
      <c r="I87" s="214">
        <v>6196.613691</v>
      </c>
      <c r="J87" s="214">
        <v>5410.1112</v>
      </c>
      <c r="K87" s="212">
        <f>IF(AND(I87&gt;0,J87&gt;0),J87*100/I87,"")</f>
        <v>87.30754360010661</v>
      </c>
    </row>
    <row r="88" spans="1:11" ht="11.25" customHeight="1" thickBot="1">
      <c r="A88" s="215"/>
      <c r="B88" s="216"/>
      <c r="C88" s="217"/>
      <c r="D88" s="217"/>
      <c r="E88" s="217"/>
      <c r="F88" s="218"/>
      <c r="G88" s="219"/>
      <c r="H88" s="220"/>
      <c r="I88" s="221"/>
      <c r="J88" s="221"/>
      <c r="K88" s="218"/>
    </row>
    <row r="622" ht="11.25" customHeight="1">
      <c r="B622" s="223"/>
    </row>
    <row r="623" ht="11.25" customHeight="1">
      <c r="B623" s="223"/>
    </row>
    <row r="624" ht="11.25" customHeight="1">
      <c r="B624" s="223"/>
    </row>
    <row r="625" ht="11.25" customHeight="1">
      <c r="B625" s="22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20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1870</v>
      </c>
      <c r="D9" s="30">
        <v>1700</v>
      </c>
      <c r="E9" s="30">
        <v>1700</v>
      </c>
      <c r="F9" s="31"/>
      <c r="G9" s="31"/>
      <c r="H9" s="144">
        <v>5.685</v>
      </c>
      <c r="I9" s="144">
        <v>6.375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2690</v>
      </c>
      <c r="D10" s="30">
        <v>1816</v>
      </c>
      <c r="E10" s="30">
        <v>1816</v>
      </c>
      <c r="F10" s="31"/>
      <c r="G10" s="31"/>
      <c r="H10" s="144">
        <v>6.456</v>
      </c>
      <c r="I10" s="144">
        <v>3.414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8685</v>
      </c>
      <c r="D11" s="30">
        <v>9230</v>
      </c>
      <c r="E11" s="30">
        <v>9230</v>
      </c>
      <c r="F11" s="31"/>
      <c r="G11" s="31"/>
      <c r="H11" s="144">
        <v>23.449</v>
      </c>
      <c r="I11" s="144">
        <v>17.445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197</v>
      </c>
      <c r="D12" s="30">
        <v>196</v>
      </c>
      <c r="E12" s="30">
        <v>196</v>
      </c>
      <c r="F12" s="31"/>
      <c r="G12" s="31"/>
      <c r="H12" s="144">
        <v>0.438</v>
      </c>
      <c r="I12" s="144">
        <v>0.345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13442</v>
      </c>
      <c r="D13" s="38">
        <v>12942</v>
      </c>
      <c r="E13" s="38">
        <v>12942</v>
      </c>
      <c r="F13" s="39">
        <v>100</v>
      </c>
      <c r="G13" s="40"/>
      <c r="H13" s="146">
        <v>36.028000000000006</v>
      </c>
      <c r="I13" s="147">
        <v>27.579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65</v>
      </c>
      <c r="D15" s="38">
        <v>55</v>
      </c>
      <c r="E15" s="38">
        <v>65</v>
      </c>
      <c r="F15" s="39">
        <v>118.18181818181819</v>
      </c>
      <c r="G15" s="40"/>
      <c r="H15" s="146">
        <v>0.13</v>
      </c>
      <c r="I15" s="147">
        <v>0.105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530</v>
      </c>
      <c r="D17" s="38">
        <v>616</v>
      </c>
      <c r="E17" s="38">
        <v>616</v>
      </c>
      <c r="F17" s="39">
        <v>100</v>
      </c>
      <c r="G17" s="40"/>
      <c r="H17" s="146">
        <v>1.2</v>
      </c>
      <c r="I17" s="147">
        <v>2.156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20335</v>
      </c>
      <c r="D19" s="30">
        <v>20258</v>
      </c>
      <c r="E19" s="30">
        <v>21305</v>
      </c>
      <c r="F19" s="31"/>
      <c r="G19" s="31"/>
      <c r="H19" s="144">
        <v>142.345</v>
      </c>
      <c r="I19" s="144">
        <v>144.874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/>
      <c r="F20" s="31"/>
      <c r="G20" s="31"/>
      <c r="H20" s="144">
        <v>0.011</v>
      </c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20337</v>
      </c>
      <c r="D22" s="38">
        <v>20258</v>
      </c>
      <c r="E22" s="38">
        <v>21305</v>
      </c>
      <c r="F22" s="39">
        <v>105.16832856155592</v>
      </c>
      <c r="G22" s="40"/>
      <c r="H22" s="146">
        <v>142.356</v>
      </c>
      <c r="I22" s="147">
        <v>144.874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77079</v>
      </c>
      <c r="D24" s="38">
        <v>87008</v>
      </c>
      <c r="E24" s="38">
        <v>87000</v>
      </c>
      <c r="F24" s="39">
        <v>99.99080544317763</v>
      </c>
      <c r="G24" s="40"/>
      <c r="H24" s="146">
        <v>416.918</v>
      </c>
      <c r="I24" s="147">
        <v>414.921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27264</v>
      </c>
      <c r="D26" s="38">
        <v>28300</v>
      </c>
      <c r="E26" s="38">
        <v>28000</v>
      </c>
      <c r="F26" s="39">
        <v>98.93992932862191</v>
      </c>
      <c r="G26" s="40"/>
      <c r="H26" s="146">
        <v>148.133</v>
      </c>
      <c r="I26" s="147">
        <v>140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66137</v>
      </c>
      <c r="D28" s="30">
        <v>84251</v>
      </c>
      <c r="E28" s="30">
        <v>85000</v>
      </c>
      <c r="F28" s="31"/>
      <c r="G28" s="31"/>
      <c r="H28" s="144">
        <v>318.105</v>
      </c>
      <c r="I28" s="144">
        <v>349.644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34239</v>
      </c>
      <c r="D29" s="30">
        <v>39246</v>
      </c>
      <c r="E29" s="30">
        <v>38324</v>
      </c>
      <c r="F29" s="31"/>
      <c r="G29" s="31"/>
      <c r="H29" s="144">
        <v>95.964</v>
      </c>
      <c r="I29" s="144">
        <v>164.509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56612</v>
      </c>
      <c r="D30" s="30">
        <v>65387</v>
      </c>
      <c r="E30" s="30">
        <v>58500</v>
      </c>
      <c r="F30" s="31"/>
      <c r="G30" s="31"/>
      <c r="H30" s="144">
        <v>193.275</v>
      </c>
      <c r="I30" s="144">
        <v>315.961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156988</v>
      </c>
      <c r="D31" s="38">
        <v>188884</v>
      </c>
      <c r="E31" s="38">
        <v>181824</v>
      </c>
      <c r="F31" s="39">
        <v>96.26225619957222</v>
      </c>
      <c r="G31" s="40"/>
      <c r="H31" s="146">
        <v>607.344</v>
      </c>
      <c r="I31" s="147">
        <v>830.114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23106</v>
      </c>
      <c r="D33" s="30">
        <v>24220</v>
      </c>
      <c r="E33" s="30">
        <v>26000</v>
      </c>
      <c r="F33" s="31"/>
      <c r="G33" s="31"/>
      <c r="H33" s="144">
        <v>105.715</v>
      </c>
      <c r="I33" s="144">
        <v>99.02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10274</v>
      </c>
      <c r="D34" s="30">
        <v>13000</v>
      </c>
      <c r="E34" s="30">
        <v>13000</v>
      </c>
      <c r="F34" s="31"/>
      <c r="G34" s="31"/>
      <c r="H34" s="144">
        <v>35.333</v>
      </c>
      <c r="I34" s="144">
        <v>36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50161</v>
      </c>
      <c r="D35" s="30">
        <v>55638.06</v>
      </c>
      <c r="E35" s="30">
        <v>45000</v>
      </c>
      <c r="F35" s="31"/>
      <c r="G35" s="31"/>
      <c r="H35" s="144">
        <v>264.988</v>
      </c>
      <c r="I35" s="144">
        <v>351.984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6767</v>
      </c>
      <c r="D36" s="30">
        <v>7625</v>
      </c>
      <c r="E36" s="30">
        <v>6767</v>
      </c>
      <c r="F36" s="31"/>
      <c r="G36" s="31"/>
      <c r="H36" s="144">
        <v>25.654</v>
      </c>
      <c r="I36" s="144">
        <v>45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90308</v>
      </c>
      <c r="D37" s="38">
        <v>100483.06</v>
      </c>
      <c r="E37" s="38">
        <v>90767</v>
      </c>
      <c r="F37" s="39">
        <v>90.33064876806101</v>
      </c>
      <c r="G37" s="40"/>
      <c r="H37" s="146">
        <v>431.69</v>
      </c>
      <c r="I37" s="147">
        <v>532.0039999999999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6072</v>
      </c>
      <c r="D39" s="38">
        <v>6000</v>
      </c>
      <c r="E39" s="38">
        <v>6000</v>
      </c>
      <c r="F39" s="39">
        <v>100</v>
      </c>
      <c r="G39" s="40"/>
      <c r="H39" s="146">
        <v>10.486</v>
      </c>
      <c r="I39" s="147">
        <v>10.2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33499</v>
      </c>
      <c r="D41" s="30">
        <v>36839</v>
      </c>
      <c r="E41" s="30">
        <v>36800</v>
      </c>
      <c r="F41" s="31"/>
      <c r="G41" s="31"/>
      <c r="H41" s="144">
        <v>146.131</v>
      </c>
      <c r="I41" s="144">
        <v>125.52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184171</v>
      </c>
      <c r="D42" s="30">
        <v>226454</v>
      </c>
      <c r="E42" s="30">
        <v>207031</v>
      </c>
      <c r="F42" s="31"/>
      <c r="G42" s="31"/>
      <c r="H42" s="144">
        <v>965.401</v>
      </c>
      <c r="I42" s="144">
        <v>1124.432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53480</v>
      </c>
      <c r="D43" s="30">
        <v>51318</v>
      </c>
      <c r="E43" s="30">
        <v>56000</v>
      </c>
      <c r="F43" s="31"/>
      <c r="G43" s="31"/>
      <c r="H43" s="144">
        <v>243.98</v>
      </c>
      <c r="I43" s="144">
        <v>219.369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118009</v>
      </c>
      <c r="D44" s="30">
        <v>137909</v>
      </c>
      <c r="E44" s="30">
        <v>130700</v>
      </c>
      <c r="F44" s="31"/>
      <c r="G44" s="31"/>
      <c r="H44" s="144">
        <v>453.92</v>
      </c>
      <c r="I44" s="144">
        <v>627.805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69188</v>
      </c>
      <c r="D45" s="30">
        <v>72887</v>
      </c>
      <c r="E45" s="30">
        <v>72000</v>
      </c>
      <c r="F45" s="31"/>
      <c r="G45" s="31"/>
      <c r="H45" s="144">
        <v>286.921</v>
      </c>
      <c r="I45" s="144">
        <v>267.408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66657</v>
      </c>
      <c r="D46" s="30">
        <v>76793</v>
      </c>
      <c r="E46" s="30">
        <v>73700</v>
      </c>
      <c r="F46" s="31"/>
      <c r="G46" s="31"/>
      <c r="H46" s="144">
        <v>270.571</v>
      </c>
      <c r="I46" s="144">
        <v>270.666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87740</v>
      </c>
      <c r="D47" s="30">
        <v>115432</v>
      </c>
      <c r="E47" s="30">
        <v>109000</v>
      </c>
      <c r="F47" s="31"/>
      <c r="G47" s="31"/>
      <c r="H47" s="144">
        <v>381.46</v>
      </c>
      <c r="I47" s="144">
        <v>482.145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104365</v>
      </c>
      <c r="D48" s="30">
        <v>118397</v>
      </c>
      <c r="E48" s="30">
        <v>118000</v>
      </c>
      <c r="F48" s="31"/>
      <c r="G48" s="31"/>
      <c r="H48" s="144">
        <v>512.921</v>
      </c>
      <c r="I48" s="144">
        <v>478.742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69471</v>
      </c>
      <c r="D49" s="30">
        <v>70586</v>
      </c>
      <c r="E49" s="30">
        <v>70586</v>
      </c>
      <c r="F49" s="31"/>
      <c r="G49" s="31"/>
      <c r="H49" s="144">
        <v>300.307</v>
      </c>
      <c r="I49" s="144">
        <v>284.418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786580</v>
      </c>
      <c r="D50" s="38">
        <v>906615</v>
      </c>
      <c r="E50" s="38">
        <v>873817</v>
      </c>
      <c r="F50" s="39">
        <v>96.38236737755277</v>
      </c>
      <c r="G50" s="40"/>
      <c r="H50" s="146">
        <v>3561.612</v>
      </c>
      <c r="I50" s="147">
        <v>3880.505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18274</v>
      </c>
      <c r="D52" s="38">
        <v>19338.34</v>
      </c>
      <c r="E52" s="38">
        <v>20480.78</v>
      </c>
      <c r="F52" s="39">
        <v>105.90764253808754</v>
      </c>
      <c r="G52" s="40"/>
      <c r="H52" s="146">
        <v>51.264</v>
      </c>
      <c r="I52" s="147">
        <v>51.824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67042</v>
      </c>
      <c r="D54" s="30">
        <v>65000</v>
      </c>
      <c r="E54" s="30">
        <v>66000</v>
      </c>
      <c r="F54" s="31"/>
      <c r="G54" s="31"/>
      <c r="H54" s="144">
        <v>253.266</v>
      </c>
      <c r="I54" s="144">
        <v>239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42150</v>
      </c>
      <c r="D55" s="30">
        <v>44540</v>
      </c>
      <c r="E55" s="30">
        <v>44540</v>
      </c>
      <c r="F55" s="31"/>
      <c r="G55" s="31"/>
      <c r="H55" s="144">
        <v>147.438</v>
      </c>
      <c r="I55" s="144">
        <v>156.24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34706</v>
      </c>
      <c r="D56" s="30">
        <v>352</v>
      </c>
      <c r="E56" s="30">
        <v>36200</v>
      </c>
      <c r="F56" s="31"/>
      <c r="G56" s="31"/>
      <c r="H56" s="144">
        <v>111.161</v>
      </c>
      <c r="I56" s="144">
        <v>136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59004</v>
      </c>
      <c r="D57" s="30">
        <v>69221.87</v>
      </c>
      <c r="E57" s="30">
        <v>69221.87</v>
      </c>
      <c r="F57" s="31"/>
      <c r="G57" s="31"/>
      <c r="H57" s="144">
        <v>239.91</v>
      </c>
      <c r="I57" s="144">
        <v>247.037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48220</v>
      </c>
      <c r="D58" s="30">
        <v>52684</v>
      </c>
      <c r="E58" s="30">
        <v>53500</v>
      </c>
      <c r="F58" s="31"/>
      <c r="G58" s="31"/>
      <c r="H58" s="144">
        <v>166.459</v>
      </c>
      <c r="I58" s="144">
        <v>136.891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251122</v>
      </c>
      <c r="D59" s="38">
        <v>231797.87</v>
      </c>
      <c r="E59" s="38">
        <v>269461.87</v>
      </c>
      <c r="F59" s="39">
        <v>116.24863938568546</v>
      </c>
      <c r="G59" s="40"/>
      <c r="H59" s="146">
        <v>918.2339999999999</v>
      </c>
      <c r="I59" s="147">
        <v>915.168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1317</v>
      </c>
      <c r="D61" s="30">
        <v>1495</v>
      </c>
      <c r="E61" s="30">
        <v>1275</v>
      </c>
      <c r="F61" s="31"/>
      <c r="G61" s="31"/>
      <c r="H61" s="144">
        <v>4.508</v>
      </c>
      <c r="I61" s="144">
        <v>5.236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765</v>
      </c>
      <c r="D62" s="30">
        <v>765</v>
      </c>
      <c r="E62" s="30">
        <v>683</v>
      </c>
      <c r="F62" s="31"/>
      <c r="G62" s="31"/>
      <c r="H62" s="144">
        <v>1.671</v>
      </c>
      <c r="I62" s="144">
        <v>1.671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2326</v>
      </c>
      <c r="D63" s="30">
        <v>2319</v>
      </c>
      <c r="E63" s="30">
        <v>2374</v>
      </c>
      <c r="F63" s="31"/>
      <c r="G63" s="31"/>
      <c r="H63" s="144">
        <v>6.959</v>
      </c>
      <c r="I63" s="144">
        <v>7.809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4408</v>
      </c>
      <c r="D64" s="38">
        <v>4579</v>
      </c>
      <c r="E64" s="38">
        <v>4332</v>
      </c>
      <c r="F64" s="39">
        <v>94.60580912863071</v>
      </c>
      <c r="G64" s="40"/>
      <c r="H64" s="146">
        <v>13.138</v>
      </c>
      <c r="I64" s="147">
        <v>14.716000000000001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8821</v>
      </c>
      <c r="D66" s="38">
        <v>9409</v>
      </c>
      <c r="E66" s="38">
        <v>9701</v>
      </c>
      <c r="F66" s="39">
        <v>103.10341162716549</v>
      </c>
      <c r="G66" s="40"/>
      <c r="H66" s="146">
        <v>26.777</v>
      </c>
      <c r="I66" s="147">
        <v>17.332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62236</v>
      </c>
      <c r="D68" s="30">
        <v>63300</v>
      </c>
      <c r="E68" s="30">
        <v>63000</v>
      </c>
      <c r="F68" s="31"/>
      <c r="G68" s="31"/>
      <c r="H68" s="144">
        <v>200.139</v>
      </c>
      <c r="I68" s="144">
        <v>180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4451</v>
      </c>
      <c r="D69" s="30">
        <v>4220</v>
      </c>
      <c r="E69" s="30">
        <v>4200</v>
      </c>
      <c r="F69" s="31"/>
      <c r="G69" s="31"/>
      <c r="H69" s="144">
        <v>11.171</v>
      </c>
      <c r="I69" s="144">
        <v>10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66687</v>
      </c>
      <c r="D70" s="38">
        <v>67520</v>
      </c>
      <c r="E70" s="38">
        <v>67200</v>
      </c>
      <c r="F70" s="39">
        <v>99.5260663507109</v>
      </c>
      <c r="G70" s="40"/>
      <c r="H70" s="146">
        <v>211.31</v>
      </c>
      <c r="I70" s="147">
        <v>190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2901</v>
      </c>
      <c r="D72" s="30">
        <v>2627</v>
      </c>
      <c r="E72" s="30">
        <v>2628</v>
      </c>
      <c r="F72" s="31"/>
      <c r="G72" s="31"/>
      <c r="H72" s="144">
        <v>6.965</v>
      </c>
      <c r="I72" s="144">
        <v>3.329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15732</v>
      </c>
      <c r="D73" s="30">
        <v>15549</v>
      </c>
      <c r="E73" s="30">
        <v>15549</v>
      </c>
      <c r="F73" s="31"/>
      <c r="G73" s="31"/>
      <c r="H73" s="144">
        <v>47.12</v>
      </c>
      <c r="I73" s="144">
        <v>46.569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22076</v>
      </c>
      <c r="D74" s="30">
        <v>22290</v>
      </c>
      <c r="E74" s="30">
        <v>23000</v>
      </c>
      <c r="F74" s="31"/>
      <c r="G74" s="31"/>
      <c r="H74" s="144">
        <v>81.3</v>
      </c>
      <c r="I74" s="144">
        <v>57.392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12310</v>
      </c>
      <c r="D75" s="30">
        <v>10176</v>
      </c>
      <c r="E75" s="30">
        <v>11046</v>
      </c>
      <c r="F75" s="31"/>
      <c r="G75" s="31"/>
      <c r="H75" s="144">
        <v>29.054</v>
      </c>
      <c r="I75" s="144">
        <v>17.834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5196</v>
      </c>
      <c r="D76" s="30">
        <v>5207</v>
      </c>
      <c r="E76" s="30">
        <v>5275</v>
      </c>
      <c r="F76" s="31"/>
      <c r="G76" s="31"/>
      <c r="H76" s="144">
        <v>18.026</v>
      </c>
      <c r="I76" s="144">
        <v>20.828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2384</v>
      </c>
      <c r="D77" s="30">
        <v>2986</v>
      </c>
      <c r="E77" s="30">
        <v>2986</v>
      </c>
      <c r="F77" s="31"/>
      <c r="G77" s="31"/>
      <c r="H77" s="144">
        <v>8.525</v>
      </c>
      <c r="I77" s="144">
        <v>8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6219</v>
      </c>
      <c r="D78" s="30">
        <v>6300</v>
      </c>
      <c r="E78" s="30">
        <v>6200</v>
      </c>
      <c r="F78" s="31"/>
      <c r="G78" s="31"/>
      <c r="H78" s="144">
        <v>15.624</v>
      </c>
      <c r="I78" s="144">
        <v>19.94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66663</v>
      </c>
      <c r="D79" s="30">
        <v>64890</v>
      </c>
      <c r="E79" s="30">
        <v>64890</v>
      </c>
      <c r="F79" s="31"/>
      <c r="G79" s="31"/>
      <c r="H79" s="144">
        <v>246.143</v>
      </c>
      <c r="I79" s="144">
        <v>214.137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133481</v>
      </c>
      <c r="D80" s="38">
        <v>130025</v>
      </c>
      <c r="E80" s="38">
        <v>131574</v>
      </c>
      <c r="F80" s="39">
        <v>101.19130936358393</v>
      </c>
      <c r="G80" s="40"/>
      <c r="H80" s="146">
        <v>452.757</v>
      </c>
      <c r="I80" s="147">
        <v>388.029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102</v>
      </c>
      <c r="F82" s="31"/>
      <c r="G82" s="31"/>
      <c r="H82" s="144">
        <v>0.113</v>
      </c>
      <c r="I82" s="144">
        <v>0.112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136</v>
      </c>
      <c r="E83" s="30">
        <v>136</v>
      </c>
      <c r="F83" s="31"/>
      <c r="G83" s="31"/>
      <c r="H83" s="144">
        <v>0.115</v>
      </c>
      <c r="I83" s="144">
        <v>0.115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238</v>
      </c>
      <c r="D84" s="38">
        <v>238</v>
      </c>
      <c r="E84" s="38">
        <v>238</v>
      </c>
      <c r="F84" s="39">
        <v>100</v>
      </c>
      <c r="G84" s="40"/>
      <c r="H84" s="146">
        <v>0.228</v>
      </c>
      <c r="I84" s="147">
        <v>0.227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1661696</v>
      </c>
      <c r="D87" s="53">
        <v>1814068.27</v>
      </c>
      <c r="E87" s="53">
        <v>1805323.65</v>
      </c>
      <c r="F87" s="54">
        <f>IF(D87&gt;0,100*E87/D87,0)</f>
        <v>99.51795529723917</v>
      </c>
      <c r="G87" s="40"/>
      <c r="H87" s="150">
        <v>7029.6050000000005</v>
      </c>
      <c r="I87" s="145">
        <v>7559.754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</v>
      </c>
      <c r="D9" s="30">
        <v>4</v>
      </c>
      <c r="E9" s="30">
        <v>4</v>
      </c>
      <c r="F9" s="31"/>
      <c r="G9" s="31"/>
      <c r="H9" s="144">
        <v>0.006</v>
      </c>
      <c r="I9" s="144">
        <v>0.005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92</v>
      </c>
      <c r="E10" s="30">
        <v>92</v>
      </c>
      <c r="F10" s="31"/>
      <c r="G10" s="31"/>
      <c r="H10" s="144">
        <v>0.019</v>
      </c>
      <c r="I10" s="144">
        <v>0.184</v>
      </c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>
        <v>3</v>
      </c>
      <c r="E11" s="30">
        <v>3</v>
      </c>
      <c r="F11" s="31"/>
      <c r="G11" s="31"/>
      <c r="H11" s="144"/>
      <c r="I11" s="144">
        <v>0.018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1</v>
      </c>
      <c r="E12" s="30">
        <v>1</v>
      </c>
      <c r="F12" s="31"/>
      <c r="G12" s="31"/>
      <c r="H12" s="144">
        <v>0.022</v>
      </c>
      <c r="I12" s="144">
        <v>0.002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100</v>
      </c>
      <c r="E13" s="38">
        <v>100</v>
      </c>
      <c r="F13" s="39">
        <v>100</v>
      </c>
      <c r="G13" s="40"/>
      <c r="H13" s="146">
        <v>0.047</v>
      </c>
      <c r="I13" s="147">
        <v>0.209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375</v>
      </c>
      <c r="D24" s="38">
        <v>465</v>
      </c>
      <c r="E24" s="38">
        <v>500</v>
      </c>
      <c r="F24" s="39">
        <v>107.52688172043011</v>
      </c>
      <c r="G24" s="40"/>
      <c r="H24" s="146">
        <v>1.315</v>
      </c>
      <c r="I24" s="147">
        <v>0.948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31</v>
      </c>
      <c r="D26" s="38">
        <v>10</v>
      </c>
      <c r="E26" s="38">
        <v>10</v>
      </c>
      <c r="F26" s="39">
        <v>100</v>
      </c>
      <c r="G26" s="40"/>
      <c r="H26" s="146">
        <v>0.17</v>
      </c>
      <c r="I26" s="147">
        <v>0.04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1701</v>
      </c>
      <c r="D28" s="30">
        <v>1901</v>
      </c>
      <c r="E28" s="30">
        <v>2000</v>
      </c>
      <c r="F28" s="31"/>
      <c r="G28" s="31"/>
      <c r="H28" s="144">
        <v>6.603</v>
      </c>
      <c r="I28" s="144">
        <v>6.753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1069</v>
      </c>
      <c r="D29" s="30">
        <v>1145</v>
      </c>
      <c r="E29" s="30">
        <v>1086</v>
      </c>
      <c r="F29" s="31"/>
      <c r="G29" s="31"/>
      <c r="H29" s="144">
        <v>1.964</v>
      </c>
      <c r="I29" s="144">
        <v>3.017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57515</v>
      </c>
      <c r="D30" s="30">
        <v>66285</v>
      </c>
      <c r="E30" s="30">
        <v>60000</v>
      </c>
      <c r="F30" s="31"/>
      <c r="G30" s="31"/>
      <c r="H30" s="144">
        <v>167.503</v>
      </c>
      <c r="I30" s="144">
        <v>200.522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60285</v>
      </c>
      <c r="D31" s="38">
        <v>69331</v>
      </c>
      <c r="E31" s="38">
        <v>63086</v>
      </c>
      <c r="F31" s="39">
        <v>90.99248532402532</v>
      </c>
      <c r="G31" s="40"/>
      <c r="H31" s="146">
        <v>176.07</v>
      </c>
      <c r="I31" s="147">
        <v>210.292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100</v>
      </c>
      <c r="E33" s="30">
        <v>100</v>
      </c>
      <c r="F33" s="31"/>
      <c r="G33" s="31"/>
      <c r="H33" s="144">
        <v>0.283</v>
      </c>
      <c r="I33" s="144">
        <v>0.39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40</v>
      </c>
      <c r="E34" s="30">
        <v>40</v>
      </c>
      <c r="F34" s="31"/>
      <c r="G34" s="31"/>
      <c r="H34" s="144">
        <v>0.035</v>
      </c>
      <c r="I34" s="144">
        <v>0.04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163</v>
      </c>
      <c r="D35" s="30">
        <v>142.71</v>
      </c>
      <c r="E35" s="30">
        <v>130</v>
      </c>
      <c r="F35" s="31"/>
      <c r="G35" s="31"/>
      <c r="H35" s="144">
        <v>0.718</v>
      </c>
      <c r="I35" s="144">
        <v>0.954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12</v>
      </c>
      <c r="E36" s="30">
        <v>27</v>
      </c>
      <c r="F36" s="31"/>
      <c r="G36" s="31"/>
      <c r="H36" s="144">
        <v>0.092</v>
      </c>
      <c r="I36" s="144">
        <v>0.06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261</v>
      </c>
      <c r="D37" s="38">
        <v>294.71000000000004</v>
      </c>
      <c r="E37" s="38">
        <v>297</v>
      </c>
      <c r="F37" s="39">
        <v>100.77703505140646</v>
      </c>
      <c r="G37" s="40"/>
      <c r="H37" s="146">
        <v>1.1280000000000001</v>
      </c>
      <c r="I37" s="147">
        <v>1.444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1</v>
      </c>
      <c r="F39" s="39">
        <v>33.333333333333336</v>
      </c>
      <c r="G39" s="40"/>
      <c r="H39" s="146">
        <v>0.005</v>
      </c>
      <c r="I39" s="147">
        <v>0.005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7</v>
      </c>
      <c r="E41" s="30">
        <v>5</v>
      </c>
      <c r="F41" s="31"/>
      <c r="G41" s="31"/>
      <c r="H41" s="144">
        <v>0.029</v>
      </c>
      <c r="I41" s="144">
        <v>0.021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341</v>
      </c>
      <c r="D42" s="30">
        <v>387</v>
      </c>
      <c r="E42" s="30">
        <v>459</v>
      </c>
      <c r="F42" s="31"/>
      <c r="G42" s="31"/>
      <c r="H42" s="144">
        <v>1.607</v>
      </c>
      <c r="I42" s="144">
        <v>1.643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180</v>
      </c>
      <c r="D43" s="30">
        <v>43</v>
      </c>
      <c r="E43" s="30">
        <v>45</v>
      </c>
      <c r="F43" s="31"/>
      <c r="G43" s="31"/>
      <c r="H43" s="144">
        <v>0.987</v>
      </c>
      <c r="I43" s="144">
        <v>0.25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154</v>
      </c>
      <c r="D44" s="30">
        <v>177</v>
      </c>
      <c r="E44" s="30">
        <v>177</v>
      </c>
      <c r="F44" s="31"/>
      <c r="G44" s="31"/>
      <c r="H44" s="144">
        <v>0.834</v>
      </c>
      <c r="I44" s="144">
        <v>0.601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55</v>
      </c>
      <c r="D45" s="30">
        <v>40</v>
      </c>
      <c r="E45" s="30">
        <v>40</v>
      </c>
      <c r="F45" s="31"/>
      <c r="G45" s="31"/>
      <c r="H45" s="144">
        <v>0.212</v>
      </c>
      <c r="I45" s="144">
        <v>0.179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97</v>
      </c>
      <c r="E46" s="30">
        <v>90</v>
      </c>
      <c r="F46" s="31"/>
      <c r="G46" s="31"/>
      <c r="H46" s="144">
        <v>0.022</v>
      </c>
      <c r="I46" s="144">
        <v>0.314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17</v>
      </c>
      <c r="D47" s="30">
        <v>2</v>
      </c>
      <c r="E47" s="30"/>
      <c r="F47" s="31"/>
      <c r="G47" s="31"/>
      <c r="H47" s="144">
        <v>0.09</v>
      </c>
      <c r="I47" s="144">
        <v>0.006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752</v>
      </c>
      <c r="D48" s="30">
        <v>604</v>
      </c>
      <c r="E48" s="30">
        <v>605</v>
      </c>
      <c r="F48" s="31"/>
      <c r="G48" s="31"/>
      <c r="H48" s="144">
        <v>3.356</v>
      </c>
      <c r="I48" s="144">
        <v>2.764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165</v>
      </c>
      <c r="D49" s="30">
        <v>94</v>
      </c>
      <c r="E49" s="30">
        <v>94</v>
      </c>
      <c r="F49" s="31"/>
      <c r="G49" s="31"/>
      <c r="H49" s="144">
        <v>0.803</v>
      </c>
      <c r="I49" s="144">
        <v>0.371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1676</v>
      </c>
      <c r="D50" s="38">
        <v>1451</v>
      </c>
      <c r="E50" s="38">
        <v>1515</v>
      </c>
      <c r="F50" s="39">
        <v>104.41075120606479</v>
      </c>
      <c r="G50" s="40"/>
      <c r="H50" s="146">
        <v>7.9399999999999995</v>
      </c>
      <c r="I50" s="147">
        <v>6.148999999999999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183</v>
      </c>
      <c r="D52" s="38">
        <v>276</v>
      </c>
      <c r="E52" s="38">
        <v>288</v>
      </c>
      <c r="F52" s="39">
        <v>104.34782608695652</v>
      </c>
      <c r="G52" s="40"/>
      <c r="H52" s="146">
        <v>0.509</v>
      </c>
      <c r="I52" s="147">
        <v>1.407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505</v>
      </c>
      <c r="D54" s="30">
        <v>1225</v>
      </c>
      <c r="E54" s="30">
        <v>1600</v>
      </c>
      <c r="F54" s="31"/>
      <c r="G54" s="31"/>
      <c r="H54" s="144">
        <v>3.535</v>
      </c>
      <c r="I54" s="144">
        <v>9.004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229</v>
      </c>
      <c r="D55" s="30">
        <v>195</v>
      </c>
      <c r="E55" s="30">
        <v>195</v>
      </c>
      <c r="F55" s="31"/>
      <c r="G55" s="31"/>
      <c r="H55" s="144">
        <v>0.843</v>
      </c>
      <c r="I55" s="144">
        <v>0.645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234</v>
      </c>
      <c r="D56" s="30">
        <v>40433</v>
      </c>
      <c r="E56" s="30">
        <v>380</v>
      </c>
      <c r="F56" s="31"/>
      <c r="G56" s="31"/>
      <c r="H56" s="144">
        <v>0.665</v>
      </c>
      <c r="I56" s="144">
        <v>1.04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157</v>
      </c>
      <c r="D57" s="30">
        <v>207</v>
      </c>
      <c r="E57" s="30">
        <v>207</v>
      </c>
      <c r="F57" s="31"/>
      <c r="G57" s="31"/>
      <c r="H57" s="144">
        <v>0.158</v>
      </c>
      <c r="I57" s="144">
        <v>0.31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1424</v>
      </c>
      <c r="D58" s="30">
        <v>1418</v>
      </c>
      <c r="E58" s="30">
        <v>1450</v>
      </c>
      <c r="F58" s="31"/>
      <c r="G58" s="31"/>
      <c r="H58" s="144">
        <v>4.369</v>
      </c>
      <c r="I58" s="144">
        <v>3.44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2549</v>
      </c>
      <c r="D59" s="38">
        <v>43478</v>
      </c>
      <c r="E59" s="38">
        <v>3832</v>
      </c>
      <c r="F59" s="39">
        <v>8.813652881917292</v>
      </c>
      <c r="G59" s="40"/>
      <c r="H59" s="146">
        <v>9.57</v>
      </c>
      <c r="I59" s="147">
        <v>14.439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71</v>
      </c>
      <c r="D61" s="30">
        <v>88</v>
      </c>
      <c r="E61" s="30">
        <v>85</v>
      </c>
      <c r="F61" s="31"/>
      <c r="G61" s="31"/>
      <c r="H61" s="144">
        <v>0.295</v>
      </c>
      <c r="I61" s="144">
        <v>0.502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30</v>
      </c>
      <c r="E62" s="30">
        <v>17</v>
      </c>
      <c r="F62" s="31"/>
      <c r="G62" s="31"/>
      <c r="H62" s="144">
        <v>0.07</v>
      </c>
      <c r="I62" s="144">
        <v>0.065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95</v>
      </c>
      <c r="E63" s="30">
        <v>111</v>
      </c>
      <c r="F63" s="31"/>
      <c r="G63" s="31"/>
      <c r="H63" s="144">
        <v>0.293</v>
      </c>
      <c r="I63" s="144">
        <v>0.319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196</v>
      </c>
      <c r="D64" s="38">
        <v>213</v>
      </c>
      <c r="E64" s="38">
        <v>213</v>
      </c>
      <c r="F64" s="39">
        <v>100</v>
      </c>
      <c r="G64" s="40"/>
      <c r="H64" s="146">
        <v>0.6579999999999999</v>
      </c>
      <c r="I64" s="147">
        <v>0.8859999999999999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148</v>
      </c>
      <c r="D66" s="38">
        <v>326</v>
      </c>
      <c r="E66" s="38">
        <v>347</v>
      </c>
      <c r="F66" s="39">
        <v>106.44171779141104</v>
      </c>
      <c r="G66" s="40"/>
      <c r="H66" s="146">
        <v>0.331</v>
      </c>
      <c r="I66" s="147">
        <v>0.609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5016</v>
      </c>
      <c r="D68" s="30">
        <v>5450</v>
      </c>
      <c r="E68" s="30">
        <v>5000</v>
      </c>
      <c r="F68" s="31"/>
      <c r="G68" s="31"/>
      <c r="H68" s="144">
        <v>14.723</v>
      </c>
      <c r="I68" s="144">
        <v>16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245</v>
      </c>
      <c r="D69" s="30">
        <v>180</v>
      </c>
      <c r="E69" s="30">
        <v>200</v>
      </c>
      <c r="F69" s="31"/>
      <c r="G69" s="31"/>
      <c r="H69" s="144">
        <v>0.647</v>
      </c>
      <c r="I69" s="144">
        <v>0.4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5261</v>
      </c>
      <c r="D70" s="38">
        <v>5630</v>
      </c>
      <c r="E70" s="38">
        <v>5200</v>
      </c>
      <c r="F70" s="39">
        <v>92.36234458259325</v>
      </c>
      <c r="G70" s="40"/>
      <c r="H70" s="146">
        <v>15.370000000000001</v>
      </c>
      <c r="I70" s="147">
        <v>16.4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92</v>
      </c>
      <c r="E72" s="30">
        <v>92</v>
      </c>
      <c r="F72" s="31"/>
      <c r="G72" s="31"/>
      <c r="H72" s="144">
        <v>0.135</v>
      </c>
      <c r="I72" s="144">
        <v>0.111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43442</v>
      </c>
      <c r="D73" s="30">
        <v>39629</v>
      </c>
      <c r="E73" s="30">
        <v>39629</v>
      </c>
      <c r="F73" s="31"/>
      <c r="G73" s="31"/>
      <c r="H73" s="144">
        <v>106.371</v>
      </c>
      <c r="I73" s="144">
        <v>97.051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35914</v>
      </c>
      <c r="D74" s="30">
        <v>37908</v>
      </c>
      <c r="E74" s="30">
        <v>40000</v>
      </c>
      <c r="F74" s="31"/>
      <c r="G74" s="31"/>
      <c r="H74" s="144">
        <v>133.007</v>
      </c>
      <c r="I74" s="144">
        <v>98.924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1671</v>
      </c>
      <c r="D75" s="30">
        <v>1949</v>
      </c>
      <c r="E75" s="30">
        <v>2163</v>
      </c>
      <c r="F75" s="31"/>
      <c r="G75" s="31"/>
      <c r="H75" s="144">
        <v>4.404</v>
      </c>
      <c r="I75" s="144">
        <v>4.45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9197</v>
      </c>
      <c r="D76" s="30">
        <v>8835</v>
      </c>
      <c r="E76" s="30">
        <v>8885</v>
      </c>
      <c r="F76" s="31"/>
      <c r="G76" s="31"/>
      <c r="H76" s="144">
        <v>27.683</v>
      </c>
      <c r="I76" s="144">
        <v>33.573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4189</v>
      </c>
      <c r="D77" s="30">
        <v>4681</v>
      </c>
      <c r="E77" s="30">
        <v>4681</v>
      </c>
      <c r="F77" s="31"/>
      <c r="G77" s="31"/>
      <c r="H77" s="144">
        <v>14.737</v>
      </c>
      <c r="I77" s="144">
        <v>10.984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11950</v>
      </c>
      <c r="D78" s="30">
        <v>11100</v>
      </c>
      <c r="E78" s="30">
        <v>11000</v>
      </c>
      <c r="F78" s="31"/>
      <c r="G78" s="31"/>
      <c r="H78" s="144">
        <v>32.185</v>
      </c>
      <c r="I78" s="144">
        <v>28.305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73483</v>
      </c>
      <c r="D79" s="30">
        <v>72535</v>
      </c>
      <c r="E79" s="30">
        <v>72535</v>
      </c>
      <c r="F79" s="31"/>
      <c r="G79" s="31"/>
      <c r="H79" s="144">
        <v>255.82</v>
      </c>
      <c r="I79" s="144">
        <v>217.605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179915</v>
      </c>
      <c r="D80" s="38">
        <v>176729</v>
      </c>
      <c r="E80" s="38">
        <v>178985</v>
      </c>
      <c r="F80" s="39">
        <v>101.27653073349592</v>
      </c>
      <c r="G80" s="40"/>
      <c r="H80" s="146">
        <v>574.3420000000001</v>
      </c>
      <c r="I80" s="147">
        <v>491.00300000000004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250903</v>
      </c>
      <c r="D87" s="53">
        <v>298306.71</v>
      </c>
      <c r="E87" s="53">
        <v>254374</v>
      </c>
      <c r="F87" s="54">
        <f>IF(D87&gt;0,100*E87/D87,0)</f>
        <v>85.27263768220298</v>
      </c>
      <c r="G87" s="40"/>
      <c r="H87" s="150">
        <v>787.455</v>
      </c>
      <c r="I87" s="145">
        <v>743.831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1872</v>
      </c>
      <c r="D9" s="30">
        <v>1704</v>
      </c>
      <c r="E9" s="30">
        <v>1704</v>
      </c>
      <c r="F9" s="31"/>
      <c r="G9" s="31"/>
      <c r="H9" s="144">
        <v>5.691</v>
      </c>
      <c r="I9" s="144">
        <v>6.38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2698</v>
      </c>
      <c r="D10" s="30">
        <v>1908</v>
      </c>
      <c r="E10" s="30">
        <v>1908</v>
      </c>
      <c r="F10" s="31"/>
      <c r="G10" s="31"/>
      <c r="H10" s="144">
        <v>6.475</v>
      </c>
      <c r="I10" s="144">
        <v>3.598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8685</v>
      </c>
      <c r="D11" s="30">
        <v>9233</v>
      </c>
      <c r="E11" s="30">
        <v>9233</v>
      </c>
      <c r="F11" s="31"/>
      <c r="G11" s="31"/>
      <c r="H11" s="144">
        <v>23.449</v>
      </c>
      <c r="I11" s="144">
        <v>17.463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207</v>
      </c>
      <c r="D12" s="30">
        <v>197</v>
      </c>
      <c r="E12" s="30">
        <v>197</v>
      </c>
      <c r="F12" s="31"/>
      <c r="G12" s="31"/>
      <c r="H12" s="144">
        <v>0.46</v>
      </c>
      <c r="I12" s="144">
        <v>0.347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13462</v>
      </c>
      <c r="D13" s="38">
        <v>13042</v>
      </c>
      <c r="E13" s="38">
        <v>13042</v>
      </c>
      <c r="F13" s="39">
        <v>100</v>
      </c>
      <c r="G13" s="40"/>
      <c r="H13" s="146">
        <v>36.075</v>
      </c>
      <c r="I13" s="147">
        <v>27.788000000000004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>
        <v>65</v>
      </c>
      <c r="D15" s="38">
        <v>55</v>
      </c>
      <c r="E15" s="38">
        <v>65</v>
      </c>
      <c r="F15" s="39">
        <v>118.18181818181819</v>
      </c>
      <c r="G15" s="40"/>
      <c r="H15" s="146">
        <v>0.13</v>
      </c>
      <c r="I15" s="147">
        <v>0.105</v>
      </c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530</v>
      </c>
      <c r="D17" s="38">
        <v>616</v>
      </c>
      <c r="E17" s="38">
        <v>616</v>
      </c>
      <c r="F17" s="39">
        <v>100</v>
      </c>
      <c r="G17" s="40"/>
      <c r="H17" s="146">
        <v>1.2</v>
      </c>
      <c r="I17" s="147">
        <v>2.156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20335</v>
      </c>
      <c r="D19" s="30">
        <v>20258</v>
      </c>
      <c r="E19" s="30">
        <v>21305</v>
      </c>
      <c r="F19" s="31"/>
      <c r="G19" s="31"/>
      <c r="H19" s="144">
        <v>142.345</v>
      </c>
      <c r="I19" s="144">
        <v>144.874</v>
      </c>
      <c r="J19" s="144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/>
      <c r="F20" s="31"/>
      <c r="G20" s="31"/>
      <c r="H20" s="144">
        <v>0.011</v>
      </c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20337</v>
      </c>
      <c r="D22" s="38">
        <v>20258</v>
      </c>
      <c r="E22" s="38">
        <v>21305</v>
      </c>
      <c r="F22" s="39">
        <v>105.16832856155592</v>
      </c>
      <c r="G22" s="40"/>
      <c r="H22" s="146">
        <v>142.356</v>
      </c>
      <c r="I22" s="147">
        <v>144.874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77454</v>
      </c>
      <c r="D24" s="38">
        <v>87473</v>
      </c>
      <c r="E24" s="38">
        <v>87500</v>
      </c>
      <c r="F24" s="39">
        <v>100.03086666742881</v>
      </c>
      <c r="G24" s="40"/>
      <c r="H24" s="146">
        <v>418.233</v>
      </c>
      <c r="I24" s="147">
        <v>415.869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27295</v>
      </c>
      <c r="D26" s="38">
        <v>28310</v>
      </c>
      <c r="E26" s="38">
        <v>28010</v>
      </c>
      <c r="F26" s="39">
        <v>98.94030377958319</v>
      </c>
      <c r="G26" s="40"/>
      <c r="H26" s="146">
        <v>148.303</v>
      </c>
      <c r="I26" s="147">
        <v>140.04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67838</v>
      </c>
      <c r="D28" s="30">
        <v>86152</v>
      </c>
      <c r="E28" s="30">
        <v>87000</v>
      </c>
      <c r="F28" s="31"/>
      <c r="G28" s="31"/>
      <c r="H28" s="144">
        <v>324.708</v>
      </c>
      <c r="I28" s="144">
        <v>356.397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35308</v>
      </c>
      <c r="D29" s="30">
        <v>40391</v>
      </c>
      <c r="E29" s="30">
        <v>39410</v>
      </c>
      <c r="F29" s="31"/>
      <c r="G29" s="31"/>
      <c r="H29" s="144">
        <v>97.928</v>
      </c>
      <c r="I29" s="144">
        <v>167.526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114127</v>
      </c>
      <c r="D30" s="30">
        <v>131672</v>
      </c>
      <c r="E30" s="30">
        <v>118500</v>
      </c>
      <c r="F30" s="31"/>
      <c r="G30" s="31"/>
      <c r="H30" s="144">
        <v>360.778</v>
      </c>
      <c r="I30" s="144">
        <v>516.483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217273</v>
      </c>
      <c r="D31" s="38">
        <v>258215</v>
      </c>
      <c r="E31" s="38">
        <v>244910</v>
      </c>
      <c r="F31" s="39">
        <v>94.84731715818214</v>
      </c>
      <c r="G31" s="40"/>
      <c r="H31" s="146">
        <v>783.414</v>
      </c>
      <c r="I31" s="147">
        <v>1040.406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23163</v>
      </c>
      <c r="D33" s="30">
        <v>24320</v>
      </c>
      <c r="E33" s="30">
        <v>26100</v>
      </c>
      <c r="F33" s="31"/>
      <c r="G33" s="31"/>
      <c r="H33" s="144">
        <v>105.998</v>
      </c>
      <c r="I33" s="144">
        <v>99.41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10288</v>
      </c>
      <c r="D34" s="30">
        <v>13040</v>
      </c>
      <c r="E34" s="30">
        <v>13040</v>
      </c>
      <c r="F34" s="31"/>
      <c r="G34" s="31"/>
      <c r="H34" s="144">
        <v>35.368</v>
      </c>
      <c r="I34" s="144">
        <v>36.04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50324</v>
      </c>
      <c r="D35" s="30">
        <v>55780.77</v>
      </c>
      <c r="E35" s="30">
        <v>45130</v>
      </c>
      <c r="F35" s="31"/>
      <c r="G35" s="31"/>
      <c r="H35" s="144">
        <v>265.706</v>
      </c>
      <c r="I35" s="144">
        <v>352.937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6794</v>
      </c>
      <c r="D36" s="30">
        <v>7637</v>
      </c>
      <c r="E36" s="30">
        <v>6794</v>
      </c>
      <c r="F36" s="31"/>
      <c r="G36" s="31"/>
      <c r="H36" s="144">
        <v>25.746</v>
      </c>
      <c r="I36" s="144">
        <v>45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90569</v>
      </c>
      <c r="D37" s="38">
        <v>100777.76999999999</v>
      </c>
      <c r="E37" s="38">
        <v>91064</v>
      </c>
      <c r="F37" s="39">
        <v>90.3611977125511</v>
      </c>
      <c r="G37" s="40"/>
      <c r="H37" s="146">
        <v>432.818</v>
      </c>
      <c r="I37" s="147">
        <v>533.387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6075</v>
      </c>
      <c r="D39" s="38">
        <v>6003</v>
      </c>
      <c r="E39" s="38">
        <v>6001</v>
      </c>
      <c r="F39" s="39">
        <v>99.96668332500417</v>
      </c>
      <c r="G39" s="40"/>
      <c r="H39" s="146">
        <v>10.491</v>
      </c>
      <c r="I39" s="147">
        <v>10.205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33504</v>
      </c>
      <c r="D41" s="30">
        <v>36846</v>
      </c>
      <c r="E41" s="30">
        <v>36805</v>
      </c>
      <c r="F41" s="31"/>
      <c r="G41" s="31"/>
      <c r="H41" s="144">
        <v>146.16</v>
      </c>
      <c r="I41" s="144">
        <v>125.541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184512</v>
      </c>
      <c r="D42" s="30">
        <v>226841</v>
      </c>
      <c r="E42" s="30">
        <v>207490</v>
      </c>
      <c r="F42" s="31"/>
      <c r="G42" s="31"/>
      <c r="H42" s="144">
        <v>967.008</v>
      </c>
      <c r="I42" s="144">
        <v>1126.075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53660</v>
      </c>
      <c r="D43" s="30">
        <v>51361</v>
      </c>
      <c r="E43" s="30">
        <v>56045</v>
      </c>
      <c r="F43" s="31"/>
      <c r="G43" s="31"/>
      <c r="H43" s="144">
        <v>244.967</v>
      </c>
      <c r="I43" s="144">
        <v>219.619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118163</v>
      </c>
      <c r="D44" s="30">
        <v>138086</v>
      </c>
      <c r="E44" s="30">
        <v>130877</v>
      </c>
      <c r="F44" s="31"/>
      <c r="G44" s="31"/>
      <c r="H44" s="144">
        <v>454.754</v>
      </c>
      <c r="I44" s="144">
        <v>628.406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69243</v>
      </c>
      <c r="D45" s="30">
        <v>72927</v>
      </c>
      <c r="E45" s="30">
        <v>72040</v>
      </c>
      <c r="F45" s="31"/>
      <c r="G45" s="31"/>
      <c r="H45" s="144">
        <v>287.133</v>
      </c>
      <c r="I45" s="144">
        <v>267.587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66664</v>
      </c>
      <c r="D46" s="30">
        <v>76890</v>
      </c>
      <c r="E46" s="30">
        <v>73790</v>
      </c>
      <c r="F46" s="31"/>
      <c r="G46" s="31"/>
      <c r="H46" s="144">
        <v>270.593</v>
      </c>
      <c r="I46" s="144">
        <v>270.98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87757</v>
      </c>
      <c r="D47" s="30">
        <v>115434</v>
      </c>
      <c r="E47" s="30">
        <v>109000</v>
      </c>
      <c r="F47" s="31"/>
      <c r="G47" s="31"/>
      <c r="H47" s="144">
        <v>381.55</v>
      </c>
      <c r="I47" s="144">
        <v>482.151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105117</v>
      </c>
      <c r="D48" s="30">
        <v>119001</v>
      </c>
      <c r="E48" s="30">
        <v>118605</v>
      </c>
      <c r="F48" s="31"/>
      <c r="G48" s="31"/>
      <c r="H48" s="144">
        <v>516.277</v>
      </c>
      <c r="I48" s="144">
        <v>481.506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69636</v>
      </c>
      <c r="D49" s="30">
        <v>70680</v>
      </c>
      <c r="E49" s="30">
        <v>70680</v>
      </c>
      <c r="F49" s="31"/>
      <c r="G49" s="31"/>
      <c r="H49" s="144">
        <v>301.11</v>
      </c>
      <c r="I49" s="144">
        <v>284.789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788256</v>
      </c>
      <c r="D50" s="38">
        <v>908066</v>
      </c>
      <c r="E50" s="38">
        <v>875332</v>
      </c>
      <c r="F50" s="39">
        <v>96.39519594390715</v>
      </c>
      <c r="G50" s="40"/>
      <c r="H50" s="146">
        <v>3569.552</v>
      </c>
      <c r="I50" s="147">
        <v>3886.6539999999995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18457</v>
      </c>
      <c r="D52" s="38">
        <v>19614.34</v>
      </c>
      <c r="E52" s="38">
        <v>20768.91</v>
      </c>
      <c r="F52" s="39">
        <v>105.88635661459932</v>
      </c>
      <c r="G52" s="40"/>
      <c r="H52" s="146">
        <v>51.773</v>
      </c>
      <c r="I52" s="147">
        <v>53.231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67547</v>
      </c>
      <c r="D54" s="30">
        <v>66225</v>
      </c>
      <c r="E54" s="30">
        <v>67600</v>
      </c>
      <c r="F54" s="31"/>
      <c r="G54" s="31"/>
      <c r="H54" s="144">
        <v>256.801</v>
      </c>
      <c r="I54" s="144">
        <v>248.004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42379</v>
      </c>
      <c r="D55" s="30">
        <v>44735</v>
      </c>
      <c r="E55" s="30">
        <v>44735</v>
      </c>
      <c r="F55" s="31"/>
      <c r="G55" s="31"/>
      <c r="H55" s="144">
        <v>148.281</v>
      </c>
      <c r="I55" s="144">
        <v>156.885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34940</v>
      </c>
      <c r="D56" s="30">
        <v>40785</v>
      </c>
      <c r="E56" s="30">
        <v>36580</v>
      </c>
      <c r="F56" s="31"/>
      <c r="G56" s="31"/>
      <c r="H56" s="144">
        <v>111.826</v>
      </c>
      <c r="I56" s="144">
        <v>137.04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59161</v>
      </c>
      <c r="D57" s="30">
        <v>69429</v>
      </c>
      <c r="E57" s="30">
        <v>69429</v>
      </c>
      <c r="F57" s="31"/>
      <c r="G57" s="31"/>
      <c r="H57" s="144">
        <v>240.068</v>
      </c>
      <c r="I57" s="144">
        <v>247.348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49644</v>
      </c>
      <c r="D58" s="30">
        <v>54102</v>
      </c>
      <c r="E58" s="30">
        <v>54950</v>
      </c>
      <c r="F58" s="31"/>
      <c r="G58" s="31"/>
      <c r="H58" s="144">
        <v>170.828</v>
      </c>
      <c r="I58" s="144">
        <v>140.331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253671</v>
      </c>
      <c r="D59" s="38">
        <v>275276</v>
      </c>
      <c r="E59" s="38">
        <v>273294</v>
      </c>
      <c r="F59" s="39">
        <v>99.27999535012134</v>
      </c>
      <c r="G59" s="40"/>
      <c r="H59" s="146">
        <v>927.804</v>
      </c>
      <c r="I59" s="147">
        <v>929.6080000000001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1388</v>
      </c>
      <c r="D61" s="30">
        <v>1583</v>
      </c>
      <c r="E61" s="30">
        <v>1360</v>
      </c>
      <c r="F61" s="31"/>
      <c r="G61" s="31"/>
      <c r="H61" s="144">
        <v>4.803</v>
      </c>
      <c r="I61" s="144">
        <v>5.737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795</v>
      </c>
      <c r="D62" s="30">
        <v>795</v>
      </c>
      <c r="E62" s="30">
        <v>700</v>
      </c>
      <c r="F62" s="31"/>
      <c r="G62" s="31"/>
      <c r="H62" s="144">
        <v>1.741</v>
      </c>
      <c r="I62" s="144">
        <v>1.736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2421</v>
      </c>
      <c r="D63" s="30">
        <v>2414</v>
      </c>
      <c r="E63" s="30">
        <v>2485</v>
      </c>
      <c r="F63" s="31"/>
      <c r="G63" s="31"/>
      <c r="H63" s="144">
        <v>7.252</v>
      </c>
      <c r="I63" s="144">
        <v>8.128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4604</v>
      </c>
      <c r="D64" s="38">
        <v>4792</v>
      </c>
      <c r="E64" s="38">
        <v>4545</v>
      </c>
      <c r="F64" s="39">
        <v>94.84557595993323</v>
      </c>
      <c r="G64" s="40"/>
      <c r="H64" s="146">
        <v>13.796</v>
      </c>
      <c r="I64" s="147">
        <v>15.600999999999999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8969</v>
      </c>
      <c r="D66" s="38">
        <v>9735</v>
      </c>
      <c r="E66" s="38">
        <v>10048</v>
      </c>
      <c r="F66" s="39">
        <v>103.21520287621982</v>
      </c>
      <c r="G66" s="40"/>
      <c r="H66" s="146">
        <v>27.108</v>
      </c>
      <c r="I66" s="147">
        <v>17.941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67252</v>
      </c>
      <c r="D68" s="30">
        <v>68750</v>
      </c>
      <c r="E68" s="30">
        <v>68000</v>
      </c>
      <c r="F68" s="31"/>
      <c r="G68" s="31"/>
      <c r="H68" s="144">
        <v>214.862</v>
      </c>
      <c r="I68" s="144">
        <v>196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4696</v>
      </c>
      <c r="D69" s="30">
        <v>4400</v>
      </c>
      <c r="E69" s="30">
        <v>4400</v>
      </c>
      <c r="F69" s="31"/>
      <c r="G69" s="31"/>
      <c r="H69" s="144">
        <v>11.818</v>
      </c>
      <c r="I69" s="144">
        <v>10.4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71948</v>
      </c>
      <c r="D70" s="38">
        <v>73150</v>
      </c>
      <c r="E70" s="38">
        <v>72400</v>
      </c>
      <c r="F70" s="39">
        <v>98.97470950102529</v>
      </c>
      <c r="G70" s="40"/>
      <c r="H70" s="146">
        <v>226.68</v>
      </c>
      <c r="I70" s="147">
        <v>206.4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2970</v>
      </c>
      <c r="D72" s="30">
        <v>2719</v>
      </c>
      <c r="E72" s="30">
        <v>2720</v>
      </c>
      <c r="F72" s="31"/>
      <c r="G72" s="31"/>
      <c r="H72" s="144">
        <v>7.1</v>
      </c>
      <c r="I72" s="144">
        <v>3.44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59174</v>
      </c>
      <c r="D73" s="30">
        <v>55178</v>
      </c>
      <c r="E73" s="30">
        <v>55178</v>
      </c>
      <c r="F73" s="31"/>
      <c r="G73" s="31"/>
      <c r="H73" s="144">
        <v>153.491</v>
      </c>
      <c r="I73" s="144">
        <v>143.62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57990</v>
      </c>
      <c r="D74" s="30">
        <v>60198</v>
      </c>
      <c r="E74" s="30">
        <v>63000</v>
      </c>
      <c r="F74" s="31"/>
      <c r="G74" s="31"/>
      <c r="H74" s="144">
        <v>214.307</v>
      </c>
      <c r="I74" s="144">
        <v>156.316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13981</v>
      </c>
      <c r="D75" s="30">
        <v>12725</v>
      </c>
      <c r="E75" s="30">
        <v>13209</v>
      </c>
      <c r="F75" s="31"/>
      <c r="G75" s="31"/>
      <c r="H75" s="144">
        <v>33.458</v>
      </c>
      <c r="I75" s="144">
        <v>22.284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14393</v>
      </c>
      <c r="D76" s="30">
        <v>14042</v>
      </c>
      <c r="E76" s="30">
        <v>14142</v>
      </c>
      <c r="F76" s="31"/>
      <c r="G76" s="31"/>
      <c r="H76" s="144">
        <v>45.709</v>
      </c>
      <c r="I76" s="144">
        <v>54.401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6573</v>
      </c>
      <c r="D77" s="30">
        <v>7667</v>
      </c>
      <c r="E77" s="30">
        <v>7667</v>
      </c>
      <c r="F77" s="31"/>
      <c r="G77" s="31"/>
      <c r="H77" s="144">
        <v>23.262</v>
      </c>
      <c r="I77" s="144">
        <v>18.984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18169</v>
      </c>
      <c r="D78" s="30">
        <v>17400</v>
      </c>
      <c r="E78" s="30">
        <v>17200</v>
      </c>
      <c r="F78" s="31"/>
      <c r="G78" s="31"/>
      <c r="H78" s="144">
        <v>47.809</v>
      </c>
      <c r="I78" s="144">
        <v>48.245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140146</v>
      </c>
      <c r="D79" s="30">
        <v>137425</v>
      </c>
      <c r="E79" s="30">
        <v>137425</v>
      </c>
      <c r="F79" s="31"/>
      <c r="G79" s="31"/>
      <c r="H79" s="144">
        <v>501.963</v>
      </c>
      <c r="I79" s="144">
        <v>431.742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313396</v>
      </c>
      <c r="D80" s="38">
        <v>307354</v>
      </c>
      <c r="E80" s="38">
        <v>310541</v>
      </c>
      <c r="F80" s="39">
        <v>101.03691508813941</v>
      </c>
      <c r="G80" s="40"/>
      <c r="H80" s="146">
        <v>1027.099</v>
      </c>
      <c r="I80" s="147">
        <v>879.0319999999999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102</v>
      </c>
      <c r="F82" s="31"/>
      <c r="G82" s="31"/>
      <c r="H82" s="144">
        <v>0.113</v>
      </c>
      <c r="I82" s="144">
        <v>0.112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136</v>
      </c>
      <c r="E83" s="30">
        <v>136</v>
      </c>
      <c r="F83" s="31"/>
      <c r="G83" s="31"/>
      <c r="H83" s="144">
        <v>0.115</v>
      </c>
      <c r="I83" s="144">
        <v>0.115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238</v>
      </c>
      <c r="D84" s="38">
        <v>238</v>
      </c>
      <c r="E84" s="38">
        <v>238</v>
      </c>
      <c r="F84" s="39">
        <v>100</v>
      </c>
      <c r="G84" s="40"/>
      <c r="H84" s="146">
        <v>0.228</v>
      </c>
      <c r="I84" s="147">
        <v>0.227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1912599</v>
      </c>
      <c r="D87" s="53">
        <v>2112975.1100000003</v>
      </c>
      <c r="E87" s="53">
        <v>2059679.91</v>
      </c>
      <c r="F87" s="54">
        <f>IF(D87&gt;0,100*E87/D87,0)</f>
        <v>97.47771756762434</v>
      </c>
      <c r="G87" s="40"/>
      <c r="H87" s="150">
        <v>7817.060000000001</v>
      </c>
      <c r="I87" s="145">
        <v>8303.524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4"/>
      <c r="I9" s="144"/>
      <c r="J9" s="144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4"/>
      <c r="I10" s="144"/>
      <c r="J10" s="144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4"/>
      <c r="I11" s="144"/>
      <c r="J11" s="144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4"/>
      <c r="I12" s="144"/>
      <c r="J12" s="144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6"/>
      <c r="I13" s="147"/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6"/>
      <c r="I17" s="147"/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4"/>
      <c r="I19" s="144"/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6"/>
      <c r="I22" s="147"/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6"/>
      <c r="I24" s="147"/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6"/>
      <c r="I26" s="147"/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2996</v>
      </c>
      <c r="D28" s="30">
        <v>3218.76</v>
      </c>
      <c r="E28" s="30">
        <v>3200</v>
      </c>
      <c r="F28" s="31"/>
      <c r="G28" s="31"/>
      <c r="H28" s="144">
        <v>12.008</v>
      </c>
      <c r="I28" s="144">
        <v>12.637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2549</v>
      </c>
      <c r="D29" s="30">
        <v>5701</v>
      </c>
      <c r="E29" s="30">
        <v>3600</v>
      </c>
      <c r="F29" s="31"/>
      <c r="G29" s="31"/>
      <c r="H29" s="144">
        <v>7.317</v>
      </c>
      <c r="I29" s="144">
        <v>18.09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3915</v>
      </c>
      <c r="D30" s="30">
        <v>3485</v>
      </c>
      <c r="E30" s="30">
        <v>3800</v>
      </c>
      <c r="F30" s="31"/>
      <c r="G30" s="31"/>
      <c r="H30" s="144">
        <v>11.287</v>
      </c>
      <c r="I30" s="144">
        <v>10.836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9460</v>
      </c>
      <c r="D31" s="38">
        <v>12404.76</v>
      </c>
      <c r="E31" s="38">
        <v>10600</v>
      </c>
      <c r="F31" s="39">
        <v>85.45106878327351</v>
      </c>
      <c r="G31" s="40"/>
      <c r="H31" s="146">
        <v>30.612000000000002</v>
      </c>
      <c r="I31" s="147">
        <v>41.563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347</v>
      </c>
      <c r="D33" s="30">
        <v>360</v>
      </c>
      <c r="E33" s="30">
        <v>330</v>
      </c>
      <c r="F33" s="31"/>
      <c r="G33" s="31"/>
      <c r="H33" s="144">
        <v>1.416</v>
      </c>
      <c r="I33" s="144">
        <v>1.229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771</v>
      </c>
      <c r="D34" s="30">
        <v>644</v>
      </c>
      <c r="E34" s="30">
        <v>644</v>
      </c>
      <c r="F34" s="31"/>
      <c r="G34" s="31"/>
      <c r="H34" s="144">
        <v>1.56</v>
      </c>
      <c r="I34" s="144">
        <v>2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410</v>
      </c>
      <c r="D35" s="30">
        <v>400</v>
      </c>
      <c r="E35" s="30">
        <v>400</v>
      </c>
      <c r="F35" s="31"/>
      <c r="G35" s="31"/>
      <c r="H35" s="144">
        <v>2.197</v>
      </c>
      <c r="I35" s="144">
        <v>2.089</v>
      </c>
      <c r="J35" s="144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4"/>
      <c r="I36" s="144"/>
      <c r="J36" s="144"/>
      <c r="K36" s="32"/>
    </row>
    <row r="37" spans="1:11" s="42" customFormat="1" ht="11.25" customHeight="1">
      <c r="A37" s="36" t="s">
        <v>28</v>
      </c>
      <c r="B37" s="37"/>
      <c r="C37" s="38">
        <v>1528</v>
      </c>
      <c r="D37" s="38">
        <v>1404</v>
      </c>
      <c r="E37" s="38">
        <v>1374</v>
      </c>
      <c r="F37" s="39">
        <v>97.86324786324786</v>
      </c>
      <c r="G37" s="40"/>
      <c r="H37" s="146">
        <v>5.173</v>
      </c>
      <c r="I37" s="147">
        <v>5.318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12715</v>
      </c>
      <c r="D39" s="38">
        <v>12200</v>
      </c>
      <c r="E39" s="38">
        <v>12000</v>
      </c>
      <c r="F39" s="39">
        <v>98.36065573770492</v>
      </c>
      <c r="G39" s="40"/>
      <c r="H39" s="146">
        <v>16.936</v>
      </c>
      <c r="I39" s="147">
        <v>16.25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12537</v>
      </c>
      <c r="D41" s="30">
        <v>11032</v>
      </c>
      <c r="E41" s="30">
        <v>5370</v>
      </c>
      <c r="F41" s="31"/>
      <c r="G41" s="31"/>
      <c r="H41" s="144">
        <v>51.075</v>
      </c>
      <c r="I41" s="144">
        <v>34.533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5000</v>
      </c>
      <c r="D42" s="30">
        <v>4500</v>
      </c>
      <c r="E42" s="30">
        <v>4650</v>
      </c>
      <c r="F42" s="31"/>
      <c r="G42" s="31"/>
      <c r="H42" s="144">
        <v>26.37</v>
      </c>
      <c r="I42" s="144">
        <v>19.886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1287</v>
      </c>
      <c r="D43" s="30">
        <v>1420</v>
      </c>
      <c r="E43" s="30">
        <v>1400</v>
      </c>
      <c r="F43" s="31"/>
      <c r="G43" s="31"/>
      <c r="H43" s="144">
        <v>5.097</v>
      </c>
      <c r="I43" s="144">
        <v>4.686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4">
        <v>49.027</v>
      </c>
      <c r="I44" s="144">
        <v>37.279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875</v>
      </c>
      <c r="E45" s="30">
        <v>700</v>
      </c>
      <c r="F45" s="31"/>
      <c r="G45" s="31"/>
      <c r="H45" s="144">
        <v>4.117</v>
      </c>
      <c r="I45" s="144">
        <v>2.931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13000</v>
      </c>
      <c r="E46" s="30">
        <v>12000</v>
      </c>
      <c r="F46" s="31"/>
      <c r="G46" s="31"/>
      <c r="H46" s="144">
        <v>60.4</v>
      </c>
      <c r="I46" s="144">
        <v>43.1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5040</v>
      </c>
      <c r="D47" s="30">
        <v>5040</v>
      </c>
      <c r="E47" s="30">
        <v>5040</v>
      </c>
      <c r="F47" s="31"/>
      <c r="G47" s="31"/>
      <c r="H47" s="144">
        <v>20.827</v>
      </c>
      <c r="I47" s="144">
        <v>18.602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44">
        <v>8.208</v>
      </c>
      <c r="I48" s="144">
        <v>6.755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13507</v>
      </c>
      <c r="D49" s="30">
        <v>3298</v>
      </c>
      <c r="E49" s="30">
        <v>3298</v>
      </c>
      <c r="F49" s="31"/>
      <c r="G49" s="31"/>
      <c r="H49" s="144">
        <v>59.163</v>
      </c>
      <c r="I49" s="144">
        <v>12.97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65121</v>
      </c>
      <c r="D50" s="38">
        <v>50915</v>
      </c>
      <c r="E50" s="38">
        <v>44208</v>
      </c>
      <c r="F50" s="39">
        <v>86.82706471570265</v>
      </c>
      <c r="G50" s="40"/>
      <c r="H50" s="146">
        <v>284.284</v>
      </c>
      <c r="I50" s="147">
        <v>180.742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946</v>
      </c>
      <c r="D52" s="38">
        <v>1862.25</v>
      </c>
      <c r="E52" s="38">
        <v>457</v>
      </c>
      <c r="F52" s="39">
        <v>24.54020673915962</v>
      </c>
      <c r="G52" s="40"/>
      <c r="H52" s="146">
        <v>2.477</v>
      </c>
      <c r="I52" s="147">
        <v>3.049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21500</v>
      </c>
      <c r="D54" s="30">
        <v>21000</v>
      </c>
      <c r="E54" s="30">
        <v>21000</v>
      </c>
      <c r="F54" s="31"/>
      <c r="G54" s="31"/>
      <c r="H54" s="144">
        <v>69.125</v>
      </c>
      <c r="I54" s="144">
        <v>59.4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43108</v>
      </c>
      <c r="D55" s="30">
        <v>41070</v>
      </c>
      <c r="E55" s="30">
        <v>41070</v>
      </c>
      <c r="F55" s="31"/>
      <c r="G55" s="31"/>
      <c r="H55" s="144">
        <v>166.09</v>
      </c>
      <c r="I55" s="144">
        <v>143.745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59509</v>
      </c>
      <c r="D56" s="30">
        <v>37485</v>
      </c>
      <c r="E56" s="30">
        <v>46500</v>
      </c>
      <c r="F56" s="31"/>
      <c r="G56" s="31"/>
      <c r="H56" s="144">
        <v>212.804</v>
      </c>
      <c r="I56" s="144">
        <v>131.15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10623</v>
      </c>
      <c r="D57" s="30">
        <v>6256</v>
      </c>
      <c r="E57" s="30">
        <v>6256</v>
      </c>
      <c r="F57" s="31"/>
      <c r="G57" s="31"/>
      <c r="H57" s="144">
        <v>37.71</v>
      </c>
      <c r="I57" s="144">
        <v>19.334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8710</v>
      </c>
      <c r="D58" s="30">
        <v>22803</v>
      </c>
      <c r="E58" s="30">
        <v>21800</v>
      </c>
      <c r="F58" s="31"/>
      <c r="G58" s="31"/>
      <c r="H58" s="144">
        <v>32.713</v>
      </c>
      <c r="I58" s="144">
        <v>60.817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143450</v>
      </c>
      <c r="D59" s="38">
        <v>128614</v>
      </c>
      <c r="E59" s="38">
        <v>136626</v>
      </c>
      <c r="F59" s="39">
        <v>106.22949290123937</v>
      </c>
      <c r="G59" s="40"/>
      <c r="H59" s="146">
        <v>518.442</v>
      </c>
      <c r="I59" s="147">
        <v>414.446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1003</v>
      </c>
      <c r="D61" s="30">
        <v>756</v>
      </c>
      <c r="E61" s="30">
        <v>646</v>
      </c>
      <c r="F61" s="31"/>
      <c r="G61" s="31"/>
      <c r="H61" s="144">
        <v>2.81</v>
      </c>
      <c r="I61" s="144">
        <v>2.15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136</v>
      </c>
      <c r="D62" s="30">
        <v>136</v>
      </c>
      <c r="E62" s="30">
        <v>136</v>
      </c>
      <c r="F62" s="31"/>
      <c r="G62" s="31"/>
      <c r="H62" s="144">
        <v>0.306</v>
      </c>
      <c r="I62" s="144">
        <v>0.285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7214</v>
      </c>
      <c r="D63" s="30">
        <v>7193</v>
      </c>
      <c r="E63" s="30">
        <v>7307</v>
      </c>
      <c r="F63" s="31"/>
      <c r="G63" s="31"/>
      <c r="H63" s="144">
        <v>22.352</v>
      </c>
      <c r="I63" s="144">
        <v>23.857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8353</v>
      </c>
      <c r="D64" s="38">
        <v>8085</v>
      </c>
      <c r="E64" s="38">
        <v>8089</v>
      </c>
      <c r="F64" s="39">
        <v>100.04947433518862</v>
      </c>
      <c r="G64" s="40"/>
      <c r="H64" s="146">
        <v>25.468</v>
      </c>
      <c r="I64" s="147">
        <v>26.291999999999998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11573</v>
      </c>
      <c r="D66" s="38">
        <v>7018</v>
      </c>
      <c r="E66" s="38">
        <v>11573</v>
      </c>
      <c r="F66" s="39">
        <v>164.90453120547164</v>
      </c>
      <c r="G66" s="40"/>
      <c r="H66" s="146">
        <v>32.158</v>
      </c>
      <c r="I66" s="147">
        <v>11.581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8989</v>
      </c>
      <c r="D68" s="30"/>
      <c r="E68" s="30"/>
      <c r="F68" s="31"/>
      <c r="G68" s="31"/>
      <c r="H68" s="144">
        <v>22.07</v>
      </c>
      <c r="I68" s="144"/>
      <c r="J68" s="144"/>
      <c r="K68" s="32"/>
    </row>
    <row r="69" spans="1:11" s="33" customFormat="1" ht="11.25" customHeight="1">
      <c r="A69" s="35" t="s">
        <v>53</v>
      </c>
      <c r="B69" s="29"/>
      <c r="C69" s="30">
        <v>205</v>
      </c>
      <c r="D69" s="30"/>
      <c r="E69" s="30"/>
      <c r="F69" s="31"/>
      <c r="G69" s="31"/>
      <c r="H69" s="144">
        <v>0.46</v>
      </c>
      <c r="I69" s="144"/>
      <c r="J69" s="144"/>
      <c r="K69" s="32"/>
    </row>
    <row r="70" spans="1:11" s="42" customFormat="1" ht="11.25" customHeight="1">
      <c r="A70" s="36" t="s">
        <v>54</v>
      </c>
      <c r="B70" s="37"/>
      <c r="C70" s="38">
        <v>9194</v>
      </c>
      <c r="D70" s="38"/>
      <c r="E70" s="38"/>
      <c r="F70" s="39"/>
      <c r="G70" s="40"/>
      <c r="H70" s="146">
        <v>22.53</v>
      </c>
      <c r="I70" s="147"/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8727</v>
      </c>
      <c r="D72" s="30">
        <v>8282</v>
      </c>
      <c r="E72" s="30">
        <v>8300</v>
      </c>
      <c r="F72" s="31"/>
      <c r="G72" s="31"/>
      <c r="H72" s="144">
        <v>28.867</v>
      </c>
      <c r="I72" s="144">
        <v>11.569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985</v>
      </c>
      <c r="D73" s="30">
        <v>854</v>
      </c>
      <c r="E73" s="30">
        <v>854</v>
      </c>
      <c r="F73" s="31"/>
      <c r="G73" s="31"/>
      <c r="H73" s="144">
        <v>3.152</v>
      </c>
      <c r="I73" s="144">
        <v>2.81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13647</v>
      </c>
      <c r="D74" s="30">
        <v>12319</v>
      </c>
      <c r="E74" s="30">
        <v>12000</v>
      </c>
      <c r="F74" s="31"/>
      <c r="G74" s="31"/>
      <c r="H74" s="144">
        <v>48.454</v>
      </c>
      <c r="I74" s="144">
        <v>27.56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17080</v>
      </c>
      <c r="D75" s="30">
        <v>15792</v>
      </c>
      <c r="E75" s="30">
        <v>14329</v>
      </c>
      <c r="F75" s="31"/>
      <c r="G75" s="31"/>
      <c r="H75" s="144">
        <v>38.448</v>
      </c>
      <c r="I75" s="144">
        <v>35.592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242</v>
      </c>
      <c r="D76" s="30">
        <v>120</v>
      </c>
      <c r="E76" s="30">
        <v>120</v>
      </c>
      <c r="F76" s="31"/>
      <c r="G76" s="31"/>
      <c r="H76" s="144">
        <v>0.726</v>
      </c>
      <c r="I76" s="144">
        <v>0.396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1746</v>
      </c>
      <c r="D77" s="30">
        <v>2401</v>
      </c>
      <c r="E77" s="30">
        <v>2401</v>
      </c>
      <c r="F77" s="31"/>
      <c r="G77" s="31"/>
      <c r="H77" s="144">
        <v>4.656</v>
      </c>
      <c r="I77" s="144">
        <v>4.999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300</v>
      </c>
      <c r="E78" s="30">
        <v>300</v>
      </c>
      <c r="F78" s="31"/>
      <c r="G78" s="31"/>
      <c r="H78" s="144">
        <v>0.935</v>
      </c>
      <c r="I78" s="144">
        <v>0.795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3327</v>
      </c>
      <c r="D79" s="30">
        <v>1940</v>
      </c>
      <c r="E79" s="30">
        <v>1940</v>
      </c>
      <c r="F79" s="31"/>
      <c r="G79" s="31"/>
      <c r="H79" s="144">
        <v>10.844</v>
      </c>
      <c r="I79" s="144">
        <v>6.014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46082</v>
      </c>
      <c r="D80" s="38">
        <v>42008</v>
      </c>
      <c r="E80" s="38">
        <v>40244</v>
      </c>
      <c r="F80" s="39">
        <v>95.80079984764807</v>
      </c>
      <c r="G80" s="40"/>
      <c r="H80" s="146">
        <v>136.082</v>
      </c>
      <c r="I80" s="147">
        <v>89.735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4"/>
      <c r="I82" s="144"/>
      <c r="J82" s="144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4"/>
      <c r="I83" s="144"/>
      <c r="J83" s="144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6"/>
      <c r="I84" s="147"/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308422</v>
      </c>
      <c r="D87" s="53">
        <v>264511.01</v>
      </c>
      <c r="E87" s="53">
        <v>265171</v>
      </c>
      <c r="F87" s="54">
        <f>IF(D87&gt;0,100*E87/D87,0)</f>
        <v>100.24951324332397</v>
      </c>
      <c r="G87" s="40"/>
      <c r="H87" s="150">
        <v>1074.1619999999998</v>
      </c>
      <c r="I87" s="145">
        <v>788.9760000000001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PageLayoutView="0" workbookViewId="0" topLeftCell="A46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184</v>
      </c>
      <c r="D9" s="30">
        <v>162</v>
      </c>
      <c r="E9" s="30">
        <v>162</v>
      </c>
      <c r="F9" s="31"/>
      <c r="G9" s="31"/>
      <c r="H9" s="144">
        <v>0.379</v>
      </c>
      <c r="I9" s="144">
        <v>0.64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38</v>
      </c>
      <c r="E10" s="30">
        <v>38</v>
      </c>
      <c r="F10" s="31"/>
      <c r="G10" s="31"/>
      <c r="H10" s="144">
        <v>0.047</v>
      </c>
      <c r="I10" s="144">
        <v>0.068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691</v>
      </c>
      <c r="D11" s="30">
        <v>457</v>
      </c>
      <c r="E11" s="30">
        <v>457</v>
      </c>
      <c r="F11" s="31"/>
      <c r="G11" s="31"/>
      <c r="H11" s="144">
        <v>0.946</v>
      </c>
      <c r="I11" s="144">
        <v>2.056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4</v>
      </c>
      <c r="D12" s="30">
        <v>5</v>
      </c>
      <c r="E12" s="30">
        <v>5</v>
      </c>
      <c r="F12" s="31"/>
      <c r="G12" s="31"/>
      <c r="H12" s="144">
        <v>0.008</v>
      </c>
      <c r="I12" s="144">
        <v>0.023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901</v>
      </c>
      <c r="D13" s="38">
        <v>662</v>
      </c>
      <c r="E13" s="38">
        <v>662</v>
      </c>
      <c r="F13" s="39">
        <v>100</v>
      </c>
      <c r="G13" s="40"/>
      <c r="H13" s="146">
        <v>1.38</v>
      </c>
      <c r="I13" s="147">
        <v>2.7870000000000004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152</v>
      </c>
      <c r="D17" s="38">
        <v>138</v>
      </c>
      <c r="E17" s="38"/>
      <c r="F17" s="39"/>
      <c r="G17" s="40"/>
      <c r="H17" s="146">
        <v>0.343</v>
      </c>
      <c r="I17" s="147">
        <v>0.345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17194</v>
      </c>
      <c r="D19" s="30">
        <v>14846</v>
      </c>
      <c r="E19" s="30">
        <v>14846</v>
      </c>
      <c r="F19" s="31"/>
      <c r="G19" s="31"/>
      <c r="H19" s="144">
        <v>114.77</v>
      </c>
      <c r="I19" s="144">
        <v>90.561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17194</v>
      </c>
      <c r="D22" s="38">
        <v>14846</v>
      </c>
      <c r="E22" s="38">
        <v>14846</v>
      </c>
      <c r="F22" s="39">
        <v>100</v>
      </c>
      <c r="G22" s="40"/>
      <c r="H22" s="146">
        <v>114.77</v>
      </c>
      <c r="I22" s="147">
        <v>90.561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77718</v>
      </c>
      <c r="D24" s="38">
        <v>68590</v>
      </c>
      <c r="E24" s="38">
        <v>69000</v>
      </c>
      <c r="F24" s="39">
        <v>100.59775477474851</v>
      </c>
      <c r="G24" s="40"/>
      <c r="H24" s="146">
        <v>334.378</v>
      </c>
      <c r="I24" s="147">
        <v>264.611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20042</v>
      </c>
      <c r="D26" s="38">
        <v>16700</v>
      </c>
      <c r="E26" s="38">
        <v>19000</v>
      </c>
      <c r="F26" s="39">
        <v>113.77245508982035</v>
      </c>
      <c r="G26" s="40"/>
      <c r="H26" s="146">
        <v>105.688</v>
      </c>
      <c r="I26" s="147">
        <v>74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178895</v>
      </c>
      <c r="D28" s="30">
        <v>157719.24</v>
      </c>
      <c r="E28" s="30">
        <v>156800</v>
      </c>
      <c r="F28" s="31"/>
      <c r="G28" s="31"/>
      <c r="H28" s="144">
        <v>762.306</v>
      </c>
      <c r="I28" s="144">
        <v>638.211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100974</v>
      </c>
      <c r="D29" s="30">
        <v>100145</v>
      </c>
      <c r="E29" s="30">
        <v>101319</v>
      </c>
      <c r="F29" s="31"/>
      <c r="G29" s="31"/>
      <c r="H29" s="144">
        <v>331.918</v>
      </c>
      <c r="I29" s="144">
        <v>317.787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191840</v>
      </c>
      <c r="D30" s="30">
        <v>171665</v>
      </c>
      <c r="E30" s="30">
        <v>172000</v>
      </c>
      <c r="F30" s="31"/>
      <c r="G30" s="31"/>
      <c r="H30" s="144">
        <v>648.933</v>
      </c>
      <c r="I30" s="144">
        <v>534.992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471709</v>
      </c>
      <c r="D31" s="38">
        <v>429529.24</v>
      </c>
      <c r="E31" s="38">
        <v>430119</v>
      </c>
      <c r="F31" s="39">
        <v>100.13730380730308</v>
      </c>
      <c r="G31" s="40"/>
      <c r="H31" s="146">
        <v>1743.1570000000002</v>
      </c>
      <c r="I31" s="147">
        <v>1490.99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34303</v>
      </c>
      <c r="D33" s="30">
        <v>35663</v>
      </c>
      <c r="E33" s="30">
        <v>32670</v>
      </c>
      <c r="F33" s="31"/>
      <c r="G33" s="31"/>
      <c r="H33" s="144">
        <v>140.157</v>
      </c>
      <c r="I33" s="144">
        <v>121.042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18494</v>
      </c>
      <c r="D34" s="30">
        <v>15456</v>
      </c>
      <c r="E34" s="30">
        <v>15456</v>
      </c>
      <c r="F34" s="31"/>
      <c r="G34" s="31"/>
      <c r="H34" s="144">
        <v>47.186</v>
      </c>
      <c r="I34" s="144">
        <v>60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102036</v>
      </c>
      <c r="D35" s="30">
        <v>94400</v>
      </c>
      <c r="E35" s="30">
        <v>104000</v>
      </c>
      <c r="F35" s="31"/>
      <c r="G35" s="31"/>
      <c r="H35" s="144">
        <v>547.176</v>
      </c>
      <c r="I35" s="144">
        <v>520.364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13426</v>
      </c>
      <c r="D36" s="30">
        <v>13120</v>
      </c>
      <c r="E36" s="30">
        <v>13426</v>
      </c>
      <c r="F36" s="31"/>
      <c r="G36" s="31"/>
      <c r="H36" s="144">
        <v>46.519</v>
      </c>
      <c r="I36" s="144">
        <v>65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168259</v>
      </c>
      <c r="D37" s="38">
        <v>158639</v>
      </c>
      <c r="E37" s="38">
        <v>165552</v>
      </c>
      <c r="F37" s="39">
        <v>104.35769262287332</v>
      </c>
      <c r="G37" s="40"/>
      <c r="H37" s="146">
        <v>781.038</v>
      </c>
      <c r="I37" s="147">
        <v>766.4060000000001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8476</v>
      </c>
      <c r="D39" s="38">
        <v>8200</v>
      </c>
      <c r="E39" s="38">
        <v>8000</v>
      </c>
      <c r="F39" s="39">
        <v>97.5609756097561</v>
      </c>
      <c r="G39" s="40"/>
      <c r="H39" s="146">
        <v>11.291</v>
      </c>
      <c r="I39" s="147">
        <v>11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41882</v>
      </c>
      <c r="D41" s="30">
        <v>42732</v>
      </c>
      <c r="E41" s="30">
        <v>48300</v>
      </c>
      <c r="F41" s="31"/>
      <c r="G41" s="31"/>
      <c r="H41" s="144">
        <v>172.878</v>
      </c>
      <c r="I41" s="144">
        <v>137.03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174734</v>
      </c>
      <c r="D42" s="30">
        <v>147520</v>
      </c>
      <c r="E42" s="30">
        <v>156788</v>
      </c>
      <c r="F42" s="31"/>
      <c r="G42" s="31"/>
      <c r="H42" s="144">
        <v>926.134</v>
      </c>
      <c r="I42" s="144">
        <v>659.662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20856</v>
      </c>
      <c r="D43" s="30">
        <v>20972</v>
      </c>
      <c r="E43" s="30">
        <v>21100</v>
      </c>
      <c r="F43" s="31"/>
      <c r="G43" s="31"/>
      <c r="H43" s="144">
        <v>90.087</v>
      </c>
      <c r="I43" s="144">
        <v>77.909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127775</v>
      </c>
      <c r="D44" s="30">
        <v>124687</v>
      </c>
      <c r="E44" s="30">
        <v>126800</v>
      </c>
      <c r="F44" s="31"/>
      <c r="G44" s="31"/>
      <c r="H44" s="144">
        <v>626.355</v>
      </c>
      <c r="I44" s="144">
        <v>463.722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37005</v>
      </c>
      <c r="D45" s="30">
        <v>37788</v>
      </c>
      <c r="E45" s="30">
        <v>40000</v>
      </c>
      <c r="F45" s="31"/>
      <c r="G45" s="31"/>
      <c r="H45" s="144">
        <v>155.987</v>
      </c>
      <c r="I45" s="144">
        <v>134.208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65473</v>
      </c>
      <c r="D46" s="30">
        <v>65293</v>
      </c>
      <c r="E46" s="30">
        <v>68000</v>
      </c>
      <c r="F46" s="31"/>
      <c r="G46" s="31"/>
      <c r="H46" s="144">
        <v>267.326</v>
      </c>
      <c r="I46" s="144">
        <v>218.938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101990</v>
      </c>
      <c r="D47" s="30">
        <v>85037</v>
      </c>
      <c r="E47" s="30">
        <v>79000</v>
      </c>
      <c r="F47" s="31"/>
      <c r="G47" s="31"/>
      <c r="H47" s="144">
        <v>428.552</v>
      </c>
      <c r="I47" s="144">
        <v>318.994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197051</v>
      </c>
      <c r="D48" s="30">
        <v>181553</v>
      </c>
      <c r="E48" s="30">
        <v>181000</v>
      </c>
      <c r="F48" s="31"/>
      <c r="G48" s="31"/>
      <c r="H48" s="144">
        <v>924.16</v>
      </c>
      <c r="I48" s="144">
        <v>701.622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54029</v>
      </c>
      <c r="D49" s="30">
        <v>62664</v>
      </c>
      <c r="E49" s="30">
        <v>62664</v>
      </c>
      <c r="F49" s="31"/>
      <c r="G49" s="31"/>
      <c r="H49" s="144">
        <v>236.66</v>
      </c>
      <c r="I49" s="144">
        <v>246.448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820795</v>
      </c>
      <c r="D50" s="38">
        <v>768246</v>
      </c>
      <c r="E50" s="38">
        <v>783652</v>
      </c>
      <c r="F50" s="39">
        <v>102.00534724554375</v>
      </c>
      <c r="G50" s="40"/>
      <c r="H50" s="146">
        <v>3828.1389999999997</v>
      </c>
      <c r="I50" s="147">
        <v>2958.533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46007</v>
      </c>
      <c r="D52" s="38">
        <v>53046</v>
      </c>
      <c r="E52" s="38">
        <v>44041</v>
      </c>
      <c r="F52" s="39">
        <v>83.02416770350263</v>
      </c>
      <c r="G52" s="40"/>
      <c r="H52" s="146">
        <v>127.072</v>
      </c>
      <c r="I52" s="147">
        <v>151.735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104576</v>
      </c>
      <c r="D54" s="30">
        <v>97000</v>
      </c>
      <c r="E54" s="30">
        <v>97000</v>
      </c>
      <c r="F54" s="31"/>
      <c r="G54" s="31"/>
      <c r="H54" s="144">
        <v>377.044</v>
      </c>
      <c r="I54" s="144">
        <v>321.5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100585</v>
      </c>
      <c r="D55" s="30">
        <v>95830</v>
      </c>
      <c r="E55" s="30">
        <v>95830</v>
      </c>
      <c r="F55" s="31"/>
      <c r="G55" s="31"/>
      <c r="H55" s="144">
        <v>381.641</v>
      </c>
      <c r="I55" s="144">
        <v>373.737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211434</v>
      </c>
      <c r="D56" s="30">
        <v>212496</v>
      </c>
      <c r="E56" s="30">
        <v>218000</v>
      </c>
      <c r="F56" s="31"/>
      <c r="G56" s="31"/>
      <c r="H56" s="144">
        <v>756.103</v>
      </c>
      <c r="I56" s="144">
        <v>746.6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95616</v>
      </c>
      <c r="D57" s="30">
        <v>83117</v>
      </c>
      <c r="E57" s="30">
        <v>83117</v>
      </c>
      <c r="F57" s="31"/>
      <c r="G57" s="31"/>
      <c r="H57" s="144">
        <v>339.42</v>
      </c>
      <c r="I57" s="144">
        <v>256.864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136443</v>
      </c>
      <c r="D58" s="30">
        <v>116266</v>
      </c>
      <c r="E58" s="30">
        <v>116000</v>
      </c>
      <c r="F58" s="31"/>
      <c r="G58" s="31"/>
      <c r="H58" s="144">
        <v>512.443</v>
      </c>
      <c r="I58" s="144">
        <v>333.848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648654</v>
      </c>
      <c r="D59" s="38">
        <v>604709</v>
      </c>
      <c r="E59" s="38">
        <v>609947</v>
      </c>
      <c r="F59" s="39">
        <v>100.86620175985475</v>
      </c>
      <c r="G59" s="40"/>
      <c r="H59" s="146">
        <v>2366.651</v>
      </c>
      <c r="I59" s="147">
        <v>2032.549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2005</v>
      </c>
      <c r="D61" s="30">
        <v>2267</v>
      </c>
      <c r="E61" s="30">
        <v>1930</v>
      </c>
      <c r="F61" s="31"/>
      <c r="G61" s="31"/>
      <c r="H61" s="144">
        <v>5.616</v>
      </c>
      <c r="I61" s="144">
        <v>6.446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2877</v>
      </c>
      <c r="D62" s="30">
        <v>2877</v>
      </c>
      <c r="E62" s="30">
        <v>2902</v>
      </c>
      <c r="F62" s="31"/>
      <c r="G62" s="31"/>
      <c r="H62" s="144">
        <v>5.825</v>
      </c>
      <c r="I62" s="144">
        <v>5.46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903</v>
      </c>
      <c r="D63" s="30">
        <v>900</v>
      </c>
      <c r="E63" s="30">
        <v>914</v>
      </c>
      <c r="F63" s="31"/>
      <c r="G63" s="31"/>
      <c r="H63" s="144">
        <v>2.874</v>
      </c>
      <c r="I63" s="144">
        <v>2.986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5785</v>
      </c>
      <c r="D64" s="38">
        <v>6044</v>
      </c>
      <c r="E64" s="38">
        <v>5746</v>
      </c>
      <c r="F64" s="39">
        <v>95.06949040370615</v>
      </c>
      <c r="G64" s="40"/>
      <c r="H64" s="146">
        <v>14.315</v>
      </c>
      <c r="I64" s="147">
        <v>14.892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10789</v>
      </c>
      <c r="D66" s="38">
        <v>13034</v>
      </c>
      <c r="E66" s="38">
        <v>10789</v>
      </c>
      <c r="F66" s="39">
        <v>82.7758170937548</v>
      </c>
      <c r="G66" s="40"/>
      <c r="H66" s="146">
        <v>40.449</v>
      </c>
      <c r="I66" s="147">
        <v>24.113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50939</v>
      </c>
      <c r="D68" s="30">
        <v>51650</v>
      </c>
      <c r="E68" s="30">
        <v>55000</v>
      </c>
      <c r="F68" s="31"/>
      <c r="G68" s="31"/>
      <c r="H68" s="144">
        <v>155.199</v>
      </c>
      <c r="I68" s="144">
        <v>125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688</v>
      </c>
      <c r="D69" s="30">
        <v>650</v>
      </c>
      <c r="E69" s="30">
        <v>700</v>
      </c>
      <c r="F69" s="31"/>
      <c r="G69" s="31"/>
      <c r="H69" s="144">
        <v>1.948</v>
      </c>
      <c r="I69" s="144">
        <v>1.4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51627</v>
      </c>
      <c r="D70" s="38">
        <v>52300</v>
      </c>
      <c r="E70" s="38">
        <v>55700</v>
      </c>
      <c r="F70" s="39">
        <v>106.50095602294455</v>
      </c>
      <c r="G70" s="40"/>
      <c r="H70" s="146">
        <v>157.14700000000002</v>
      </c>
      <c r="I70" s="147">
        <v>126.4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4">
        <v>0.015</v>
      </c>
      <c r="I72" s="144"/>
      <c r="J72" s="144"/>
      <c r="K72" s="32"/>
    </row>
    <row r="73" spans="1:11" s="33" customFormat="1" ht="11.25" customHeight="1">
      <c r="A73" s="35" t="s">
        <v>56</v>
      </c>
      <c r="B73" s="29"/>
      <c r="C73" s="30">
        <v>11335</v>
      </c>
      <c r="D73" s="30">
        <v>9239</v>
      </c>
      <c r="E73" s="30">
        <v>9239</v>
      </c>
      <c r="F73" s="31"/>
      <c r="G73" s="31"/>
      <c r="H73" s="144">
        <v>25.34</v>
      </c>
      <c r="I73" s="144">
        <v>20.658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9383</v>
      </c>
      <c r="D74" s="30">
        <v>5757</v>
      </c>
      <c r="E74" s="30">
        <v>5000</v>
      </c>
      <c r="F74" s="31"/>
      <c r="G74" s="31"/>
      <c r="H74" s="144">
        <v>31.946</v>
      </c>
      <c r="I74" s="144">
        <v>12.661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20779</v>
      </c>
      <c r="D75" s="30">
        <v>18821</v>
      </c>
      <c r="E75" s="30">
        <v>21372</v>
      </c>
      <c r="F75" s="31"/>
      <c r="G75" s="31"/>
      <c r="H75" s="144">
        <v>45.807</v>
      </c>
      <c r="I75" s="144">
        <v>40.952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1800</v>
      </c>
      <c r="D76" s="30">
        <v>1153</v>
      </c>
      <c r="E76" s="30">
        <v>1153</v>
      </c>
      <c r="F76" s="31"/>
      <c r="G76" s="31"/>
      <c r="H76" s="144">
        <v>5.4</v>
      </c>
      <c r="I76" s="144">
        <v>4.035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5238</v>
      </c>
      <c r="D77" s="30">
        <v>3756</v>
      </c>
      <c r="E77" s="30">
        <v>3756</v>
      </c>
      <c r="F77" s="31"/>
      <c r="G77" s="31"/>
      <c r="H77" s="144">
        <v>15.033</v>
      </c>
      <c r="I77" s="144">
        <v>8.537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13926</v>
      </c>
      <c r="D78" s="30">
        <v>12100</v>
      </c>
      <c r="E78" s="30">
        <v>12100</v>
      </c>
      <c r="F78" s="31"/>
      <c r="G78" s="31"/>
      <c r="H78" s="144">
        <v>41.139</v>
      </c>
      <c r="I78" s="144">
        <v>30.775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29938</v>
      </c>
      <c r="D79" s="30">
        <v>17440</v>
      </c>
      <c r="E79" s="30">
        <v>17440</v>
      </c>
      <c r="F79" s="31"/>
      <c r="G79" s="31"/>
      <c r="H79" s="144">
        <v>90.998</v>
      </c>
      <c r="I79" s="144">
        <v>52.32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92409</v>
      </c>
      <c r="D80" s="38">
        <v>68266</v>
      </c>
      <c r="E80" s="38">
        <v>70060</v>
      </c>
      <c r="F80" s="39">
        <v>102.62795535112647</v>
      </c>
      <c r="G80" s="40"/>
      <c r="H80" s="146">
        <v>255.678</v>
      </c>
      <c r="I80" s="147">
        <v>169.938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57</v>
      </c>
      <c r="F82" s="31"/>
      <c r="G82" s="31"/>
      <c r="H82" s="144">
        <v>0.087</v>
      </c>
      <c r="I82" s="144">
        <v>0.087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43</v>
      </c>
      <c r="D83" s="30">
        <v>43</v>
      </c>
      <c r="E83" s="30">
        <v>43</v>
      </c>
      <c r="F83" s="31"/>
      <c r="G83" s="31"/>
      <c r="H83" s="144">
        <v>0.035</v>
      </c>
      <c r="I83" s="144">
        <v>0.035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100</v>
      </c>
      <c r="D84" s="38">
        <v>100</v>
      </c>
      <c r="E84" s="38">
        <v>100</v>
      </c>
      <c r="F84" s="39">
        <v>100</v>
      </c>
      <c r="G84" s="40"/>
      <c r="H84" s="146">
        <v>0.122</v>
      </c>
      <c r="I84" s="147">
        <v>0.122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2440617</v>
      </c>
      <c r="D87" s="53">
        <v>2263049.24</v>
      </c>
      <c r="E87" s="53">
        <v>2287214</v>
      </c>
      <c r="F87" s="54">
        <f>IF(D87&gt;0,100*E87/D87,0)</f>
        <v>101.06779647445939</v>
      </c>
      <c r="G87" s="40"/>
      <c r="H87" s="150">
        <v>9881.618</v>
      </c>
      <c r="I87" s="145">
        <v>8178.982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7.8515625" style="62" bestFit="1" customWidth="1"/>
    <col min="12" max="16384" width="9.8515625" style="62" customWidth="1"/>
  </cols>
  <sheetData>
    <row r="1" spans="1:11" s="1" customFormat="1" ht="12.7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48" t="s">
        <v>69</v>
      </c>
      <c r="K2" s="24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49" t="s">
        <v>2</v>
      </c>
      <c r="D4" s="250"/>
      <c r="E4" s="250"/>
      <c r="F4" s="251"/>
      <c r="G4" s="9"/>
      <c r="H4" s="252" t="s">
        <v>3</v>
      </c>
      <c r="I4" s="253"/>
      <c r="J4" s="253"/>
      <c r="K4" s="254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1" t="s">
        <v>299</v>
      </c>
      <c r="D7" s="21" t="s">
        <v>6</v>
      </c>
      <c r="E7" s="21">
        <v>1</v>
      </c>
      <c r="F7" s="22" t="str">
        <f>CONCATENATE(D6,"=100")</f>
        <v>2021=100</v>
      </c>
      <c r="G7" s="23"/>
      <c r="H7" s="151" t="s">
        <v>299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184</v>
      </c>
      <c r="D9" s="30">
        <v>162</v>
      </c>
      <c r="E9" s="30">
        <v>162</v>
      </c>
      <c r="F9" s="31"/>
      <c r="G9" s="31"/>
      <c r="H9" s="144">
        <v>0.379</v>
      </c>
      <c r="I9" s="144">
        <v>0.64</v>
      </c>
      <c r="J9" s="144"/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38</v>
      </c>
      <c r="E10" s="30">
        <v>38</v>
      </c>
      <c r="F10" s="31"/>
      <c r="G10" s="31"/>
      <c r="H10" s="144">
        <v>0.047</v>
      </c>
      <c r="I10" s="144">
        <v>0.068</v>
      </c>
      <c r="J10" s="144"/>
      <c r="K10" s="32"/>
    </row>
    <row r="11" spans="1:11" s="33" customFormat="1" ht="11.25" customHeight="1">
      <c r="A11" s="28" t="s">
        <v>9</v>
      </c>
      <c r="B11" s="29"/>
      <c r="C11" s="30">
        <v>691</v>
      </c>
      <c r="D11" s="30">
        <v>457</v>
      </c>
      <c r="E11" s="30">
        <v>457</v>
      </c>
      <c r="F11" s="31"/>
      <c r="G11" s="31"/>
      <c r="H11" s="144">
        <v>0.946</v>
      </c>
      <c r="I11" s="144">
        <v>2.056</v>
      </c>
      <c r="J11" s="144"/>
      <c r="K11" s="32"/>
    </row>
    <row r="12" spans="1:11" s="33" customFormat="1" ht="11.25" customHeight="1">
      <c r="A12" s="35" t="s">
        <v>10</v>
      </c>
      <c r="B12" s="29"/>
      <c r="C12" s="30">
        <v>4</v>
      </c>
      <c r="D12" s="30">
        <v>5</v>
      </c>
      <c r="E12" s="30">
        <v>5</v>
      </c>
      <c r="F12" s="31"/>
      <c r="G12" s="31"/>
      <c r="H12" s="144">
        <v>0.008</v>
      </c>
      <c r="I12" s="144">
        <v>0.023</v>
      </c>
      <c r="J12" s="144"/>
      <c r="K12" s="32"/>
    </row>
    <row r="13" spans="1:11" s="42" customFormat="1" ht="11.25" customHeight="1">
      <c r="A13" s="36" t="s">
        <v>11</v>
      </c>
      <c r="B13" s="37"/>
      <c r="C13" s="38">
        <v>901</v>
      </c>
      <c r="D13" s="38">
        <v>662</v>
      </c>
      <c r="E13" s="38">
        <v>662</v>
      </c>
      <c r="F13" s="39">
        <v>100</v>
      </c>
      <c r="G13" s="40"/>
      <c r="H13" s="146">
        <v>1.38</v>
      </c>
      <c r="I13" s="147">
        <v>2.7870000000000004</v>
      </c>
      <c r="J13" s="147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4"/>
      <c r="I14" s="144"/>
      <c r="J14" s="144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6"/>
      <c r="I15" s="147"/>
      <c r="J15" s="147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4"/>
      <c r="I16" s="144"/>
      <c r="J16" s="144"/>
      <c r="K16" s="32"/>
    </row>
    <row r="17" spans="1:11" s="42" customFormat="1" ht="11.25" customHeight="1">
      <c r="A17" s="36" t="s">
        <v>13</v>
      </c>
      <c r="B17" s="37"/>
      <c r="C17" s="38">
        <v>152</v>
      </c>
      <c r="D17" s="38">
        <v>138</v>
      </c>
      <c r="E17" s="38"/>
      <c r="F17" s="39"/>
      <c r="G17" s="40"/>
      <c r="H17" s="146">
        <v>0.343</v>
      </c>
      <c r="I17" s="147">
        <v>0.345</v>
      </c>
      <c r="J17" s="147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4"/>
      <c r="I18" s="144"/>
      <c r="J18" s="144"/>
      <c r="K18" s="32"/>
    </row>
    <row r="19" spans="1:11" s="33" customFormat="1" ht="11.25" customHeight="1">
      <c r="A19" s="28" t="s">
        <v>14</v>
      </c>
      <c r="B19" s="29"/>
      <c r="C19" s="30">
        <v>17194</v>
      </c>
      <c r="D19" s="30">
        <v>14846</v>
      </c>
      <c r="E19" s="30">
        <v>14846</v>
      </c>
      <c r="F19" s="31"/>
      <c r="G19" s="31"/>
      <c r="H19" s="144">
        <v>114.77</v>
      </c>
      <c r="I19" s="144">
        <v>90.561</v>
      </c>
      <c r="J19" s="144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4"/>
      <c r="I20" s="144"/>
      <c r="J20" s="144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4"/>
      <c r="I21" s="144"/>
      <c r="J21" s="144"/>
      <c r="K21" s="32"/>
    </row>
    <row r="22" spans="1:11" s="42" customFormat="1" ht="11.25" customHeight="1">
      <c r="A22" s="36" t="s">
        <v>17</v>
      </c>
      <c r="B22" s="37"/>
      <c r="C22" s="38">
        <v>17194</v>
      </c>
      <c r="D22" s="38">
        <v>14846</v>
      </c>
      <c r="E22" s="38">
        <v>14846</v>
      </c>
      <c r="F22" s="39">
        <v>100</v>
      </c>
      <c r="G22" s="40"/>
      <c r="H22" s="146">
        <v>114.77</v>
      </c>
      <c r="I22" s="147">
        <v>90.561</v>
      </c>
      <c r="J22" s="147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4"/>
      <c r="I23" s="144"/>
      <c r="J23" s="144"/>
      <c r="K23" s="32"/>
    </row>
    <row r="24" spans="1:11" s="42" customFormat="1" ht="11.25" customHeight="1">
      <c r="A24" s="36" t="s">
        <v>18</v>
      </c>
      <c r="B24" s="37"/>
      <c r="C24" s="38">
        <v>77718</v>
      </c>
      <c r="D24" s="38">
        <v>68590</v>
      </c>
      <c r="E24" s="38">
        <v>69000</v>
      </c>
      <c r="F24" s="39">
        <v>100.59775477474851</v>
      </c>
      <c r="G24" s="40"/>
      <c r="H24" s="146">
        <v>334.378</v>
      </c>
      <c r="I24" s="147">
        <v>264.611</v>
      </c>
      <c r="J24" s="147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4"/>
      <c r="I25" s="144"/>
      <c r="J25" s="144"/>
      <c r="K25" s="32"/>
    </row>
    <row r="26" spans="1:11" s="42" customFormat="1" ht="11.25" customHeight="1">
      <c r="A26" s="36" t="s">
        <v>19</v>
      </c>
      <c r="B26" s="37"/>
      <c r="C26" s="38">
        <v>20042</v>
      </c>
      <c r="D26" s="38">
        <v>16700</v>
      </c>
      <c r="E26" s="38">
        <v>19000</v>
      </c>
      <c r="F26" s="39">
        <v>113.77245508982035</v>
      </c>
      <c r="G26" s="40"/>
      <c r="H26" s="146">
        <v>105.688</v>
      </c>
      <c r="I26" s="147">
        <v>74</v>
      </c>
      <c r="J26" s="147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4"/>
      <c r="I27" s="144"/>
      <c r="J27" s="144"/>
      <c r="K27" s="32"/>
    </row>
    <row r="28" spans="1:11" s="33" customFormat="1" ht="11.25" customHeight="1">
      <c r="A28" s="35" t="s">
        <v>20</v>
      </c>
      <c r="B28" s="29"/>
      <c r="C28" s="30">
        <v>181891</v>
      </c>
      <c r="D28" s="30">
        <v>160938</v>
      </c>
      <c r="E28" s="30">
        <v>160000</v>
      </c>
      <c r="F28" s="31"/>
      <c r="G28" s="31"/>
      <c r="H28" s="144">
        <v>774.314</v>
      </c>
      <c r="I28" s="144">
        <v>650.848</v>
      </c>
      <c r="J28" s="144"/>
      <c r="K28" s="32"/>
    </row>
    <row r="29" spans="1:11" s="33" customFormat="1" ht="11.25" customHeight="1">
      <c r="A29" s="35" t="s">
        <v>21</v>
      </c>
      <c r="B29" s="29"/>
      <c r="C29" s="30">
        <v>103523</v>
      </c>
      <c r="D29" s="30">
        <v>105846</v>
      </c>
      <c r="E29" s="30">
        <v>104919</v>
      </c>
      <c r="F29" s="31"/>
      <c r="G29" s="31"/>
      <c r="H29" s="144">
        <v>339.235</v>
      </c>
      <c r="I29" s="144">
        <v>335.877</v>
      </c>
      <c r="J29" s="144"/>
      <c r="K29" s="32"/>
    </row>
    <row r="30" spans="1:11" s="33" customFormat="1" ht="11.25" customHeight="1">
      <c r="A30" s="35" t="s">
        <v>22</v>
      </c>
      <c r="B30" s="29"/>
      <c r="C30" s="30">
        <v>195755</v>
      </c>
      <c r="D30" s="30">
        <v>175150</v>
      </c>
      <c r="E30" s="30">
        <v>175800</v>
      </c>
      <c r="F30" s="31"/>
      <c r="G30" s="31"/>
      <c r="H30" s="144">
        <v>660.22</v>
      </c>
      <c r="I30" s="144">
        <v>545.828</v>
      </c>
      <c r="J30" s="144"/>
      <c r="K30" s="32"/>
    </row>
    <row r="31" spans="1:11" s="42" customFormat="1" ht="11.25" customHeight="1">
      <c r="A31" s="43" t="s">
        <v>23</v>
      </c>
      <c r="B31" s="37"/>
      <c r="C31" s="38">
        <v>481169</v>
      </c>
      <c r="D31" s="38">
        <v>441934</v>
      </c>
      <c r="E31" s="38">
        <v>440719</v>
      </c>
      <c r="F31" s="39">
        <v>99.72507206958505</v>
      </c>
      <c r="G31" s="40"/>
      <c r="H31" s="146">
        <v>1773.769</v>
      </c>
      <c r="I31" s="147">
        <v>1532.5529999999999</v>
      </c>
      <c r="J31" s="147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4"/>
      <c r="I32" s="144"/>
      <c r="J32" s="144"/>
      <c r="K32" s="32"/>
    </row>
    <row r="33" spans="1:11" s="33" customFormat="1" ht="11.25" customHeight="1">
      <c r="A33" s="35" t="s">
        <v>24</v>
      </c>
      <c r="B33" s="29"/>
      <c r="C33" s="30">
        <v>34650</v>
      </c>
      <c r="D33" s="30">
        <v>36023</v>
      </c>
      <c r="E33" s="30">
        <v>33000</v>
      </c>
      <c r="F33" s="31"/>
      <c r="G33" s="31"/>
      <c r="H33" s="144">
        <v>141.573</v>
      </c>
      <c r="I33" s="144">
        <v>122.271</v>
      </c>
      <c r="J33" s="144"/>
      <c r="K33" s="32"/>
    </row>
    <row r="34" spans="1:11" s="33" customFormat="1" ht="11.25" customHeight="1">
      <c r="A34" s="35" t="s">
        <v>25</v>
      </c>
      <c r="B34" s="29"/>
      <c r="C34" s="30">
        <v>19265</v>
      </c>
      <c r="D34" s="30">
        <v>16100</v>
      </c>
      <c r="E34" s="30">
        <v>16100</v>
      </c>
      <c r="F34" s="31"/>
      <c r="G34" s="31"/>
      <c r="H34" s="144">
        <v>48.746</v>
      </c>
      <c r="I34" s="144">
        <v>62</v>
      </c>
      <c r="J34" s="144"/>
      <c r="K34" s="32"/>
    </row>
    <row r="35" spans="1:11" s="33" customFormat="1" ht="11.25" customHeight="1">
      <c r="A35" s="35" t="s">
        <v>26</v>
      </c>
      <c r="B35" s="29"/>
      <c r="C35" s="30">
        <v>102446</v>
      </c>
      <c r="D35" s="30">
        <v>94889.53</v>
      </c>
      <c r="E35" s="30">
        <v>104400</v>
      </c>
      <c r="F35" s="31"/>
      <c r="G35" s="31"/>
      <c r="H35" s="144">
        <v>549.373</v>
      </c>
      <c r="I35" s="144">
        <v>522.454</v>
      </c>
      <c r="J35" s="144"/>
      <c r="K35" s="32"/>
    </row>
    <row r="36" spans="1:11" s="33" customFormat="1" ht="11.25" customHeight="1">
      <c r="A36" s="35" t="s">
        <v>27</v>
      </c>
      <c r="B36" s="29"/>
      <c r="C36" s="30">
        <v>13426</v>
      </c>
      <c r="D36" s="30">
        <v>13120</v>
      </c>
      <c r="E36" s="30">
        <v>13426</v>
      </c>
      <c r="F36" s="31"/>
      <c r="G36" s="31"/>
      <c r="H36" s="144">
        <v>46.519</v>
      </c>
      <c r="I36" s="144">
        <v>65</v>
      </c>
      <c r="J36" s="144"/>
      <c r="K36" s="32"/>
    </row>
    <row r="37" spans="1:11" s="42" customFormat="1" ht="11.25" customHeight="1">
      <c r="A37" s="36" t="s">
        <v>28</v>
      </c>
      <c r="B37" s="37"/>
      <c r="C37" s="38">
        <v>169787</v>
      </c>
      <c r="D37" s="38">
        <v>160132.53</v>
      </c>
      <c r="E37" s="38">
        <v>166926</v>
      </c>
      <c r="F37" s="39">
        <v>104.24240471314604</v>
      </c>
      <c r="G37" s="40"/>
      <c r="H37" s="146">
        <v>786.211</v>
      </c>
      <c r="I37" s="147">
        <v>771.7249999999999</v>
      </c>
      <c r="J37" s="147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4"/>
      <c r="I38" s="144"/>
      <c r="J38" s="144"/>
      <c r="K38" s="32"/>
    </row>
    <row r="39" spans="1:11" s="42" customFormat="1" ht="11.25" customHeight="1">
      <c r="A39" s="36" t="s">
        <v>29</v>
      </c>
      <c r="B39" s="37"/>
      <c r="C39" s="38">
        <v>21191</v>
      </c>
      <c r="D39" s="38">
        <v>20400</v>
      </c>
      <c r="E39" s="38">
        <v>20000</v>
      </c>
      <c r="F39" s="39">
        <v>98.03921568627452</v>
      </c>
      <c r="G39" s="40"/>
      <c r="H39" s="146">
        <v>28.227</v>
      </c>
      <c r="I39" s="147">
        <v>27.25</v>
      </c>
      <c r="J39" s="147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4"/>
      <c r="I40" s="144"/>
      <c r="J40" s="144"/>
      <c r="K40" s="32"/>
    </row>
    <row r="41" spans="1:11" s="33" customFormat="1" ht="11.25" customHeight="1">
      <c r="A41" s="28" t="s">
        <v>30</v>
      </c>
      <c r="B41" s="29"/>
      <c r="C41" s="30">
        <v>54419</v>
      </c>
      <c r="D41" s="30">
        <v>53764</v>
      </c>
      <c r="E41" s="30">
        <v>53670</v>
      </c>
      <c r="F41" s="31"/>
      <c r="G41" s="31"/>
      <c r="H41" s="144">
        <v>223.953</v>
      </c>
      <c r="I41" s="144">
        <v>171.563</v>
      </c>
      <c r="J41" s="144"/>
      <c r="K41" s="32"/>
    </row>
    <row r="42" spans="1:11" s="33" customFormat="1" ht="11.25" customHeight="1">
      <c r="A42" s="35" t="s">
        <v>31</v>
      </c>
      <c r="B42" s="29"/>
      <c r="C42" s="30">
        <v>179734</v>
      </c>
      <c r="D42" s="30">
        <v>152020</v>
      </c>
      <c r="E42" s="30">
        <v>161438</v>
      </c>
      <c r="F42" s="31"/>
      <c r="G42" s="31"/>
      <c r="H42" s="144">
        <v>952.504</v>
      </c>
      <c r="I42" s="144">
        <v>679.548</v>
      </c>
      <c r="J42" s="144"/>
      <c r="K42" s="32"/>
    </row>
    <row r="43" spans="1:11" s="33" customFormat="1" ht="11.25" customHeight="1">
      <c r="A43" s="35" t="s">
        <v>32</v>
      </c>
      <c r="B43" s="29"/>
      <c r="C43" s="30">
        <v>22143</v>
      </c>
      <c r="D43" s="30">
        <v>22392</v>
      </c>
      <c r="E43" s="30">
        <v>22500</v>
      </c>
      <c r="F43" s="31"/>
      <c r="G43" s="31"/>
      <c r="H43" s="144">
        <v>95.184</v>
      </c>
      <c r="I43" s="144">
        <v>82.595</v>
      </c>
      <c r="J43" s="144"/>
      <c r="K43" s="32"/>
    </row>
    <row r="44" spans="1:11" s="33" customFormat="1" ht="11.25" customHeight="1">
      <c r="A44" s="35" t="s">
        <v>33</v>
      </c>
      <c r="B44" s="29"/>
      <c r="C44" s="30">
        <v>137775</v>
      </c>
      <c r="D44" s="30">
        <v>134687</v>
      </c>
      <c r="E44" s="30">
        <v>136800</v>
      </c>
      <c r="F44" s="31"/>
      <c r="G44" s="31"/>
      <c r="H44" s="144">
        <v>675.382</v>
      </c>
      <c r="I44" s="144">
        <v>501.001</v>
      </c>
      <c r="J44" s="144"/>
      <c r="K44" s="32"/>
    </row>
    <row r="45" spans="1:11" s="33" customFormat="1" ht="11.25" customHeight="1">
      <c r="A45" s="35" t="s">
        <v>34</v>
      </c>
      <c r="B45" s="29"/>
      <c r="C45" s="30">
        <v>38005</v>
      </c>
      <c r="D45" s="30">
        <v>38663</v>
      </c>
      <c r="E45" s="30">
        <v>40700</v>
      </c>
      <c r="F45" s="31"/>
      <c r="G45" s="31"/>
      <c r="H45" s="144">
        <v>160.104</v>
      </c>
      <c r="I45" s="144">
        <v>137.139</v>
      </c>
      <c r="J45" s="144"/>
      <c r="K45" s="32"/>
    </row>
    <row r="46" spans="1:11" s="33" customFormat="1" ht="11.25" customHeight="1">
      <c r="A46" s="35" t="s">
        <v>35</v>
      </c>
      <c r="B46" s="29"/>
      <c r="C46" s="30">
        <v>80473</v>
      </c>
      <c r="D46" s="30">
        <v>78293</v>
      </c>
      <c r="E46" s="30">
        <v>80000</v>
      </c>
      <c r="F46" s="31"/>
      <c r="G46" s="31"/>
      <c r="H46" s="144">
        <v>327.726</v>
      </c>
      <c r="I46" s="144">
        <v>262.038</v>
      </c>
      <c r="J46" s="144"/>
      <c r="K46" s="32"/>
    </row>
    <row r="47" spans="1:11" s="33" customFormat="1" ht="11.25" customHeight="1">
      <c r="A47" s="35" t="s">
        <v>36</v>
      </c>
      <c r="B47" s="29"/>
      <c r="C47" s="30">
        <v>107030</v>
      </c>
      <c r="D47" s="30">
        <v>90077</v>
      </c>
      <c r="E47" s="30">
        <v>84040</v>
      </c>
      <c r="F47" s="31"/>
      <c r="G47" s="31"/>
      <c r="H47" s="144">
        <v>449.379</v>
      </c>
      <c r="I47" s="144">
        <v>337.596</v>
      </c>
      <c r="J47" s="144"/>
      <c r="K47" s="32"/>
    </row>
    <row r="48" spans="1:11" s="33" customFormat="1" ht="11.25" customHeight="1">
      <c r="A48" s="35" t="s">
        <v>37</v>
      </c>
      <c r="B48" s="29"/>
      <c r="C48" s="30">
        <v>198801</v>
      </c>
      <c r="D48" s="30">
        <v>183303</v>
      </c>
      <c r="E48" s="30">
        <v>182750</v>
      </c>
      <c r="F48" s="31"/>
      <c r="G48" s="31"/>
      <c r="H48" s="144">
        <v>932.368</v>
      </c>
      <c r="I48" s="144">
        <v>708.377</v>
      </c>
      <c r="J48" s="144"/>
      <c r="K48" s="32"/>
    </row>
    <row r="49" spans="1:11" s="33" customFormat="1" ht="11.25" customHeight="1">
      <c r="A49" s="35" t="s">
        <v>38</v>
      </c>
      <c r="B49" s="29"/>
      <c r="C49" s="30">
        <v>67536</v>
      </c>
      <c r="D49" s="30">
        <v>65962</v>
      </c>
      <c r="E49" s="30">
        <v>65962</v>
      </c>
      <c r="F49" s="31"/>
      <c r="G49" s="31"/>
      <c r="H49" s="144">
        <v>295.823</v>
      </c>
      <c r="I49" s="144">
        <v>259.418</v>
      </c>
      <c r="J49" s="144"/>
      <c r="K49" s="32"/>
    </row>
    <row r="50" spans="1:11" s="42" customFormat="1" ht="11.25" customHeight="1">
      <c r="A50" s="43" t="s">
        <v>39</v>
      </c>
      <c r="B50" s="37"/>
      <c r="C50" s="38">
        <v>885916</v>
      </c>
      <c r="D50" s="38">
        <v>819161</v>
      </c>
      <c r="E50" s="38">
        <v>827860</v>
      </c>
      <c r="F50" s="39">
        <v>101.06194020467284</v>
      </c>
      <c r="G50" s="40"/>
      <c r="H50" s="146">
        <v>4112.423</v>
      </c>
      <c r="I50" s="147">
        <v>3139.275</v>
      </c>
      <c r="J50" s="147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4"/>
      <c r="I51" s="144"/>
      <c r="J51" s="144"/>
      <c r="K51" s="32"/>
    </row>
    <row r="52" spans="1:11" s="42" customFormat="1" ht="11.25" customHeight="1">
      <c r="A52" s="36" t="s">
        <v>40</v>
      </c>
      <c r="B52" s="37"/>
      <c r="C52" s="38">
        <v>46953</v>
      </c>
      <c r="D52" s="38">
        <v>54908.25</v>
      </c>
      <c r="E52" s="38">
        <v>44498</v>
      </c>
      <c r="F52" s="39">
        <v>81.04064507610423</v>
      </c>
      <c r="G52" s="40"/>
      <c r="H52" s="146">
        <v>129.549</v>
      </c>
      <c r="I52" s="147">
        <v>154.784</v>
      </c>
      <c r="J52" s="147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4"/>
      <c r="I53" s="144"/>
      <c r="J53" s="144"/>
      <c r="K53" s="32"/>
    </row>
    <row r="54" spans="1:11" s="33" customFormat="1" ht="11.25" customHeight="1">
      <c r="A54" s="35" t="s">
        <v>41</v>
      </c>
      <c r="B54" s="29"/>
      <c r="C54" s="30">
        <v>126076</v>
      </c>
      <c r="D54" s="30">
        <v>118000</v>
      </c>
      <c r="E54" s="30">
        <v>118000</v>
      </c>
      <c r="F54" s="31"/>
      <c r="G54" s="31"/>
      <c r="H54" s="144">
        <v>446.169</v>
      </c>
      <c r="I54" s="144">
        <v>380.9</v>
      </c>
      <c r="J54" s="144"/>
      <c r="K54" s="32"/>
    </row>
    <row r="55" spans="1:11" s="33" customFormat="1" ht="11.25" customHeight="1">
      <c r="A55" s="35" t="s">
        <v>42</v>
      </c>
      <c r="B55" s="29"/>
      <c r="C55" s="30">
        <v>143693</v>
      </c>
      <c r="D55" s="30">
        <v>136900</v>
      </c>
      <c r="E55" s="30">
        <v>136900</v>
      </c>
      <c r="F55" s="31"/>
      <c r="G55" s="31"/>
      <c r="H55" s="144">
        <v>547.731</v>
      </c>
      <c r="I55" s="144">
        <v>517.482</v>
      </c>
      <c r="J55" s="144"/>
      <c r="K55" s="32"/>
    </row>
    <row r="56" spans="1:11" s="33" customFormat="1" ht="11.25" customHeight="1">
      <c r="A56" s="35" t="s">
        <v>43</v>
      </c>
      <c r="B56" s="29"/>
      <c r="C56" s="30">
        <v>270943</v>
      </c>
      <c r="D56" s="30">
        <v>249981</v>
      </c>
      <c r="E56" s="30">
        <v>264500</v>
      </c>
      <c r="F56" s="31"/>
      <c r="G56" s="31"/>
      <c r="H56" s="144">
        <v>968.907</v>
      </c>
      <c r="I56" s="144">
        <v>877.75</v>
      </c>
      <c r="J56" s="144"/>
      <c r="K56" s="32"/>
    </row>
    <row r="57" spans="1:11" s="33" customFormat="1" ht="11.25" customHeight="1">
      <c r="A57" s="35" t="s">
        <v>44</v>
      </c>
      <c r="B57" s="29"/>
      <c r="C57" s="30">
        <v>106239</v>
      </c>
      <c r="D57" s="30">
        <v>89373</v>
      </c>
      <c r="E57" s="30">
        <v>89373</v>
      </c>
      <c r="F57" s="31"/>
      <c r="G57" s="31"/>
      <c r="H57" s="144">
        <v>377.13</v>
      </c>
      <c r="I57" s="144">
        <v>276.198</v>
      </c>
      <c r="J57" s="144"/>
      <c r="K57" s="32"/>
    </row>
    <row r="58" spans="1:11" s="33" customFormat="1" ht="11.25" customHeight="1">
      <c r="A58" s="35" t="s">
        <v>45</v>
      </c>
      <c r="B58" s="29"/>
      <c r="C58" s="30">
        <v>145153</v>
      </c>
      <c r="D58" s="30">
        <v>139069</v>
      </c>
      <c r="E58" s="30">
        <v>137800</v>
      </c>
      <c r="F58" s="31"/>
      <c r="G58" s="31"/>
      <c r="H58" s="144">
        <v>545.156</v>
      </c>
      <c r="I58" s="144">
        <v>394.665</v>
      </c>
      <c r="J58" s="144"/>
      <c r="K58" s="32"/>
    </row>
    <row r="59" spans="1:11" s="42" customFormat="1" ht="11.25" customHeight="1">
      <c r="A59" s="36" t="s">
        <v>46</v>
      </c>
      <c r="B59" s="37"/>
      <c r="C59" s="38">
        <v>792104</v>
      </c>
      <c r="D59" s="38">
        <v>733323</v>
      </c>
      <c r="E59" s="38">
        <v>746573</v>
      </c>
      <c r="F59" s="39">
        <v>101.80684364188768</v>
      </c>
      <c r="G59" s="40"/>
      <c r="H59" s="146">
        <v>2885.093</v>
      </c>
      <c r="I59" s="147">
        <v>2446.995</v>
      </c>
      <c r="J59" s="147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4"/>
      <c r="I60" s="144"/>
      <c r="J60" s="144"/>
      <c r="K60" s="32"/>
    </row>
    <row r="61" spans="1:11" s="33" customFormat="1" ht="11.25" customHeight="1">
      <c r="A61" s="35" t="s">
        <v>47</v>
      </c>
      <c r="B61" s="29"/>
      <c r="C61" s="30">
        <v>3008</v>
      </c>
      <c r="D61" s="30">
        <v>3023</v>
      </c>
      <c r="E61" s="30">
        <v>2576</v>
      </c>
      <c r="F61" s="31"/>
      <c r="G61" s="31"/>
      <c r="H61" s="144">
        <v>8.426</v>
      </c>
      <c r="I61" s="144">
        <v>8.597</v>
      </c>
      <c r="J61" s="144"/>
      <c r="K61" s="32"/>
    </row>
    <row r="62" spans="1:11" s="33" customFormat="1" ht="11.25" customHeight="1">
      <c r="A62" s="35" t="s">
        <v>48</v>
      </c>
      <c r="B62" s="29"/>
      <c r="C62" s="30">
        <v>3013</v>
      </c>
      <c r="D62" s="30">
        <v>3013</v>
      </c>
      <c r="E62" s="30">
        <v>3038</v>
      </c>
      <c r="F62" s="31"/>
      <c r="G62" s="31"/>
      <c r="H62" s="144">
        <v>6.131</v>
      </c>
      <c r="I62" s="144">
        <v>5.745</v>
      </c>
      <c r="J62" s="144"/>
      <c r="K62" s="32"/>
    </row>
    <row r="63" spans="1:11" s="33" customFormat="1" ht="11.25" customHeight="1">
      <c r="A63" s="35" t="s">
        <v>49</v>
      </c>
      <c r="B63" s="29"/>
      <c r="C63" s="30">
        <v>8117</v>
      </c>
      <c r="D63" s="30">
        <v>8093</v>
      </c>
      <c r="E63" s="30">
        <v>8221</v>
      </c>
      <c r="F63" s="31"/>
      <c r="G63" s="31"/>
      <c r="H63" s="144">
        <v>25.226</v>
      </c>
      <c r="I63" s="144">
        <v>26.843</v>
      </c>
      <c r="J63" s="144"/>
      <c r="K63" s="32"/>
    </row>
    <row r="64" spans="1:11" s="42" customFormat="1" ht="11.25" customHeight="1">
      <c r="A64" s="36" t="s">
        <v>50</v>
      </c>
      <c r="B64" s="37"/>
      <c r="C64" s="38">
        <v>14138</v>
      </c>
      <c r="D64" s="38">
        <v>14129</v>
      </c>
      <c r="E64" s="38">
        <v>13835</v>
      </c>
      <c r="F64" s="39">
        <v>97.91917333144596</v>
      </c>
      <c r="G64" s="40"/>
      <c r="H64" s="146">
        <v>39.783</v>
      </c>
      <c r="I64" s="147">
        <v>41.185</v>
      </c>
      <c r="J64" s="147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4"/>
      <c r="I65" s="144"/>
      <c r="J65" s="144"/>
      <c r="K65" s="32"/>
    </row>
    <row r="66" spans="1:11" s="42" customFormat="1" ht="11.25" customHeight="1">
      <c r="A66" s="36" t="s">
        <v>51</v>
      </c>
      <c r="B66" s="37"/>
      <c r="C66" s="38">
        <v>22362</v>
      </c>
      <c r="D66" s="38">
        <v>20052</v>
      </c>
      <c r="E66" s="38">
        <v>22362</v>
      </c>
      <c r="F66" s="39">
        <v>111.52004787552364</v>
      </c>
      <c r="G66" s="40"/>
      <c r="H66" s="146">
        <v>72.607</v>
      </c>
      <c r="I66" s="147">
        <v>35.694</v>
      </c>
      <c r="J66" s="147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4"/>
      <c r="I67" s="144"/>
      <c r="J67" s="144"/>
      <c r="K67" s="32"/>
    </row>
    <row r="68" spans="1:11" s="33" customFormat="1" ht="11.25" customHeight="1">
      <c r="A68" s="35" t="s">
        <v>52</v>
      </c>
      <c r="B68" s="29"/>
      <c r="C68" s="30">
        <v>59928</v>
      </c>
      <c r="D68" s="30">
        <v>61650</v>
      </c>
      <c r="E68" s="30">
        <v>55000</v>
      </c>
      <c r="F68" s="31"/>
      <c r="G68" s="31"/>
      <c r="H68" s="144">
        <v>177.269</v>
      </c>
      <c r="I68" s="144">
        <v>125</v>
      </c>
      <c r="J68" s="144"/>
      <c r="K68" s="32"/>
    </row>
    <row r="69" spans="1:11" s="33" customFormat="1" ht="11.25" customHeight="1">
      <c r="A69" s="35" t="s">
        <v>53</v>
      </c>
      <c r="B69" s="29"/>
      <c r="C69" s="30">
        <v>893</v>
      </c>
      <c r="D69" s="30">
        <v>650</v>
      </c>
      <c r="E69" s="30">
        <v>700</v>
      </c>
      <c r="F69" s="31"/>
      <c r="G69" s="31"/>
      <c r="H69" s="144">
        <v>2.408</v>
      </c>
      <c r="I69" s="144">
        <v>1.4</v>
      </c>
      <c r="J69" s="144"/>
      <c r="K69" s="32"/>
    </row>
    <row r="70" spans="1:11" s="42" customFormat="1" ht="11.25" customHeight="1">
      <c r="A70" s="36" t="s">
        <v>54</v>
      </c>
      <c r="B70" s="37"/>
      <c r="C70" s="38">
        <v>60821</v>
      </c>
      <c r="D70" s="38">
        <v>62300</v>
      </c>
      <c r="E70" s="38">
        <v>55700</v>
      </c>
      <c r="F70" s="39">
        <v>89.40609951845907</v>
      </c>
      <c r="G70" s="40"/>
      <c r="H70" s="146">
        <v>179.677</v>
      </c>
      <c r="I70" s="147">
        <v>126.4</v>
      </c>
      <c r="J70" s="147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4"/>
      <c r="I71" s="144"/>
      <c r="J71" s="144"/>
      <c r="K71" s="32"/>
    </row>
    <row r="72" spans="1:11" s="33" customFormat="1" ht="11.25" customHeight="1">
      <c r="A72" s="35" t="s">
        <v>55</v>
      </c>
      <c r="B72" s="29"/>
      <c r="C72" s="30">
        <v>8737</v>
      </c>
      <c r="D72" s="30">
        <v>8282</v>
      </c>
      <c r="E72" s="30">
        <v>8300</v>
      </c>
      <c r="F72" s="31"/>
      <c r="G72" s="31"/>
      <c r="H72" s="144">
        <v>28.882</v>
      </c>
      <c r="I72" s="144">
        <v>11.569</v>
      </c>
      <c r="J72" s="144"/>
      <c r="K72" s="32"/>
    </row>
    <row r="73" spans="1:11" s="33" customFormat="1" ht="11.25" customHeight="1">
      <c r="A73" s="35" t="s">
        <v>56</v>
      </c>
      <c r="B73" s="29"/>
      <c r="C73" s="30">
        <v>12320</v>
      </c>
      <c r="D73" s="30">
        <v>10093</v>
      </c>
      <c r="E73" s="30">
        <v>10093</v>
      </c>
      <c r="F73" s="31"/>
      <c r="G73" s="31"/>
      <c r="H73" s="144">
        <v>28.492</v>
      </c>
      <c r="I73" s="144">
        <v>23.468</v>
      </c>
      <c r="J73" s="144"/>
      <c r="K73" s="32"/>
    </row>
    <row r="74" spans="1:11" s="33" customFormat="1" ht="11.25" customHeight="1">
      <c r="A74" s="35" t="s">
        <v>57</v>
      </c>
      <c r="B74" s="29"/>
      <c r="C74" s="30">
        <v>23030</v>
      </c>
      <c r="D74" s="30">
        <v>18076</v>
      </c>
      <c r="E74" s="30">
        <v>17000</v>
      </c>
      <c r="F74" s="31"/>
      <c r="G74" s="31"/>
      <c r="H74" s="144">
        <v>80.4</v>
      </c>
      <c r="I74" s="144">
        <v>40.221</v>
      </c>
      <c r="J74" s="144"/>
      <c r="K74" s="32"/>
    </row>
    <row r="75" spans="1:11" s="33" customFormat="1" ht="11.25" customHeight="1">
      <c r="A75" s="35" t="s">
        <v>58</v>
      </c>
      <c r="B75" s="29"/>
      <c r="C75" s="30">
        <v>37859</v>
      </c>
      <c r="D75" s="30">
        <v>34613</v>
      </c>
      <c r="E75" s="30">
        <v>35701</v>
      </c>
      <c r="F75" s="31"/>
      <c r="G75" s="31"/>
      <c r="H75" s="144">
        <v>84.255</v>
      </c>
      <c r="I75" s="144">
        <v>76.544</v>
      </c>
      <c r="J75" s="144"/>
      <c r="K75" s="32"/>
    </row>
    <row r="76" spans="1:11" s="33" customFormat="1" ht="11.25" customHeight="1">
      <c r="A76" s="35" t="s">
        <v>59</v>
      </c>
      <c r="B76" s="29"/>
      <c r="C76" s="30">
        <v>2042</v>
      </c>
      <c r="D76" s="30">
        <v>1273</v>
      </c>
      <c r="E76" s="30">
        <v>1273</v>
      </c>
      <c r="F76" s="31"/>
      <c r="G76" s="31"/>
      <c r="H76" s="144">
        <v>6.126</v>
      </c>
      <c r="I76" s="144">
        <v>4.431</v>
      </c>
      <c r="J76" s="144"/>
      <c r="K76" s="32"/>
    </row>
    <row r="77" spans="1:11" s="33" customFormat="1" ht="11.25" customHeight="1">
      <c r="A77" s="35" t="s">
        <v>60</v>
      </c>
      <c r="B77" s="29"/>
      <c r="C77" s="30">
        <v>6984</v>
      </c>
      <c r="D77" s="30">
        <v>6157</v>
      </c>
      <c r="E77" s="30">
        <v>6157</v>
      </c>
      <c r="F77" s="31"/>
      <c r="G77" s="31"/>
      <c r="H77" s="144">
        <v>19.689</v>
      </c>
      <c r="I77" s="144">
        <v>13.536</v>
      </c>
      <c r="J77" s="144"/>
      <c r="K77" s="32"/>
    </row>
    <row r="78" spans="1:11" s="33" customFormat="1" ht="11.25" customHeight="1">
      <c r="A78" s="35" t="s">
        <v>61</v>
      </c>
      <c r="B78" s="29"/>
      <c r="C78" s="30">
        <v>14254</v>
      </c>
      <c r="D78" s="30">
        <v>12400</v>
      </c>
      <c r="E78" s="30">
        <v>12400</v>
      </c>
      <c r="F78" s="31"/>
      <c r="G78" s="31"/>
      <c r="H78" s="144">
        <v>42.074</v>
      </c>
      <c r="I78" s="144">
        <v>31.565</v>
      </c>
      <c r="J78" s="144"/>
      <c r="K78" s="32"/>
    </row>
    <row r="79" spans="1:11" s="33" customFormat="1" ht="11.25" customHeight="1">
      <c r="A79" s="35" t="s">
        <v>62</v>
      </c>
      <c r="B79" s="29"/>
      <c r="C79" s="30">
        <v>33265</v>
      </c>
      <c r="D79" s="30">
        <v>19380</v>
      </c>
      <c r="E79" s="30">
        <v>19380</v>
      </c>
      <c r="F79" s="31"/>
      <c r="G79" s="31"/>
      <c r="H79" s="144">
        <v>101.842</v>
      </c>
      <c r="I79" s="144">
        <v>58.334</v>
      </c>
      <c r="J79" s="144"/>
      <c r="K79" s="32"/>
    </row>
    <row r="80" spans="1:11" s="42" customFormat="1" ht="11.25" customHeight="1">
      <c r="A80" s="43" t="s">
        <v>63</v>
      </c>
      <c r="B80" s="37"/>
      <c r="C80" s="38">
        <v>138491</v>
      </c>
      <c r="D80" s="38">
        <v>110274</v>
      </c>
      <c r="E80" s="38">
        <v>110304</v>
      </c>
      <c r="F80" s="39">
        <v>100.02720496218511</v>
      </c>
      <c r="G80" s="40"/>
      <c r="H80" s="146">
        <v>391.76</v>
      </c>
      <c r="I80" s="147">
        <v>259.668</v>
      </c>
      <c r="J80" s="147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4"/>
      <c r="I81" s="144"/>
      <c r="J81" s="144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57</v>
      </c>
      <c r="F82" s="31"/>
      <c r="G82" s="31"/>
      <c r="H82" s="144">
        <v>0.087</v>
      </c>
      <c r="I82" s="144">
        <v>0.087</v>
      </c>
      <c r="J82" s="144"/>
      <c r="K82" s="32"/>
    </row>
    <row r="83" spans="1:11" s="33" customFormat="1" ht="11.25" customHeight="1">
      <c r="A83" s="35" t="s">
        <v>65</v>
      </c>
      <c r="B83" s="29"/>
      <c r="C83" s="30">
        <v>43</v>
      </c>
      <c r="D83" s="30">
        <v>43</v>
      </c>
      <c r="E83" s="30">
        <v>43</v>
      </c>
      <c r="F83" s="31"/>
      <c r="G83" s="31"/>
      <c r="H83" s="144">
        <v>0.035</v>
      </c>
      <c r="I83" s="144">
        <v>0.035</v>
      </c>
      <c r="J83" s="144"/>
      <c r="K83" s="32"/>
    </row>
    <row r="84" spans="1:11" s="42" customFormat="1" ht="11.25" customHeight="1">
      <c r="A84" s="36" t="s">
        <v>66</v>
      </c>
      <c r="B84" s="37"/>
      <c r="C84" s="38">
        <v>100</v>
      </c>
      <c r="D84" s="38">
        <v>100</v>
      </c>
      <c r="E84" s="38">
        <v>100</v>
      </c>
      <c r="F84" s="39">
        <v>100</v>
      </c>
      <c r="G84" s="40"/>
      <c r="H84" s="146">
        <v>0.122</v>
      </c>
      <c r="I84" s="147">
        <v>0.122</v>
      </c>
      <c r="J84" s="147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4"/>
      <c r="I85" s="144"/>
      <c r="J85" s="144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8"/>
      <c r="I86" s="149"/>
      <c r="J86" s="149"/>
      <c r="K86" s="50"/>
    </row>
    <row r="87" spans="1:11" s="42" customFormat="1" ht="11.25" customHeight="1">
      <c r="A87" s="51" t="s">
        <v>67</v>
      </c>
      <c r="B87" s="52"/>
      <c r="C87" s="53">
        <v>2749039</v>
      </c>
      <c r="D87" s="53">
        <v>2537649.7800000003</v>
      </c>
      <c r="E87" s="53">
        <v>2552385</v>
      </c>
      <c r="F87" s="54">
        <f>IF(D87&gt;0,100*E87/D87,0)</f>
        <v>100.58066405049793</v>
      </c>
      <c r="G87" s="40"/>
      <c r="H87" s="150">
        <v>10955.779999999997</v>
      </c>
      <c r="I87" s="145">
        <v>8967.954999999996</v>
      </c>
      <c r="J87" s="14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2022-03-22T12:24:29Z</cp:lastPrinted>
  <dcterms:created xsi:type="dcterms:W3CDTF">2022-03-15T09:32:51Z</dcterms:created>
  <dcterms:modified xsi:type="dcterms:W3CDTF">2022-03-22T12:28:28Z</dcterms:modified>
  <cp:category/>
  <cp:version/>
  <cp:contentType/>
  <cp:contentStatus/>
</cp:coreProperties>
</file>