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2270" activeTab="4"/>
  </bookViews>
  <sheets>
    <sheet name="RESULTADO FINAL PORCINO 1" sheetId="1" r:id="rId1"/>
    <sheet name="RESULTADO FINAL PORCINO 2" sheetId="2" r:id="rId2"/>
    <sheet name="RESULTADO FINAL INTENSIVO 1" sheetId="3" r:id="rId3"/>
    <sheet name="RESULTADO FINAL INTENSIVO 2" sheetId="4" r:id="rId4"/>
    <sheet name="RESULTADO FINAL EXTENSIVO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4">'RESULTADO FINAL EXTENSIVO'!$A$1:$H$60</definedName>
    <definedName name="_xlnm.Print_Area" localSheetId="2">'RESULTADO FINAL INTENSIVO 1'!$A$1:$H$89</definedName>
    <definedName name="_xlnm.Print_Area" localSheetId="3">'RESULTADO FINAL INTENSIVO 2'!$A$1:$G$89</definedName>
    <definedName name="_xlnm.Print_Area" localSheetId="0">'RESULTADO FINAL PORCINO 1'!$A$1:$H$89</definedName>
    <definedName name="_xlnm.Print_Area" localSheetId="1">'RESULTADO FINAL PORCINO 2'!$A$1:$G$89</definedName>
    <definedName name="Category">'[3]Textes'!$A$18:$W$64</definedName>
    <definedName name="COUNTRIES">'[4]Countries'!$A$1:$AB$1</definedName>
    <definedName name="COUNTRY">#REF!</definedName>
    <definedName name="DATA">#REF!</definedName>
    <definedName name="DATASET">#REF!</definedName>
    <definedName name="dede">'[2]Textes'!$A$18:$M$64</definedName>
    <definedName name="ITEMS">'[4]Dictionary'!$A$9:$A$45</definedName>
    <definedName name="LANGUAGE">#REF!</definedName>
    <definedName name="LANGUAGES">'[4]Dictionary'!$B$1:$X$1</definedName>
    <definedName name="lg">'[1]Textes'!$B$1</definedName>
    <definedName name="libliv">'[1]Textes'!$A$4:$M$11</definedName>
    <definedName name="NUTS">'[4]Regions'!$A$2:$B$402</definedName>
    <definedName name="pays">'[1]Textes'!$A$68:$M$95</definedName>
    <definedName name="refyear">'[3]Dialog'!$H$18</definedName>
    <definedName name="REGIONS">'[4]Countries'!$A$2:$A$61</definedName>
    <definedName name="SUBTITLE1">'[4]Dictionary'!$A$4</definedName>
    <definedName name="SUBTITLE2">'[4]Dictionary'!$A$5</definedName>
    <definedName name="surveys">'[3]Textes'!$A$113:$W$116</definedName>
    <definedName name="testvalC">'[3]Textes'!$D$123:$E$151</definedName>
    <definedName name="TITLE">'[4]Dictionary'!$A$3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<sst xmlns="http://schemas.openxmlformats.org/spreadsheetml/2006/main" count="390" uniqueCount="131">
  <si>
    <t>GANADO PORCINO</t>
  </si>
  <si>
    <t>Provincias y Comunidades Autónomas</t>
  </si>
  <si>
    <t>Total animales</t>
  </si>
  <si>
    <t>Lechones</t>
  </si>
  <si>
    <t>Cerdos de 20-49 kg (peso vivo)</t>
  </si>
  <si>
    <t>Cerdos en cebo</t>
  </si>
  <si>
    <t>Total cerdos de cebo (peso vivo)</t>
  </si>
  <si>
    <t>De 50-79 kg</t>
  </si>
  <si>
    <t>De 80-109 kg</t>
  </si>
  <si>
    <t>&gt; 109 kg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</si>
  <si>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</si>
  <si>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</si>
  <si>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</si>
  <si>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</si>
  <si>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</si>
  <si>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</si>
  <si>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</si>
  <si>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Alava</t>
  </si>
  <si>
    <t xml:space="preserve"> Guipúzcoa</t>
  </si>
  <si>
    <t xml:space="preserve"> Vizcaya</t>
  </si>
  <si>
    <t xml:space="preserve"> PAIS VASCO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</si>
  <si>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</si>
  <si>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</si>
  <si>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</si>
  <si>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</si>
  <si>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</si>
  <si>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ARAGON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</si>
  <si>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</si>
  <si>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</si>
  <si>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</si>
  <si>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</si>
  <si>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</si>
  <si>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</si>
  <si>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Avila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</si>
  <si>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</si>
  <si>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</si>
  <si>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</si>
  <si>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</si>
  <si>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</si>
  <si>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</si>
  <si>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</si>
  <si>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</si>
  <si>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CASTILLA LEON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</si>
  <si>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</si>
  <si>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</si>
  <si>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</si>
  <si>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</si>
  <si>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</si>
  <si>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</si>
  <si>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 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</si>
  <si>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</si>
  <si>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</si>
  <si>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</si>
  <si>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</si>
  <si>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</si>
  <si>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</si>
  <si>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Caceres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</si>
  <si>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</si>
  <si>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</si>
  <si>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</si>
  <si>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</si>
  <si>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</si>
  <si>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</si>
  <si>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</si>
  <si>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</si>
  <si>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</si>
  <si>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ANDALUCIA</t>
  </si>
  <si>
    <t xml:space="preserve"> Palmas (Las)</t>
  </si>
  <si>
    <t xml:space="preserve"> S. C. Tenerife</t>
  </si>
  <si>
    <t xml:space="preserve"> CANARIAS</t>
  </si>
  <si>
    <t>ESPAÑA</t>
  </si>
  <si>
    <t>Verracos</t>
  </si>
  <si>
    <t>Cerdas Reproductoras</t>
  </si>
  <si>
    <t>Total Cerdas Reproductoras</t>
  </si>
  <si>
    <t>Nunca han parido</t>
  </si>
  <si>
    <t>Han parido</t>
  </si>
  <si>
    <t>Cerdas todavía no cubiertas</t>
  </si>
  <si>
    <t>Cerdas cubiertas por 1ª vez</t>
  </si>
  <si>
    <t>Cerdas cubiertas más veces</t>
  </si>
  <si>
    <t>Cerdas criando o en reposo</t>
  </si>
  <si>
    <t>TOTAL NACIONAL</t>
  </si>
  <si>
    <t>EFECTIVOS GANADEROS</t>
  </si>
  <si>
    <t>Provincias y</t>
  </si>
  <si>
    <t>Cerdos</t>
  </si>
  <si>
    <t>Cerdos para cebo de 50 o más kg de p.v.</t>
  </si>
  <si>
    <t>Comunidades Autónomas</t>
  </si>
  <si>
    <t>Total</t>
  </si>
  <si>
    <t>de 20 a 49</t>
  </si>
  <si>
    <t>De 50 a 79</t>
  </si>
  <si>
    <t>De 80 a 109</t>
  </si>
  <si>
    <t>De 110 o más</t>
  </si>
  <si>
    <t>kg de p.v.</t>
  </si>
  <si>
    <t>Avila</t>
  </si>
  <si>
    <t>Salamanca</t>
  </si>
  <si>
    <t xml:space="preserve"> CASTILLA Y LEON</t>
  </si>
  <si>
    <t>Ciudad Real</t>
  </si>
  <si>
    <t>Toledo</t>
  </si>
  <si>
    <t xml:space="preserve"> CASTILLA-LA MANCHA</t>
  </si>
  <si>
    <t>Badajoz</t>
  </si>
  <si>
    <t>Cáceres</t>
  </si>
  <si>
    <t>Cádiz</t>
  </si>
  <si>
    <t>Córdoba</t>
  </si>
  <si>
    <t>Huelva</t>
  </si>
  <si>
    <t>Málaga</t>
  </si>
  <si>
    <t>Sevilla</t>
  </si>
  <si>
    <t>Reproductores de 50 o más kg de p.v.</t>
  </si>
  <si>
    <t>Cerdas reproductoras</t>
  </si>
  <si>
    <t>Que nunca han parido</t>
  </si>
  <si>
    <t>Que ya han parido</t>
  </si>
  <si>
    <t>No cubiertas</t>
  </si>
  <si>
    <t>Cubiertas</t>
  </si>
  <si>
    <t xml:space="preserve"> </t>
  </si>
  <si>
    <r>
      <t>(*)</t>
    </r>
    <r>
      <rPr>
        <sz val="10"/>
        <rFont val="Arial"/>
        <family val="2"/>
      </rPr>
      <t xml:space="preserve"> Los efectivos de porcino extensivo están incluidos en los efectivos totales de porcino que se presentan en tablas anteriores.</t>
    </r>
  </si>
  <si>
    <t>Estimaciones</t>
  </si>
  <si>
    <t>Resultados enviados a posteriori</t>
  </si>
  <si>
    <t>Cerdos 20-49</t>
  </si>
  <si>
    <t>Cerdos&gt;50</t>
  </si>
  <si>
    <t>Cerdos 50-79</t>
  </si>
  <si>
    <t>Cerdos 80-109</t>
  </si>
  <si>
    <t>Cerdos &gt;110</t>
  </si>
  <si>
    <t>Total reproduc</t>
  </si>
  <si>
    <t>cubiertas no pari</t>
  </si>
  <si>
    <t>Cubiertas paridas</t>
  </si>
  <si>
    <t>Cálculos</t>
  </si>
  <si>
    <t>El total nacional quedaría</t>
  </si>
  <si>
    <t>GANADO PORCINO (Régimen Intensivo)</t>
  </si>
  <si>
    <t>ENCUESTAS GANADERAS, 2008</t>
  </si>
  <si>
    <r>
      <t xml:space="preserve"> 19.23.  GANADO PORCINO EXTENSIVO 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Análisis provincial del número de animales según tipos, 2008 (Diciembre)</t>
    </r>
  </si>
  <si>
    <t>Análisis provincial del censo de animales por tipos, DICIEMBRE DE 2008 (número de animales)</t>
  </si>
  <si>
    <t>Subidrección General de Estadística</t>
  </si>
  <si>
    <t>Secretaría General Técnica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</si>
</sst>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"/>
    <numFmt numFmtId="165" formatCode="#,##0.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0.0%"/>
    <numFmt numFmtId="176" formatCode="0.000%"/>
    <numFmt numFmtId="177" formatCode="0.0000%"/>
    <numFmt numFmtId="178" formatCode="0.00000%"/>
    <numFmt numFmtId="179" formatCode="_-* #,##0.00000\ _€_-;\-* #,##0.00000\ _€_-;_-* &quot;-&quot;??\ _€_-;_-@_-"/>
    <numFmt numFmtId="180" formatCode="_-* #,##0.0\ _€_-;\-* #,##0.0\ _€_-;_-* &quot;-&quot;?\ _€_-;_-@_-"/>
    <numFmt numFmtId="181" formatCode="#,##0_);\(#,##0\)"/>
    <numFmt numFmtId="182" formatCode="_-* #,##0\ _P_t_a_-;\-* #,##0\ _P_t_a_-;_-* &quot;-&quot;\ _P_t_a_-;_-@_-"/>
    <numFmt numFmtId="183" formatCode="#,##0.00_ ;\-#,##0.00\ "/>
    <numFmt numFmtId="184" formatCode="#,##0.0_ ;\-#,##0.0\ "/>
    <numFmt numFmtId="185" formatCode="#,##0.000_ ;\-#,##0.000\ "/>
    <numFmt numFmtId="186" formatCode="#,##0.000"/>
    <numFmt numFmtId="187" formatCode="#,##0.0"/>
    <numFmt numFmtId="188" formatCode="\ \ \ \ \ @"/>
    <numFmt numFmtId="189" formatCode="\ \ \ \ \ \ \ \ \ \ \ \ \ \ @"/>
    <numFmt numFmtId="190" formatCode="\ \ \ \ \ \ \ \ \ \ \ \ \ \ \ \ \ \ \ \ @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* #,##0_-;\-* #,##0_-;_-* &quot;-&quot;_-;_-@_-"/>
    <numFmt numFmtId="197" formatCode="_-&quot;£&quot;* #,##0.00_-;\-&quot;£&quot;* #,##0.00_-;_-&quot;£&quot;* &quot;-&quot;??_-;_-@_-"/>
    <numFmt numFmtId="198" formatCode="_-* #,##0.00_-;\-* #,##0.00_-;_-* &quot;-&quot;??_-;_-@_-"/>
    <numFmt numFmtId="199" formatCode="#,##0__;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9"/>
      <name val="Georgia"/>
      <family val="1"/>
    </font>
    <font>
      <sz val="10"/>
      <color indexed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7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181">
    <xf numFmtId="0" fontId="0" fillId="0" borderId="0" xfId="0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6" fillId="0" borderId="14" xfId="0" applyFont="1" applyBorder="1" applyAlignment="1">
      <alignment horizontal="left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164" fontId="0" fillId="0" borderId="10" xfId="0" applyNumberFormat="1" applyFont="1" applyBorder="1" applyAlignment="1" applyProtection="1">
      <alignment horizontal="right"/>
      <protection/>
    </xf>
    <xf numFmtId="164" fontId="0" fillId="0" borderId="18" xfId="0" applyNumberFormat="1" applyFont="1" applyBorder="1" applyAlignment="1" applyProtection="1">
      <alignment horizontal="right"/>
      <protection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 applyProtection="1" quotePrefix="1">
      <alignment horizontal="right"/>
      <protection/>
    </xf>
    <xf numFmtId="164" fontId="5" fillId="0" borderId="11" xfId="0" applyNumberFormat="1" applyFont="1" applyBorder="1" applyAlignment="1" applyProtection="1">
      <alignment horizontal="right"/>
      <protection/>
    </xf>
    <xf numFmtId="164" fontId="5" fillId="0" borderId="0" xfId="0" applyNumberFormat="1" applyFont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6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24" borderId="20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/>
    </xf>
    <xf numFmtId="164" fontId="0" fillId="0" borderId="23" xfId="0" applyNumberFormat="1" applyFont="1" applyBorder="1" applyAlignment="1" applyProtection="1">
      <alignment horizontal="right"/>
      <protection/>
    </xf>
    <xf numFmtId="0" fontId="0" fillId="0" borderId="21" xfId="0" applyFont="1" applyBorder="1" applyAlignment="1">
      <alignment/>
    </xf>
    <xf numFmtId="164" fontId="0" fillId="0" borderId="24" xfId="0" applyNumberFormat="1" applyFont="1" applyBorder="1" applyAlignment="1" applyProtection="1">
      <alignment horizontal="right"/>
      <protection/>
    </xf>
    <xf numFmtId="0" fontId="5" fillId="0" borderId="21" xfId="0" applyFont="1" applyBorder="1" applyAlignment="1">
      <alignment/>
    </xf>
    <xf numFmtId="164" fontId="5" fillId="0" borderId="24" xfId="0" applyNumberFormat="1" applyFont="1" applyBorder="1" applyAlignment="1">
      <alignment horizontal="right"/>
    </xf>
    <xf numFmtId="164" fontId="0" fillId="0" borderId="24" xfId="0" applyNumberFormat="1" applyFont="1" applyBorder="1" applyAlignment="1">
      <alignment horizontal="right"/>
    </xf>
    <xf numFmtId="164" fontId="5" fillId="0" borderId="24" xfId="0" applyNumberFormat="1" applyFont="1" applyBorder="1" applyAlignment="1" applyProtection="1">
      <alignment horizontal="right"/>
      <protection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8" fillId="0" borderId="26" xfId="0" applyFont="1" applyFill="1" applyBorder="1" applyAlignment="1" quotePrefix="1">
      <alignment horizontal="left"/>
    </xf>
    <xf numFmtId="0" fontId="8" fillId="0" borderId="26" xfId="0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/>
    </xf>
    <xf numFmtId="0" fontId="6" fillId="0" borderId="14" xfId="0" applyFont="1" applyBorder="1" applyAlignment="1" quotePrefix="1">
      <alignment horizontal="left"/>
    </xf>
    <xf numFmtId="0" fontId="8" fillId="0" borderId="26" xfId="0" applyFont="1" applyBorder="1" applyAlignment="1" quotePrefix="1">
      <alignment horizontal="left"/>
    </xf>
    <xf numFmtId="174" fontId="5" fillId="24" borderId="27" xfId="48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164" fontId="5" fillId="0" borderId="28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3" fontId="6" fillId="0" borderId="33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0" fontId="6" fillId="0" borderId="14" xfId="0" applyFont="1" applyFill="1" applyBorder="1" applyAlignment="1" quotePrefix="1">
      <alignment horizontal="left"/>
    </xf>
    <xf numFmtId="174" fontId="5" fillId="0" borderId="27" xfId="48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6" fillId="0" borderId="26" xfId="0" applyFont="1" applyFill="1" applyBorder="1" applyAlignment="1" quotePrefix="1">
      <alignment horizontal="left"/>
    </xf>
    <xf numFmtId="0" fontId="6" fillId="0" borderId="25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 quotePrefix="1">
      <alignment horizontal="center" vertical="center" wrapText="1"/>
    </xf>
    <xf numFmtId="0" fontId="6" fillId="0" borderId="34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7" fontId="4" fillId="0" borderId="20" xfId="0" applyNumberFormat="1" applyFont="1" applyBorder="1" applyAlignment="1" quotePrefix="1">
      <alignment horizontal="center"/>
    </xf>
    <xf numFmtId="17" fontId="4" fillId="0" borderId="18" xfId="0" applyNumberFormat="1" applyFont="1" applyBorder="1" applyAlignment="1" quotePrefix="1">
      <alignment horizontal="center"/>
    </xf>
    <xf numFmtId="17" fontId="4" fillId="0" borderId="23" xfId="0" applyNumberFormat="1" applyFont="1" applyBorder="1" applyAlignment="1" quotePrefix="1">
      <alignment horizontal="center"/>
    </xf>
    <xf numFmtId="0" fontId="5" fillId="0" borderId="21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24" xfId="0" applyFont="1" applyBorder="1" applyAlignment="1" quotePrefix="1">
      <alignment horizontal="center"/>
    </xf>
    <xf numFmtId="0" fontId="5" fillId="0" borderId="37" xfId="0" applyFont="1" applyBorder="1" applyAlignment="1" quotePrefix="1">
      <alignment horizontal="center"/>
    </xf>
    <xf numFmtId="0" fontId="5" fillId="0" borderId="33" xfId="0" applyFont="1" applyBorder="1" applyAlignment="1" quotePrefix="1">
      <alignment horizontal="center"/>
    </xf>
    <xf numFmtId="0" fontId="5" fillId="0" borderId="38" xfId="0" applyFont="1" applyBorder="1" applyAlignment="1" quotePrefix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 quotePrefix="1">
      <alignment horizontal="center" vertical="center" wrapText="1"/>
    </xf>
    <xf numFmtId="0" fontId="6" fillId="0" borderId="26" xfId="0" applyFont="1" applyBorder="1" applyAlignment="1" quotePrefix="1">
      <alignment horizontal="center" vertical="center" wrapText="1"/>
    </xf>
    <xf numFmtId="0" fontId="0" fillId="0" borderId="26" xfId="0" applyBorder="1" applyAlignment="1">
      <alignment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 quotePrefix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 quotePrefix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 quotePrefix="1">
      <alignment horizontal="center" vertical="center" wrapText="1"/>
    </xf>
    <xf numFmtId="0" fontId="6" fillId="0" borderId="26" xfId="0" applyFont="1" applyFill="1" applyBorder="1" applyAlignment="1" quotePrefix="1">
      <alignment horizontal="center" vertical="center" wrapText="1"/>
    </xf>
    <xf numFmtId="0" fontId="0" fillId="0" borderId="26" xfId="0" applyFont="1" applyFill="1" applyBorder="1" applyAlignment="1">
      <alignment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 quotePrefix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 quotePrefix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6" fillId="0" borderId="11" xfId="0" applyFont="1" applyBorder="1" applyAlignment="1" quotePrefix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ublication1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2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0</xdr:row>
      <xdr:rowOff>0</xdr:rowOff>
    </xdr:from>
    <xdr:to>
      <xdr:col>3</xdr:col>
      <xdr:colOff>9525</xdr:colOff>
      <xdr:row>2</xdr:row>
      <xdr:rowOff>114300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0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0</xdr:row>
      <xdr:rowOff>0</xdr:rowOff>
    </xdr:from>
    <xdr:to>
      <xdr:col>2</xdr:col>
      <xdr:colOff>866775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0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2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0</xdr:row>
      <xdr:rowOff>0</xdr:rowOff>
    </xdr:from>
    <xdr:to>
      <xdr:col>2</xdr:col>
      <xdr:colOff>800100</xdr:colOff>
      <xdr:row>2</xdr:row>
      <xdr:rowOff>142875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0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0</xdr:row>
      <xdr:rowOff>0</xdr:rowOff>
    </xdr:from>
    <xdr:to>
      <xdr:col>2</xdr:col>
      <xdr:colOff>752475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0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0</xdr:row>
      <xdr:rowOff>0</xdr:rowOff>
    </xdr:from>
    <xdr:to>
      <xdr:col>2</xdr:col>
      <xdr:colOff>0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0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workbookViewId="0" topLeftCell="A1">
      <selection activeCell="B90" sqref="B90"/>
    </sheetView>
  </sheetViews>
  <sheetFormatPr defaultColWidth="11.421875" defaultRowHeight="12.75"/>
  <cols>
    <col min="1" max="1" width="21.7109375" style="0" customWidth="1"/>
    <col min="2" max="2" width="11.7109375" style="0" bestFit="1" customWidth="1"/>
  </cols>
  <sheetData>
    <row r="1" ht="15">
      <c r="D1" s="98" t="s">
        <v>130</v>
      </c>
    </row>
    <row r="2" spans="4:5" ht="15">
      <c r="D2" s="100" t="s">
        <v>129</v>
      </c>
      <c r="E2" s="98"/>
    </row>
    <row r="3" ht="12.75" customHeight="1" thickBot="1"/>
    <row r="4" spans="1:8" ht="15.75">
      <c r="A4" s="110" t="s">
        <v>126</v>
      </c>
      <c r="B4" s="111"/>
      <c r="C4" s="111"/>
      <c r="D4" s="111"/>
      <c r="E4" s="111"/>
      <c r="F4" s="111"/>
      <c r="G4" s="111"/>
      <c r="H4" s="112"/>
    </row>
    <row r="5" spans="1:8" ht="12.75">
      <c r="A5" s="113" t="s">
        <v>0</v>
      </c>
      <c r="B5" s="114"/>
      <c r="C5" s="114"/>
      <c r="D5" s="114"/>
      <c r="E5" s="114"/>
      <c r="F5" s="114"/>
      <c r="G5" s="114"/>
      <c r="H5" s="115"/>
    </row>
    <row r="6" spans="1:8" ht="13.5" thickBot="1">
      <c r="A6" s="116" t="s">
        <v>128</v>
      </c>
      <c r="B6" s="117"/>
      <c r="C6" s="117"/>
      <c r="D6" s="117"/>
      <c r="E6" s="117"/>
      <c r="F6" s="117"/>
      <c r="G6" s="117"/>
      <c r="H6" s="118"/>
    </row>
    <row r="7" spans="1:8" ht="12.75" customHeight="1">
      <c r="A7" s="126" t="s">
        <v>1</v>
      </c>
      <c r="B7" s="129" t="s">
        <v>2</v>
      </c>
      <c r="C7" s="122" t="s">
        <v>3</v>
      </c>
      <c r="D7" s="125" t="s">
        <v>4</v>
      </c>
      <c r="E7" s="119" t="s">
        <v>5</v>
      </c>
      <c r="F7" s="120"/>
      <c r="G7" s="120"/>
      <c r="H7" s="121"/>
    </row>
    <row r="8" spans="1:8" ht="12.75" customHeight="1">
      <c r="A8" s="127"/>
      <c r="B8" s="130"/>
      <c r="C8" s="123"/>
      <c r="D8" s="105"/>
      <c r="E8" s="104" t="s">
        <v>6</v>
      </c>
      <c r="F8" s="101" t="s">
        <v>7</v>
      </c>
      <c r="G8" s="104" t="s">
        <v>8</v>
      </c>
      <c r="H8" s="107" t="s">
        <v>9</v>
      </c>
    </row>
    <row r="9" spans="1:8" ht="12.75" customHeight="1">
      <c r="A9" s="127"/>
      <c r="B9" s="131"/>
      <c r="C9" s="123"/>
      <c r="D9" s="105"/>
      <c r="E9" s="105"/>
      <c r="F9" s="102"/>
      <c r="G9" s="105"/>
      <c r="H9" s="108"/>
    </row>
    <row r="10" spans="1:8" ht="12.75">
      <c r="A10" s="128"/>
      <c r="B10" s="132"/>
      <c r="C10" s="123"/>
      <c r="D10" s="105"/>
      <c r="E10" s="105"/>
      <c r="F10" s="102"/>
      <c r="G10" s="105"/>
      <c r="H10" s="108"/>
    </row>
    <row r="11" spans="1:8" ht="13.5" thickBot="1">
      <c r="A11" s="128"/>
      <c r="B11" s="133"/>
      <c r="C11" s="124"/>
      <c r="D11" s="106"/>
      <c r="E11" s="106"/>
      <c r="F11" s="103"/>
      <c r="G11" s="106"/>
      <c r="H11" s="109"/>
    </row>
    <row r="12" spans="1:14" ht="12.75">
      <c r="A12" s="61" t="s">
        <v>10</v>
      </c>
      <c r="B12" s="1">
        <f>+C12+D12+E12+'RESULTADO FINAL PORCINO 2'!B12+'RESULTADO FINAL PORCINO 2'!C12</f>
        <v>273462.63</v>
      </c>
      <c r="C12" s="1">
        <v>122277.73</v>
      </c>
      <c r="D12" s="1">
        <v>30554.74</v>
      </c>
      <c r="E12" s="2">
        <v>83907.02</v>
      </c>
      <c r="F12" s="2">
        <v>80361.18</v>
      </c>
      <c r="G12" s="70">
        <v>3480.51</v>
      </c>
      <c r="H12" s="85">
        <v>65.33</v>
      </c>
      <c r="I12" s="8"/>
      <c r="J12" s="8"/>
      <c r="K12" s="8"/>
      <c r="L12" s="8"/>
      <c r="M12" s="8"/>
      <c r="N12" s="8"/>
    </row>
    <row r="13" spans="1:14" ht="12.75">
      <c r="A13" s="62" t="s">
        <v>11</v>
      </c>
      <c r="B13" s="2">
        <f>+C13+D13+E13+'RESULTADO FINAL PORCINO 2'!B13+'RESULTADO FINAL PORCINO 2'!C13</f>
        <v>175788.11</v>
      </c>
      <c r="C13" s="2">
        <v>45806.14</v>
      </c>
      <c r="D13" s="2">
        <v>36161.57</v>
      </c>
      <c r="E13" s="2">
        <v>80174.88</v>
      </c>
      <c r="F13" s="2">
        <v>59760.84</v>
      </c>
      <c r="G13" s="70">
        <v>11677.26</v>
      </c>
      <c r="H13" s="5">
        <v>8736.8</v>
      </c>
      <c r="I13" s="8"/>
      <c r="J13" s="8"/>
      <c r="K13" s="8"/>
      <c r="L13" s="8"/>
      <c r="M13" s="8"/>
      <c r="N13" s="8"/>
    </row>
    <row r="14" spans="1:14" ht="12.75">
      <c r="A14" s="62" t="s">
        <v>12</v>
      </c>
      <c r="B14" s="2">
        <f>+C14+D14+E14+'RESULTADO FINAL PORCINO 2'!B14+'RESULTADO FINAL PORCINO 2'!C14</f>
        <v>335754.80000000005</v>
      </c>
      <c r="C14" s="2">
        <v>113849.55</v>
      </c>
      <c r="D14" s="2">
        <v>87448.99</v>
      </c>
      <c r="E14" s="2">
        <v>89104.36</v>
      </c>
      <c r="F14" s="2">
        <v>46422.86</v>
      </c>
      <c r="G14" s="70">
        <v>27596.23</v>
      </c>
      <c r="H14" s="5">
        <v>15085.27</v>
      </c>
      <c r="I14" s="8"/>
      <c r="J14" s="8"/>
      <c r="K14" s="8"/>
      <c r="L14" s="8"/>
      <c r="M14" s="8"/>
      <c r="N14" s="8"/>
    </row>
    <row r="15" spans="1:14" ht="12.75">
      <c r="A15" s="62" t="s">
        <v>13</v>
      </c>
      <c r="B15" s="2">
        <f>+C15+D15+E15+'RESULTADO FINAL PORCINO 2'!B15+'RESULTADO FINAL PORCINO 2'!C15</f>
        <v>281124.86</v>
      </c>
      <c r="C15" s="2">
        <v>76199.42</v>
      </c>
      <c r="D15" s="2">
        <v>81615.95</v>
      </c>
      <c r="E15" s="2">
        <v>104935.4</v>
      </c>
      <c r="F15" s="2">
        <v>101229.49</v>
      </c>
      <c r="G15" s="70">
        <v>3705.92</v>
      </c>
      <c r="H15" s="5">
        <v>0</v>
      </c>
      <c r="I15" s="8"/>
      <c r="J15" s="8"/>
      <c r="K15" s="8"/>
      <c r="L15" s="8"/>
      <c r="M15" s="8"/>
      <c r="N15" s="8"/>
    </row>
    <row r="16" spans="1:14" ht="12.75">
      <c r="A16" s="63" t="s">
        <v>14</v>
      </c>
      <c r="B16" s="4">
        <f>+C16+D16+E16+'RESULTADO FINAL PORCINO 2'!B16+'RESULTADO FINAL PORCINO 2'!C16</f>
        <v>1066130.4</v>
      </c>
      <c r="C16" s="4">
        <v>358132.84</v>
      </c>
      <c r="D16" s="4">
        <v>235781.25</v>
      </c>
      <c r="E16" s="4">
        <v>358121.66</v>
      </c>
      <c r="F16" s="4">
        <v>287774.37</v>
      </c>
      <c r="G16" s="71">
        <v>46459.92</v>
      </c>
      <c r="H16" s="66">
        <v>23887.4</v>
      </c>
      <c r="I16" s="8"/>
      <c r="J16" s="8"/>
      <c r="K16" s="8"/>
      <c r="L16" s="8"/>
      <c r="M16" s="8"/>
      <c r="N16" s="8"/>
    </row>
    <row r="17" spans="1:14" ht="13.5" thickBot="1">
      <c r="A17" s="7"/>
      <c r="B17" s="3"/>
      <c r="C17" s="3"/>
      <c r="D17" s="81"/>
      <c r="E17" s="3"/>
      <c r="F17" s="3"/>
      <c r="G17" s="82"/>
      <c r="H17" s="83"/>
      <c r="I17" s="8"/>
      <c r="J17" s="8"/>
      <c r="K17" s="8"/>
      <c r="L17" s="8"/>
      <c r="M17" s="8"/>
      <c r="N17" s="8"/>
    </row>
    <row r="18" spans="1:14" ht="12.75">
      <c r="A18" s="90" t="s">
        <v>15</v>
      </c>
      <c r="B18" s="91">
        <f>+C18+D18+E18+'RESULTADO FINAL PORCINO 2'!B18+'RESULTADO FINAL PORCINO 2'!C18</f>
        <v>20011</v>
      </c>
      <c r="C18" s="91">
        <v>5186</v>
      </c>
      <c r="D18" s="93">
        <v>4322</v>
      </c>
      <c r="E18" s="91">
        <v>7778</v>
      </c>
      <c r="F18" s="91">
        <v>3889</v>
      </c>
      <c r="G18" s="95">
        <v>3111</v>
      </c>
      <c r="H18" s="94">
        <v>778</v>
      </c>
      <c r="I18" s="8"/>
      <c r="J18" s="8"/>
      <c r="K18" s="8"/>
      <c r="L18" s="8"/>
      <c r="M18" s="8"/>
      <c r="N18" s="8"/>
    </row>
    <row r="19" spans="1:14" ht="13.5" thickBot="1">
      <c r="A19" s="80"/>
      <c r="B19" s="3"/>
      <c r="C19" s="3"/>
      <c r="D19" s="81"/>
      <c r="E19" s="3"/>
      <c r="F19" s="3"/>
      <c r="G19" s="82"/>
      <c r="H19" s="83"/>
      <c r="I19" s="8"/>
      <c r="J19" s="8"/>
      <c r="K19" s="8"/>
      <c r="L19" s="8"/>
      <c r="M19" s="8"/>
      <c r="N19" s="8"/>
    </row>
    <row r="20" spans="1:14" ht="12.75">
      <c r="A20" s="90" t="s">
        <v>16</v>
      </c>
      <c r="B20" s="91">
        <f>+C20+D20+E20+'RESULTADO FINAL PORCINO 2'!B20+'RESULTADO FINAL PORCINO 2'!C20</f>
        <v>3811.84</v>
      </c>
      <c r="C20" s="92">
        <v>1309.34</v>
      </c>
      <c r="D20" s="93">
        <v>415.05</v>
      </c>
      <c r="E20" s="91">
        <v>1372.41</v>
      </c>
      <c r="F20" s="91">
        <v>507.26</v>
      </c>
      <c r="G20" s="95">
        <v>497.26</v>
      </c>
      <c r="H20" s="94">
        <v>367.89</v>
      </c>
      <c r="I20" s="8"/>
      <c r="J20" s="8"/>
      <c r="K20" s="8"/>
      <c r="L20" s="8"/>
      <c r="M20" s="8"/>
      <c r="N20" s="8"/>
    </row>
    <row r="21" spans="1:14" ht="13.5" thickBot="1">
      <c r="A21" s="80"/>
      <c r="B21" s="3"/>
      <c r="C21" s="3"/>
      <c r="D21" s="3"/>
      <c r="E21" s="3"/>
      <c r="F21" s="3"/>
      <c r="G21" s="82"/>
      <c r="H21" s="83"/>
      <c r="I21" s="8"/>
      <c r="J21" s="8"/>
      <c r="K21" s="8"/>
      <c r="L21" s="8"/>
      <c r="M21" s="8"/>
      <c r="N21" s="8"/>
    </row>
    <row r="22" spans="1:14" ht="12.75">
      <c r="A22" s="64" t="s">
        <v>17</v>
      </c>
      <c r="B22" s="2">
        <f>+C22+D22+E22+'RESULTADO FINAL PORCINO 2'!B22+'RESULTADO FINAL PORCINO 2'!C22</f>
        <v>17121</v>
      </c>
      <c r="C22" s="2">
        <v>6055</v>
      </c>
      <c r="D22" s="2">
        <v>2445</v>
      </c>
      <c r="E22" s="2">
        <v>6055</v>
      </c>
      <c r="F22" s="2">
        <v>2617.2880891123846</v>
      </c>
      <c r="G22" s="70">
        <v>2598.0488948660973</v>
      </c>
      <c r="H22" s="5">
        <v>839.6630160215179</v>
      </c>
      <c r="I22" s="8"/>
      <c r="J22" s="8"/>
      <c r="K22" s="8"/>
      <c r="L22" s="8"/>
      <c r="M22" s="8"/>
      <c r="N22" s="8"/>
    </row>
    <row r="23" spans="1:14" ht="12.75">
      <c r="A23" s="64" t="s">
        <v>18</v>
      </c>
      <c r="B23" s="2">
        <f>+C23+D23+E23+'RESULTADO FINAL PORCINO 2'!B23+'RESULTADO FINAL PORCINO 2'!C23</f>
        <v>8582</v>
      </c>
      <c r="C23" s="2">
        <v>2659</v>
      </c>
      <c r="D23" s="96">
        <v>1098</v>
      </c>
      <c r="E23" s="2">
        <v>3221</v>
      </c>
      <c r="F23" s="2">
        <v>1392.2848777920713</v>
      </c>
      <c r="G23" s="70">
        <v>1382.0504525786457</v>
      </c>
      <c r="H23" s="5">
        <v>446.6646696292831</v>
      </c>
      <c r="I23" s="8"/>
      <c r="J23" s="8"/>
      <c r="K23" s="8"/>
      <c r="L23" s="8"/>
      <c r="M23" s="8"/>
      <c r="N23" s="8"/>
    </row>
    <row r="24" spans="1:14" ht="12.75">
      <c r="A24" s="65" t="s">
        <v>19</v>
      </c>
      <c r="B24" s="2">
        <f>+C24+D24+E24+'RESULTADO FINAL PORCINO 2'!B24+'RESULTADO FINAL PORCINO 2'!C24</f>
        <v>6654</v>
      </c>
      <c r="C24" s="2">
        <v>2594</v>
      </c>
      <c r="D24" s="96">
        <v>665</v>
      </c>
      <c r="E24" s="2">
        <v>1690</v>
      </c>
      <c r="F24" s="2">
        <v>730.5065021634897</v>
      </c>
      <c r="G24" s="70">
        <v>725.1366857677464</v>
      </c>
      <c r="H24" s="5">
        <v>234.35681206876387</v>
      </c>
      <c r="I24" s="8"/>
      <c r="J24" s="8"/>
      <c r="K24" s="8"/>
      <c r="L24" s="8"/>
      <c r="M24" s="8"/>
      <c r="N24" s="8"/>
    </row>
    <row r="25" spans="1:14" ht="12.75">
      <c r="A25" s="79" t="s">
        <v>20</v>
      </c>
      <c r="B25" s="4">
        <f>+C25+D25+E25+'RESULTADO FINAL PORCINO 2'!B25+'RESULTADO FINAL PORCINO 2'!C25</f>
        <v>32357</v>
      </c>
      <c r="C25" s="4">
        <v>11308</v>
      </c>
      <c r="D25" s="4">
        <v>4208</v>
      </c>
      <c r="E25" s="4">
        <v>10966</v>
      </c>
      <c r="F25" s="4">
        <v>4740.079469067946</v>
      </c>
      <c r="G25" s="71">
        <v>4705.23603321249</v>
      </c>
      <c r="H25" s="66">
        <v>1520.684497719565</v>
      </c>
      <c r="I25" s="8"/>
      <c r="J25" s="8"/>
      <c r="K25" s="8"/>
      <c r="L25" s="8"/>
      <c r="M25" s="8"/>
      <c r="N25" s="8"/>
    </row>
    <row r="26" spans="1:14" ht="13.5" thickBot="1">
      <c r="A26" s="80"/>
      <c r="B26" s="3"/>
      <c r="C26" s="3"/>
      <c r="D26" s="81"/>
      <c r="E26" s="3"/>
      <c r="F26" s="3"/>
      <c r="G26" s="82"/>
      <c r="H26" s="83"/>
      <c r="I26" s="8"/>
      <c r="J26" s="8"/>
      <c r="K26" s="8"/>
      <c r="L26" s="8"/>
      <c r="M26" s="8"/>
      <c r="N26" s="8"/>
    </row>
    <row r="27" spans="1:14" ht="12.75">
      <c r="A27" s="63" t="s">
        <v>21</v>
      </c>
      <c r="B27" s="4">
        <f>+C27+D27+E27+'RESULTADO FINAL PORCINO 2'!B27+'RESULTADO FINAL PORCINO 2'!C27</f>
        <v>559542.81</v>
      </c>
      <c r="C27" s="4">
        <v>160895.36</v>
      </c>
      <c r="D27" s="84">
        <v>152843.44</v>
      </c>
      <c r="E27" s="4">
        <v>179639.14</v>
      </c>
      <c r="F27" s="4">
        <v>87541.53</v>
      </c>
      <c r="G27" s="71">
        <v>90573.17</v>
      </c>
      <c r="H27" s="66">
        <v>1524.41</v>
      </c>
      <c r="I27" s="8"/>
      <c r="J27" s="8"/>
      <c r="K27" s="8"/>
      <c r="L27" s="8"/>
      <c r="M27" s="8"/>
      <c r="N27" s="8"/>
    </row>
    <row r="28" spans="1:14" ht="13.5" thickBot="1">
      <c r="A28" s="7"/>
      <c r="B28" s="3"/>
      <c r="C28" s="3"/>
      <c r="D28" s="81"/>
      <c r="E28" s="3"/>
      <c r="F28" s="3"/>
      <c r="G28" s="82"/>
      <c r="H28" s="83"/>
      <c r="I28" s="8"/>
      <c r="J28" s="8"/>
      <c r="K28" s="8"/>
      <c r="L28" s="8"/>
      <c r="M28" s="8"/>
      <c r="N28" s="8"/>
    </row>
    <row r="29" spans="1:14" ht="12.75">
      <c r="A29" s="63" t="s">
        <v>22</v>
      </c>
      <c r="B29" s="4">
        <f>+C29+D29+E29+'RESULTADO FINAL PORCINO 2'!B29+'RESULTADO FINAL PORCINO 2'!C29</f>
        <v>135807.6</v>
      </c>
      <c r="C29" s="4">
        <v>12834.67</v>
      </c>
      <c r="D29" s="84">
        <v>24077.84</v>
      </c>
      <c r="E29" s="4">
        <v>92683.16</v>
      </c>
      <c r="F29" s="4">
        <v>55580.98</v>
      </c>
      <c r="G29" s="71">
        <v>36446.53</v>
      </c>
      <c r="H29" s="66">
        <v>655.66</v>
      </c>
      <c r="I29" s="8"/>
      <c r="J29" s="8"/>
      <c r="K29" s="8"/>
      <c r="L29" s="8"/>
      <c r="M29" s="8"/>
      <c r="N29" s="8"/>
    </row>
    <row r="30" spans="1:14" ht="13.5" thickBot="1">
      <c r="A30" s="7"/>
      <c r="B30" s="3"/>
      <c r="C30" s="3"/>
      <c r="D30" s="81"/>
      <c r="E30" s="3"/>
      <c r="F30" s="3"/>
      <c r="G30" s="82"/>
      <c r="H30" s="83"/>
      <c r="I30" s="8"/>
      <c r="J30" s="8"/>
      <c r="K30" s="8"/>
      <c r="L30" s="8"/>
      <c r="M30" s="8"/>
      <c r="N30" s="8"/>
    </row>
    <row r="31" spans="1:14" ht="12.75">
      <c r="A31" s="62" t="s">
        <v>23</v>
      </c>
      <c r="B31" s="2">
        <f>+C31+D31+E31+'RESULTADO FINAL PORCINO 2'!B31+'RESULTADO FINAL PORCINO 2'!C31</f>
        <v>2445505.4000000004</v>
      </c>
      <c r="C31" s="2">
        <v>542364.03</v>
      </c>
      <c r="D31" s="2">
        <v>714911.13</v>
      </c>
      <c r="E31" s="2">
        <v>1021710.98</v>
      </c>
      <c r="F31" s="2">
        <v>523726.85</v>
      </c>
      <c r="G31" s="88">
        <v>477639</v>
      </c>
      <c r="H31" s="85">
        <v>20345.12</v>
      </c>
      <c r="I31" s="8"/>
      <c r="J31" s="8"/>
      <c r="K31" s="8"/>
      <c r="L31" s="8"/>
      <c r="M31" s="8"/>
      <c r="N31" s="8"/>
    </row>
    <row r="32" spans="1:14" ht="12.75">
      <c r="A32" s="62" t="s">
        <v>24</v>
      </c>
      <c r="B32" s="2">
        <f>+C32+D32+E32+'RESULTADO FINAL PORCINO 2'!B32+'RESULTADO FINAL PORCINO 2'!C32</f>
        <v>938609.31</v>
      </c>
      <c r="C32" s="2">
        <v>215883.85</v>
      </c>
      <c r="D32" s="2">
        <v>273208.9</v>
      </c>
      <c r="E32" s="2">
        <v>364758.55</v>
      </c>
      <c r="F32" s="2">
        <v>141579.94</v>
      </c>
      <c r="G32" s="70">
        <v>159914.07</v>
      </c>
      <c r="H32" s="5">
        <v>63264.55</v>
      </c>
      <c r="I32" s="8"/>
      <c r="J32" s="8"/>
      <c r="K32" s="8"/>
      <c r="L32" s="8"/>
      <c r="M32" s="8"/>
      <c r="N32" s="8"/>
    </row>
    <row r="33" spans="1:14" ht="12.75">
      <c r="A33" s="62" t="s">
        <v>25</v>
      </c>
      <c r="B33" s="2">
        <f>+C33+D33+E33+'RESULTADO FINAL PORCINO 2'!B33+'RESULTADO FINAL PORCINO 2'!C33</f>
        <v>2047947.6</v>
      </c>
      <c r="C33" s="2">
        <v>788695.51</v>
      </c>
      <c r="D33" s="2">
        <v>397114.36</v>
      </c>
      <c r="E33" s="2">
        <v>641562.02</v>
      </c>
      <c r="F33" s="2">
        <v>334304.96</v>
      </c>
      <c r="G33" s="70">
        <v>277014.18</v>
      </c>
      <c r="H33" s="5">
        <v>30242.9</v>
      </c>
      <c r="I33" s="8"/>
      <c r="J33" s="8"/>
      <c r="K33" s="8"/>
      <c r="L33" s="8"/>
      <c r="M33" s="8"/>
      <c r="N33" s="8"/>
    </row>
    <row r="34" spans="1:14" ht="12.75">
      <c r="A34" s="63" t="s">
        <v>26</v>
      </c>
      <c r="B34" s="4">
        <f>+C34+D34+E34+'RESULTADO FINAL PORCINO 2'!B34+'RESULTADO FINAL PORCINO 2'!C34</f>
        <v>5432062.31</v>
      </c>
      <c r="C34" s="4">
        <v>1546943.39</v>
      </c>
      <c r="D34" s="4">
        <v>1385234.39</v>
      </c>
      <c r="E34" s="4">
        <v>2028031.55</v>
      </c>
      <c r="F34" s="4">
        <v>999611.75</v>
      </c>
      <c r="G34" s="71">
        <v>914567.25</v>
      </c>
      <c r="H34" s="66">
        <v>113852.57</v>
      </c>
      <c r="I34" s="8"/>
      <c r="J34" s="8"/>
      <c r="K34" s="8"/>
      <c r="L34" s="8"/>
      <c r="M34" s="8"/>
      <c r="N34" s="8"/>
    </row>
    <row r="35" spans="1:14" ht="13.5" thickBot="1">
      <c r="A35" s="7"/>
      <c r="B35" s="3"/>
      <c r="C35" s="3"/>
      <c r="D35" s="3"/>
      <c r="E35" s="3"/>
      <c r="F35" s="3"/>
      <c r="G35" s="82"/>
      <c r="H35" s="83"/>
      <c r="I35" s="8"/>
      <c r="J35" s="8"/>
      <c r="K35" s="8"/>
      <c r="L35" s="8"/>
      <c r="M35" s="8"/>
      <c r="N35" s="8"/>
    </row>
    <row r="36" spans="1:14" ht="12.75">
      <c r="A36" s="65" t="s">
        <v>27</v>
      </c>
      <c r="B36" s="2">
        <f>+C36+D36+E36+'RESULTADO FINAL PORCINO 2'!B36+'RESULTADO FINAL PORCINO 2'!C36</f>
        <v>1712128.25</v>
      </c>
      <c r="C36" s="2">
        <v>569416.48</v>
      </c>
      <c r="D36" s="2">
        <v>420038.1</v>
      </c>
      <c r="E36" s="2">
        <v>537850.47</v>
      </c>
      <c r="F36" s="2">
        <v>347292.49</v>
      </c>
      <c r="G36" s="70">
        <v>188526.51</v>
      </c>
      <c r="H36" s="5">
        <v>2031.49</v>
      </c>
      <c r="I36" s="8"/>
      <c r="J36" s="8"/>
      <c r="K36" s="8"/>
      <c r="L36" s="8"/>
      <c r="M36" s="8"/>
      <c r="N36" s="8"/>
    </row>
    <row r="37" spans="1:14" ht="12.75">
      <c r="A37" s="65" t="s">
        <v>28</v>
      </c>
      <c r="B37" s="2">
        <f>+C37+D37+E37+'RESULTADO FINAL PORCINO 2'!B37+'RESULTADO FINAL PORCINO 2'!C37</f>
        <v>898653.2600000001</v>
      </c>
      <c r="C37" s="2">
        <v>186724.32</v>
      </c>
      <c r="D37" s="2">
        <v>189341.46</v>
      </c>
      <c r="E37" s="2">
        <v>461058.28</v>
      </c>
      <c r="F37" s="2">
        <v>182978.66</v>
      </c>
      <c r="G37" s="70">
        <v>239503.46</v>
      </c>
      <c r="H37" s="5">
        <v>38576.09</v>
      </c>
      <c r="I37" s="8"/>
      <c r="J37" s="8"/>
      <c r="K37" s="8"/>
      <c r="L37" s="8"/>
      <c r="M37" s="8"/>
      <c r="N37" s="8"/>
    </row>
    <row r="38" spans="1:14" ht="12.75">
      <c r="A38" s="65" t="s">
        <v>29</v>
      </c>
      <c r="B38" s="2">
        <f>+C38+D38+E38+'RESULTADO FINAL PORCINO 2'!B38+'RESULTADO FINAL PORCINO 2'!C38</f>
        <v>3483976.87</v>
      </c>
      <c r="C38" s="2">
        <v>1003897.07</v>
      </c>
      <c r="D38" s="2">
        <v>869552.77</v>
      </c>
      <c r="E38" s="2">
        <v>1334695.61</v>
      </c>
      <c r="F38" s="2">
        <v>527143.32</v>
      </c>
      <c r="G38" s="70">
        <v>799969.86</v>
      </c>
      <c r="H38" s="5">
        <v>7582.44</v>
      </c>
      <c r="I38" s="8"/>
      <c r="J38" s="8"/>
      <c r="K38" s="8"/>
      <c r="L38" s="8"/>
      <c r="M38" s="8"/>
      <c r="N38" s="8"/>
    </row>
    <row r="39" spans="1:14" ht="12.75">
      <c r="A39" s="65" t="s">
        <v>30</v>
      </c>
      <c r="B39" s="2">
        <f>+C39+D39+E39+'RESULTADO FINAL PORCINO 2'!B39+'RESULTADO FINAL PORCINO 2'!C39</f>
        <v>553529.34</v>
      </c>
      <c r="C39" s="2">
        <v>147598.65</v>
      </c>
      <c r="D39" s="2">
        <v>155651.2</v>
      </c>
      <c r="E39" s="2">
        <v>198323.87</v>
      </c>
      <c r="F39" s="2">
        <v>130963.28</v>
      </c>
      <c r="G39" s="70">
        <v>64901.02</v>
      </c>
      <c r="H39" s="5">
        <v>2459.6</v>
      </c>
      <c r="I39" s="8"/>
      <c r="J39" s="8"/>
      <c r="K39" s="8"/>
      <c r="L39" s="8"/>
      <c r="M39" s="8"/>
      <c r="N39" s="8"/>
    </row>
    <row r="40" spans="1:14" ht="12.75">
      <c r="A40" s="79" t="s">
        <v>31</v>
      </c>
      <c r="B40" s="4">
        <f>+C40+D40+E40+'RESULTADO FINAL PORCINO 2'!B40+'RESULTADO FINAL PORCINO 2'!C40</f>
        <v>6648287.719999999</v>
      </c>
      <c r="C40" s="4">
        <v>1907636.52</v>
      </c>
      <c r="D40" s="4">
        <v>1634583.53</v>
      </c>
      <c r="E40" s="4">
        <v>2531928.23</v>
      </c>
      <c r="F40" s="4">
        <v>1188377.75</v>
      </c>
      <c r="G40" s="71">
        <v>1292900.85</v>
      </c>
      <c r="H40" s="66">
        <v>50649.62</v>
      </c>
      <c r="I40" s="8"/>
      <c r="J40" s="8"/>
      <c r="K40" s="8"/>
      <c r="L40" s="8"/>
      <c r="M40" s="8"/>
      <c r="N40" s="8"/>
    </row>
    <row r="41" spans="1:14" ht="13.5" thickBot="1">
      <c r="A41" s="7"/>
      <c r="B41" s="3"/>
      <c r="C41" s="3"/>
      <c r="D41" s="3"/>
      <c r="E41" s="3"/>
      <c r="F41" s="3"/>
      <c r="G41" s="82"/>
      <c r="H41" s="83"/>
      <c r="I41" s="8"/>
      <c r="J41" s="8"/>
      <c r="K41" s="8"/>
      <c r="L41" s="8"/>
      <c r="M41" s="8"/>
      <c r="N41" s="8"/>
    </row>
    <row r="42" spans="1:14" ht="12.75">
      <c r="A42" s="79" t="s">
        <v>32</v>
      </c>
      <c r="B42" s="4">
        <f>+C42+D42+E42+'RESULTADO FINAL PORCINO 2'!B42+'RESULTADO FINAL PORCINO 2'!C42</f>
        <v>69238.94</v>
      </c>
      <c r="C42" s="4">
        <v>27228.98</v>
      </c>
      <c r="D42" s="4">
        <v>6092.44</v>
      </c>
      <c r="E42" s="4">
        <v>17107.91</v>
      </c>
      <c r="F42" s="4">
        <v>4577.17</v>
      </c>
      <c r="G42" s="71">
        <v>9570.45</v>
      </c>
      <c r="H42" s="66">
        <v>2960.29</v>
      </c>
      <c r="I42" s="8"/>
      <c r="J42" s="8"/>
      <c r="K42" s="8"/>
      <c r="L42" s="8"/>
      <c r="M42" s="8"/>
      <c r="N42" s="8"/>
    </row>
    <row r="43" spans="1:14" ht="13.5" thickBot="1">
      <c r="A43" s="7"/>
      <c r="B43" s="3"/>
      <c r="C43" s="3"/>
      <c r="D43" s="3"/>
      <c r="E43" s="3"/>
      <c r="F43" s="3"/>
      <c r="G43" s="82"/>
      <c r="H43" s="83"/>
      <c r="I43" s="8"/>
      <c r="J43" s="8"/>
      <c r="K43" s="8"/>
      <c r="L43" s="8"/>
      <c r="M43" s="8"/>
      <c r="N43" s="8"/>
    </row>
    <row r="44" spans="1:14" ht="12.75">
      <c r="A44" s="64" t="s">
        <v>33</v>
      </c>
      <c r="B44" s="2">
        <v>164307.63</v>
      </c>
      <c r="C44" s="2">
        <v>49886.42</v>
      </c>
      <c r="D44" s="2">
        <v>27437.05</v>
      </c>
      <c r="E44" s="2">
        <v>70133.14</v>
      </c>
      <c r="F44" s="2">
        <v>30647.65</v>
      </c>
      <c r="G44" s="70">
        <v>21490.05</v>
      </c>
      <c r="H44" s="5">
        <v>17995.4</v>
      </c>
      <c r="I44" s="8"/>
      <c r="J44" s="8"/>
      <c r="K44" s="8"/>
      <c r="L44" s="8"/>
      <c r="M44" s="8"/>
      <c r="N44" s="8"/>
    </row>
    <row r="45" spans="1:14" ht="12.75">
      <c r="A45" s="64" t="s">
        <v>34</v>
      </c>
      <c r="B45" s="2">
        <v>343286.82</v>
      </c>
      <c r="C45" s="2">
        <v>100829.35</v>
      </c>
      <c r="D45" s="2">
        <v>80878.41</v>
      </c>
      <c r="E45" s="2">
        <v>123252.32</v>
      </c>
      <c r="F45" s="2">
        <v>50802.5</v>
      </c>
      <c r="G45" s="70">
        <v>67777.72</v>
      </c>
      <c r="H45" s="5">
        <v>4672.11</v>
      </c>
      <c r="I45" s="8"/>
      <c r="J45" s="8"/>
      <c r="K45" s="8"/>
      <c r="L45" s="8"/>
      <c r="M45" s="8"/>
      <c r="N45" s="8"/>
    </row>
    <row r="46" spans="1:14" ht="12.75">
      <c r="A46" s="64" t="s">
        <v>35</v>
      </c>
      <c r="B46" s="2">
        <v>108614.51</v>
      </c>
      <c r="C46" s="2">
        <v>17707.23</v>
      </c>
      <c r="D46" s="2">
        <v>25515.55</v>
      </c>
      <c r="E46" s="2">
        <v>57883.42</v>
      </c>
      <c r="F46" s="2">
        <v>21304.82</v>
      </c>
      <c r="G46" s="70">
        <v>25159.23</v>
      </c>
      <c r="H46" s="5">
        <v>11419.37</v>
      </c>
      <c r="I46" s="8"/>
      <c r="J46" s="8"/>
      <c r="K46" s="8"/>
      <c r="L46" s="8"/>
      <c r="M46" s="8"/>
      <c r="N46" s="8"/>
    </row>
    <row r="47" spans="1:14" ht="12.75">
      <c r="A47" s="65" t="s">
        <v>36</v>
      </c>
      <c r="B47" s="2">
        <v>112177.6</v>
      </c>
      <c r="C47" s="2">
        <v>36592.75</v>
      </c>
      <c r="D47" s="2">
        <v>31692.83</v>
      </c>
      <c r="E47" s="2">
        <v>29678.42</v>
      </c>
      <c r="F47" s="2">
        <v>15381.53</v>
      </c>
      <c r="G47" s="70">
        <v>7568.72</v>
      </c>
      <c r="H47" s="5">
        <v>6728.18</v>
      </c>
      <c r="I47" s="8"/>
      <c r="J47" s="8"/>
      <c r="K47" s="8"/>
      <c r="L47" s="8"/>
      <c r="M47" s="8"/>
      <c r="N47" s="8"/>
    </row>
    <row r="48" spans="1:14" ht="12.75">
      <c r="A48" s="65" t="s">
        <v>37</v>
      </c>
      <c r="B48" s="2">
        <v>571652.6</v>
      </c>
      <c r="C48" s="2">
        <v>165457.23</v>
      </c>
      <c r="D48" s="2">
        <v>59012.01</v>
      </c>
      <c r="E48" s="2">
        <v>280302.47</v>
      </c>
      <c r="F48" s="2">
        <v>71135.21</v>
      </c>
      <c r="G48" s="70">
        <v>64123.46</v>
      </c>
      <c r="H48" s="5">
        <v>145043.78</v>
      </c>
      <c r="I48" s="8"/>
      <c r="J48" s="8"/>
      <c r="K48" s="8"/>
      <c r="L48" s="8"/>
      <c r="M48" s="8"/>
      <c r="N48" s="8"/>
    </row>
    <row r="49" spans="1:14" ht="12.75">
      <c r="A49" s="65" t="s">
        <v>38</v>
      </c>
      <c r="B49" s="2">
        <v>1313666.84</v>
      </c>
      <c r="C49" s="2">
        <v>443234.67</v>
      </c>
      <c r="D49" s="2">
        <v>212529.82</v>
      </c>
      <c r="E49" s="2">
        <v>500443.25</v>
      </c>
      <c r="F49" s="2">
        <v>224569.97</v>
      </c>
      <c r="G49" s="70">
        <v>248801.48</v>
      </c>
      <c r="H49" s="5">
        <v>27071.86</v>
      </c>
      <c r="I49" s="8"/>
      <c r="J49" s="8"/>
      <c r="K49" s="8"/>
      <c r="L49" s="8"/>
      <c r="M49" s="8"/>
      <c r="N49" s="8"/>
    </row>
    <row r="50" spans="1:14" ht="12.75">
      <c r="A50" s="65" t="s">
        <v>39</v>
      </c>
      <c r="B50" s="2">
        <v>380596.56</v>
      </c>
      <c r="C50" s="2">
        <v>123099.7</v>
      </c>
      <c r="D50" s="2">
        <v>46363.02</v>
      </c>
      <c r="E50" s="2">
        <v>184571.62</v>
      </c>
      <c r="F50" s="2">
        <v>53364.28</v>
      </c>
      <c r="G50" s="70">
        <v>61789.64</v>
      </c>
      <c r="H50" s="5">
        <v>69417.7</v>
      </c>
      <c r="I50" s="8"/>
      <c r="J50" s="8"/>
      <c r="K50" s="8"/>
      <c r="L50" s="8"/>
      <c r="M50" s="8"/>
      <c r="N50" s="8"/>
    </row>
    <row r="51" spans="1:14" ht="12.75">
      <c r="A51" s="65" t="s">
        <v>40</v>
      </c>
      <c r="B51" s="2">
        <v>315262.5</v>
      </c>
      <c r="C51" s="2">
        <v>98930.27</v>
      </c>
      <c r="D51" s="2">
        <v>47614.01</v>
      </c>
      <c r="E51" s="2">
        <v>128794.49</v>
      </c>
      <c r="F51" s="2">
        <v>47185.62</v>
      </c>
      <c r="G51" s="70">
        <v>70820.4</v>
      </c>
      <c r="H51" s="5">
        <v>10788.49</v>
      </c>
      <c r="I51" s="8"/>
      <c r="J51" s="8"/>
      <c r="K51" s="8"/>
      <c r="L51" s="8"/>
      <c r="M51" s="8"/>
      <c r="N51" s="8"/>
    </row>
    <row r="52" spans="1:14" ht="12.75">
      <c r="A52" s="65" t="s">
        <v>41</v>
      </c>
      <c r="B52" s="2">
        <v>347018.27</v>
      </c>
      <c r="C52" s="2">
        <v>89479.75</v>
      </c>
      <c r="D52" s="2">
        <v>71180.18</v>
      </c>
      <c r="E52" s="2">
        <v>141182.74</v>
      </c>
      <c r="F52" s="2">
        <v>32231.74</v>
      </c>
      <c r="G52" s="70">
        <v>72569.95</v>
      </c>
      <c r="H52" s="5">
        <v>36381.06</v>
      </c>
      <c r="I52" s="8"/>
      <c r="J52" s="8"/>
      <c r="K52" s="8"/>
      <c r="L52" s="8"/>
      <c r="M52" s="8"/>
      <c r="N52" s="8"/>
    </row>
    <row r="53" spans="1:14" ht="12.75">
      <c r="A53" s="89" t="s">
        <v>42</v>
      </c>
      <c r="B53" s="4">
        <f>+C53+D53+E53+'RESULTADO FINAL PORCINO 2'!B53+'RESULTADO FINAL PORCINO 2'!C53</f>
        <v>3656583.33</v>
      </c>
      <c r="C53" s="4">
        <v>1125217.37</v>
      </c>
      <c r="D53" s="4">
        <v>602222.88</v>
      </c>
      <c r="E53" s="4">
        <v>1516241.87</v>
      </c>
      <c r="F53" s="4">
        <v>546623.32</v>
      </c>
      <c r="G53" s="71">
        <v>640100.65</v>
      </c>
      <c r="H53" s="66">
        <v>329517.95</v>
      </c>
      <c r="I53" s="8"/>
      <c r="J53" s="8"/>
      <c r="K53" s="8"/>
      <c r="L53" s="8"/>
      <c r="M53" s="8"/>
      <c r="N53" s="8"/>
    </row>
    <row r="54" spans="1:14" ht="13.5" thickBot="1">
      <c r="A54" s="67"/>
      <c r="B54" s="3"/>
      <c r="C54" s="3"/>
      <c r="D54" s="3"/>
      <c r="E54" s="3"/>
      <c r="F54" s="3"/>
      <c r="G54" s="82"/>
      <c r="H54" s="83"/>
      <c r="I54" s="8"/>
      <c r="J54" s="8"/>
      <c r="K54" s="8"/>
      <c r="L54" s="8"/>
      <c r="M54" s="8"/>
      <c r="N54" s="8"/>
    </row>
    <row r="55" spans="1:14" ht="12.75">
      <c r="A55" s="79" t="s">
        <v>43</v>
      </c>
      <c r="B55" s="4">
        <f>+C55+D55+E55+'RESULTADO FINAL PORCINO 2'!B55+'RESULTADO FINAL PORCINO 2'!C55</f>
        <v>29192.99490988712</v>
      </c>
      <c r="C55" s="4">
        <v>12176.212084585637</v>
      </c>
      <c r="D55" s="4">
        <v>3707.5212721826</v>
      </c>
      <c r="E55" s="4">
        <v>8746.40964920236</v>
      </c>
      <c r="F55" s="4">
        <v>4235.544250099349</v>
      </c>
      <c r="G55" s="71">
        <v>4003.196572910046</v>
      </c>
      <c r="H55" s="66">
        <v>507.66882619296416</v>
      </c>
      <c r="I55" s="8"/>
      <c r="J55" s="8"/>
      <c r="K55" s="8"/>
      <c r="L55" s="8"/>
      <c r="M55" s="8"/>
      <c r="N55" s="8"/>
    </row>
    <row r="56" spans="1:14" ht="13.5" thickBot="1">
      <c r="A56" s="7"/>
      <c r="B56" s="3"/>
      <c r="C56" s="3"/>
      <c r="D56" s="3"/>
      <c r="E56" s="3"/>
      <c r="F56" s="3"/>
      <c r="G56" s="82"/>
      <c r="H56" s="83"/>
      <c r="I56" s="8"/>
      <c r="J56" s="8"/>
      <c r="K56" s="8"/>
      <c r="L56" s="8"/>
      <c r="M56" s="8"/>
      <c r="N56" s="8"/>
    </row>
    <row r="57" spans="1:14" ht="12.75">
      <c r="A57" s="65" t="s">
        <v>44</v>
      </c>
      <c r="B57" s="2">
        <f>+C57+D57+E57+'RESULTADO FINAL PORCINO 2'!B57+'RESULTADO FINAL PORCINO 2'!C57</f>
        <v>248698.46000000002</v>
      </c>
      <c r="C57" s="2">
        <v>43343.22</v>
      </c>
      <c r="D57" s="2">
        <v>45295.11</v>
      </c>
      <c r="E57" s="2">
        <v>141562</v>
      </c>
      <c r="F57" s="2">
        <v>57460.18513801073</v>
      </c>
      <c r="G57" s="70">
        <v>58305.274234875294</v>
      </c>
      <c r="H57" s="5">
        <v>25796.540627113976</v>
      </c>
      <c r="I57" s="8"/>
      <c r="J57" s="8"/>
      <c r="K57" s="8"/>
      <c r="L57" s="8"/>
      <c r="M57" s="8"/>
      <c r="N57" s="8"/>
    </row>
    <row r="58" spans="1:14" ht="12.75">
      <c r="A58" s="64" t="s">
        <v>45</v>
      </c>
      <c r="B58" s="2">
        <f>+C58+D58+E58+'RESULTADO FINAL PORCINO 2'!B58+'RESULTADO FINAL PORCINO 2'!C58</f>
        <v>61792.32</v>
      </c>
      <c r="C58" s="2">
        <v>23214.99</v>
      </c>
      <c r="D58" s="2">
        <v>13080.43</v>
      </c>
      <c r="E58" s="2">
        <v>12527.76</v>
      </c>
      <c r="F58" s="2">
        <v>4516</v>
      </c>
      <c r="G58" s="70">
        <v>7396.98</v>
      </c>
      <c r="H58" s="5">
        <v>614.78</v>
      </c>
      <c r="I58" s="8"/>
      <c r="J58" s="8"/>
      <c r="K58" s="8"/>
      <c r="L58" s="8"/>
      <c r="M58" s="8"/>
      <c r="N58" s="8"/>
    </row>
    <row r="59" spans="1:14" ht="12.75">
      <c r="A59" s="65" t="s">
        <v>46</v>
      </c>
      <c r="B59" s="2">
        <f>+C59+D59+E59+'RESULTADO FINAL PORCINO 2'!B59+'RESULTADO FINAL PORCINO 2'!C59</f>
        <v>112445.19</v>
      </c>
      <c r="C59" s="2">
        <v>10569.81</v>
      </c>
      <c r="D59" s="2">
        <v>11474.33</v>
      </c>
      <c r="E59" s="2">
        <v>67390.14</v>
      </c>
      <c r="F59" s="2">
        <v>17838.62</v>
      </c>
      <c r="G59" s="70">
        <v>28216.84</v>
      </c>
      <c r="H59" s="5">
        <v>21334.75</v>
      </c>
      <c r="I59" s="8"/>
      <c r="J59" s="8"/>
      <c r="K59" s="8"/>
      <c r="L59" s="8"/>
      <c r="M59" s="8"/>
      <c r="N59" s="8"/>
    </row>
    <row r="60" spans="1:14" ht="12.75">
      <c r="A60" s="65" t="s">
        <v>47</v>
      </c>
      <c r="B60" s="2">
        <f>+C60+D60+E60+'RESULTADO FINAL PORCINO 2'!B60+'RESULTADO FINAL PORCINO 2'!C60</f>
        <v>8910.5</v>
      </c>
      <c r="C60" s="2">
        <v>4674</v>
      </c>
      <c r="D60" s="2">
        <v>2442</v>
      </c>
      <c r="E60" s="2">
        <v>238.5</v>
      </c>
      <c r="F60" s="2">
        <v>37.5</v>
      </c>
      <c r="G60" s="70">
        <v>131</v>
      </c>
      <c r="H60" s="5">
        <v>70</v>
      </c>
      <c r="I60" s="8"/>
      <c r="J60" s="8"/>
      <c r="K60" s="8"/>
      <c r="L60" s="8"/>
      <c r="M60" s="8"/>
      <c r="N60" s="8"/>
    </row>
    <row r="61" spans="1:14" ht="12.75">
      <c r="A61" s="65" t="s">
        <v>48</v>
      </c>
      <c r="B61" s="2">
        <f>+C61+D61+E61+'RESULTADO FINAL PORCINO 2'!B61+'RESULTADO FINAL PORCINO 2'!C61</f>
        <v>963512.9099999999</v>
      </c>
      <c r="C61" s="2">
        <v>228141.76</v>
      </c>
      <c r="D61" s="2">
        <v>223736.61</v>
      </c>
      <c r="E61" s="2">
        <v>393747.8</v>
      </c>
      <c r="F61" s="2">
        <v>151230.33</v>
      </c>
      <c r="G61" s="70">
        <v>196295.33</v>
      </c>
      <c r="H61" s="5">
        <v>46222.1</v>
      </c>
      <c r="I61" s="8"/>
      <c r="J61" s="8"/>
      <c r="K61" s="8"/>
      <c r="L61" s="8"/>
      <c r="M61" s="8"/>
      <c r="N61" s="8"/>
    </row>
    <row r="62" spans="1:14" ht="12.75">
      <c r="A62" s="79" t="s">
        <v>49</v>
      </c>
      <c r="B62" s="4">
        <f>+C62+D62+E62+'RESULTADO FINAL PORCINO 2'!B62+'RESULTADO FINAL PORCINO 2'!C62</f>
        <v>1395359.38</v>
      </c>
      <c r="C62" s="4">
        <f aca="true" t="shared" si="0" ref="C62:H62">SUM(C57:C61)</f>
        <v>309943.78</v>
      </c>
      <c r="D62" s="4">
        <f t="shared" si="0"/>
        <v>296028.48</v>
      </c>
      <c r="E62" s="4">
        <f t="shared" si="0"/>
        <v>615466.2</v>
      </c>
      <c r="F62" s="4">
        <f t="shared" si="0"/>
        <v>231082.63513801072</v>
      </c>
      <c r="G62" s="71">
        <f t="shared" si="0"/>
        <v>290345.42423487525</v>
      </c>
      <c r="H62" s="66">
        <f t="shared" si="0"/>
        <v>94038.17062711398</v>
      </c>
      <c r="I62" s="8"/>
      <c r="J62" s="8"/>
      <c r="K62" s="8"/>
      <c r="L62" s="8"/>
      <c r="M62" s="8"/>
      <c r="N62" s="8"/>
    </row>
    <row r="63" spans="1:14" ht="13.5" thickBot="1">
      <c r="A63" s="7"/>
      <c r="B63" s="3"/>
      <c r="C63" s="3"/>
      <c r="D63" s="3"/>
      <c r="E63" s="3"/>
      <c r="F63" s="3"/>
      <c r="G63" s="82"/>
      <c r="H63" s="83"/>
      <c r="I63" s="8"/>
      <c r="J63" s="8"/>
      <c r="K63" s="8"/>
      <c r="L63" s="8"/>
      <c r="M63" s="8"/>
      <c r="N63" s="8"/>
    </row>
    <row r="64" spans="1:14" ht="12.75">
      <c r="A64" s="62" t="s">
        <v>50</v>
      </c>
      <c r="B64" s="2">
        <f>+C64+D64+E64+'RESULTADO FINAL PORCINO 2'!B64+'RESULTADO FINAL PORCINO 2'!C64</f>
        <v>70269.54999999999</v>
      </c>
      <c r="C64" s="2">
        <v>32520.85</v>
      </c>
      <c r="D64" s="2">
        <v>8672.5</v>
      </c>
      <c r="E64" s="2">
        <v>17114.86</v>
      </c>
      <c r="F64" s="2">
        <v>8891.61</v>
      </c>
      <c r="G64" s="70">
        <v>8194.82</v>
      </c>
      <c r="H64" s="5">
        <v>28.48</v>
      </c>
      <c r="I64" s="8"/>
      <c r="J64" s="8"/>
      <c r="K64" s="8"/>
      <c r="L64" s="8"/>
      <c r="M64" s="8"/>
      <c r="N64" s="8"/>
    </row>
    <row r="65" spans="1:14" ht="12.75">
      <c r="A65" s="68" t="s">
        <v>51</v>
      </c>
      <c r="B65" s="2">
        <f>+C65+D65+E65+'RESULTADO FINAL PORCINO 2'!B65+'RESULTADO FINAL PORCINO 2'!C65</f>
        <v>661930.0399999999</v>
      </c>
      <c r="C65" s="2">
        <v>86544.93</v>
      </c>
      <c r="D65" s="2">
        <v>185168.23</v>
      </c>
      <c r="E65" s="2">
        <v>338284.59</v>
      </c>
      <c r="F65" s="2">
        <v>170394</v>
      </c>
      <c r="G65" s="70">
        <v>165195.95</v>
      </c>
      <c r="H65" s="5">
        <v>2694.63</v>
      </c>
      <c r="I65" s="8"/>
      <c r="J65" s="8"/>
      <c r="K65" s="8"/>
      <c r="L65" s="8"/>
      <c r="M65" s="8"/>
      <c r="N65" s="8"/>
    </row>
    <row r="66" spans="1:14" ht="12.75">
      <c r="A66" s="62" t="s">
        <v>52</v>
      </c>
      <c r="B66" s="2">
        <f>+C66+D66+E66+'RESULTADO FINAL PORCINO 2'!B66+'RESULTADO FINAL PORCINO 2'!C66</f>
        <v>370950.97</v>
      </c>
      <c r="C66" s="6">
        <v>81674.96</v>
      </c>
      <c r="D66" s="2">
        <v>87068.43</v>
      </c>
      <c r="E66" s="2">
        <v>169423.48</v>
      </c>
      <c r="F66" s="2">
        <v>97123.5</v>
      </c>
      <c r="G66" s="70">
        <v>72064.76</v>
      </c>
      <c r="H66" s="5">
        <v>235.17</v>
      </c>
      <c r="I66" s="8"/>
      <c r="J66" s="8"/>
      <c r="K66" s="8"/>
      <c r="L66" s="8"/>
      <c r="M66" s="8"/>
      <c r="N66" s="8"/>
    </row>
    <row r="67" spans="1:14" ht="12.75">
      <c r="A67" s="63" t="s">
        <v>53</v>
      </c>
      <c r="B67" s="4">
        <f>+C67+D67+E67+'RESULTADO FINAL PORCINO 2'!B67+'RESULTADO FINAL PORCINO 2'!C67</f>
        <v>1103150.56</v>
      </c>
      <c r="C67" s="4">
        <v>200740.74</v>
      </c>
      <c r="D67" s="4">
        <v>280909.16</v>
      </c>
      <c r="E67" s="4">
        <v>524822.93</v>
      </c>
      <c r="F67" s="4">
        <v>276409.11</v>
      </c>
      <c r="G67" s="71">
        <v>245455.53</v>
      </c>
      <c r="H67" s="66">
        <v>2958.28</v>
      </c>
      <c r="I67" s="8"/>
      <c r="J67" s="8"/>
      <c r="K67" s="8"/>
      <c r="L67" s="8"/>
      <c r="M67" s="8"/>
      <c r="N67" s="8"/>
    </row>
    <row r="68" spans="1:14" ht="13.5" thickBot="1">
      <c r="A68" s="7"/>
      <c r="B68" s="3"/>
      <c r="C68" s="3"/>
      <c r="D68" s="3"/>
      <c r="E68" s="3"/>
      <c r="F68" s="3"/>
      <c r="G68" s="82"/>
      <c r="H68" s="83"/>
      <c r="I68" s="8"/>
      <c r="J68" s="8"/>
      <c r="K68" s="8"/>
      <c r="L68" s="8"/>
      <c r="M68" s="8"/>
      <c r="N68" s="8"/>
    </row>
    <row r="69" spans="1:14" ht="12.75">
      <c r="A69" s="63" t="s">
        <v>54</v>
      </c>
      <c r="B69" s="4">
        <f>+C69+D69+E69+'RESULTADO FINAL PORCINO 2'!B69+'RESULTADO FINAL PORCINO 2'!C69</f>
        <v>2084783.8000000003</v>
      </c>
      <c r="C69" s="4">
        <v>501106.29</v>
      </c>
      <c r="D69" s="4">
        <v>422937.74</v>
      </c>
      <c r="E69" s="4">
        <v>941280.65</v>
      </c>
      <c r="F69" s="4">
        <v>489734.45</v>
      </c>
      <c r="G69" s="71">
        <v>374522.63</v>
      </c>
      <c r="H69" s="66">
        <v>77023.67</v>
      </c>
      <c r="I69" s="8"/>
      <c r="J69" s="8"/>
      <c r="K69" s="8"/>
      <c r="L69" s="8"/>
      <c r="M69" s="8"/>
      <c r="N69" s="8"/>
    </row>
    <row r="70" spans="1:14" ht="13.5" thickBot="1">
      <c r="A70" s="7"/>
      <c r="B70" s="3"/>
      <c r="C70" s="3"/>
      <c r="D70" s="3"/>
      <c r="E70" s="3"/>
      <c r="F70" s="3"/>
      <c r="G70" s="82"/>
      <c r="H70" s="83"/>
      <c r="I70" s="8"/>
      <c r="J70" s="8"/>
      <c r="K70" s="8"/>
      <c r="L70" s="8"/>
      <c r="M70" s="8"/>
      <c r="N70" s="8"/>
    </row>
    <row r="71" spans="1:14" ht="12.75">
      <c r="A71" s="65" t="s">
        <v>55</v>
      </c>
      <c r="B71" s="2">
        <f>+C71+D71+E71+'RESULTADO FINAL PORCINO 2'!B71+'RESULTADO FINAL PORCINO 2'!C71</f>
        <v>1146917</v>
      </c>
      <c r="C71" s="2">
        <v>348130</v>
      </c>
      <c r="D71" s="2">
        <v>121501</v>
      </c>
      <c r="E71" s="2">
        <v>510154</v>
      </c>
      <c r="F71" s="2">
        <v>74155</v>
      </c>
      <c r="G71" s="70">
        <v>83032</v>
      </c>
      <c r="H71" s="5">
        <v>352967</v>
      </c>
      <c r="I71" s="8"/>
      <c r="J71" s="8"/>
      <c r="K71" s="8"/>
      <c r="L71" s="8"/>
      <c r="M71" s="8"/>
      <c r="N71" s="8"/>
    </row>
    <row r="72" spans="1:14" ht="12.75">
      <c r="A72" s="65" t="s">
        <v>56</v>
      </c>
      <c r="B72" s="2">
        <f>+C72+D72+E72+'RESULTADO FINAL PORCINO 2'!B72+'RESULTADO FINAL PORCINO 2'!C72</f>
        <v>153910</v>
      </c>
      <c r="C72" s="2">
        <v>33702</v>
      </c>
      <c r="D72" s="2">
        <v>19873</v>
      </c>
      <c r="E72" s="2">
        <v>81798</v>
      </c>
      <c r="F72" s="2">
        <v>6996</v>
      </c>
      <c r="G72" s="70">
        <v>12848</v>
      </c>
      <c r="H72" s="5">
        <v>61954</v>
      </c>
      <c r="I72" s="8"/>
      <c r="J72" s="8"/>
      <c r="K72" s="8"/>
      <c r="L72" s="8"/>
      <c r="M72" s="8"/>
      <c r="N72" s="8"/>
    </row>
    <row r="73" spans="1:14" ht="12.75">
      <c r="A73" s="79" t="s">
        <v>57</v>
      </c>
      <c r="B73" s="4">
        <f>+C73+D73+E73+'RESULTADO FINAL PORCINO 2'!B73+'RESULTADO FINAL PORCINO 2'!C73</f>
        <v>1300827</v>
      </c>
      <c r="C73" s="4">
        <v>381832</v>
      </c>
      <c r="D73" s="4">
        <v>141374</v>
      </c>
      <c r="E73" s="4">
        <v>591952</v>
      </c>
      <c r="F73" s="4">
        <v>81151</v>
      </c>
      <c r="G73" s="71">
        <v>95880</v>
      </c>
      <c r="H73" s="66">
        <v>414921</v>
      </c>
      <c r="I73" s="8"/>
      <c r="J73" s="8"/>
      <c r="K73" s="8"/>
      <c r="L73" s="8"/>
      <c r="M73" s="8"/>
      <c r="N73" s="8"/>
    </row>
    <row r="74" spans="1:14" ht="13.5" thickBot="1">
      <c r="A74" s="7"/>
      <c r="B74" s="3"/>
      <c r="C74" s="3"/>
      <c r="D74" s="3"/>
      <c r="E74" s="3"/>
      <c r="F74" s="3"/>
      <c r="G74" s="82"/>
      <c r="H74" s="83"/>
      <c r="I74" s="8"/>
      <c r="J74" s="8"/>
      <c r="K74" s="8"/>
      <c r="L74" s="8"/>
      <c r="M74" s="8"/>
      <c r="N74" s="8"/>
    </row>
    <row r="75" spans="1:14" ht="12.75">
      <c r="A75" s="64" t="s">
        <v>58</v>
      </c>
      <c r="B75" s="2">
        <f>+C75+D75+E75+'RESULTADO FINAL PORCINO 2'!B75+'RESULTADO FINAL PORCINO 2'!C75</f>
        <v>451364.87</v>
      </c>
      <c r="C75" s="2">
        <v>95694.39</v>
      </c>
      <c r="D75" s="2">
        <v>164318.12</v>
      </c>
      <c r="E75" s="2">
        <v>163042.55</v>
      </c>
      <c r="F75" s="2">
        <v>58520.69</v>
      </c>
      <c r="G75" s="70">
        <v>102042.6</v>
      </c>
      <c r="H75" s="5">
        <v>2479.24</v>
      </c>
      <c r="I75" s="8"/>
      <c r="J75" s="8"/>
      <c r="K75" s="8"/>
      <c r="L75" s="8"/>
      <c r="M75" s="8"/>
      <c r="N75" s="8"/>
    </row>
    <row r="76" spans="1:14" ht="12.75">
      <c r="A76" s="64" t="s">
        <v>59</v>
      </c>
      <c r="B76" s="2">
        <f>+C76+D76+E76+'RESULTADO FINAL PORCINO 2'!B76+'RESULTADO FINAL PORCINO 2'!C76</f>
        <v>80391.24000000002</v>
      </c>
      <c r="C76" s="2">
        <v>17366.86</v>
      </c>
      <c r="D76" s="2">
        <v>16343.87</v>
      </c>
      <c r="E76" s="2">
        <v>37835.25</v>
      </c>
      <c r="F76" s="2">
        <v>8744.59</v>
      </c>
      <c r="G76" s="70">
        <v>7692.96</v>
      </c>
      <c r="H76" s="5">
        <v>21397.69</v>
      </c>
      <c r="I76" s="8"/>
      <c r="J76" s="8"/>
      <c r="K76" s="8"/>
      <c r="L76" s="8"/>
      <c r="M76" s="8"/>
      <c r="N76" s="8"/>
    </row>
    <row r="77" spans="1:14" ht="12.75">
      <c r="A77" s="68" t="s">
        <v>60</v>
      </c>
      <c r="B77" s="2">
        <f>+C77+D77+E77+'RESULTADO FINAL PORCINO 2'!B77+'RESULTADO FINAL PORCINO 2'!C77</f>
        <v>357943.84</v>
      </c>
      <c r="C77" s="2">
        <v>63456.54</v>
      </c>
      <c r="D77" s="2">
        <v>66263.38</v>
      </c>
      <c r="E77" s="2">
        <v>196227.41</v>
      </c>
      <c r="F77" s="2">
        <v>25262.3</v>
      </c>
      <c r="G77" s="70">
        <v>29124.85</v>
      </c>
      <c r="H77" s="5">
        <v>141840.26</v>
      </c>
      <c r="I77" s="8"/>
      <c r="J77" s="8"/>
      <c r="K77" s="8"/>
      <c r="L77" s="8"/>
      <c r="M77" s="8"/>
      <c r="N77" s="8"/>
    </row>
    <row r="78" spans="1:14" ht="12.75">
      <c r="A78" s="65" t="s">
        <v>61</v>
      </c>
      <c r="B78" s="2">
        <f>+C78+D78+E78+'RESULTADO FINAL PORCINO 2'!B78+'RESULTADO FINAL PORCINO 2'!C78</f>
        <v>175943.40000000002</v>
      </c>
      <c r="C78" s="2">
        <v>42303.63</v>
      </c>
      <c r="D78" s="2">
        <v>43072.5</v>
      </c>
      <c r="E78" s="2">
        <v>72484.95</v>
      </c>
      <c r="F78" s="2">
        <v>42655.18</v>
      </c>
      <c r="G78" s="70">
        <v>27157.46</v>
      </c>
      <c r="H78" s="5">
        <v>2672.32</v>
      </c>
      <c r="I78" s="8"/>
      <c r="J78" s="8"/>
      <c r="K78" s="8"/>
      <c r="L78" s="8"/>
      <c r="M78" s="8"/>
      <c r="N78" s="8"/>
    </row>
    <row r="79" spans="1:14" ht="12.75">
      <c r="A79" s="65" t="s">
        <v>62</v>
      </c>
      <c r="B79" s="2">
        <f>+C79+D79+E79+'RESULTADO FINAL PORCINO 2'!B79+'RESULTADO FINAL PORCINO 2'!C79</f>
        <v>287324.52</v>
      </c>
      <c r="C79" s="2">
        <v>56867.54</v>
      </c>
      <c r="D79" s="2">
        <v>65257.97</v>
      </c>
      <c r="E79" s="2">
        <v>142438.64</v>
      </c>
      <c r="F79" s="2">
        <v>16598.95</v>
      </c>
      <c r="G79" s="70">
        <v>14195.15</v>
      </c>
      <c r="H79" s="5">
        <v>111644.51</v>
      </c>
      <c r="I79" s="8"/>
      <c r="J79" s="8"/>
      <c r="K79" s="8"/>
      <c r="L79" s="8"/>
      <c r="M79" s="8"/>
      <c r="N79" s="8"/>
    </row>
    <row r="80" spans="1:14" ht="12.75">
      <c r="A80" s="68" t="s">
        <v>63</v>
      </c>
      <c r="B80" s="2">
        <f>+C80+D80+E80+'RESULTADO FINAL PORCINO 2'!B80+'RESULTADO FINAL PORCINO 2'!C80</f>
        <v>157351.95</v>
      </c>
      <c r="C80" s="2">
        <v>48304.94</v>
      </c>
      <c r="D80" s="2">
        <v>41622.98</v>
      </c>
      <c r="E80" s="2">
        <v>45548.13</v>
      </c>
      <c r="F80" s="2">
        <v>23003.69</v>
      </c>
      <c r="G80" s="70">
        <v>13308.1</v>
      </c>
      <c r="H80" s="5">
        <v>9236.34</v>
      </c>
      <c r="I80" s="8"/>
      <c r="J80" s="8"/>
      <c r="K80" s="8"/>
      <c r="L80" s="8"/>
      <c r="M80" s="8"/>
      <c r="N80" s="8"/>
    </row>
    <row r="81" spans="1:14" ht="12.75">
      <c r="A81" s="64" t="s">
        <v>64</v>
      </c>
      <c r="B81" s="2">
        <f>+C81+D81+E81+'RESULTADO FINAL PORCINO 2'!B81+'RESULTADO FINAL PORCINO 2'!C81</f>
        <v>279609.29000000004</v>
      </c>
      <c r="C81" s="2">
        <v>64886.72</v>
      </c>
      <c r="D81" s="2">
        <v>87265.19</v>
      </c>
      <c r="E81" s="2">
        <v>93220.42</v>
      </c>
      <c r="F81" s="2">
        <v>57871.26</v>
      </c>
      <c r="G81" s="70">
        <v>21195.35</v>
      </c>
      <c r="H81" s="5">
        <v>14153.82</v>
      </c>
      <c r="I81" s="8"/>
      <c r="J81" s="8"/>
      <c r="K81" s="8"/>
      <c r="L81" s="8"/>
      <c r="M81" s="8"/>
      <c r="N81" s="8"/>
    </row>
    <row r="82" spans="1:14" ht="12.75">
      <c r="A82" s="65" t="s">
        <v>65</v>
      </c>
      <c r="B82" s="2">
        <f>+C82+D82+E82+'RESULTADO FINAL PORCINO 2'!B82+'RESULTADO FINAL PORCINO 2'!C82</f>
        <v>637510.8500000001</v>
      </c>
      <c r="C82" s="2">
        <v>131292.23</v>
      </c>
      <c r="D82" s="2">
        <v>98031.95</v>
      </c>
      <c r="E82" s="2">
        <v>350658.37</v>
      </c>
      <c r="F82" s="2">
        <v>103686.09</v>
      </c>
      <c r="G82" s="70">
        <v>75586.01</v>
      </c>
      <c r="H82" s="5">
        <v>171386.35</v>
      </c>
      <c r="I82" s="8"/>
      <c r="J82" s="8"/>
      <c r="K82" s="8"/>
      <c r="L82" s="8"/>
      <c r="M82" s="8"/>
      <c r="N82" s="8"/>
    </row>
    <row r="83" spans="1:14" ht="12.75">
      <c r="A83" s="63" t="s">
        <v>66</v>
      </c>
      <c r="B83" s="4">
        <f>+C83+D83+E83+'RESULTADO FINAL PORCINO 2'!B83+'RESULTADO FINAL PORCINO 2'!C83</f>
        <v>2427439.96</v>
      </c>
      <c r="C83" s="4">
        <v>520172.85</v>
      </c>
      <c r="D83" s="4">
        <v>582175.96</v>
      </c>
      <c r="E83" s="4">
        <v>1101455.72</v>
      </c>
      <c r="F83" s="4">
        <v>336342.75</v>
      </c>
      <c r="G83" s="71">
        <v>290302.48</v>
      </c>
      <c r="H83" s="66">
        <v>474810.53</v>
      </c>
      <c r="I83" s="8"/>
      <c r="J83" s="8"/>
      <c r="K83" s="8"/>
      <c r="L83" s="8"/>
      <c r="M83" s="8"/>
      <c r="N83" s="8"/>
    </row>
    <row r="84" spans="1:14" ht="13.5" thickBot="1">
      <c r="A84" s="80"/>
      <c r="B84" s="3"/>
      <c r="C84" s="3"/>
      <c r="D84" s="3"/>
      <c r="E84" s="3"/>
      <c r="F84" s="3"/>
      <c r="G84" s="82"/>
      <c r="H84" s="83"/>
      <c r="I84" s="8"/>
      <c r="J84" s="8"/>
      <c r="K84" s="8"/>
      <c r="L84" s="8"/>
      <c r="M84" s="8"/>
      <c r="N84" s="8"/>
    </row>
    <row r="85" spans="1:14" ht="12.75">
      <c r="A85" s="65" t="s">
        <v>67</v>
      </c>
      <c r="B85" s="2">
        <f>+C85+D85+E85+'RESULTADO FINAL PORCINO 2'!B85+'RESULTADO FINAL PORCINO 2'!C85</f>
        <v>24155.879999999997</v>
      </c>
      <c r="C85" s="2">
        <v>7087</v>
      </c>
      <c r="D85" s="2">
        <v>6124.08</v>
      </c>
      <c r="E85" s="2">
        <v>5800.28</v>
      </c>
      <c r="F85" s="2">
        <v>4794.67</v>
      </c>
      <c r="G85" s="70">
        <v>986.96</v>
      </c>
      <c r="H85" s="5">
        <v>18.65</v>
      </c>
      <c r="I85" s="8"/>
      <c r="J85" s="8"/>
      <c r="K85" s="8"/>
      <c r="L85" s="8"/>
      <c r="M85" s="8"/>
      <c r="N85" s="8"/>
    </row>
    <row r="86" spans="1:14" ht="12.75">
      <c r="A86" s="65" t="s">
        <v>68</v>
      </c>
      <c r="B86" s="2">
        <f>+C86+D86+E86+'RESULTADO FINAL PORCINO 2'!B86+'RESULTADO FINAL PORCINO 2'!C86</f>
        <v>36929.45999999999</v>
      </c>
      <c r="C86" s="2">
        <v>11324.96</v>
      </c>
      <c r="D86" s="2">
        <v>9393.56</v>
      </c>
      <c r="E86" s="2">
        <v>10880.82</v>
      </c>
      <c r="F86" s="2">
        <v>8225.28</v>
      </c>
      <c r="G86" s="70">
        <v>2597.22</v>
      </c>
      <c r="H86" s="5">
        <v>58.33</v>
      </c>
      <c r="I86" s="8"/>
      <c r="J86" s="8"/>
      <c r="K86" s="8"/>
      <c r="L86" s="8"/>
      <c r="M86" s="8"/>
      <c r="N86" s="8"/>
    </row>
    <row r="87" spans="1:14" ht="12.75">
      <c r="A87" s="63" t="s">
        <v>69</v>
      </c>
      <c r="B87" s="4">
        <f>+C87+D87+E87+'RESULTADO FINAL PORCINO 2'!B87+'RESULTADO FINAL PORCINO 2'!C87</f>
        <v>61085.34</v>
      </c>
      <c r="C87" s="4">
        <v>18411.96</v>
      </c>
      <c r="D87" s="4">
        <v>15517.64</v>
      </c>
      <c r="E87" s="4">
        <v>16681.1</v>
      </c>
      <c r="F87" s="4">
        <v>13019.95</v>
      </c>
      <c r="G87" s="71">
        <v>3584.18</v>
      </c>
      <c r="H87" s="66">
        <v>76.98</v>
      </c>
      <c r="I87" s="8"/>
      <c r="J87" s="8"/>
      <c r="K87" s="8"/>
      <c r="L87" s="8"/>
      <c r="M87" s="8"/>
      <c r="N87" s="8"/>
    </row>
    <row r="88" spans="1:14" ht="13.5" thickBot="1">
      <c r="A88" s="63"/>
      <c r="B88" s="4"/>
      <c r="C88" s="4"/>
      <c r="D88" s="4"/>
      <c r="E88" s="4"/>
      <c r="F88" s="4"/>
      <c r="G88" s="71"/>
      <c r="H88" s="66"/>
      <c r="I88" s="8"/>
      <c r="J88" s="8"/>
      <c r="K88" s="8"/>
      <c r="L88" s="8"/>
      <c r="M88" s="8"/>
      <c r="N88" s="8"/>
    </row>
    <row r="89" spans="1:14" ht="14.25" thickBot="1" thickTop="1">
      <c r="A89" s="69" t="s">
        <v>70</v>
      </c>
      <c r="B89" s="72">
        <f>+C89+D89+E89+'RESULTADO FINAL PORCINO 2'!B89+'RESULTADO FINAL PORCINO 2'!C89</f>
        <v>26025671.98490989</v>
      </c>
      <c r="C89" s="72">
        <f aca="true" t="shared" si="1" ref="C89:H89">+C87+C83+C73+C69+C67+C62+C55+C53+C42+C40+C34+C29+C27+C25+C20+C18+C16</f>
        <v>7101076.302084586</v>
      </c>
      <c r="D89" s="72">
        <f t="shared" si="1"/>
        <v>5792431.321272182</v>
      </c>
      <c r="E89" s="72">
        <f t="shared" si="1"/>
        <v>10544274.939649206</v>
      </c>
      <c r="F89" s="72">
        <f t="shared" si="1"/>
        <v>4611198.648857178</v>
      </c>
      <c r="G89" s="74">
        <f t="shared" si="1"/>
        <v>4343025.756840997</v>
      </c>
      <c r="H89" s="73">
        <f t="shared" si="1"/>
        <v>1590050.7739510264</v>
      </c>
      <c r="I89" s="8"/>
      <c r="J89" s="8"/>
      <c r="K89" s="8"/>
      <c r="L89" s="8"/>
      <c r="M89" s="8"/>
      <c r="N89" s="8"/>
    </row>
    <row r="90" spans="2:8" ht="12.75">
      <c r="B90" s="8"/>
      <c r="C90" s="8"/>
      <c r="D90" s="8"/>
      <c r="E90" s="8"/>
      <c r="F90" s="8"/>
      <c r="G90" s="8"/>
      <c r="H90" s="8"/>
    </row>
    <row r="91" spans="2:8" ht="12.75">
      <c r="B91" s="8"/>
      <c r="C91" s="8"/>
      <c r="D91" s="8"/>
      <c r="E91" s="8"/>
      <c r="F91" s="8"/>
      <c r="G91" s="8"/>
      <c r="H91" s="8"/>
    </row>
    <row r="94" ht="12.75">
      <c r="B94" s="8"/>
    </row>
    <row r="96" ht="12.75">
      <c r="B96" s="8"/>
    </row>
  </sheetData>
  <mergeCells count="12">
    <mergeCell ref="A4:H4"/>
    <mergeCell ref="A5:H5"/>
    <mergeCell ref="A6:H6"/>
    <mergeCell ref="E7:H7"/>
    <mergeCell ref="C7:C11"/>
    <mergeCell ref="D7:D11"/>
    <mergeCell ref="A7:A11"/>
    <mergeCell ref="B7:B11"/>
    <mergeCell ref="F8:F11"/>
    <mergeCell ref="G8:G11"/>
    <mergeCell ref="E8:E11"/>
    <mergeCell ref="H8:H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1">
      <selection activeCell="I36" sqref="I36"/>
    </sheetView>
  </sheetViews>
  <sheetFormatPr defaultColWidth="11.421875" defaultRowHeight="12.75"/>
  <cols>
    <col min="1" max="1" width="20.57421875" style="0" customWidth="1"/>
    <col min="3" max="3" width="14.28125" style="0" customWidth="1"/>
    <col min="4" max="4" width="12.7109375" style="0" customWidth="1"/>
    <col min="5" max="5" width="13.421875" style="0" customWidth="1"/>
  </cols>
  <sheetData>
    <row r="1" ht="15">
      <c r="D1" s="98" t="s">
        <v>130</v>
      </c>
    </row>
    <row r="2" ht="12.75">
      <c r="D2" s="100" t="s">
        <v>129</v>
      </c>
    </row>
    <row r="3" ht="13.5" thickBot="1"/>
    <row r="4" spans="1:7" ht="15.75">
      <c r="A4" s="110" t="s">
        <v>126</v>
      </c>
      <c r="B4" s="111"/>
      <c r="C4" s="111"/>
      <c r="D4" s="111"/>
      <c r="E4" s="111"/>
      <c r="F4" s="111"/>
      <c r="G4" s="112"/>
    </row>
    <row r="5" spans="1:7" ht="12.75">
      <c r="A5" s="113" t="s">
        <v>0</v>
      </c>
      <c r="B5" s="114"/>
      <c r="C5" s="114"/>
      <c r="D5" s="114"/>
      <c r="E5" s="114"/>
      <c r="F5" s="114"/>
      <c r="G5" s="115"/>
    </row>
    <row r="6" spans="1:7" ht="13.5" thickBot="1">
      <c r="A6" s="116" t="s">
        <v>128</v>
      </c>
      <c r="B6" s="117"/>
      <c r="C6" s="117"/>
      <c r="D6" s="117"/>
      <c r="E6" s="117"/>
      <c r="F6" s="117"/>
      <c r="G6" s="118"/>
    </row>
    <row r="7" spans="1:7" ht="12.75" customHeight="1">
      <c r="A7" s="140" t="s">
        <v>1</v>
      </c>
      <c r="B7" s="143" t="s">
        <v>71</v>
      </c>
      <c r="C7" s="148" t="s">
        <v>72</v>
      </c>
      <c r="D7" s="149"/>
      <c r="E7" s="149"/>
      <c r="F7" s="149"/>
      <c r="G7" s="150"/>
    </row>
    <row r="8" spans="1:7" ht="12.75" customHeight="1">
      <c r="A8" s="141"/>
      <c r="B8" s="144"/>
      <c r="C8" s="138" t="s">
        <v>73</v>
      </c>
      <c r="D8" s="134" t="s">
        <v>74</v>
      </c>
      <c r="E8" s="135"/>
      <c r="F8" s="136" t="s">
        <v>75</v>
      </c>
      <c r="G8" s="137"/>
    </row>
    <row r="9" spans="1:7" ht="12.75" customHeight="1">
      <c r="A9" s="141"/>
      <c r="B9" s="145"/>
      <c r="C9" s="151"/>
      <c r="D9" s="138" t="s">
        <v>76</v>
      </c>
      <c r="E9" s="138" t="s">
        <v>77</v>
      </c>
      <c r="F9" s="153" t="s">
        <v>78</v>
      </c>
      <c r="G9" s="155" t="s">
        <v>79</v>
      </c>
    </row>
    <row r="10" spans="1:7" ht="12.75">
      <c r="A10" s="142"/>
      <c r="B10" s="146"/>
      <c r="C10" s="151"/>
      <c r="D10" s="139"/>
      <c r="E10" s="152"/>
      <c r="F10" s="154"/>
      <c r="G10" s="156"/>
    </row>
    <row r="11" spans="1:7" ht="13.5" thickBot="1">
      <c r="A11" s="142"/>
      <c r="B11" s="147"/>
      <c r="C11" s="151"/>
      <c r="D11" s="139"/>
      <c r="E11" s="152"/>
      <c r="F11" s="139"/>
      <c r="G11" s="156"/>
    </row>
    <row r="12" spans="1:13" ht="12.75">
      <c r="A12" s="97" t="s">
        <v>10</v>
      </c>
      <c r="B12" s="1">
        <v>345.34</v>
      </c>
      <c r="C12" s="1">
        <v>36377.8</v>
      </c>
      <c r="D12" s="1">
        <v>2400.32</v>
      </c>
      <c r="E12" s="1">
        <v>3086.56</v>
      </c>
      <c r="F12" s="1">
        <v>25487.9</v>
      </c>
      <c r="G12" s="85">
        <v>5403.11</v>
      </c>
      <c r="H12" s="8"/>
      <c r="I12" s="8"/>
      <c r="J12" s="8"/>
      <c r="K12" s="8"/>
      <c r="L12" s="8"/>
      <c r="M12" s="8"/>
    </row>
    <row r="13" spans="1:13" ht="12.75">
      <c r="A13" s="65" t="s">
        <v>11</v>
      </c>
      <c r="B13" s="2">
        <v>262.91</v>
      </c>
      <c r="C13" s="2">
        <v>13382.61</v>
      </c>
      <c r="D13" s="2">
        <v>768.79</v>
      </c>
      <c r="E13" s="2">
        <v>879.54</v>
      </c>
      <c r="F13" s="2">
        <v>8966.01</v>
      </c>
      <c r="G13" s="5">
        <v>2768.24</v>
      </c>
      <c r="H13" s="8"/>
      <c r="I13" s="8"/>
      <c r="J13" s="8"/>
      <c r="K13" s="8"/>
      <c r="L13" s="8"/>
      <c r="M13" s="8"/>
    </row>
    <row r="14" spans="1:13" ht="12.75">
      <c r="A14" s="65" t="s">
        <v>12</v>
      </c>
      <c r="B14" s="2">
        <v>189.63</v>
      </c>
      <c r="C14" s="2">
        <v>45162.27</v>
      </c>
      <c r="D14" s="2">
        <v>8355.72</v>
      </c>
      <c r="E14" s="2">
        <v>2631.56</v>
      </c>
      <c r="F14" s="2">
        <v>27506.79</v>
      </c>
      <c r="G14" s="5">
        <v>6668.21</v>
      </c>
      <c r="H14" s="8"/>
      <c r="I14" s="8"/>
      <c r="J14" s="8"/>
      <c r="K14" s="8"/>
      <c r="L14" s="8"/>
      <c r="M14" s="8"/>
    </row>
    <row r="15" spans="1:13" ht="12.75">
      <c r="A15" s="65" t="s">
        <v>13</v>
      </c>
      <c r="B15" s="2">
        <v>184.74</v>
      </c>
      <c r="C15" s="2">
        <v>18189.35</v>
      </c>
      <c r="D15" s="2">
        <v>839.07</v>
      </c>
      <c r="E15" s="2">
        <v>878.59</v>
      </c>
      <c r="F15" s="2">
        <v>12842.74</v>
      </c>
      <c r="G15" s="5">
        <v>3628.94</v>
      </c>
      <c r="H15" s="8"/>
      <c r="I15" s="8"/>
      <c r="J15" s="8"/>
      <c r="K15" s="8"/>
      <c r="L15" s="8"/>
      <c r="M15" s="8"/>
    </row>
    <row r="16" spans="1:13" ht="12.75">
      <c r="A16" s="79" t="s">
        <v>14</v>
      </c>
      <c r="B16" s="4">
        <v>982.62</v>
      </c>
      <c r="C16" s="4">
        <v>113112.03</v>
      </c>
      <c r="D16" s="4">
        <v>12363.9</v>
      </c>
      <c r="E16" s="4">
        <v>7476.25</v>
      </c>
      <c r="F16" s="4">
        <v>74803.44</v>
      </c>
      <c r="G16" s="66">
        <v>18468.5</v>
      </c>
      <c r="H16" s="8"/>
      <c r="I16" s="8"/>
      <c r="J16" s="8"/>
      <c r="K16" s="8"/>
      <c r="L16" s="8"/>
      <c r="M16" s="8"/>
    </row>
    <row r="17" spans="1:13" ht="13.5" thickBot="1">
      <c r="A17" s="80"/>
      <c r="B17" s="3"/>
      <c r="C17" s="3"/>
      <c r="D17" s="81"/>
      <c r="E17" s="3"/>
      <c r="F17" s="3"/>
      <c r="G17" s="83"/>
      <c r="H17" s="8"/>
      <c r="I17" s="8"/>
      <c r="J17" s="8"/>
      <c r="K17" s="8"/>
      <c r="L17" s="8"/>
      <c r="M17" s="8"/>
    </row>
    <row r="18" spans="1:13" ht="12.75">
      <c r="A18" s="90" t="s">
        <v>15</v>
      </c>
      <c r="B18" s="91">
        <v>314</v>
      </c>
      <c r="C18" s="91">
        <v>2411</v>
      </c>
      <c r="D18" s="93">
        <v>409</v>
      </c>
      <c r="E18" s="91">
        <v>409</v>
      </c>
      <c r="F18" s="91">
        <v>1062</v>
      </c>
      <c r="G18" s="94">
        <v>531</v>
      </c>
      <c r="H18" s="8"/>
      <c r="I18" s="8"/>
      <c r="J18" s="8"/>
      <c r="K18" s="8"/>
      <c r="L18" s="8"/>
      <c r="M18" s="8"/>
    </row>
    <row r="19" spans="1:13" ht="13.5" thickBot="1">
      <c r="A19" s="80"/>
      <c r="B19" s="3"/>
      <c r="C19" s="3"/>
      <c r="D19" s="81"/>
      <c r="E19" s="3"/>
      <c r="F19" s="3"/>
      <c r="G19" s="83"/>
      <c r="H19" s="8"/>
      <c r="I19" s="8"/>
      <c r="J19" s="8"/>
      <c r="K19" s="8"/>
      <c r="L19" s="8"/>
      <c r="M19" s="8"/>
    </row>
    <row r="20" spans="1:13" ht="12.75">
      <c r="A20" s="90" t="s">
        <v>16</v>
      </c>
      <c r="B20" s="91">
        <v>135.28</v>
      </c>
      <c r="C20" s="92">
        <v>579.76</v>
      </c>
      <c r="D20" s="93">
        <v>68.24</v>
      </c>
      <c r="E20" s="91">
        <v>61.02</v>
      </c>
      <c r="F20" s="91">
        <v>355.3</v>
      </c>
      <c r="G20" s="94">
        <v>95.19</v>
      </c>
      <c r="H20" s="8"/>
      <c r="I20" s="8"/>
      <c r="J20" s="8"/>
      <c r="K20" s="8"/>
      <c r="L20" s="8"/>
      <c r="M20" s="8"/>
    </row>
    <row r="21" spans="1:13" ht="13.5" thickBot="1">
      <c r="A21" s="80"/>
      <c r="B21" s="3"/>
      <c r="C21" s="3"/>
      <c r="D21" s="3"/>
      <c r="E21" s="3"/>
      <c r="F21" s="3"/>
      <c r="G21" s="83"/>
      <c r="H21" s="8"/>
      <c r="I21" s="8"/>
      <c r="J21" s="8"/>
      <c r="K21" s="8"/>
      <c r="L21" s="8"/>
      <c r="M21" s="8"/>
    </row>
    <row r="22" spans="1:13" ht="12.75">
      <c r="A22" s="64" t="s">
        <v>17</v>
      </c>
      <c r="B22" s="2">
        <v>66</v>
      </c>
      <c r="C22" s="2">
        <v>2500</v>
      </c>
      <c r="D22" s="2">
        <v>0</v>
      </c>
      <c r="E22" s="2">
        <v>132</v>
      </c>
      <c r="F22" s="2">
        <v>0</v>
      </c>
      <c r="G22" s="5">
        <v>2368</v>
      </c>
      <c r="H22" s="8"/>
      <c r="I22" s="8"/>
      <c r="J22" s="8"/>
      <c r="K22" s="8"/>
      <c r="L22" s="8"/>
      <c r="M22" s="8"/>
    </row>
    <row r="23" spans="1:13" ht="12.75">
      <c r="A23" s="64" t="s">
        <v>18</v>
      </c>
      <c r="B23" s="2">
        <v>30</v>
      </c>
      <c r="C23" s="2">
        <v>1574</v>
      </c>
      <c r="D23" s="96">
        <v>0</v>
      </c>
      <c r="E23" s="2">
        <v>184</v>
      </c>
      <c r="F23" s="2">
        <v>0</v>
      </c>
      <c r="G23" s="5">
        <v>1390</v>
      </c>
      <c r="H23" s="8"/>
      <c r="I23" s="8"/>
      <c r="J23" s="8"/>
      <c r="K23" s="8"/>
      <c r="L23" s="8"/>
      <c r="M23" s="8"/>
    </row>
    <row r="24" spans="1:13" ht="12.75">
      <c r="A24" s="65" t="s">
        <v>19</v>
      </c>
      <c r="B24" s="2">
        <v>36</v>
      </c>
      <c r="C24" s="2">
        <v>1669</v>
      </c>
      <c r="D24" s="96">
        <v>0</v>
      </c>
      <c r="E24" s="2">
        <v>271</v>
      </c>
      <c r="F24" s="2">
        <v>0</v>
      </c>
      <c r="G24" s="5">
        <v>1398</v>
      </c>
      <c r="H24" s="8"/>
      <c r="I24" s="8"/>
      <c r="J24" s="8"/>
      <c r="K24" s="8"/>
      <c r="L24" s="8"/>
      <c r="M24" s="8"/>
    </row>
    <row r="25" spans="1:13" ht="12.75">
      <c r="A25" s="79" t="s">
        <v>20</v>
      </c>
      <c r="B25" s="4">
        <v>132</v>
      </c>
      <c r="C25" s="4">
        <v>5743</v>
      </c>
      <c r="D25" s="4">
        <v>0</v>
      </c>
      <c r="E25" s="4">
        <v>587</v>
      </c>
      <c r="F25" s="4">
        <v>0</v>
      </c>
      <c r="G25" s="66">
        <v>5156</v>
      </c>
      <c r="H25" s="8"/>
      <c r="I25" s="8"/>
      <c r="J25" s="8"/>
      <c r="K25" s="8"/>
      <c r="L25" s="8"/>
      <c r="M25" s="8"/>
    </row>
    <row r="26" spans="1:13" ht="13.5" thickBot="1">
      <c r="A26" s="80"/>
      <c r="B26" s="3"/>
      <c r="C26" s="3"/>
      <c r="D26" s="81"/>
      <c r="E26" s="3"/>
      <c r="F26" s="3"/>
      <c r="G26" s="83"/>
      <c r="H26" s="8"/>
      <c r="I26" s="8"/>
      <c r="J26" s="8"/>
      <c r="K26" s="8"/>
      <c r="L26" s="8"/>
      <c r="M26" s="8"/>
    </row>
    <row r="27" spans="1:13" ht="12.75">
      <c r="A27" s="79" t="s">
        <v>21</v>
      </c>
      <c r="B27" s="4">
        <v>761.02</v>
      </c>
      <c r="C27" s="4">
        <v>65403.85</v>
      </c>
      <c r="D27" s="84">
        <v>6020.03</v>
      </c>
      <c r="E27" s="4">
        <v>6222.01</v>
      </c>
      <c r="F27" s="4">
        <v>42215.46</v>
      </c>
      <c r="G27" s="66">
        <v>10946.4</v>
      </c>
      <c r="H27" s="8"/>
      <c r="I27" s="8"/>
      <c r="J27" s="8"/>
      <c r="K27" s="8"/>
      <c r="L27" s="8"/>
      <c r="M27" s="8"/>
    </row>
    <row r="28" spans="1:13" ht="13.5" thickBot="1">
      <c r="A28" s="80"/>
      <c r="B28" s="3"/>
      <c r="C28" s="3"/>
      <c r="D28" s="81"/>
      <c r="E28" s="3"/>
      <c r="F28" s="3"/>
      <c r="G28" s="83"/>
      <c r="H28" s="8"/>
      <c r="I28" s="8"/>
      <c r="J28" s="8"/>
      <c r="K28" s="8"/>
      <c r="L28" s="8"/>
      <c r="M28" s="8"/>
    </row>
    <row r="29" spans="1:13" ht="12.75">
      <c r="A29" s="79" t="s">
        <v>22</v>
      </c>
      <c r="B29" s="4">
        <v>110.46</v>
      </c>
      <c r="C29" s="4">
        <v>6101.47</v>
      </c>
      <c r="D29" s="84">
        <v>383.79</v>
      </c>
      <c r="E29" s="4">
        <v>376.98</v>
      </c>
      <c r="F29" s="4">
        <v>2199.51</v>
      </c>
      <c r="G29" s="66">
        <v>3141.21</v>
      </c>
      <c r="H29" s="8"/>
      <c r="I29" s="8"/>
      <c r="J29" s="8"/>
      <c r="K29" s="8"/>
      <c r="L29" s="8"/>
      <c r="M29" s="8"/>
    </row>
    <row r="30" spans="1:13" ht="13.5" thickBot="1">
      <c r="A30" s="80"/>
      <c r="B30" s="3"/>
      <c r="C30" s="3"/>
      <c r="D30" s="81"/>
      <c r="E30" s="3"/>
      <c r="F30" s="3"/>
      <c r="G30" s="83"/>
      <c r="H30" s="8"/>
      <c r="I30" s="8"/>
      <c r="J30" s="8"/>
      <c r="K30" s="8"/>
      <c r="L30" s="8"/>
      <c r="M30" s="8"/>
    </row>
    <row r="31" spans="1:13" ht="12.75">
      <c r="A31" s="65" t="s">
        <v>23</v>
      </c>
      <c r="B31" s="2">
        <v>1341.37</v>
      </c>
      <c r="C31" s="2">
        <v>165177.89</v>
      </c>
      <c r="D31" s="2">
        <v>11569.82</v>
      </c>
      <c r="E31" s="2">
        <v>17318.02</v>
      </c>
      <c r="F31" s="2">
        <v>104330.94</v>
      </c>
      <c r="G31" s="85">
        <v>31959.15</v>
      </c>
      <c r="H31" s="8"/>
      <c r="I31" s="8"/>
      <c r="J31" s="8"/>
      <c r="K31" s="8"/>
      <c r="L31" s="8"/>
      <c r="M31" s="8"/>
    </row>
    <row r="32" spans="1:13" ht="12.75">
      <c r="A32" s="65" t="s">
        <v>24</v>
      </c>
      <c r="B32" s="2">
        <v>812.71</v>
      </c>
      <c r="C32" s="2">
        <v>83945.3</v>
      </c>
      <c r="D32" s="2">
        <v>6501.84</v>
      </c>
      <c r="E32" s="2">
        <v>6651.18</v>
      </c>
      <c r="F32" s="2">
        <v>54328.43</v>
      </c>
      <c r="G32" s="5">
        <v>16463.83</v>
      </c>
      <c r="H32" s="8"/>
      <c r="I32" s="8"/>
      <c r="J32" s="8"/>
      <c r="K32" s="8"/>
      <c r="L32" s="8"/>
      <c r="M32" s="8"/>
    </row>
    <row r="33" spans="1:13" ht="12.75">
      <c r="A33" s="65" t="s">
        <v>25</v>
      </c>
      <c r="B33" s="2">
        <v>1667.22</v>
      </c>
      <c r="C33" s="2">
        <v>218908.49</v>
      </c>
      <c r="D33" s="2">
        <v>21044.5</v>
      </c>
      <c r="E33" s="2">
        <v>25291.86</v>
      </c>
      <c r="F33" s="2">
        <v>134844.42</v>
      </c>
      <c r="G33" s="5">
        <v>37727.73</v>
      </c>
      <c r="H33" s="8"/>
      <c r="I33" s="8"/>
      <c r="J33" s="8"/>
      <c r="K33" s="8"/>
      <c r="L33" s="8"/>
      <c r="M33" s="8"/>
    </row>
    <row r="34" spans="1:13" ht="12.75">
      <c r="A34" s="79" t="s">
        <v>26</v>
      </c>
      <c r="B34" s="4">
        <v>3821.3</v>
      </c>
      <c r="C34" s="4">
        <v>468031.68</v>
      </c>
      <c r="D34" s="4">
        <v>39116.16</v>
      </c>
      <c r="E34" s="4">
        <v>49261.06</v>
      </c>
      <c r="F34" s="4">
        <v>293503.79</v>
      </c>
      <c r="G34" s="66">
        <v>86150.71</v>
      </c>
      <c r="H34" s="8"/>
      <c r="I34" s="8"/>
      <c r="J34" s="8"/>
      <c r="K34" s="8"/>
      <c r="L34" s="8"/>
      <c r="M34" s="8"/>
    </row>
    <row r="35" spans="1:13" ht="13.5" thickBot="1">
      <c r="A35" s="80"/>
      <c r="B35" s="3"/>
      <c r="C35" s="3"/>
      <c r="D35" s="3"/>
      <c r="E35" s="3"/>
      <c r="F35" s="3"/>
      <c r="G35" s="83"/>
      <c r="H35" s="8"/>
      <c r="I35" s="8"/>
      <c r="J35" s="8"/>
      <c r="K35" s="8"/>
      <c r="L35" s="8"/>
      <c r="M35" s="8"/>
    </row>
    <row r="36" spans="1:13" ht="12.75">
      <c r="A36" s="65" t="s">
        <v>27</v>
      </c>
      <c r="B36" s="2">
        <v>2006.62</v>
      </c>
      <c r="C36" s="2">
        <v>182816.58</v>
      </c>
      <c r="D36" s="2">
        <v>16830.3</v>
      </c>
      <c r="E36" s="2">
        <v>11217.46</v>
      </c>
      <c r="F36" s="2">
        <v>118077.2</v>
      </c>
      <c r="G36" s="5">
        <v>36691.73</v>
      </c>
      <c r="H36" s="8"/>
      <c r="I36" s="8"/>
      <c r="J36" s="8"/>
      <c r="K36" s="8"/>
      <c r="L36" s="8"/>
      <c r="M36" s="8"/>
    </row>
    <row r="37" spans="1:13" ht="12.75">
      <c r="A37" s="65" t="s">
        <v>28</v>
      </c>
      <c r="B37" s="2">
        <v>607.31</v>
      </c>
      <c r="C37" s="2">
        <v>60921.89</v>
      </c>
      <c r="D37" s="2">
        <v>12849.66</v>
      </c>
      <c r="E37" s="2">
        <v>6042.61</v>
      </c>
      <c r="F37" s="2">
        <v>28437.06</v>
      </c>
      <c r="G37" s="5">
        <v>13592.62</v>
      </c>
      <c r="H37" s="8"/>
      <c r="I37" s="8"/>
      <c r="J37" s="8"/>
      <c r="K37" s="8"/>
      <c r="L37" s="8"/>
      <c r="M37" s="8"/>
    </row>
    <row r="38" spans="1:13" ht="12.75">
      <c r="A38" s="65" t="s">
        <v>29</v>
      </c>
      <c r="B38" s="2">
        <v>5326.53</v>
      </c>
      <c r="C38" s="2">
        <v>270504.89</v>
      </c>
      <c r="D38" s="2">
        <v>30345.7</v>
      </c>
      <c r="E38" s="2">
        <v>30228.91</v>
      </c>
      <c r="F38" s="2">
        <v>157933.25</v>
      </c>
      <c r="G38" s="5">
        <v>51996.95</v>
      </c>
      <c r="H38" s="8"/>
      <c r="I38" s="8"/>
      <c r="J38" s="8"/>
      <c r="K38" s="8"/>
      <c r="L38" s="8"/>
      <c r="M38" s="8"/>
    </row>
    <row r="39" spans="1:13" ht="12.75">
      <c r="A39" s="65" t="s">
        <v>30</v>
      </c>
      <c r="B39" s="2">
        <v>443.21</v>
      </c>
      <c r="C39" s="2">
        <v>51512.41</v>
      </c>
      <c r="D39" s="2">
        <v>3405.34</v>
      </c>
      <c r="E39" s="2">
        <v>6299.65</v>
      </c>
      <c r="F39" s="2">
        <v>24944.19</v>
      </c>
      <c r="G39" s="5">
        <v>16863.27</v>
      </c>
      <c r="H39" s="8"/>
      <c r="I39" s="8"/>
      <c r="J39" s="8"/>
      <c r="K39" s="8"/>
      <c r="L39" s="8"/>
      <c r="M39" s="8"/>
    </row>
    <row r="40" spans="1:13" ht="12.75">
      <c r="A40" s="79" t="s">
        <v>31</v>
      </c>
      <c r="B40" s="4">
        <v>8383.67</v>
      </c>
      <c r="C40" s="4">
        <v>565755.77</v>
      </c>
      <c r="D40" s="4">
        <v>63431</v>
      </c>
      <c r="E40" s="4">
        <v>53788.63</v>
      </c>
      <c r="F40" s="4">
        <v>329391.7</v>
      </c>
      <c r="G40" s="66">
        <v>119144.57</v>
      </c>
      <c r="H40" s="8"/>
      <c r="I40" s="8"/>
      <c r="J40" s="8"/>
      <c r="K40" s="8"/>
      <c r="L40" s="8"/>
      <c r="M40" s="8"/>
    </row>
    <row r="41" spans="1:13" ht="13.5" thickBot="1">
      <c r="A41" s="80"/>
      <c r="B41" s="3"/>
      <c r="C41" s="3"/>
      <c r="D41" s="3"/>
      <c r="E41" s="3"/>
      <c r="F41" s="3"/>
      <c r="G41" s="83"/>
      <c r="H41" s="8"/>
      <c r="I41" s="8"/>
      <c r="J41" s="8"/>
      <c r="K41" s="8"/>
      <c r="L41" s="8"/>
      <c r="M41" s="8"/>
    </row>
    <row r="42" spans="1:13" ht="12.75">
      <c r="A42" s="79" t="s">
        <v>32</v>
      </c>
      <c r="B42" s="4">
        <v>1395.47</v>
      </c>
      <c r="C42" s="4">
        <v>17414.14</v>
      </c>
      <c r="D42" s="4">
        <v>974.97</v>
      </c>
      <c r="E42" s="4">
        <v>1208.82</v>
      </c>
      <c r="F42" s="4">
        <v>10110.78</v>
      </c>
      <c r="G42" s="66">
        <v>5119.58</v>
      </c>
      <c r="H42" s="8"/>
      <c r="I42" s="8"/>
      <c r="J42" s="8"/>
      <c r="K42" s="8"/>
      <c r="L42" s="8"/>
      <c r="M42" s="8"/>
    </row>
    <row r="43" spans="1:13" ht="13.5" thickBot="1">
      <c r="A43" s="80"/>
      <c r="B43" s="3"/>
      <c r="C43" s="3"/>
      <c r="D43" s="3"/>
      <c r="E43" s="3"/>
      <c r="F43" s="3"/>
      <c r="G43" s="83"/>
      <c r="H43" s="8"/>
      <c r="I43" s="8"/>
      <c r="J43" s="8"/>
      <c r="K43" s="8"/>
      <c r="L43" s="8"/>
      <c r="M43" s="8"/>
    </row>
    <row r="44" spans="1:15" ht="12.75">
      <c r="A44" s="64" t="s">
        <v>33</v>
      </c>
      <c r="B44" s="2">
        <v>481.09</v>
      </c>
      <c r="C44" s="2">
        <v>16369.93</v>
      </c>
      <c r="D44" s="2">
        <v>1835.89</v>
      </c>
      <c r="E44" s="2">
        <v>1444.6</v>
      </c>
      <c r="F44" s="2">
        <v>9918.6</v>
      </c>
      <c r="G44" s="5">
        <v>3170.87</v>
      </c>
      <c r="H44" s="8"/>
      <c r="I44" s="8"/>
      <c r="J44" s="10"/>
      <c r="K44" s="10"/>
      <c r="L44" s="10"/>
      <c r="M44" s="10"/>
      <c r="N44" s="9"/>
      <c r="O44" s="9"/>
    </row>
    <row r="45" spans="1:13" ht="12.75">
      <c r="A45" s="64" t="s">
        <v>34</v>
      </c>
      <c r="B45" s="2">
        <v>498.72</v>
      </c>
      <c r="C45" s="2">
        <v>37828.02</v>
      </c>
      <c r="D45" s="2">
        <v>1450.63</v>
      </c>
      <c r="E45" s="2">
        <v>3740.75</v>
      </c>
      <c r="F45" s="2">
        <v>17605.09</v>
      </c>
      <c r="G45" s="5">
        <v>15031.53</v>
      </c>
      <c r="H45" s="8"/>
      <c r="I45" s="8"/>
      <c r="J45" s="8"/>
      <c r="K45" s="8"/>
      <c r="L45" s="8"/>
      <c r="M45" s="8"/>
    </row>
    <row r="46" spans="1:13" ht="12.75">
      <c r="A46" s="64" t="s">
        <v>35</v>
      </c>
      <c r="B46" s="2">
        <v>252.56</v>
      </c>
      <c r="C46" s="2">
        <v>7255.75</v>
      </c>
      <c r="D46" s="2">
        <v>116.35</v>
      </c>
      <c r="E46" s="2">
        <v>465.81</v>
      </c>
      <c r="F46" s="2">
        <v>4938.91</v>
      </c>
      <c r="G46" s="5">
        <v>1734.68</v>
      </c>
      <c r="H46" s="8"/>
      <c r="I46" s="8"/>
      <c r="J46" s="8"/>
      <c r="K46" s="8"/>
      <c r="L46" s="8"/>
      <c r="M46" s="8"/>
    </row>
    <row r="47" spans="1:13" ht="12.75">
      <c r="A47" s="65" t="s">
        <v>36</v>
      </c>
      <c r="B47" s="2">
        <v>115.13</v>
      </c>
      <c r="C47" s="2">
        <v>14098.47</v>
      </c>
      <c r="D47" s="2">
        <v>2073.69</v>
      </c>
      <c r="E47" s="2">
        <v>1764.45</v>
      </c>
      <c r="F47" s="2">
        <v>6516.19</v>
      </c>
      <c r="G47" s="5">
        <v>3744.18</v>
      </c>
      <c r="H47" s="8"/>
      <c r="I47" s="8"/>
      <c r="J47" s="8"/>
      <c r="K47" s="8"/>
      <c r="L47" s="8"/>
      <c r="M47" s="8"/>
    </row>
    <row r="48" spans="1:15" ht="12.75">
      <c r="A48" s="65" t="s">
        <v>37</v>
      </c>
      <c r="B48" s="2">
        <v>4262.61</v>
      </c>
      <c r="C48" s="2">
        <v>62618.28</v>
      </c>
      <c r="D48" s="2">
        <v>9357.06</v>
      </c>
      <c r="E48" s="2">
        <v>5170.16</v>
      </c>
      <c r="F48" s="2">
        <v>33896.09</v>
      </c>
      <c r="G48" s="5">
        <v>14195.06</v>
      </c>
      <c r="H48" s="8"/>
      <c r="I48" s="8"/>
      <c r="J48" s="10"/>
      <c r="K48" s="10"/>
      <c r="L48" s="10"/>
      <c r="M48" s="10"/>
      <c r="N48" s="9"/>
      <c r="O48" s="9"/>
    </row>
    <row r="49" spans="1:13" ht="12.75">
      <c r="A49" s="65" t="s">
        <v>38</v>
      </c>
      <c r="B49" s="2">
        <v>1736.12</v>
      </c>
      <c r="C49" s="2">
        <v>155722.98</v>
      </c>
      <c r="D49" s="2">
        <v>15733.98</v>
      </c>
      <c r="E49" s="2">
        <v>16126.46</v>
      </c>
      <c r="F49" s="2">
        <v>96826.55</v>
      </c>
      <c r="G49" s="5">
        <v>27035.98</v>
      </c>
      <c r="H49" s="8"/>
      <c r="I49" s="8"/>
      <c r="J49" s="8"/>
      <c r="K49" s="8"/>
      <c r="L49" s="8"/>
      <c r="M49" s="8"/>
    </row>
    <row r="50" spans="1:13" ht="12.75">
      <c r="A50" s="65" t="s">
        <v>39</v>
      </c>
      <c r="B50" s="2">
        <v>139.24</v>
      </c>
      <c r="C50" s="2">
        <v>26422.98</v>
      </c>
      <c r="D50" s="2">
        <v>1120.48</v>
      </c>
      <c r="E50" s="2">
        <v>1276.87</v>
      </c>
      <c r="F50" s="2">
        <v>18707.07</v>
      </c>
      <c r="G50" s="5">
        <v>5318.55</v>
      </c>
      <c r="H50" s="8"/>
      <c r="I50" s="8"/>
      <c r="J50" s="8"/>
      <c r="K50" s="8"/>
      <c r="L50" s="8"/>
      <c r="M50" s="8"/>
    </row>
    <row r="51" spans="1:13" ht="12.75">
      <c r="A51" s="65" t="s">
        <v>40</v>
      </c>
      <c r="B51" s="2">
        <v>599.21</v>
      </c>
      <c r="C51" s="2">
        <v>39324.52</v>
      </c>
      <c r="D51" s="2">
        <v>3838.95</v>
      </c>
      <c r="E51" s="2">
        <v>3770.09</v>
      </c>
      <c r="F51" s="2">
        <v>24502.13</v>
      </c>
      <c r="G51" s="5">
        <v>7213.38</v>
      </c>
      <c r="H51" s="8"/>
      <c r="I51" s="8"/>
      <c r="J51" s="8"/>
      <c r="K51" s="8"/>
      <c r="L51" s="8"/>
      <c r="M51" s="8"/>
    </row>
    <row r="52" spans="1:13" ht="12.75">
      <c r="A52" s="65" t="s">
        <v>41</v>
      </c>
      <c r="B52" s="2">
        <v>1014.77</v>
      </c>
      <c r="C52" s="2">
        <v>44160.83</v>
      </c>
      <c r="D52" s="2">
        <v>3572.23</v>
      </c>
      <c r="E52" s="2">
        <v>5359.46</v>
      </c>
      <c r="F52" s="2">
        <v>26998.08</v>
      </c>
      <c r="G52" s="5">
        <v>8231.06</v>
      </c>
      <c r="H52" s="8"/>
      <c r="I52" s="8"/>
      <c r="J52" s="8"/>
      <c r="K52" s="8"/>
      <c r="L52" s="8"/>
      <c r="M52" s="8"/>
    </row>
    <row r="53" spans="1:13" ht="12.75">
      <c r="A53" s="89" t="s">
        <v>42</v>
      </c>
      <c r="B53" s="4">
        <v>9099.45</v>
      </c>
      <c r="C53" s="4">
        <v>403801.76</v>
      </c>
      <c r="D53" s="4">
        <v>39099.26</v>
      </c>
      <c r="E53" s="4">
        <v>39118.65</v>
      </c>
      <c r="F53" s="4">
        <v>239908.71</v>
      </c>
      <c r="G53" s="66">
        <v>85675.29</v>
      </c>
      <c r="H53" s="8"/>
      <c r="I53" s="8"/>
      <c r="J53" s="8"/>
      <c r="K53" s="8"/>
      <c r="L53" s="8"/>
      <c r="M53" s="8"/>
    </row>
    <row r="54" spans="1:13" ht="13.5" thickBot="1">
      <c r="A54" s="86"/>
      <c r="B54" s="3"/>
      <c r="C54" s="3"/>
      <c r="D54" s="3"/>
      <c r="E54" s="3"/>
      <c r="F54" s="3"/>
      <c r="G54" s="83"/>
      <c r="H54" s="8"/>
      <c r="I54" s="8"/>
      <c r="J54" s="8"/>
      <c r="K54" s="8"/>
      <c r="L54" s="8"/>
      <c r="M54" s="8"/>
    </row>
    <row r="55" spans="1:13" ht="12.75">
      <c r="A55" s="79" t="s">
        <v>43</v>
      </c>
      <c r="B55" s="4">
        <v>141.6607720144926</v>
      </c>
      <c r="C55" s="4">
        <v>4421.191131902028</v>
      </c>
      <c r="D55" s="4">
        <v>165.0290815370197</v>
      </c>
      <c r="E55" s="4">
        <v>248.87674684994272</v>
      </c>
      <c r="F55" s="4">
        <v>3789.8735140958106</v>
      </c>
      <c r="G55" s="66">
        <v>217.41178941925477</v>
      </c>
      <c r="H55" s="8"/>
      <c r="I55" s="8"/>
      <c r="J55" s="8"/>
      <c r="K55" s="8"/>
      <c r="L55" s="8"/>
      <c r="M55" s="8"/>
    </row>
    <row r="56" spans="1:13" ht="13.5" thickBot="1">
      <c r="A56" s="80"/>
      <c r="B56" s="3"/>
      <c r="C56" s="3"/>
      <c r="D56" s="3"/>
      <c r="E56" s="3"/>
      <c r="F56" s="3"/>
      <c r="G56" s="83"/>
      <c r="H56" s="8"/>
      <c r="I56" s="8"/>
      <c r="J56" s="8"/>
      <c r="K56" s="8"/>
      <c r="L56" s="8"/>
      <c r="M56" s="8"/>
    </row>
    <row r="57" spans="1:13" ht="12.75">
      <c r="A57" s="65" t="s">
        <v>44</v>
      </c>
      <c r="B57" s="2">
        <v>286.54</v>
      </c>
      <c r="C57" s="2">
        <v>18211.59</v>
      </c>
      <c r="D57" s="2">
        <v>2075.99</v>
      </c>
      <c r="E57" s="2">
        <v>1969.01</v>
      </c>
      <c r="F57" s="2">
        <v>8260.27</v>
      </c>
      <c r="G57" s="5">
        <v>5906.31</v>
      </c>
      <c r="H57" s="8"/>
      <c r="I57" s="8"/>
      <c r="J57" s="8"/>
      <c r="K57" s="8"/>
      <c r="L57" s="8"/>
      <c r="M57" s="8"/>
    </row>
    <row r="58" spans="1:13" ht="12.75">
      <c r="A58" s="64" t="s">
        <v>45</v>
      </c>
      <c r="B58" s="2">
        <v>387.96</v>
      </c>
      <c r="C58" s="2">
        <v>12581.18</v>
      </c>
      <c r="D58" s="2">
        <v>1195.47</v>
      </c>
      <c r="E58" s="2">
        <v>794.22</v>
      </c>
      <c r="F58" s="2">
        <v>1054.51</v>
      </c>
      <c r="G58" s="5">
        <v>9536.98</v>
      </c>
      <c r="H58" s="8"/>
      <c r="I58" s="8"/>
      <c r="J58" s="8"/>
      <c r="K58" s="8"/>
      <c r="L58" s="8"/>
      <c r="M58" s="8"/>
    </row>
    <row r="59" spans="1:13" ht="12.75">
      <c r="A59" s="65" t="s">
        <v>46</v>
      </c>
      <c r="B59" s="2">
        <v>254.36</v>
      </c>
      <c r="C59" s="2">
        <v>22756.55</v>
      </c>
      <c r="D59" s="2">
        <v>3019.8</v>
      </c>
      <c r="E59" s="2">
        <v>3583.76</v>
      </c>
      <c r="F59" s="2">
        <v>9870.2</v>
      </c>
      <c r="G59" s="5">
        <v>6282.85</v>
      </c>
      <c r="H59" s="8"/>
      <c r="I59" s="8"/>
      <c r="J59" s="8"/>
      <c r="K59" s="8"/>
      <c r="L59" s="8"/>
      <c r="M59" s="8"/>
    </row>
    <row r="60" spans="1:13" ht="12.75">
      <c r="A60" s="65" t="s">
        <v>47</v>
      </c>
      <c r="B60" s="2">
        <v>17</v>
      </c>
      <c r="C60" s="2">
        <v>1539</v>
      </c>
      <c r="D60" s="2">
        <v>131</v>
      </c>
      <c r="E60" s="2">
        <v>138</v>
      </c>
      <c r="F60" s="2">
        <v>1051</v>
      </c>
      <c r="G60" s="5">
        <v>219</v>
      </c>
      <c r="H60" s="8"/>
      <c r="I60" s="8"/>
      <c r="J60" s="8"/>
      <c r="K60" s="8"/>
      <c r="L60" s="8"/>
      <c r="M60" s="8"/>
    </row>
    <row r="61" spans="1:13" ht="12.75">
      <c r="A61" s="65" t="s">
        <v>48</v>
      </c>
      <c r="B61" s="2">
        <v>2000.2</v>
      </c>
      <c r="C61" s="2">
        <v>115886.54</v>
      </c>
      <c r="D61" s="2">
        <v>10255.53</v>
      </c>
      <c r="E61" s="2">
        <v>5264.66</v>
      </c>
      <c r="F61" s="2">
        <v>87778.57</v>
      </c>
      <c r="G61" s="5">
        <v>12587.75</v>
      </c>
      <c r="H61" s="8"/>
      <c r="I61" s="8"/>
      <c r="J61" s="8"/>
      <c r="K61" s="8"/>
      <c r="L61" s="8"/>
      <c r="M61" s="8"/>
    </row>
    <row r="62" spans="1:13" ht="12.75">
      <c r="A62" s="79" t="s">
        <v>49</v>
      </c>
      <c r="B62" s="4">
        <v>2946.06</v>
      </c>
      <c r="C62" s="4">
        <v>170974.86</v>
      </c>
      <c r="D62" s="4">
        <v>16677.79</v>
      </c>
      <c r="E62" s="4">
        <v>11749.65</v>
      </c>
      <c r="F62" s="4">
        <v>108014.55</v>
      </c>
      <c r="G62" s="66">
        <v>34532.89</v>
      </c>
      <c r="H62" s="8"/>
      <c r="I62" s="8"/>
      <c r="J62" s="8"/>
      <c r="K62" s="8"/>
      <c r="L62" s="8"/>
      <c r="M62" s="8"/>
    </row>
    <row r="63" spans="1:13" ht="13.5" thickBot="1">
      <c r="A63" s="80"/>
      <c r="B63" s="3"/>
      <c r="C63" s="3"/>
      <c r="D63" s="3"/>
      <c r="E63" s="3"/>
      <c r="F63" s="3"/>
      <c r="G63" s="83"/>
      <c r="H63" s="8"/>
      <c r="I63" s="8"/>
      <c r="J63" s="8"/>
      <c r="K63" s="8"/>
      <c r="L63" s="8"/>
      <c r="M63" s="8"/>
    </row>
    <row r="64" spans="1:13" ht="12.75">
      <c r="A64" s="65" t="s">
        <v>50</v>
      </c>
      <c r="B64" s="2">
        <v>173.13</v>
      </c>
      <c r="C64" s="2">
        <v>11788.21</v>
      </c>
      <c r="D64" s="2">
        <v>1580.07</v>
      </c>
      <c r="E64" s="2">
        <v>1552.57</v>
      </c>
      <c r="F64" s="2">
        <v>6680.41</v>
      </c>
      <c r="G64" s="5">
        <v>1975.14</v>
      </c>
      <c r="H64" s="8"/>
      <c r="I64" s="8"/>
      <c r="J64" s="8"/>
      <c r="K64" s="8"/>
      <c r="L64" s="8"/>
      <c r="M64" s="8"/>
    </row>
    <row r="65" spans="1:13" ht="12.75">
      <c r="A65" s="64" t="s">
        <v>51</v>
      </c>
      <c r="B65" s="2">
        <v>672.7</v>
      </c>
      <c r="C65" s="2">
        <v>51259.59</v>
      </c>
      <c r="D65" s="2">
        <v>4395.86</v>
      </c>
      <c r="E65" s="2">
        <v>3806.36</v>
      </c>
      <c r="F65" s="2">
        <v>32588.06</v>
      </c>
      <c r="G65" s="5">
        <v>10469.29</v>
      </c>
      <c r="H65" s="8"/>
      <c r="I65" s="8"/>
      <c r="J65" s="8"/>
      <c r="K65" s="8"/>
      <c r="L65" s="8"/>
      <c r="M65" s="8"/>
    </row>
    <row r="66" spans="1:13" ht="12.75">
      <c r="A66" s="65" t="s">
        <v>52</v>
      </c>
      <c r="B66" s="2">
        <v>422.44</v>
      </c>
      <c r="C66" s="6">
        <v>32361.66</v>
      </c>
      <c r="D66" s="2">
        <v>2852.52</v>
      </c>
      <c r="E66" s="2">
        <v>4051.29</v>
      </c>
      <c r="F66" s="2">
        <v>20039.54</v>
      </c>
      <c r="G66" s="5">
        <v>5418.32</v>
      </c>
      <c r="H66" s="8"/>
      <c r="I66" s="8"/>
      <c r="J66" s="8"/>
      <c r="K66" s="8"/>
      <c r="L66" s="8"/>
      <c r="M66" s="8"/>
    </row>
    <row r="67" spans="1:13" ht="12.75">
      <c r="A67" s="79" t="s">
        <v>53</v>
      </c>
      <c r="B67" s="4">
        <v>1268.27</v>
      </c>
      <c r="C67" s="4">
        <v>95409.46</v>
      </c>
      <c r="D67" s="4">
        <v>8828.45</v>
      </c>
      <c r="E67" s="4">
        <v>9410.22</v>
      </c>
      <c r="F67" s="4">
        <v>59308.01</v>
      </c>
      <c r="G67" s="66">
        <v>17862.75</v>
      </c>
      <c r="H67" s="8"/>
      <c r="I67" s="8"/>
      <c r="J67" s="8"/>
      <c r="K67" s="8"/>
      <c r="L67" s="8"/>
      <c r="M67" s="8"/>
    </row>
    <row r="68" spans="1:13" ht="13.5" thickBot="1">
      <c r="A68" s="80"/>
      <c r="B68" s="3"/>
      <c r="C68" s="3"/>
      <c r="D68" s="3"/>
      <c r="E68" s="3"/>
      <c r="F68" s="3"/>
      <c r="G68" s="83"/>
      <c r="H68" s="8"/>
      <c r="I68" s="8"/>
      <c r="J68" s="8"/>
      <c r="K68" s="8"/>
      <c r="L68" s="8"/>
      <c r="M68" s="8"/>
    </row>
    <row r="69" spans="1:13" ht="12.75">
      <c r="A69" s="79" t="s">
        <v>54</v>
      </c>
      <c r="B69" s="4">
        <v>2804.07</v>
      </c>
      <c r="C69" s="4">
        <v>216655.05</v>
      </c>
      <c r="D69" s="4">
        <v>15073.54</v>
      </c>
      <c r="E69" s="4">
        <v>11509.24</v>
      </c>
      <c r="F69" s="4">
        <v>151797.77</v>
      </c>
      <c r="G69" s="66">
        <v>38274.41</v>
      </c>
      <c r="H69" s="8"/>
      <c r="I69" s="8"/>
      <c r="J69" s="8"/>
      <c r="K69" s="8"/>
      <c r="L69" s="8"/>
      <c r="M69" s="8"/>
    </row>
    <row r="70" spans="1:13" ht="13.5" thickBot="1">
      <c r="A70" s="80"/>
      <c r="B70" s="3"/>
      <c r="C70" s="3"/>
      <c r="D70" s="3"/>
      <c r="E70" s="3"/>
      <c r="F70" s="3"/>
      <c r="G70" s="83"/>
      <c r="H70" s="8"/>
      <c r="I70" s="8"/>
      <c r="J70" s="8"/>
      <c r="K70" s="8"/>
      <c r="L70" s="8"/>
      <c r="M70" s="8"/>
    </row>
    <row r="71" spans="1:13" ht="12.75">
      <c r="A71" s="65" t="s">
        <v>55</v>
      </c>
      <c r="B71" s="2">
        <v>11851</v>
      </c>
      <c r="C71" s="2">
        <v>155281</v>
      </c>
      <c r="D71" s="2">
        <v>5906</v>
      </c>
      <c r="E71" s="2">
        <v>7481</v>
      </c>
      <c r="F71" s="2">
        <v>49954</v>
      </c>
      <c r="G71" s="5">
        <v>91940</v>
      </c>
      <c r="H71" s="8"/>
      <c r="I71" s="8"/>
      <c r="J71" s="8"/>
      <c r="K71" s="8"/>
      <c r="L71" s="8"/>
      <c r="M71" s="8"/>
    </row>
    <row r="72" spans="1:13" ht="12.75">
      <c r="A72" s="65" t="s">
        <v>56</v>
      </c>
      <c r="B72" s="2">
        <v>1781</v>
      </c>
      <c r="C72" s="2">
        <v>16756</v>
      </c>
      <c r="D72" s="2">
        <v>1723</v>
      </c>
      <c r="E72" s="2">
        <v>868</v>
      </c>
      <c r="F72" s="2">
        <v>5031</v>
      </c>
      <c r="G72" s="5">
        <v>9134</v>
      </c>
      <c r="H72" s="8"/>
      <c r="I72" s="8"/>
      <c r="J72" s="8"/>
      <c r="K72" s="8"/>
      <c r="L72" s="8"/>
      <c r="M72" s="8"/>
    </row>
    <row r="73" spans="1:13" ht="12.75">
      <c r="A73" s="79" t="s">
        <v>57</v>
      </c>
      <c r="B73" s="4">
        <v>13632</v>
      </c>
      <c r="C73" s="4">
        <v>172037</v>
      </c>
      <c r="D73" s="4">
        <v>7629</v>
      </c>
      <c r="E73" s="4">
        <v>8349</v>
      </c>
      <c r="F73" s="4">
        <v>54985</v>
      </c>
      <c r="G73" s="66">
        <v>101074</v>
      </c>
      <c r="H73" s="8"/>
      <c r="I73" s="8"/>
      <c r="J73" s="8"/>
      <c r="K73" s="8"/>
      <c r="L73" s="8"/>
      <c r="M73" s="8"/>
    </row>
    <row r="74" spans="1:13" ht="13.5" thickBot="1">
      <c r="A74" s="80"/>
      <c r="B74" s="3"/>
      <c r="C74" s="3"/>
      <c r="D74" s="3"/>
      <c r="E74" s="3"/>
      <c r="F74" s="3"/>
      <c r="G74" s="83"/>
      <c r="H74" s="8"/>
      <c r="I74" s="8"/>
      <c r="J74" s="8"/>
      <c r="K74" s="8"/>
      <c r="L74" s="8"/>
      <c r="M74" s="8"/>
    </row>
    <row r="75" spans="1:13" ht="12.75">
      <c r="A75" s="64" t="s">
        <v>58</v>
      </c>
      <c r="B75" s="2">
        <v>250.27</v>
      </c>
      <c r="C75" s="2">
        <v>28059.54</v>
      </c>
      <c r="D75" s="2">
        <v>2888.33</v>
      </c>
      <c r="E75" s="2">
        <v>3577.19</v>
      </c>
      <c r="F75" s="2">
        <v>16747.14</v>
      </c>
      <c r="G75" s="5">
        <v>4846.91</v>
      </c>
      <c r="H75" s="8"/>
      <c r="I75" s="8"/>
      <c r="J75" s="8"/>
      <c r="K75" s="8"/>
      <c r="L75" s="8"/>
      <c r="M75" s="8"/>
    </row>
    <row r="76" spans="1:13" ht="12.75">
      <c r="A76" s="64" t="s">
        <v>59</v>
      </c>
      <c r="B76" s="2">
        <v>770.1</v>
      </c>
      <c r="C76" s="2">
        <v>8075.16</v>
      </c>
      <c r="D76" s="2">
        <v>394.64</v>
      </c>
      <c r="E76" s="2">
        <v>99.85</v>
      </c>
      <c r="F76" s="2">
        <v>3169.23</v>
      </c>
      <c r="G76" s="5">
        <v>4411.47</v>
      </c>
      <c r="H76" s="8"/>
      <c r="I76" s="8"/>
      <c r="J76" s="8"/>
      <c r="K76" s="8"/>
      <c r="L76" s="8"/>
      <c r="M76" s="8"/>
    </row>
    <row r="77" spans="1:13" ht="12.75">
      <c r="A77" s="64" t="s">
        <v>60</v>
      </c>
      <c r="B77" s="2">
        <v>3075.7</v>
      </c>
      <c r="C77" s="2">
        <v>28920.81</v>
      </c>
      <c r="D77" s="2">
        <v>1369.2</v>
      </c>
      <c r="E77" s="2">
        <v>1157.6</v>
      </c>
      <c r="F77" s="2">
        <v>16729.11</v>
      </c>
      <c r="G77" s="5">
        <v>9664.88</v>
      </c>
      <c r="H77" s="8"/>
      <c r="I77" s="8"/>
      <c r="J77" s="8"/>
      <c r="K77" s="8"/>
      <c r="L77" s="8"/>
      <c r="M77" s="8"/>
    </row>
    <row r="78" spans="1:13" ht="12.75">
      <c r="A78" s="65" t="s">
        <v>61</v>
      </c>
      <c r="B78" s="2">
        <v>348.82</v>
      </c>
      <c r="C78" s="2">
        <v>17733.5</v>
      </c>
      <c r="D78" s="2">
        <v>1153</v>
      </c>
      <c r="E78" s="2">
        <v>1932.85</v>
      </c>
      <c r="F78" s="2">
        <v>7997.38</v>
      </c>
      <c r="G78" s="5">
        <v>6650.29</v>
      </c>
      <c r="H78" s="8"/>
      <c r="I78" s="8"/>
      <c r="J78" s="8"/>
      <c r="K78" s="8"/>
      <c r="L78" s="8"/>
      <c r="M78" s="8"/>
    </row>
    <row r="79" spans="1:13" ht="12.75">
      <c r="A79" s="65" t="s">
        <v>62</v>
      </c>
      <c r="B79" s="2">
        <v>2518.39</v>
      </c>
      <c r="C79" s="2">
        <v>20241.98</v>
      </c>
      <c r="D79" s="2">
        <v>1028.34</v>
      </c>
      <c r="E79" s="2">
        <v>2017.96</v>
      </c>
      <c r="F79" s="2">
        <v>8524.53</v>
      </c>
      <c r="G79" s="5">
        <v>8671.11</v>
      </c>
      <c r="H79" s="8"/>
      <c r="I79" s="8"/>
      <c r="J79" s="8"/>
      <c r="K79" s="8"/>
      <c r="L79" s="8"/>
      <c r="M79" s="8"/>
    </row>
    <row r="80" spans="1:13" ht="12.75">
      <c r="A80" s="64" t="s">
        <v>63</v>
      </c>
      <c r="B80" s="2">
        <v>205.86</v>
      </c>
      <c r="C80" s="2">
        <v>21670.04</v>
      </c>
      <c r="D80" s="2">
        <v>3884.39</v>
      </c>
      <c r="E80" s="2">
        <v>702.88</v>
      </c>
      <c r="F80" s="2">
        <v>9463.95</v>
      </c>
      <c r="G80" s="5">
        <v>7618.85</v>
      </c>
      <c r="H80" s="8"/>
      <c r="I80" s="8"/>
      <c r="J80" s="8"/>
      <c r="K80" s="8"/>
      <c r="L80" s="8"/>
      <c r="M80" s="8"/>
    </row>
    <row r="81" spans="1:13" ht="12.75">
      <c r="A81" s="64" t="s">
        <v>64</v>
      </c>
      <c r="B81" s="2">
        <v>705.74</v>
      </c>
      <c r="C81" s="2">
        <v>33531.22</v>
      </c>
      <c r="D81" s="2">
        <v>2457.18</v>
      </c>
      <c r="E81" s="2">
        <v>2211.06</v>
      </c>
      <c r="F81" s="2">
        <v>18780.48</v>
      </c>
      <c r="G81" s="5">
        <v>10082.49</v>
      </c>
      <c r="H81" s="8"/>
      <c r="I81" s="8"/>
      <c r="J81" s="8"/>
      <c r="K81" s="8"/>
      <c r="L81" s="8"/>
      <c r="M81" s="8"/>
    </row>
    <row r="82" spans="1:13" ht="12.75">
      <c r="A82" s="65" t="s">
        <v>65</v>
      </c>
      <c r="B82" s="2">
        <v>2184.79</v>
      </c>
      <c r="C82" s="2">
        <v>55343.51</v>
      </c>
      <c r="D82" s="2">
        <v>4284.31</v>
      </c>
      <c r="E82" s="2">
        <v>550.43</v>
      </c>
      <c r="F82" s="2">
        <v>21768.36</v>
      </c>
      <c r="G82" s="5">
        <v>28740.41</v>
      </c>
      <c r="H82" s="8"/>
      <c r="I82" s="8"/>
      <c r="J82" s="8"/>
      <c r="K82" s="8"/>
      <c r="L82" s="8"/>
      <c r="M82" s="8"/>
    </row>
    <row r="83" spans="1:13" ht="12.75">
      <c r="A83" s="79" t="s">
        <v>66</v>
      </c>
      <c r="B83" s="4">
        <v>10059.67</v>
      </c>
      <c r="C83" s="4">
        <v>213575.76</v>
      </c>
      <c r="D83" s="4">
        <v>17459.39</v>
      </c>
      <c r="E83" s="4">
        <v>12249.82</v>
      </c>
      <c r="F83" s="4">
        <v>103180.18</v>
      </c>
      <c r="G83" s="66">
        <v>80686.41</v>
      </c>
      <c r="H83" s="8"/>
      <c r="I83" s="8"/>
      <c r="J83" s="8"/>
      <c r="K83" s="8"/>
      <c r="L83" s="8"/>
      <c r="M83" s="8"/>
    </row>
    <row r="84" spans="1:13" ht="13.5" thickBot="1">
      <c r="A84" s="80"/>
      <c r="B84" s="3"/>
      <c r="C84" s="3"/>
      <c r="D84" s="3"/>
      <c r="E84" s="3"/>
      <c r="F84" s="3"/>
      <c r="G84" s="83"/>
      <c r="H84" s="8"/>
      <c r="I84" s="8"/>
      <c r="J84" s="8"/>
      <c r="K84" s="8"/>
      <c r="L84" s="8"/>
      <c r="M84" s="8"/>
    </row>
    <row r="85" spans="1:13" ht="12.75">
      <c r="A85" s="65" t="s">
        <v>67</v>
      </c>
      <c r="B85" s="2">
        <v>393.69</v>
      </c>
      <c r="C85" s="2">
        <v>4750.83</v>
      </c>
      <c r="D85" s="2">
        <v>680.5</v>
      </c>
      <c r="E85" s="2">
        <v>295.68</v>
      </c>
      <c r="F85" s="2">
        <v>2453.8</v>
      </c>
      <c r="G85" s="5">
        <v>1320.85</v>
      </c>
      <c r="H85" s="8"/>
      <c r="I85" s="8"/>
      <c r="J85" s="8"/>
      <c r="K85" s="8"/>
      <c r="L85" s="8"/>
      <c r="M85" s="8"/>
    </row>
    <row r="86" spans="1:13" ht="12.75">
      <c r="A86" s="65" t="s">
        <v>68</v>
      </c>
      <c r="B86" s="2">
        <v>261.51</v>
      </c>
      <c r="C86" s="2">
        <v>5068.61</v>
      </c>
      <c r="D86" s="2">
        <v>510.54</v>
      </c>
      <c r="E86" s="2">
        <v>465.6</v>
      </c>
      <c r="F86" s="2">
        <v>3135.69</v>
      </c>
      <c r="G86" s="5">
        <v>956.79</v>
      </c>
      <c r="H86" s="8"/>
      <c r="I86" s="8"/>
      <c r="J86" s="8"/>
      <c r="K86" s="8"/>
      <c r="L86" s="8"/>
      <c r="M86" s="8"/>
    </row>
    <row r="87" spans="1:13" ht="12.75">
      <c r="A87" s="79" t="s">
        <v>69</v>
      </c>
      <c r="B87" s="4">
        <v>655.2</v>
      </c>
      <c r="C87" s="4">
        <v>9819.44</v>
      </c>
      <c r="D87" s="4">
        <v>1191.04</v>
      </c>
      <c r="E87" s="4">
        <v>761.28</v>
      </c>
      <c r="F87" s="4">
        <v>5589.49</v>
      </c>
      <c r="G87" s="66">
        <v>2277.64</v>
      </c>
      <c r="H87" s="8"/>
      <c r="I87" s="8"/>
      <c r="J87" s="8"/>
      <c r="K87" s="8"/>
      <c r="L87" s="8"/>
      <c r="M87" s="8"/>
    </row>
    <row r="88" spans="1:13" ht="13.5" thickBot="1">
      <c r="A88" s="79" t="s">
        <v>80</v>
      </c>
      <c r="B88" s="4"/>
      <c r="C88" s="4"/>
      <c r="D88" s="4"/>
      <c r="E88" s="4"/>
      <c r="F88" s="4"/>
      <c r="G88" s="66"/>
      <c r="H88" s="8"/>
      <c r="I88" s="8"/>
      <c r="J88" s="8"/>
      <c r="K88" s="8"/>
      <c r="L88" s="8"/>
      <c r="M88" s="8"/>
    </row>
    <row r="89" spans="1:15" ht="14.25" thickBot="1" thickTop="1">
      <c r="A89" s="87" t="s">
        <v>70</v>
      </c>
      <c r="B89" s="72">
        <f aca="true" t="shared" si="0" ref="B89:G89">+B87+B83+B73+B69+B67+B62+B55+B53+B42+B40+B34+B29+B27+B25+B20+B18+B16</f>
        <v>56642.2007720145</v>
      </c>
      <c r="C89" s="72">
        <f t="shared" si="0"/>
        <v>2531247.2211319017</v>
      </c>
      <c r="D89" s="72">
        <f t="shared" si="0"/>
        <v>228890.589081537</v>
      </c>
      <c r="E89" s="72">
        <f t="shared" si="0"/>
        <v>212787.50674684995</v>
      </c>
      <c r="F89" s="72">
        <f t="shared" si="0"/>
        <v>1480215.5635140957</v>
      </c>
      <c r="G89" s="73">
        <f t="shared" si="0"/>
        <v>609353.9617894192</v>
      </c>
      <c r="H89" s="8"/>
      <c r="I89" s="8"/>
      <c r="J89" s="8"/>
      <c r="K89" s="8"/>
      <c r="L89" s="8"/>
      <c r="M89" s="8"/>
      <c r="N89" s="8"/>
      <c r="O89" s="8"/>
    </row>
    <row r="90" spans="2:7" ht="12.75">
      <c r="B90" s="8"/>
      <c r="C90" s="8"/>
      <c r="D90" s="8"/>
      <c r="E90" s="8"/>
      <c r="F90" s="8"/>
      <c r="G90" s="8"/>
    </row>
  </sheetData>
  <mergeCells count="13">
    <mergeCell ref="E9:E11"/>
    <mergeCell ref="F9:F11"/>
    <mergeCell ref="G9:G11"/>
    <mergeCell ref="D8:E8"/>
    <mergeCell ref="F8:G8"/>
    <mergeCell ref="D9:D11"/>
    <mergeCell ref="A4:G4"/>
    <mergeCell ref="A5:G5"/>
    <mergeCell ref="A6:G6"/>
    <mergeCell ref="A7:A11"/>
    <mergeCell ref="B7:B11"/>
    <mergeCell ref="C7:G7"/>
    <mergeCell ref="C8:C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67">
      <selection activeCell="A89" sqref="A1:H89"/>
    </sheetView>
  </sheetViews>
  <sheetFormatPr defaultColWidth="11.421875" defaultRowHeight="12.75"/>
  <cols>
    <col min="1" max="1" width="21.421875" style="0" customWidth="1"/>
    <col min="2" max="2" width="11.57421875" style="0" bestFit="1" customWidth="1"/>
    <col min="3" max="3" width="12.28125" style="0" customWidth="1"/>
    <col min="9" max="9" width="12.7109375" style="0" bestFit="1" customWidth="1"/>
    <col min="10" max="11" width="11.7109375" style="0" bestFit="1" customWidth="1"/>
    <col min="12" max="12" width="12.7109375" style="0" bestFit="1" customWidth="1"/>
    <col min="13" max="14" width="11.7109375" style="0" bestFit="1" customWidth="1"/>
    <col min="15" max="15" width="11.57421875" style="0" bestFit="1" customWidth="1"/>
  </cols>
  <sheetData>
    <row r="1" ht="15">
      <c r="D1" s="98" t="s">
        <v>130</v>
      </c>
    </row>
    <row r="2" ht="12.75">
      <c r="D2" s="100" t="s">
        <v>129</v>
      </c>
    </row>
    <row r="3" ht="13.5" customHeight="1" thickBot="1"/>
    <row r="4" spans="1:8" ht="15.75">
      <c r="A4" s="110" t="s">
        <v>126</v>
      </c>
      <c r="B4" s="111"/>
      <c r="C4" s="111"/>
      <c r="D4" s="111"/>
      <c r="E4" s="111"/>
      <c r="F4" s="111"/>
      <c r="G4" s="111"/>
      <c r="H4" s="112"/>
    </row>
    <row r="5" spans="1:8" ht="12.75">
      <c r="A5" s="113" t="s">
        <v>125</v>
      </c>
      <c r="B5" s="114"/>
      <c r="C5" s="114"/>
      <c r="D5" s="114"/>
      <c r="E5" s="114"/>
      <c r="F5" s="114"/>
      <c r="G5" s="114"/>
      <c r="H5" s="115"/>
    </row>
    <row r="6" spans="1:8" ht="13.5" thickBot="1">
      <c r="A6" s="116" t="s">
        <v>128</v>
      </c>
      <c r="B6" s="117"/>
      <c r="C6" s="117"/>
      <c r="D6" s="117"/>
      <c r="E6" s="117"/>
      <c r="F6" s="117"/>
      <c r="G6" s="117"/>
      <c r="H6" s="118"/>
    </row>
    <row r="7" spans="1:8" ht="12.75" customHeight="1">
      <c r="A7" s="126" t="s">
        <v>1</v>
      </c>
      <c r="B7" s="129" t="s">
        <v>2</v>
      </c>
      <c r="C7" s="122" t="s">
        <v>3</v>
      </c>
      <c r="D7" s="125" t="s">
        <v>4</v>
      </c>
      <c r="E7" s="119" t="s">
        <v>5</v>
      </c>
      <c r="F7" s="120"/>
      <c r="G7" s="120"/>
      <c r="H7" s="121"/>
    </row>
    <row r="8" spans="1:8" ht="12.75" customHeight="1">
      <c r="A8" s="127"/>
      <c r="B8" s="130"/>
      <c r="C8" s="123"/>
      <c r="D8" s="105"/>
      <c r="E8" s="104" t="s">
        <v>6</v>
      </c>
      <c r="F8" s="101" t="s">
        <v>7</v>
      </c>
      <c r="G8" s="104" t="s">
        <v>8</v>
      </c>
      <c r="H8" s="107" t="s">
        <v>9</v>
      </c>
    </row>
    <row r="9" spans="1:8" ht="12.75" customHeight="1">
      <c r="A9" s="127"/>
      <c r="B9" s="131"/>
      <c r="C9" s="123"/>
      <c r="D9" s="105"/>
      <c r="E9" s="105"/>
      <c r="F9" s="102"/>
      <c r="G9" s="105"/>
      <c r="H9" s="108"/>
    </row>
    <row r="10" spans="1:8" ht="12.75">
      <c r="A10" s="128"/>
      <c r="B10" s="132"/>
      <c r="C10" s="123"/>
      <c r="D10" s="105"/>
      <c r="E10" s="105"/>
      <c r="F10" s="102"/>
      <c r="G10" s="105"/>
      <c r="H10" s="108"/>
    </row>
    <row r="11" spans="1:8" ht="13.5" thickBot="1">
      <c r="A11" s="128"/>
      <c r="B11" s="133"/>
      <c r="C11" s="124"/>
      <c r="D11" s="106"/>
      <c r="E11" s="106"/>
      <c r="F11" s="103"/>
      <c r="G11" s="106"/>
      <c r="H11" s="109"/>
    </row>
    <row r="12" spans="1:10" ht="12.75">
      <c r="A12" s="97" t="s">
        <v>10</v>
      </c>
      <c r="B12" s="1">
        <f>+C12+D12+E12+'RESULTADO FINAL INTENSIVO 2'!B12+'RESULTADO FINAL INTENSIVO 2'!C12</f>
        <v>273462.63</v>
      </c>
      <c r="C12" s="1">
        <f>+'RESULTADO FINAL PORCINO 1'!C12</f>
        <v>122277.73</v>
      </c>
      <c r="D12" s="1">
        <f>+'RESULTADO FINAL PORCINO 1'!D12</f>
        <v>30554.74</v>
      </c>
      <c r="E12" s="2">
        <f>+'RESULTADO FINAL PORCINO 1'!E12</f>
        <v>83907.02</v>
      </c>
      <c r="F12" s="2">
        <f>+'RESULTADO FINAL PORCINO 1'!F12</f>
        <v>80361.18</v>
      </c>
      <c r="G12" s="70">
        <f>+'RESULTADO FINAL PORCINO 1'!G12</f>
        <v>3480.51</v>
      </c>
      <c r="H12" s="85">
        <f>+'RESULTADO FINAL PORCINO 1'!H12</f>
        <v>65.33</v>
      </c>
      <c r="I12" s="8"/>
      <c r="J12" s="8"/>
    </row>
    <row r="13" spans="1:10" ht="12.75">
      <c r="A13" s="65" t="s">
        <v>11</v>
      </c>
      <c r="B13" s="2">
        <f>+C13+D13+E13+'RESULTADO FINAL INTENSIVO 2'!B13+'RESULTADO FINAL INTENSIVO 2'!C13</f>
        <v>175788.11</v>
      </c>
      <c r="C13" s="2">
        <f>+'RESULTADO FINAL PORCINO 1'!C13</f>
        <v>45806.14</v>
      </c>
      <c r="D13" s="2">
        <f>+'RESULTADO FINAL PORCINO 1'!D13</f>
        <v>36161.57</v>
      </c>
      <c r="E13" s="2">
        <f>+'RESULTADO FINAL PORCINO 1'!E13</f>
        <v>80174.88</v>
      </c>
      <c r="F13" s="2">
        <f>+'RESULTADO FINAL PORCINO 1'!F13</f>
        <v>59760.84</v>
      </c>
      <c r="G13" s="70">
        <f>+'RESULTADO FINAL PORCINO 1'!G13</f>
        <v>11677.26</v>
      </c>
      <c r="H13" s="5">
        <f>+'RESULTADO FINAL PORCINO 1'!H13</f>
        <v>8736.8</v>
      </c>
      <c r="I13" s="8"/>
      <c r="J13" s="8"/>
    </row>
    <row r="14" spans="1:10" ht="12.75">
      <c r="A14" s="65" t="s">
        <v>12</v>
      </c>
      <c r="B14" s="2">
        <f>+C14+D14+E14+'RESULTADO FINAL INTENSIVO 2'!B14+'RESULTADO FINAL INTENSIVO 2'!C14</f>
        <v>335754.80000000005</v>
      </c>
      <c r="C14" s="2">
        <f>+'RESULTADO FINAL PORCINO 1'!C14</f>
        <v>113849.55</v>
      </c>
      <c r="D14" s="2">
        <f>+'RESULTADO FINAL PORCINO 1'!D14</f>
        <v>87448.99</v>
      </c>
      <c r="E14" s="2">
        <f>+'RESULTADO FINAL PORCINO 1'!E14</f>
        <v>89104.36</v>
      </c>
      <c r="F14" s="2">
        <f>+'RESULTADO FINAL PORCINO 1'!F14</f>
        <v>46422.86</v>
      </c>
      <c r="G14" s="70">
        <f>+'RESULTADO FINAL PORCINO 1'!G14</f>
        <v>27596.23</v>
      </c>
      <c r="H14" s="5">
        <f>+'RESULTADO FINAL PORCINO 1'!H14</f>
        <v>15085.27</v>
      </c>
      <c r="I14" s="8"/>
      <c r="J14" s="8"/>
    </row>
    <row r="15" spans="1:10" ht="12.75">
      <c r="A15" s="65" t="s">
        <v>13</v>
      </c>
      <c r="B15" s="2">
        <f>+C15+D15+E15+'RESULTADO FINAL INTENSIVO 2'!B15+'RESULTADO FINAL INTENSIVO 2'!C15</f>
        <v>281124.86</v>
      </c>
      <c r="C15" s="2">
        <f>+'RESULTADO FINAL PORCINO 1'!C15</f>
        <v>76199.42</v>
      </c>
      <c r="D15" s="2">
        <f>+'RESULTADO FINAL PORCINO 1'!D15</f>
        <v>81615.95</v>
      </c>
      <c r="E15" s="2">
        <f>+'RESULTADO FINAL PORCINO 1'!E15</f>
        <v>104935.4</v>
      </c>
      <c r="F15" s="2">
        <f>+'RESULTADO FINAL PORCINO 1'!F15</f>
        <v>101229.49</v>
      </c>
      <c r="G15" s="70">
        <f>+'RESULTADO FINAL PORCINO 1'!G15</f>
        <v>3705.92</v>
      </c>
      <c r="H15" s="5">
        <f>+'RESULTADO FINAL PORCINO 1'!H15</f>
        <v>0</v>
      </c>
      <c r="I15" s="8"/>
      <c r="J15" s="8"/>
    </row>
    <row r="16" spans="1:10" ht="12.75">
      <c r="A16" s="79" t="s">
        <v>14</v>
      </c>
      <c r="B16" s="4">
        <f>+C16+D16+E16+'RESULTADO FINAL INTENSIVO 2'!B16+'RESULTADO FINAL INTENSIVO 2'!C16</f>
        <v>1066130.4</v>
      </c>
      <c r="C16" s="4">
        <f>+'RESULTADO FINAL PORCINO 1'!C16</f>
        <v>358132.84</v>
      </c>
      <c r="D16" s="4">
        <f>+'RESULTADO FINAL PORCINO 1'!D16</f>
        <v>235781.25</v>
      </c>
      <c r="E16" s="4">
        <f>+'RESULTADO FINAL PORCINO 1'!E16</f>
        <v>358121.66</v>
      </c>
      <c r="F16" s="4">
        <f>+'RESULTADO FINAL PORCINO 1'!F16</f>
        <v>287774.37</v>
      </c>
      <c r="G16" s="71">
        <f>+'RESULTADO FINAL PORCINO 1'!G16</f>
        <v>46459.92</v>
      </c>
      <c r="H16" s="66">
        <f>+'RESULTADO FINAL PORCINO 1'!H16</f>
        <v>23887.4</v>
      </c>
      <c r="I16" s="8"/>
      <c r="J16" s="8"/>
    </row>
    <row r="17" spans="1:10" ht="13.5" thickBot="1">
      <c r="A17" s="80"/>
      <c r="B17" s="3"/>
      <c r="C17" s="3"/>
      <c r="D17" s="81"/>
      <c r="E17" s="3"/>
      <c r="F17" s="3"/>
      <c r="G17" s="82"/>
      <c r="H17" s="83"/>
      <c r="I17" s="8"/>
      <c r="J17" s="8"/>
    </row>
    <row r="18" spans="1:10" ht="12.75">
      <c r="A18" s="90" t="s">
        <v>15</v>
      </c>
      <c r="B18" s="91">
        <f>+C18+D18+E18+'RESULTADO FINAL INTENSIVO 2'!B18+'RESULTADO FINAL INTENSIVO 2'!C18</f>
        <v>20011</v>
      </c>
      <c r="C18" s="91">
        <f>+'RESULTADO FINAL PORCINO 1'!C18</f>
        <v>5186</v>
      </c>
      <c r="D18" s="93">
        <f>+'RESULTADO FINAL PORCINO 1'!D18</f>
        <v>4322</v>
      </c>
      <c r="E18" s="91">
        <f>+'RESULTADO FINAL PORCINO 1'!E18</f>
        <v>7778</v>
      </c>
      <c r="F18" s="91">
        <f>+'RESULTADO FINAL PORCINO 1'!F18</f>
        <v>3889</v>
      </c>
      <c r="G18" s="95">
        <f>+'RESULTADO FINAL PORCINO 1'!G18</f>
        <v>3111</v>
      </c>
      <c r="H18" s="94">
        <f>+'RESULTADO FINAL PORCINO 1'!H18</f>
        <v>778</v>
      </c>
      <c r="I18" s="8"/>
      <c r="J18" s="8"/>
    </row>
    <row r="19" spans="1:10" ht="13.5" thickBot="1">
      <c r="A19" s="80"/>
      <c r="B19" s="3"/>
      <c r="C19" s="3"/>
      <c r="D19" s="81"/>
      <c r="E19" s="3"/>
      <c r="F19" s="3"/>
      <c r="G19" s="82"/>
      <c r="H19" s="83"/>
      <c r="I19" s="8"/>
      <c r="J19" s="8"/>
    </row>
    <row r="20" spans="1:10" ht="12.75">
      <c r="A20" s="90" t="s">
        <v>16</v>
      </c>
      <c r="B20" s="91">
        <f>+C20+D20+E20+'RESULTADO FINAL INTENSIVO 2'!B20+'RESULTADO FINAL INTENSIVO 2'!C20</f>
        <v>3811.84</v>
      </c>
      <c r="C20" s="92">
        <f>+'RESULTADO FINAL PORCINO 1'!C20</f>
        <v>1309.34</v>
      </c>
      <c r="D20" s="93">
        <f>+'RESULTADO FINAL PORCINO 1'!D20</f>
        <v>415.05</v>
      </c>
      <c r="E20" s="91">
        <f>+'RESULTADO FINAL PORCINO 1'!E20</f>
        <v>1372.41</v>
      </c>
      <c r="F20" s="91">
        <f>+'RESULTADO FINAL PORCINO 1'!F20</f>
        <v>507.26</v>
      </c>
      <c r="G20" s="95">
        <f>+'RESULTADO FINAL PORCINO 1'!G20</f>
        <v>497.26</v>
      </c>
      <c r="H20" s="94">
        <f>+'RESULTADO FINAL PORCINO 1'!H20</f>
        <v>367.89</v>
      </c>
      <c r="I20" s="8"/>
      <c r="J20" s="8"/>
    </row>
    <row r="21" spans="1:10" ht="13.5" thickBot="1">
      <c r="A21" s="80"/>
      <c r="B21" s="3"/>
      <c r="C21" s="3"/>
      <c r="D21" s="3"/>
      <c r="E21" s="3"/>
      <c r="F21" s="3"/>
      <c r="G21" s="82"/>
      <c r="H21" s="83"/>
      <c r="I21" s="8"/>
      <c r="J21" s="8"/>
    </row>
    <row r="22" spans="1:10" ht="12.75">
      <c r="A22" s="64" t="s">
        <v>17</v>
      </c>
      <c r="B22" s="2">
        <f>+C22+D22+E22+'RESULTADO FINAL INTENSIVO 2'!B22+'RESULTADO FINAL INTENSIVO 2'!C22</f>
        <v>17121</v>
      </c>
      <c r="C22" s="2">
        <f>+'RESULTADO FINAL PORCINO 1'!C22</f>
        <v>6055</v>
      </c>
      <c r="D22" s="2">
        <f>+'RESULTADO FINAL PORCINO 1'!D22</f>
        <v>2445</v>
      </c>
      <c r="E22" s="2">
        <f>+'RESULTADO FINAL PORCINO 1'!E22</f>
        <v>6055</v>
      </c>
      <c r="F22" s="2">
        <f>+'RESULTADO FINAL PORCINO 1'!F22</f>
        <v>2617.2880891123846</v>
      </c>
      <c r="G22" s="70">
        <f>+'RESULTADO FINAL PORCINO 1'!G22</f>
        <v>2598.0488948660973</v>
      </c>
      <c r="H22" s="5">
        <f>+'RESULTADO FINAL PORCINO 1'!H22</f>
        <v>839.6630160215179</v>
      </c>
      <c r="I22" s="8"/>
      <c r="J22" s="8"/>
    </row>
    <row r="23" spans="1:10" ht="12.75">
      <c r="A23" s="64" t="s">
        <v>18</v>
      </c>
      <c r="B23" s="2">
        <f>+C23+D23+E23+'RESULTADO FINAL INTENSIVO 2'!B23+'RESULTADO FINAL INTENSIVO 2'!C23</f>
        <v>8582</v>
      </c>
      <c r="C23" s="2">
        <f>+'RESULTADO FINAL PORCINO 1'!C23</f>
        <v>2659</v>
      </c>
      <c r="D23" s="96">
        <f>+'RESULTADO FINAL PORCINO 1'!D23</f>
        <v>1098</v>
      </c>
      <c r="E23" s="2">
        <f>+'RESULTADO FINAL PORCINO 1'!E23</f>
        <v>3221</v>
      </c>
      <c r="F23" s="2">
        <f>+'RESULTADO FINAL PORCINO 1'!F23</f>
        <v>1392.2848777920713</v>
      </c>
      <c r="G23" s="70">
        <f>+'RESULTADO FINAL PORCINO 1'!G23</f>
        <v>1382.0504525786457</v>
      </c>
      <c r="H23" s="5">
        <f>+'RESULTADO FINAL PORCINO 1'!H23</f>
        <v>446.6646696292831</v>
      </c>
      <c r="I23" s="8"/>
      <c r="J23" s="8"/>
    </row>
    <row r="24" spans="1:10" ht="12.75">
      <c r="A24" s="65" t="s">
        <v>19</v>
      </c>
      <c r="B24" s="2">
        <f>+C24+D24+E24+'RESULTADO FINAL INTENSIVO 2'!B24+'RESULTADO FINAL INTENSIVO 2'!C24</f>
        <v>6654</v>
      </c>
      <c r="C24" s="2">
        <f>+'RESULTADO FINAL PORCINO 1'!C24</f>
        <v>2594</v>
      </c>
      <c r="D24" s="96">
        <f>+'RESULTADO FINAL PORCINO 1'!D24</f>
        <v>665</v>
      </c>
      <c r="E24" s="2">
        <f>+'RESULTADO FINAL PORCINO 1'!E24</f>
        <v>1690</v>
      </c>
      <c r="F24" s="2">
        <f>+'RESULTADO FINAL PORCINO 1'!F24</f>
        <v>730.5065021634897</v>
      </c>
      <c r="G24" s="70">
        <f>+'RESULTADO FINAL PORCINO 1'!G24</f>
        <v>725.1366857677464</v>
      </c>
      <c r="H24" s="5">
        <f>+'RESULTADO FINAL PORCINO 1'!H24</f>
        <v>234.35681206876387</v>
      </c>
      <c r="I24" s="8"/>
      <c r="J24" s="8"/>
    </row>
    <row r="25" spans="1:10" ht="12.75">
      <c r="A25" s="79" t="s">
        <v>20</v>
      </c>
      <c r="B25" s="4">
        <f>+C25+D25+E25+'RESULTADO FINAL INTENSIVO 2'!B25+'RESULTADO FINAL INTENSIVO 2'!C25</f>
        <v>32357</v>
      </c>
      <c r="C25" s="4">
        <f>+'RESULTADO FINAL PORCINO 1'!C25</f>
        <v>11308</v>
      </c>
      <c r="D25" s="4">
        <f>+'RESULTADO FINAL PORCINO 1'!D25</f>
        <v>4208</v>
      </c>
      <c r="E25" s="4">
        <f>+'RESULTADO FINAL PORCINO 1'!E25</f>
        <v>10966</v>
      </c>
      <c r="F25" s="4">
        <f>+'RESULTADO FINAL PORCINO 1'!F25</f>
        <v>4740.079469067946</v>
      </c>
      <c r="G25" s="71">
        <f>+'RESULTADO FINAL PORCINO 1'!G25</f>
        <v>4705.23603321249</v>
      </c>
      <c r="H25" s="66">
        <f>+'RESULTADO FINAL PORCINO 1'!H25</f>
        <v>1520.684497719565</v>
      </c>
      <c r="I25" s="8"/>
      <c r="J25" s="8"/>
    </row>
    <row r="26" spans="1:10" ht="13.5" thickBot="1">
      <c r="A26" s="80"/>
      <c r="B26" s="3"/>
      <c r="C26" s="3"/>
      <c r="D26" s="81"/>
      <c r="E26" s="3"/>
      <c r="F26" s="3"/>
      <c r="G26" s="82"/>
      <c r="H26" s="83"/>
      <c r="I26" s="8"/>
      <c r="J26" s="8"/>
    </row>
    <row r="27" spans="1:10" ht="12.75">
      <c r="A27" s="79" t="s">
        <v>21</v>
      </c>
      <c r="B27" s="4">
        <f>+C27+D27+E27+'RESULTADO FINAL INTENSIVO 2'!B27+'RESULTADO FINAL INTENSIVO 2'!C27</f>
        <v>559542.81</v>
      </c>
      <c r="C27" s="4">
        <f>+'RESULTADO FINAL PORCINO 1'!C27</f>
        <v>160895.36</v>
      </c>
      <c r="D27" s="84">
        <f>+'RESULTADO FINAL PORCINO 1'!D27</f>
        <v>152843.44</v>
      </c>
      <c r="E27" s="4">
        <f>+'RESULTADO FINAL PORCINO 1'!E27</f>
        <v>179639.14</v>
      </c>
      <c r="F27" s="4">
        <f>+'RESULTADO FINAL PORCINO 1'!F27</f>
        <v>87541.53</v>
      </c>
      <c r="G27" s="71">
        <f>+'RESULTADO FINAL PORCINO 1'!G27</f>
        <v>90573.17</v>
      </c>
      <c r="H27" s="66">
        <f>+'RESULTADO FINAL PORCINO 1'!H27</f>
        <v>1524.41</v>
      </c>
      <c r="I27" s="8"/>
      <c r="J27" s="8"/>
    </row>
    <row r="28" spans="1:10" ht="13.5" thickBot="1">
      <c r="A28" s="80"/>
      <c r="B28" s="3"/>
      <c r="C28" s="3"/>
      <c r="D28" s="81"/>
      <c r="E28" s="3"/>
      <c r="F28" s="3"/>
      <c r="G28" s="82"/>
      <c r="H28" s="83"/>
      <c r="I28" s="8"/>
      <c r="J28" s="8"/>
    </row>
    <row r="29" spans="1:10" ht="12.75">
      <c r="A29" s="79" t="s">
        <v>22</v>
      </c>
      <c r="B29" s="4">
        <f>+C29+D29+E29+'RESULTADO FINAL INTENSIVO 2'!B29+'RESULTADO FINAL INTENSIVO 2'!C29</f>
        <v>135807.6</v>
      </c>
      <c r="C29" s="4">
        <f>+'RESULTADO FINAL PORCINO 1'!C29</f>
        <v>12834.67</v>
      </c>
      <c r="D29" s="84">
        <f>+'RESULTADO FINAL PORCINO 1'!D29</f>
        <v>24077.84</v>
      </c>
      <c r="E29" s="4">
        <f>+'RESULTADO FINAL PORCINO 1'!E29</f>
        <v>92683.16</v>
      </c>
      <c r="F29" s="4">
        <f>+'RESULTADO FINAL PORCINO 1'!F29</f>
        <v>55580.98</v>
      </c>
      <c r="G29" s="71">
        <f>+'RESULTADO FINAL PORCINO 1'!G29</f>
        <v>36446.53</v>
      </c>
      <c r="H29" s="66">
        <f>+'RESULTADO FINAL PORCINO 1'!H29</f>
        <v>655.66</v>
      </c>
      <c r="I29" s="8"/>
      <c r="J29" s="8"/>
    </row>
    <row r="30" spans="1:10" ht="13.5" thickBot="1">
      <c r="A30" s="80"/>
      <c r="B30" s="3"/>
      <c r="C30" s="3"/>
      <c r="D30" s="81"/>
      <c r="E30" s="3"/>
      <c r="F30" s="3"/>
      <c r="G30" s="82"/>
      <c r="H30" s="83"/>
      <c r="I30" s="8"/>
      <c r="J30" s="8"/>
    </row>
    <row r="31" spans="1:10" ht="12.75">
      <c r="A31" s="65" t="s">
        <v>23</v>
      </c>
      <c r="B31" s="2">
        <f>+C31+D31+E31+'RESULTADO FINAL INTENSIVO 2'!B31+'RESULTADO FINAL INTENSIVO 2'!C31</f>
        <v>2445505.4000000004</v>
      </c>
      <c r="C31" s="2">
        <f>+'RESULTADO FINAL PORCINO 1'!C31</f>
        <v>542364.03</v>
      </c>
      <c r="D31" s="2">
        <f>+'RESULTADO FINAL PORCINO 1'!D31</f>
        <v>714911.13</v>
      </c>
      <c r="E31" s="2">
        <f>+'RESULTADO FINAL PORCINO 1'!E31</f>
        <v>1021710.98</v>
      </c>
      <c r="F31" s="2">
        <f>+'RESULTADO FINAL PORCINO 1'!F31</f>
        <v>523726.85</v>
      </c>
      <c r="G31" s="88">
        <f>+'RESULTADO FINAL PORCINO 1'!G31</f>
        <v>477639</v>
      </c>
      <c r="H31" s="85">
        <f>+'RESULTADO FINAL PORCINO 1'!H31</f>
        <v>20345.12</v>
      </c>
      <c r="I31" s="8"/>
      <c r="J31" s="8"/>
    </row>
    <row r="32" spans="1:10" ht="12.75">
      <c r="A32" s="65" t="s">
        <v>24</v>
      </c>
      <c r="B32" s="2">
        <f>+C32+D32+E32+'RESULTADO FINAL INTENSIVO 2'!B32+'RESULTADO FINAL INTENSIVO 2'!C32</f>
        <v>938609.31</v>
      </c>
      <c r="C32" s="2">
        <f>+'RESULTADO FINAL PORCINO 1'!C32</f>
        <v>215883.85</v>
      </c>
      <c r="D32" s="2">
        <f>+'RESULTADO FINAL PORCINO 1'!D32</f>
        <v>273208.9</v>
      </c>
      <c r="E32" s="2">
        <f>+'RESULTADO FINAL PORCINO 1'!E32</f>
        <v>364758.55</v>
      </c>
      <c r="F32" s="2">
        <f>+'RESULTADO FINAL PORCINO 1'!F32</f>
        <v>141579.94</v>
      </c>
      <c r="G32" s="70">
        <f>+'RESULTADO FINAL PORCINO 1'!G32</f>
        <v>159914.07</v>
      </c>
      <c r="H32" s="5">
        <f>+'RESULTADO FINAL PORCINO 1'!H32</f>
        <v>63264.55</v>
      </c>
      <c r="I32" s="8"/>
      <c r="J32" s="8"/>
    </row>
    <row r="33" spans="1:10" ht="12.75">
      <c r="A33" s="65" t="s">
        <v>25</v>
      </c>
      <c r="B33" s="2">
        <f>+C33+D33+E33+'RESULTADO FINAL INTENSIVO 2'!B33+'RESULTADO FINAL INTENSIVO 2'!C33</f>
        <v>2047947.6</v>
      </c>
      <c r="C33" s="2">
        <f>+'RESULTADO FINAL PORCINO 1'!C33</f>
        <v>788695.51</v>
      </c>
      <c r="D33" s="2">
        <f>+'RESULTADO FINAL PORCINO 1'!D33</f>
        <v>397114.36</v>
      </c>
      <c r="E33" s="2">
        <f>+'RESULTADO FINAL PORCINO 1'!E33</f>
        <v>641562.02</v>
      </c>
      <c r="F33" s="2">
        <f>+'RESULTADO FINAL PORCINO 1'!F33</f>
        <v>334304.96</v>
      </c>
      <c r="G33" s="70">
        <f>+'RESULTADO FINAL PORCINO 1'!G33</f>
        <v>277014.18</v>
      </c>
      <c r="H33" s="5">
        <f>+'RESULTADO FINAL PORCINO 1'!H33</f>
        <v>30242.9</v>
      </c>
      <c r="I33" s="8"/>
      <c r="J33" s="8"/>
    </row>
    <row r="34" spans="1:10" ht="12.75">
      <c r="A34" s="79" t="s">
        <v>26</v>
      </c>
      <c r="B34" s="4">
        <f>+C34+D34+E34+'RESULTADO FINAL INTENSIVO 2'!B34+'RESULTADO FINAL INTENSIVO 2'!C34</f>
        <v>5432062.31</v>
      </c>
      <c r="C34" s="4">
        <f>+'RESULTADO FINAL PORCINO 1'!C34</f>
        <v>1546943.39</v>
      </c>
      <c r="D34" s="4">
        <f>+'RESULTADO FINAL PORCINO 1'!D34</f>
        <v>1385234.39</v>
      </c>
      <c r="E34" s="4">
        <f>+'RESULTADO FINAL PORCINO 1'!E34</f>
        <v>2028031.55</v>
      </c>
      <c r="F34" s="4">
        <f>+'RESULTADO FINAL PORCINO 1'!F34</f>
        <v>999611.75</v>
      </c>
      <c r="G34" s="71">
        <f>+'RESULTADO FINAL PORCINO 1'!G34</f>
        <v>914567.25</v>
      </c>
      <c r="H34" s="66">
        <f>+'RESULTADO FINAL PORCINO 1'!H34</f>
        <v>113852.57</v>
      </c>
      <c r="I34" s="8"/>
      <c r="J34" s="8"/>
    </row>
    <row r="35" spans="1:10" ht="13.5" thickBot="1">
      <c r="A35" s="80"/>
      <c r="B35" s="3"/>
      <c r="C35" s="3"/>
      <c r="D35" s="3"/>
      <c r="E35" s="3"/>
      <c r="F35" s="3"/>
      <c r="G35" s="82"/>
      <c r="H35" s="83"/>
      <c r="I35" s="8"/>
      <c r="J35" s="8"/>
    </row>
    <row r="36" spans="1:10" ht="12.75">
      <c r="A36" s="65" t="s">
        <v>27</v>
      </c>
      <c r="B36" s="2">
        <f>+C36+D36+E36+'RESULTADO FINAL INTENSIVO 2'!B36+'RESULTADO FINAL INTENSIVO 2'!C36</f>
        <v>1712128.25</v>
      </c>
      <c r="C36" s="2">
        <f>+'RESULTADO FINAL PORCINO 1'!C36</f>
        <v>569416.48</v>
      </c>
      <c r="D36" s="2">
        <f>+'RESULTADO FINAL PORCINO 1'!D36</f>
        <v>420038.1</v>
      </c>
      <c r="E36" s="2">
        <f>+'RESULTADO FINAL PORCINO 1'!E36</f>
        <v>537850.47</v>
      </c>
      <c r="F36" s="2">
        <f>+'RESULTADO FINAL PORCINO 1'!F36</f>
        <v>347292.49</v>
      </c>
      <c r="G36" s="70">
        <f>+'RESULTADO FINAL PORCINO 1'!G36</f>
        <v>188526.51</v>
      </c>
      <c r="H36" s="5">
        <f>+'RESULTADO FINAL PORCINO 1'!H36</f>
        <v>2031.49</v>
      </c>
      <c r="I36" s="8"/>
      <c r="J36" s="8"/>
    </row>
    <row r="37" spans="1:10" ht="12.75">
      <c r="A37" s="65" t="s">
        <v>28</v>
      </c>
      <c r="B37" s="2">
        <f>+C37+D37+E37+'RESULTADO FINAL INTENSIVO 2'!B37+'RESULTADO FINAL INTENSIVO 2'!C37</f>
        <v>898653.2600000001</v>
      </c>
      <c r="C37" s="2">
        <f>+'RESULTADO FINAL PORCINO 1'!C37</f>
        <v>186724.32</v>
      </c>
      <c r="D37" s="2">
        <f>+'RESULTADO FINAL PORCINO 1'!D37</f>
        <v>189341.46</v>
      </c>
      <c r="E37" s="2">
        <f>+'RESULTADO FINAL PORCINO 1'!E37</f>
        <v>461058.28</v>
      </c>
      <c r="F37" s="2">
        <f>+'RESULTADO FINAL PORCINO 1'!F37</f>
        <v>182978.66</v>
      </c>
      <c r="G37" s="70">
        <f>+'RESULTADO FINAL PORCINO 1'!G37</f>
        <v>239503.46</v>
      </c>
      <c r="H37" s="5">
        <f>+'RESULTADO FINAL PORCINO 1'!H37</f>
        <v>38576.09</v>
      </c>
      <c r="I37" s="8"/>
      <c r="J37" s="8"/>
    </row>
    <row r="38" spans="1:10" ht="12.75">
      <c r="A38" s="65" t="s">
        <v>29</v>
      </c>
      <c r="B38" s="2">
        <f>+C38+D38+E38+'RESULTADO FINAL INTENSIVO 2'!B38+'RESULTADO FINAL INTENSIVO 2'!C38</f>
        <v>3483976.87</v>
      </c>
      <c r="C38" s="2">
        <f>+'RESULTADO FINAL PORCINO 1'!C38</f>
        <v>1003897.07</v>
      </c>
      <c r="D38" s="2">
        <f>+'RESULTADO FINAL PORCINO 1'!D38</f>
        <v>869552.77</v>
      </c>
      <c r="E38" s="2">
        <f>+'RESULTADO FINAL PORCINO 1'!E38</f>
        <v>1334695.61</v>
      </c>
      <c r="F38" s="2">
        <f>+'RESULTADO FINAL PORCINO 1'!F38</f>
        <v>527143.32</v>
      </c>
      <c r="G38" s="70">
        <f>+'RESULTADO FINAL PORCINO 1'!G38</f>
        <v>799969.86</v>
      </c>
      <c r="H38" s="5">
        <f>+'RESULTADO FINAL PORCINO 1'!H38</f>
        <v>7582.44</v>
      </c>
      <c r="I38" s="8"/>
      <c r="J38" s="8"/>
    </row>
    <row r="39" spans="1:10" ht="12.75">
      <c r="A39" s="65" t="s">
        <v>30</v>
      </c>
      <c r="B39" s="2">
        <f>+C39+D39+E39+'RESULTADO FINAL INTENSIVO 2'!B39+'RESULTADO FINAL INTENSIVO 2'!C39</f>
        <v>553529.34</v>
      </c>
      <c r="C39" s="2">
        <f>+'RESULTADO FINAL PORCINO 1'!C39</f>
        <v>147598.65</v>
      </c>
      <c r="D39" s="2">
        <f>+'RESULTADO FINAL PORCINO 1'!D39</f>
        <v>155651.2</v>
      </c>
      <c r="E39" s="2">
        <f>+'RESULTADO FINAL PORCINO 1'!E39</f>
        <v>198323.87</v>
      </c>
      <c r="F39" s="2">
        <f>+'RESULTADO FINAL PORCINO 1'!F39</f>
        <v>130963.28</v>
      </c>
      <c r="G39" s="70">
        <f>+'RESULTADO FINAL PORCINO 1'!G39</f>
        <v>64901.02</v>
      </c>
      <c r="H39" s="5">
        <f>+'RESULTADO FINAL PORCINO 1'!H39</f>
        <v>2459.6</v>
      </c>
      <c r="I39" s="8"/>
      <c r="J39" s="8"/>
    </row>
    <row r="40" spans="1:10" ht="12.75">
      <c r="A40" s="79" t="s">
        <v>31</v>
      </c>
      <c r="B40" s="4">
        <f>+C40+D40+E40+'RESULTADO FINAL INTENSIVO 2'!B40+'RESULTADO FINAL INTENSIVO 2'!C40</f>
        <v>6648287.719999999</v>
      </c>
      <c r="C40" s="4">
        <f>+'RESULTADO FINAL PORCINO 1'!C40</f>
        <v>1907636.52</v>
      </c>
      <c r="D40" s="4">
        <f>+'RESULTADO FINAL PORCINO 1'!D40</f>
        <v>1634583.53</v>
      </c>
      <c r="E40" s="4">
        <f>+'RESULTADO FINAL PORCINO 1'!E40</f>
        <v>2531928.23</v>
      </c>
      <c r="F40" s="4">
        <f>+'RESULTADO FINAL PORCINO 1'!F40</f>
        <v>1188377.75</v>
      </c>
      <c r="G40" s="71">
        <f>+'RESULTADO FINAL PORCINO 1'!G40</f>
        <v>1292900.85</v>
      </c>
      <c r="H40" s="66">
        <f>+'RESULTADO FINAL PORCINO 1'!H40</f>
        <v>50649.62</v>
      </c>
      <c r="I40" s="8"/>
      <c r="J40" s="8"/>
    </row>
    <row r="41" spans="1:10" ht="13.5" thickBot="1">
      <c r="A41" s="80"/>
      <c r="B41" s="3"/>
      <c r="C41" s="3"/>
      <c r="D41" s="3"/>
      <c r="E41" s="3"/>
      <c r="F41" s="3"/>
      <c r="G41" s="82"/>
      <c r="H41" s="83"/>
      <c r="I41" s="8"/>
      <c r="J41" s="8"/>
    </row>
    <row r="42" spans="1:10" ht="12.75">
      <c r="A42" s="79" t="s">
        <v>32</v>
      </c>
      <c r="B42" s="4">
        <f>+C42+D42+E42+'RESULTADO FINAL INTENSIVO 2'!B42+'RESULTADO FINAL INTENSIVO 2'!C42</f>
        <v>69238.94</v>
      </c>
      <c r="C42" s="4">
        <f>+'RESULTADO FINAL PORCINO 1'!C42</f>
        <v>27228.98</v>
      </c>
      <c r="D42" s="4">
        <f>+'RESULTADO FINAL PORCINO 1'!D42</f>
        <v>6092.44</v>
      </c>
      <c r="E42" s="4">
        <f>+'RESULTADO FINAL PORCINO 1'!E42</f>
        <v>17107.91</v>
      </c>
      <c r="F42" s="4">
        <f>+'RESULTADO FINAL PORCINO 1'!F42</f>
        <v>4577.17</v>
      </c>
      <c r="G42" s="71">
        <f>+'RESULTADO FINAL PORCINO 1'!G42</f>
        <v>9570.45</v>
      </c>
      <c r="H42" s="66">
        <f>+'RESULTADO FINAL PORCINO 1'!H42</f>
        <v>2960.29</v>
      </c>
      <c r="I42" s="8"/>
      <c r="J42" s="8"/>
    </row>
    <row r="43" spans="1:10" ht="13.5" thickBot="1">
      <c r="A43" s="80"/>
      <c r="B43" s="3"/>
      <c r="C43" s="3"/>
      <c r="D43" s="3"/>
      <c r="E43" s="3"/>
      <c r="F43" s="3"/>
      <c r="G43" s="82"/>
      <c r="H43" s="83"/>
      <c r="I43" s="8"/>
      <c r="J43" s="8"/>
    </row>
    <row r="44" spans="1:15" ht="12.75">
      <c r="A44" s="64" t="s">
        <v>33</v>
      </c>
      <c r="B44" s="2">
        <f>+C44+D44+E44+'RESULTADO FINAL INTENSIVO 2'!B44+'RESULTADO FINAL INTENSIVO 2'!C44</f>
        <v>116571.48000000001</v>
      </c>
      <c r="C44" s="2">
        <f>+'RESULTADO FINAL PORCINO 1'!C44-'RESULTADO FINAL EXTENSIVO'!C11</f>
        <v>42006.89</v>
      </c>
      <c r="D44" s="2">
        <f>+'RESULTADO FINAL PORCINO 1'!D44-'RESULTADO FINAL EXTENSIVO'!D11</f>
        <v>16543.3</v>
      </c>
      <c r="E44" s="2">
        <f>+'RESULTADO FINAL PORCINO 1'!E44-'RESULTADO FINAL EXTENSIVO'!E11</f>
        <v>42204.6</v>
      </c>
      <c r="F44" s="2">
        <f>+'RESULTADO FINAL PORCINO 1'!F44-'RESULTADO FINAL EXTENSIVO'!F11</f>
        <v>21720.32</v>
      </c>
      <c r="G44" s="70">
        <f>+'RESULTADO FINAL PORCINO 1'!G44-'RESULTADO FINAL EXTENSIVO'!G11</f>
        <v>14775.079999999998</v>
      </c>
      <c r="H44" s="5">
        <f>+'RESULTADO FINAL PORCINO 1'!H44-'RESULTADO FINAL EXTENSIVO'!H11</f>
        <v>5709.180000000002</v>
      </c>
      <c r="I44" s="8"/>
      <c r="J44" s="8"/>
      <c r="K44" s="9"/>
      <c r="L44" s="9"/>
      <c r="M44" s="9"/>
      <c r="N44" s="9"/>
      <c r="O44" s="9"/>
    </row>
    <row r="45" spans="1:10" ht="12.75">
      <c r="A45" s="64" t="s">
        <v>34</v>
      </c>
      <c r="B45" s="2">
        <f>+C45+D45+E45+'RESULTADO FINAL INTENSIVO 2'!B45+'RESULTADO FINAL INTENSIVO 2'!C45</f>
        <v>343286.82</v>
      </c>
      <c r="C45" s="2">
        <f>+'RESULTADO FINAL PORCINO 1'!C45</f>
        <v>100829.35</v>
      </c>
      <c r="D45" s="2">
        <f>+'RESULTADO FINAL PORCINO 1'!D45</f>
        <v>80878.41</v>
      </c>
      <c r="E45" s="2">
        <f>+'RESULTADO FINAL PORCINO 1'!E45</f>
        <v>123252.32</v>
      </c>
      <c r="F45" s="2">
        <f>+'RESULTADO FINAL PORCINO 1'!F45</f>
        <v>50802.5</v>
      </c>
      <c r="G45" s="70">
        <f>+'RESULTADO FINAL PORCINO 1'!G45</f>
        <v>67777.72</v>
      </c>
      <c r="H45" s="5">
        <f>+'RESULTADO FINAL PORCINO 1'!H45</f>
        <v>4672.11</v>
      </c>
      <c r="I45" s="8"/>
      <c r="J45" s="8"/>
    </row>
    <row r="46" spans="1:10" ht="12.75">
      <c r="A46" s="64" t="s">
        <v>35</v>
      </c>
      <c r="B46" s="2">
        <f>+C46+D46+E46+'RESULTADO FINAL INTENSIVO 2'!B46+'RESULTADO FINAL INTENSIVO 2'!C46</f>
        <v>108614.51</v>
      </c>
      <c r="C46" s="2">
        <f>+'RESULTADO FINAL PORCINO 1'!C46</f>
        <v>17707.23</v>
      </c>
      <c r="D46" s="2">
        <f>+'RESULTADO FINAL PORCINO 1'!D46</f>
        <v>25515.55</v>
      </c>
      <c r="E46" s="2">
        <f>+'RESULTADO FINAL PORCINO 1'!E46</f>
        <v>57883.42</v>
      </c>
      <c r="F46" s="2">
        <f>+'RESULTADO FINAL PORCINO 1'!F46</f>
        <v>21304.82</v>
      </c>
      <c r="G46" s="70">
        <f>+'RESULTADO FINAL PORCINO 1'!G46</f>
        <v>25159.23</v>
      </c>
      <c r="H46" s="5">
        <f>+'RESULTADO FINAL PORCINO 1'!H46</f>
        <v>11419.37</v>
      </c>
      <c r="I46" s="8"/>
      <c r="J46" s="8"/>
    </row>
    <row r="47" spans="1:10" ht="12.75">
      <c r="A47" s="65" t="s">
        <v>36</v>
      </c>
      <c r="B47" s="2">
        <f>+C47+D47+E47+'RESULTADO FINAL INTENSIVO 2'!B47+'RESULTADO FINAL INTENSIVO 2'!C47</f>
        <v>112177.6</v>
      </c>
      <c r="C47" s="2">
        <f>+'RESULTADO FINAL PORCINO 1'!C47</f>
        <v>36592.75</v>
      </c>
      <c r="D47" s="2">
        <f>+'RESULTADO FINAL PORCINO 1'!D47</f>
        <v>31692.83</v>
      </c>
      <c r="E47" s="2">
        <f>+'RESULTADO FINAL PORCINO 1'!E47</f>
        <v>29678.42</v>
      </c>
      <c r="F47" s="2">
        <f>+'RESULTADO FINAL PORCINO 1'!F47</f>
        <v>15381.53</v>
      </c>
      <c r="G47" s="70">
        <f>+'RESULTADO FINAL PORCINO 1'!G47</f>
        <v>7568.72</v>
      </c>
      <c r="H47" s="5">
        <f>+'RESULTADO FINAL PORCINO 1'!H47</f>
        <v>6728.18</v>
      </c>
      <c r="I47" s="8"/>
      <c r="J47" s="8"/>
    </row>
    <row r="48" spans="1:15" ht="12.75">
      <c r="A48" s="65" t="s">
        <v>37</v>
      </c>
      <c r="B48" s="2">
        <f>+C48+D48+E48+'RESULTADO FINAL INTENSIVO 2'!B48+'RESULTADO FINAL INTENSIVO 2'!C48</f>
        <v>121332.74999999997</v>
      </c>
      <c r="C48" s="2">
        <f>+'RESULTADO FINAL PORCINO 1'!C48-'RESULTADO FINAL EXTENSIVO'!C12</f>
        <v>18340.190000000002</v>
      </c>
      <c r="D48" s="2">
        <f>+'RESULTADO FINAL PORCINO 1'!D48-'RESULTADO FINAL EXTENSIVO'!D12</f>
        <v>22421.03</v>
      </c>
      <c r="E48" s="2">
        <f>+'RESULTADO FINAL PORCINO 1'!E48-'RESULTADO FINAL EXTENSIVO'!E12</f>
        <v>66421.69999999998</v>
      </c>
      <c r="F48" s="2">
        <f>+'RESULTADO FINAL PORCINO 1'!F48-'RESULTADO FINAL EXTENSIVO'!F12</f>
        <v>15892.900000000009</v>
      </c>
      <c r="G48" s="70">
        <f>+'RESULTADO FINAL PORCINO 1'!G48-'RESULTADO FINAL EXTENSIVO'!G12</f>
        <v>18467.07</v>
      </c>
      <c r="H48" s="5">
        <f>+'RESULTADO FINAL PORCINO 1'!H48-'RESULTADO FINAL EXTENSIVO'!H12</f>
        <v>32061.740000000005</v>
      </c>
      <c r="I48" s="8"/>
      <c r="J48" s="8"/>
      <c r="K48" s="9"/>
      <c r="L48" s="9"/>
      <c r="M48" s="9"/>
      <c r="N48" s="9"/>
      <c r="O48" s="9"/>
    </row>
    <row r="49" spans="1:10" ht="12.75">
      <c r="A49" s="65" t="s">
        <v>38</v>
      </c>
      <c r="B49" s="2">
        <f>+C49+D49+E49+'RESULTADO FINAL INTENSIVO 2'!B49+'RESULTADO FINAL INTENSIVO 2'!C49</f>
        <v>1313666.84</v>
      </c>
      <c r="C49" s="2">
        <f>+'RESULTADO FINAL PORCINO 1'!C49</f>
        <v>443234.67</v>
      </c>
      <c r="D49" s="2">
        <f>+'RESULTADO FINAL PORCINO 1'!D49</f>
        <v>212529.82</v>
      </c>
      <c r="E49" s="2">
        <f>+'RESULTADO FINAL PORCINO 1'!E49</f>
        <v>500443.25</v>
      </c>
      <c r="F49" s="2">
        <f>+'RESULTADO FINAL PORCINO 1'!F49</f>
        <v>224569.97</v>
      </c>
      <c r="G49" s="70">
        <f>+'RESULTADO FINAL PORCINO 1'!G49</f>
        <v>248801.48</v>
      </c>
      <c r="H49" s="5">
        <f>+'RESULTADO FINAL PORCINO 1'!H49</f>
        <v>27071.86</v>
      </c>
      <c r="I49" s="8"/>
      <c r="J49" s="8"/>
    </row>
    <row r="50" spans="1:10" ht="12.75">
      <c r="A50" s="65" t="s">
        <v>39</v>
      </c>
      <c r="B50" s="2">
        <f>+C50+D50+E50+'RESULTADO FINAL INTENSIVO 2'!B50+'RESULTADO FINAL INTENSIVO 2'!C50</f>
        <v>380596.55999999994</v>
      </c>
      <c r="C50" s="2">
        <f>+'RESULTADO FINAL PORCINO 1'!C50</f>
        <v>123099.7</v>
      </c>
      <c r="D50" s="2">
        <f>+'RESULTADO FINAL PORCINO 1'!D50</f>
        <v>46363.02</v>
      </c>
      <c r="E50" s="2">
        <f>+'RESULTADO FINAL PORCINO 1'!E50</f>
        <v>184571.62</v>
      </c>
      <c r="F50" s="2">
        <f>+'RESULTADO FINAL PORCINO 1'!F50</f>
        <v>53364.28</v>
      </c>
      <c r="G50" s="70">
        <f>+'RESULTADO FINAL PORCINO 1'!G50</f>
        <v>61789.64</v>
      </c>
      <c r="H50" s="5">
        <f>+'RESULTADO FINAL PORCINO 1'!H50</f>
        <v>69417.7</v>
      </c>
      <c r="I50" s="8"/>
      <c r="J50" s="8"/>
    </row>
    <row r="51" spans="1:10" ht="12.75">
      <c r="A51" s="65" t="s">
        <v>40</v>
      </c>
      <c r="B51" s="2">
        <f>+C51+D51+E51+'RESULTADO FINAL INTENSIVO 2'!B51+'RESULTADO FINAL INTENSIVO 2'!C51</f>
        <v>315262.50000000006</v>
      </c>
      <c r="C51" s="2">
        <f>+'RESULTADO FINAL PORCINO 1'!C51</f>
        <v>98930.27</v>
      </c>
      <c r="D51" s="2">
        <f>+'RESULTADO FINAL PORCINO 1'!D51</f>
        <v>47614.01</v>
      </c>
      <c r="E51" s="2">
        <f>+'RESULTADO FINAL PORCINO 1'!E51</f>
        <v>128794.49</v>
      </c>
      <c r="F51" s="2">
        <f>+'RESULTADO FINAL PORCINO 1'!F51</f>
        <v>47185.62</v>
      </c>
      <c r="G51" s="70">
        <f>+'RESULTADO FINAL PORCINO 1'!G51</f>
        <v>70820.4</v>
      </c>
      <c r="H51" s="5">
        <f>+'RESULTADO FINAL PORCINO 1'!H51</f>
        <v>10788.49</v>
      </c>
      <c r="I51" s="8"/>
      <c r="J51" s="8"/>
    </row>
    <row r="52" spans="1:10" ht="12.75">
      <c r="A52" s="65" t="s">
        <v>41</v>
      </c>
      <c r="B52" s="2">
        <f>+C52+D52+E52+'RESULTADO FINAL INTENSIVO 2'!B52+'RESULTADO FINAL INTENSIVO 2'!C52</f>
        <v>347018.27</v>
      </c>
      <c r="C52" s="2">
        <f>+'RESULTADO FINAL PORCINO 1'!C52</f>
        <v>89479.75</v>
      </c>
      <c r="D52" s="2">
        <f>+'RESULTADO FINAL PORCINO 1'!D52</f>
        <v>71180.18</v>
      </c>
      <c r="E52" s="2">
        <f>+'RESULTADO FINAL PORCINO 1'!E52</f>
        <v>141182.74</v>
      </c>
      <c r="F52" s="2">
        <f>+'RESULTADO FINAL PORCINO 1'!F52</f>
        <v>32231.74</v>
      </c>
      <c r="G52" s="70">
        <f>+'RESULTADO FINAL PORCINO 1'!G52</f>
        <v>72569.95</v>
      </c>
      <c r="H52" s="5">
        <f>+'RESULTADO FINAL PORCINO 1'!H52</f>
        <v>36381.06</v>
      </c>
      <c r="I52" s="8"/>
      <c r="J52" s="8"/>
    </row>
    <row r="53" spans="1:10" ht="12.75">
      <c r="A53" s="89" t="s">
        <v>42</v>
      </c>
      <c r="B53" s="4">
        <f>+C53+D53+E53+'RESULTADO FINAL INTENSIVO 2'!B53+'RESULTADO FINAL INTENSIVO 2'!C53</f>
        <v>3158527.33</v>
      </c>
      <c r="C53" s="4">
        <f>+'RESULTADO FINAL PORCINO 1'!C53-'RESULTADO FINAL EXTENSIVO'!C13</f>
        <v>970220.8</v>
      </c>
      <c r="D53" s="4">
        <f>+'RESULTADO FINAL PORCINO 1'!D53-'RESULTADO FINAL EXTENSIVO'!D13</f>
        <v>554738.15</v>
      </c>
      <c r="E53" s="4">
        <f>+'RESULTADO FINAL PORCINO 1'!E53-'RESULTADO FINAL EXTENSIVO'!E13</f>
        <v>1274432.56</v>
      </c>
      <c r="F53" s="4">
        <f>+'RESULTADO FINAL PORCINO 1'!F53-'RESULTADO FINAL EXTENSIVO'!F13</f>
        <v>482453.67999999993</v>
      </c>
      <c r="G53" s="71">
        <f>+'RESULTADO FINAL PORCINO 1'!G53-'RESULTADO FINAL EXTENSIVO'!G13</f>
        <v>587729.29</v>
      </c>
      <c r="H53" s="66">
        <f>+'RESULTADO FINAL PORCINO 1'!H53-'RESULTADO FINAL EXTENSIVO'!H13</f>
        <v>204249.69</v>
      </c>
      <c r="I53" s="8"/>
      <c r="J53" s="8"/>
    </row>
    <row r="54" spans="1:10" ht="13.5" thickBot="1">
      <c r="A54" s="86"/>
      <c r="B54" s="3"/>
      <c r="C54" s="3"/>
      <c r="D54" s="3"/>
      <c r="E54" s="3"/>
      <c r="F54" s="3"/>
      <c r="G54" s="82"/>
      <c r="H54" s="83"/>
      <c r="I54" s="8"/>
      <c r="J54" s="8"/>
    </row>
    <row r="55" spans="1:10" ht="12.75">
      <c r="A55" s="79" t="s">
        <v>43</v>
      </c>
      <c r="B55" s="4">
        <f>+C55+D55+E55+'RESULTADO FINAL INTENSIVO 2'!B55+'RESULTADO FINAL INTENSIVO 2'!C55</f>
        <v>29192.99490988712</v>
      </c>
      <c r="C55" s="4">
        <f>+'RESULTADO FINAL PORCINO 1'!C55</f>
        <v>12176.212084585637</v>
      </c>
      <c r="D55" s="4">
        <f>+'RESULTADO FINAL PORCINO 1'!D55</f>
        <v>3707.5212721826</v>
      </c>
      <c r="E55" s="4">
        <f>+'RESULTADO FINAL PORCINO 1'!E55</f>
        <v>8746.40964920236</v>
      </c>
      <c r="F55" s="4">
        <f>+'RESULTADO FINAL PORCINO 1'!F55</f>
        <v>4235.544250099349</v>
      </c>
      <c r="G55" s="71">
        <f>+'RESULTADO FINAL PORCINO 1'!G55</f>
        <v>4003.196572910046</v>
      </c>
      <c r="H55" s="66">
        <f>+'RESULTADO FINAL PORCINO 1'!H55</f>
        <v>507.66882619296416</v>
      </c>
      <c r="I55" s="8"/>
      <c r="J55" s="8"/>
    </row>
    <row r="56" spans="1:10" ht="13.5" thickBot="1">
      <c r="A56" s="80"/>
      <c r="B56" s="3"/>
      <c r="C56" s="3"/>
      <c r="D56" s="3"/>
      <c r="E56" s="3"/>
      <c r="F56" s="3"/>
      <c r="G56" s="82"/>
      <c r="H56" s="83"/>
      <c r="I56" s="8"/>
      <c r="J56" s="8"/>
    </row>
    <row r="57" spans="1:10" ht="12.75">
      <c r="A57" s="65" t="s">
        <v>44</v>
      </c>
      <c r="B57" s="2">
        <f>+C57+D57+E57+'RESULTADO FINAL INTENSIVO 2'!B57+'RESULTADO FINAL INTENSIVO 2'!C57</f>
        <v>248698.46000000002</v>
      </c>
      <c r="C57" s="2">
        <f>+'RESULTADO FINAL PORCINO 1'!C57</f>
        <v>43343.22</v>
      </c>
      <c r="D57" s="2">
        <f>+'RESULTADO FINAL PORCINO 1'!D57</f>
        <v>45295.11</v>
      </c>
      <c r="E57" s="2">
        <f>+'RESULTADO FINAL PORCINO 1'!E57</f>
        <v>141562</v>
      </c>
      <c r="F57" s="2">
        <f>+'RESULTADO FINAL PORCINO 1'!F57</f>
        <v>57460.18513801073</v>
      </c>
      <c r="G57" s="70">
        <f>+'RESULTADO FINAL PORCINO 1'!G57</f>
        <v>58305.274234875294</v>
      </c>
      <c r="H57" s="5">
        <f>+'RESULTADO FINAL PORCINO 1'!H57</f>
        <v>25796.540627113976</v>
      </c>
      <c r="I57" s="8"/>
      <c r="J57" s="8"/>
    </row>
    <row r="58" spans="1:10" ht="12.75">
      <c r="A58" s="64" t="s">
        <v>45</v>
      </c>
      <c r="B58" s="2">
        <f>+C58+D58+E58+'RESULTADO FINAL INTENSIVO 2'!B58+'RESULTADO FINAL INTENSIVO 2'!C58</f>
        <v>51899.80000000001</v>
      </c>
      <c r="C58" s="2">
        <f>+'RESULTADO FINAL PORCINO 1'!C58-'RESULTADO FINAL EXTENSIVO'!C15</f>
        <v>16535.090000000004</v>
      </c>
      <c r="D58" s="2">
        <f>+'RESULTADO FINAL PORCINO 1'!D58-'RESULTADO FINAL EXTENSIVO'!D15</f>
        <v>12265.800000000001</v>
      </c>
      <c r="E58" s="2">
        <f>+'RESULTADO FINAL PORCINO 1'!E58-'RESULTADO FINAL EXTENSIVO'!E15</f>
        <v>11387.29</v>
      </c>
      <c r="F58" s="2">
        <f>+'RESULTADO FINAL PORCINO 1'!F58-'RESULTADO FINAL EXTENSIVO'!F15</f>
        <v>4516</v>
      </c>
      <c r="G58" s="70">
        <f>+'RESULTADO FINAL PORCINO 1'!G58-'RESULTADO FINAL EXTENSIVO'!G15</f>
        <v>6651.289999999999</v>
      </c>
      <c r="H58" s="5">
        <f>+'RESULTADO FINAL PORCINO 1'!H58-'RESULTADO FINAL EXTENSIVO'!H15</f>
        <v>220</v>
      </c>
      <c r="I58" s="8"/>
      <c r="J58" s="8"/>
    </row>
    <row r="59" spans="1:10" ht="12.75">
      <c r="A59" s="65" t="s">
        <v>46</v>
      </c>
      <c r="B59" s="2">
        <f>+C59+D59+E59+'RESULTADO FINAL INTENSIVO 2'!B59+'RESULTADO FINAL INTENSIVO 2'!C59</f>
        <v>112445.19</v>
      </c>
      <c r="C59" s="2">
        <f>+'RESULTADO FINAL PORCINO 1'!C59</f>
        <v>10569.81</v>
      </c>
      <c r="D59" s="2">
        <f>+'RESULTADO FINAL PORCINO 1'!D59</f>
        <v>11474.33</v>
      </c>
      <c r="E59" s="2">
        <f>+'RESULTADO FINAL PORCINO 1'!E59</f>
        <v>67390.14</v>
      </c>
      <c r="F59" s="2">
        <f>+'RESULTADO FINAL PORCINO 1'!F59</f>
        <v>17838.62</v>
      </c>
      <c r="G59" s="70">
        <f>+'RESULTADO FINAL PORCINO 1'!G59</f>
        <v>28216.84</v>
      </c>
      <c r="H59" s="5">
        <f>+'RESULTADO FINAL PORCINO 1'!H59</f>
        <v>21334.75</v>
      </c>
      <c r="I59" s="8"/>
      <c r="J59" s="8"/>
    </row>
    <row r="60" spans="1:10" ht="12.75">
      <c r="A60" s="65" t="s">
        <v>47</v>
      </c>
      <c r="B60" s="2">
        <f>+C60+D60+E60+'RESULTADO FINAL INTENSIVO 2'!B60+'RESULTADO FINAL INTENSIVO 2'!C60</f>
        <v>8910.5</v>
      </c>
      <c r="C60" s="2">
        <f>+'RESULTADO FINAL PORCINO 1'!C60</f>
        <v>4674</v>
      </c>
      <c r="D60" s="2">
        <f>+'RESULTADO FINAL PORCINO 1'!D60</f>
        <v>2442</v>
      </c>
      <c r="E60" s="2">
        <f>+'RESULTADO FINAL PORCINO 1'!E60</f>
        <v>238.5</v>
      </c>
      <c r="F60" s="2">
        <f>+'RESULTADO FINAL PORCINO 1'!F60</f>
        <v>37.5</v>
      </c>
      <c r="G60" s="70">
        <f>+'RESULTADO FINAL PORCINO 1'!G60</f>
        <v>131</v>
      </c>
      <c r="H60" s="5">
        <f>+'RESULTADO FINAL PORCINO 1'!H60</f>
        <v>70</v>
      </c>
      <c r="I60" s="8"/>
      <c r="J60" s="8"/>
    </row>
    <row r="61" spans="1:10" ht="12.75">
      <c r="A61" s="65" t="s">
        <v>48</v>
      </c>
      <c r="B61" s="2">
        <f>+C61+D61+E61+'RESULTADO FINAL INTENSIVO 2'!B61+'RESULTADO FINAL INTENSIVO 2'!C61</f>
        <v>959112.9099999999</v>
      </c>
      <c r="C61" s="2">
        <f>+'RESULTADO FINAL PORCINO 1'!C61-'RESULTADO FINAL EXTENSIVO'!C16</f>
        <v>226671.76</v>
      </c>
      <c r="D61" s="2">
        <f>+'RESULTADO FINAL PORCINO 1'!D61-'RESULTADO FINAL EXTENSIVO'!D16</f>
        <v>222911.61</v>
      </c>
      <c r="E61" s="2">
        <f>+'RESULTADO FINAL PORCINO 1'!E61-'RESULTADO FINAL EXTENSIVO'!E16</f>
        <v>393036.8</v>
      </c>
      <c r="F61" s="2">
        <f>+'RESULTADO FINAL PORCINO 1'!F61-'RESULTADO FINAL EXTENSIVO'!F16</f>
        <v>150979.33</v>
      </c>
      <c r="G61" s="70">
        <f>+'RESULTADO FINAL PORCINO 1'!G61-'RESULTADO FINAL EXTENSIVO'!G16</f>
        <v>196048.33</v>
      </c>
      <c r="H61" s="5">
        <f>+'RESULTADO FINAL PORCINO 1'!H61-'RESULTADO FINAL EXTENSIVO'!H16</f>
        <v>46009.1</v>
      </c>
      <c r="I61" s="8"/>
      <c r="J61" s="8"/>
    </row>
    <row r="62" spans="1:10" ht="12.75">
      <c r="A62" s="79" t="s">
        <v>49</v>
      </c>
      <c r="B62" s="4">
        <f>+C62+D62+E62+'RESULTADO FINAL INTENSIVO 2'!B62+'RESULTADO FINAL INTENSIVO 2'!C62</f>
        <v>1381066.8599999999</v>
      </c>
      <c r="C62" s="4">
        <f>+'RESULTADO FINAL PORCINO 1'!C62-'RESULTADO FINAL EXTENSIVO'!C17</f>
        <v>301793.88</v>
      </c>
      <c r="D62" s="4">
        <f>+'RESULTADO FINAL PORCINO 1'!D62-'RESULTADO FINAL EXTENSIVO'!D17</f>
        <v>294388.85</v>
      </c>
      <c r="E62" s="4">
        <f>+'RESULTADO FINAL PORCINO 1'!E62-'RESULTADO FINAL EXTENSIVO'!E17</f>
        <v>613614.73</v>
      </c>
      <c r="F62" s="4">
        <f>+'RESULTADO FINAL PORCINO 1'!F62-'RESULTADO FINAL EXTENSIVO'!F17</f>
        <v>230831.63513801072</v>
      </c>
      <c r="G62" s="71">
        <f>+'RESULTADO FINAL PORCINO 1'!G62-'RESULTADO FINAL EXTENSIVO'!G17</f>
        <v>289352.73423487524</v>
      </c>
      <c r="H62" s="66">
        <f>+'RESULTADO FINAL PORCINO 1'!H62-'RESULTADO FINAL EXTENSIVO'!H17</f>
        <v>93430.39062711399</v>
      </c>
      <c r="I62" s="8"/>
      <c r="J62" s="8"/>
    </row>
    <row r="63" spans="1:10" ht="13.5" thickBot="1">
      <c r="A63" s="80"/>
      <c r="B63" s="3"/>
      <c r="C63" s="3"/>
      <c r="D63" s="3"/>
      <c r="E63" s="3"/>
      <c r="F63" s="3"/>
      <c r="G63" s="82"/>
      <c r="H63" s="83"/>
      <c r="I63" s="8"/>
      <c r="J63" s="8"/>
    </row>
    <row r="64" spans="1:10" ht="12.75">
      <c r="A64" s="65" t="s">
        <v>50</v>
      </c>
      <c r="B64" s="2">
        <f>+C64+D64+E64+'RESULTADO FINAL INTENSIVO 2'!B64+'RESULTADO FINAL INTENSIVO 2'!C64</f>
        <v>70269.54999999999</v>
      </c>
      <c r="C64" s="2">
        <f>+'RESULTADO FINAL PORCINO 1'!C64</f>
        <v>32520.85</v>
      </c>
      <c r="D64" s="2">
        <f>+'RESULTADO FINAL PORCINO 1'!D64</f>
        <v>8672.5</v>
      </c>
      <c r="E64" s="2">
        <f>+'RESULTADO FINAL PORCINO 1'!E64</f>
        <v>17114.86</v>
      </c>
      <c r="F64" s="2">
        <f>+'RESULTADO FINAL PORCINO 1'!F64</f>
        <v>8891.61</v>
      </c>
      <c r="G64" s="70">
        <f>+'RESULTADO FINAL PORCINO 1'!G64</f>
        <v>8194.82</v>
      </c>
      <c r="H64" s="5">
        <f>+'RESULTADO FINAL PORCINO 1'!H64</f>
        <v>28.48</v>
      </c>
      <c r="I64" s="8"/>
      <c r="J64" s="8"/>
    </row>
    <row r="65" spans="1:10" ht="12.75">
      <c r="A65" s="64" t="s">
        <v>51</v>
      </c>
      <c r="B65" s="2">
        <f>+C65+D65+E65+'RESULTADO FINAL INTENSIVO 2'!B65+'RESULTADO FINAL INTENSIVO 2'!C65</f>
        <v>661930.0399999999</v>
      </c>
      <c r="C65" s="2">
        <f>+'RESULTADO FINAL PORCINO 1'!C65</f>
        <v>86544.93</v>
      </c>
      <c r="D65" s="2">
        <f>+'RESULTADO FINAL PORCINO 1'!D65</f>
        <v>185168.23</v>
      </c>
      <c r="E65" s="2">
        <f>+'RESULTADO FINAL PORCINO 1'!E65</f>
        <v>338284.59</v>
      </c>
      <c r="F65" s="2">
        <f>+'RESULTADO FINAL PORCINO 1'!F65</f>
        <v>170394</v>
      </c>
      <c r="G65" s="70">
        <f>+'RESULTADO FINAL PORCINO 1'!G65</f>
        <v>165195.95</v>
      </c>
      <c r="H65" s="5">
        <f>+'RESULTADO FINAL PORCINO 1'!H65</f>
        <v>2694.63</v>
      </c>
      <c r="I65" s="8"/>
      <c r="J65" s="8"/>
    </row>
    <row r="66" spans="1:10" ht="12.75">
      <c r="A66" s="65" t="s">
        <v>52</v>
      </c>
      <c r="B66" s="2">
        <f>+C66+D66+E66+'RESULTADO FINAL INTENSIVO 2'!B66+'RESULTADO FINAL INTENSIVO 2'!C66</f>
        <v>370950.97</v>
      </c>
      <c r="C66" s="6">
        <f>+'RESULTADO FINAL PORCINO 1'!C66</f>
        <v>81674.96</v>
      </c>
      <c r="D66" s="2">
        <f>+'RESULTADO FINAL PORCINO 1'!D66</f>
        <v>87068.43</v>
      </c>
      <c r="E66" s="2">
        <f>+'RESULTADO FINAL PORCINO 1'!E66</f>
        <v>169423.48</v>
      </c>
      <c r="F66" s="2">
        <f>+'RESULTADO FINAL PORCINO 1'!F66</f>
        <v>97123.5</v>
      </c>
      <c r="G66" s="70">
        <f>+'RESULTADO FINAL PORCINO 1'!G66</f>
        <v>72064.76</v>
      </c>
      <c r="H66" s="5">
        <f>+'RESULTADO FINAL PORCINO 1'!H66</f>
        <v>235.17</v>
      </c>
      <c r="I66" s="8"/>
      <c r="J66" s="8"/>
    </row>
    <row r="67" spans="1:10" ht="12.75">
      <c r="A67" s="79" t="s">
        <v>53</v>
      </c>
      <c r="B67" s="4">
        <f>+C67+D67+E67+'RESULTADO FINAL INTENSIVO 2'!B67+'RESULTADO FINAL INTENSIVO 2'!C67</f>
        <v>1103150.56</v>
      </c>
      <c r="C67" s="4">
        <f>+'RESULTADO FINAL PORCINO 1'!C67</f>
        <v>200740.74</v>
      </c>
      <c r="D67" s="4">
        <f>+'RESULTADO FINAL PORCINO 1'!D67</f>
        <v>280909.16</v>
      </c>
      <c r="E67" s="4">
        <f>+'RESULTADO FINAL PORCINO 1'!E67</f>
        <v>524822.93</v>
      </c>
      <c r="F67" s="4">
        <f>+'RESULTADO FINAL PORCINO 1'!F67</f>
        <v>276409.11</v>
      </c>
      <c r="G67" s="71">
        <f>+'RESULTADO FINAL PORCINO 1'!G67</f>
        <v>245455.53</v>
      </c>
      <c r="H67" s="66">
        <f>+'RESULTADO FINAL PORCINO 1'!H67</f>
        <v>2958.28</v>
      </c>
      <c r="I67" s="8"/>
      <c r="J67" s="8"/>
    </row>
    <row r="68" spans="1:10" ht="13.5" thickBot="1">
      <c r="A68" s="80"/>
      <c r="B68" s="3"/>
      <c r="C68" s="3"/>
      <c r="D68" s="3"/>
      <c r="E68" s="3"/>
      <c r="F68" s="3"/>
      <c r="G68" s="82"/>
      <c r="H68" s="83"/>
      <c r="I68" s="8"/>
      <c r="J68" s="8"/>
    </row>
    <row r="69" spans="1:10" ht="12.75">
      <c r="A69" s="79" t="s">
        <v>54</v>
      </c>
      <c r="B69" s="4">
        <f>+C69+D69+E69+'RESULTADO FINAL INTENSIVO 2'!B69+'RESULTADO FINAL INTENSIVO 2'!C69</f>
        <v>2084783.8000000003</v>
      </c>
      <c r="C69" s="4">
        <f>+'RESULTADO FINAL PORCINO 1'!C69</f>
        <v>501106.29</v>
      </c>
      <c r="D69" s="4">
        <f>+'RESULTADO FINAL PORCINO 1'!D69</f>
        <v>422937.74</v>
      </c>
      <c r="E69" s="4">
        <f>+'RESULTADO FINAL PORCINO 1'!E69</f>
        <v>941280.65</v>
      </c>
      <c r="F69" s="4">
        <f>+'RESULTADO FINAL PORCINO 1'!F69</f>
        <v>489734.45</v>
      </c>
      <c r="G69" s="71">
        <f>+'RESULTADO FINAL PORCINO 1'!G69</f>
        <v>374522.63</v>
      </c>
      <c r="H69" s="66">
        <f>+'RESULTADO FINAL PORCINO 1'!H69</f>
        <v>77023.67</v>
      </c>
      <c r="I69" s="8"/>
      <c r="J69" s="8"/>
    </row>
    <row r="70" spans="1:10" ht="13.5" thickBot="1">
      <c r="A70" s="80"/>
      <c r="B70" s="3"/>
      <c r="C70" s="3"/>
      <c r="D70" s="3"/>
      <c r="E70" s="3"/>
      <c r="F70" s="3"/>
      <c r="G70" s="82"/>
      <c r="H70" s="83"/>
      <c r="I70" s="8"/>
      <c r="J70" s="8"/>
    </row>
    <row r="71" spans="1:10" ht="12.75">
      <c r="A71" s="65" t="s">
        <v>55</v>
      </c>
      <c r="B71" s="2">
        <f>+C71+D71+E71+'RESULTADO FINAL INTENSIVO 2'!B71+'RESULTADO FINAL INTENSIVO 2'!C71</f>
        <v>233413</v>
      </c>
      <c r="C71" s="2">
        <f>+'RESULTADO FINAL PORCINO 1'!C71-'RESULTADO FINAL EXTENSIVO'!C19</f>
        <v>76589</v>
      </c>
      <c r="D71" s="2">
        <f>+'RESULTADO FINAL PORCINO 1'!D71-'RESULTADO FINAL EXTENSIVO'!D19</f>
        <v>38212</v>
      </c>
      <c r="E71" s="2">
        <f>+'RESULTADO FINAL PORCINO 1'!E71-'RESULTADO FINAL EXTENSIVO'!E19</f>
        <v>79764</v>
      </c>
      <c r="F71" s="2">
        <f>+'RESULTADO FINAL PORCINO 1'!F71-'RESULTADO FINAL EXTENSIVO'!F19</f>
        <v>21142</v>
      </c>
      <c r="G71" s="70">
        <f>+'RESULTADO FINAL PORCINO 1'!G71-'RESULTADO FINAL EXTENSIVO'!G19</f>
        <v>17758</v>
      </c>
      <c r="H71" s="5">
        <f>+'RESULTADO FINAL PORCINO 1'!H71-'RESULTADO FINAL EXTENSIVO'!H19</f>
        <v>40864</v>
      </c>
      <c r="I71" s="8"/>
      <c r="J71" s="8"/>
    </row>
    <row r="72" spans="1:10" ht="12.75">
      <c r="A72" s="65" t="s">
        <v>56</v>
      </c>
      <c r="B72" s="2">
        <f>+C72+D72+E72+'RESULTADO FINAL INTENSIVO 2'!B72+'RESULTADO FINAL INTENSIVO 2'!C72</f>
        <v>12763</v>
      </c>
      <c r="C72" s="2">
        <f>+'RESULTADO FINAL PORCINO 1'!C72-'RESULTADO FINAL EXTENSIVO'!C20</f>
        <v>2873</v>
      </c>
      <c r="D72" s="2">
        <f>+'RESULTADO FINAL PORCINO 1'!D72-'RESULTADO FINAL EXTENSIVO'!D20</f>
        <v>564</v>
      </c>
      <c r="E72" s="2">
        <f>+'RESULTADO FINAL PORCINO 1'!E72-'RESULTADO FINAL EXTENSIVO'!E20</f>
        <v>7601</v>
      </c>
      <c r="F72" s="2">
        <f>+'RESULTADO FINAL PORCINO 1'!F72-'RESULTADO FINAL EXTENSIVO'!F20</f>
        <v>1885</v>
      </c>
      <c r="G72" s="70">
        <f>+'RESULTADO FINAL PORCINO 1'!G72-'RESULTADO FINAL EXTENSIVO'!G20</f>
        <v>1991</v>
      </c>
      <c r="H72" s="5">
        <f>+'RESULTADO FINAL PORCINO 1'!H72-'RESULTADO FINAL EXTENSIVO'!H20</f>
        <v>3725</v>
      </c>
      <c r="I72" s="8"/>
      <c r="J72" s="8"/>
    </row>
    <row r="73" spans="1:10" ht="12.75">
      <c r="A73" s="79" t="s">
        <v>57</v>
      </c>
      <c r="B73" s="4">
        <f>+C73+D73+E73+'RESULTADO FINAL INTENSIVO 2'!B73+'RESULTADO FINAL INTENSIVO 2'!C73</f>
        <v>246176</v>
      </c>
      <c r="C73" s="4">
        <f>+'RESULTADO FINAL PORCINO 1'!C73-'RESULTADO FINAL EXTENSIVO'!C21</f>
        <v>79462</v>
      </c>
      <c r="D73" s="4">
        <f>+'RESULTADO FINAL PORCINO 1'!D73-'RESULTADO FINAL EXTENSIVO'!D21</f>
        <v>38776</v>
      </c>
      <c r="E73" s="4">
        <f>+'RESULTADO FINAL PORCINO 1'!E73-'RESULTADO FINAL EXTENSIVO'!E21</f>
        <v>87365</v>
      </c>
      <c r="F73" s="4">
        <f>+'RESULTADO FINAL PORCINO 1'!F73-'RESULTADO FINAL EXTENSIVO'!F21</f>
        <v>23027</v>
      </c>
      <c r="G73" s="71">
        <f>+'RESULTADO FINAL PORCINO 1'!G73-'RESULTADO FINAL EXTENSIVO'!G21</f>
        <v>19749</v>
      </c>
      <c r="H73" s="66">
        <f>+'RESULTADO FINAL PORCINO 1'!H73-'RESULTADO FINAL EXTENSIVO'!H21</f>
        <v>44589</v>
      </c>
      <c r="I73" s="8"/>
      <c r="J73" s="8"/>
    </row>
    <row r="74" spans="1:10" ht="13.5" thickBot="1">
      <c r="A74" s="80"/>
      <c r="B74" s="3"/>
      <c r="C74" s="3"/>
      <c r="D74" s="3"/>
      <c r="E74" s="3"/>
      <c r="F74" s="3"/>
      <c r="G74" s="82"/>
      <c r="H74" s="83"/>
      <c r="I74" s="8"/>
      <c r="J74" s="8"/>
    </row>
    <row r="75" spans="1:10" ht="12.75">
      <c r="A75" s="64" t="s">
        <v>58</v>
      </c>
      <c r="B75" s="2">
        <f>+C75+D75+E75+'RESULTADO FINAL INTENSIVO 2'!B75+'RESULTADO FINAL INTENSIVO 2'!C75</f>
        <v>451364.87</v>
      </c>
      <c r="C75" s="2">
        <f>+'RESULTADO FINAL PORCINO 1'!C75</f>
        <v>95694.39</v>
      </c>
      <c r="D75" s="2">
        <f>+'RESULTADO FINAL PORCINO 1'!D75</f>
        <v>164318.12</v>
      </c>
      <c r="E75" s="2">
        <f>+'RESULTADO FINAL PORCINO 1'!E75</f>
        <v>163042.55</v>
      </c>
      <c r="F75" s="2">
        <f>+'RESULTADO FINAL PORCINO 1'!F75</f>
        <v>58520.69</v>
      </c>
      <c r="G75" s="70">
        <f>+'RESULTADO FINAL PORCINO 1'!G75</f>
        <v>102042.6</v>
      </c>
      <c r="H75" s="5">
        <f>+'RESULTADO FINAL PORCINO 1'!H75</f>
        <v>2479.24</v>
      </c>
      <c r="I75" s="8"/>
      <c r="J75" s="8"/>
    </row>
    <row r="76" spans="1:10" ht="12.75">
      <c r="A76" s="64" t="s">
        <v>59</v>
      </c>
      <c r="B76" s="2">
        <f>+C76+D76+E76+'RESULTADO FINAL INTENSIVO 2'!B76+'RESULTADO FINAL INTENSIVO 2'!C76</f>
        <v>42695.89</v>
      </c>
      <c r="C76" s="2">
        <f>+'RESULTADO FINAL PORCINO 1'!C76-'RESULTADO FINAL EXTENSIVO'!C23</f>
        <v>10300.36</v>
      </c>
      <c r="D76" s="2">
        <f>+'RESULTADO FINAL PORCINO 1'!D76-'RESULTADO FINAL EXTENSIVO'!D23</f>
        <v>8941.650000000001</v>
      </c>
      <c r="E76" s="2">
        <f>+'RESULTADO FINAL PORCINO 1'!E76-'RESULTADO FINAL EXTENSIVO'!E23</f>
        <v>17935.9</v>
      </c>
      <c r="F76" s="2">
        <f>+'RESULTADO FINAL PORCINO 1'!F76-'RESULTADO FINAL EXTENSIVO'!F23</f>
        <v>5602.47</v>
      </c>
      <c r="G76" s="70">
        <f>+'RESULTADO FINAL PORCINO 1'!G76-'RESULTADO FINAL EXTENSIVO'!G23</f>
        <v>4589.0599999999995</v>
      </c>
      <c r="H76" s="5">
        <f>+'RESULTADO FINAL PORCINO 1'!H76-'RESULTADO FINAL EXTENSIVO'!H23</f>
        <v>7744.3499999999985</v>
      </c>
      <c r="I76" s="8"/>
      <c r="J76" s="8"/>
    </row>
    <row r="77" spans="1:10" ht="12.75">
      <c r="A77" s="64" t="s">
        <v>60</v>
      </c>
      <c r="B77" s="2">
        <f>+C77+D77+E77+'RESULTADO FINAL INTENSIVO 2'!B77+'RESULTADO FINAL INTENSIVO 2'!C77</f>
        <v>125299.12999999999</v>
      </c>
      <c r="C77" s="2">
        <f>+'RESULTADO FINAL PORCINO 1'!C77-'RESULTADO FINAL EXTENSIVO'!C24</f>
        <v>24314.690000000002</v>
      </c>
      <c r="D77" s="2">
        <f>+'RESULTADO FINAL PORCINO 1'!D77-'RESULTADO FINAL EXTENSIVO'!D24</f>
        <v>33977.75</v>
      </c>
      <c r="E77" s="2">
        <f>+'RESULTADO FINAL PORCINO 1'!E77-'RESULTADO FINAL EXTENSIVO'!E24</f>
        <v>50285.20999999999</v>
      </c>
      <c r="F77" s="2">
        <f>+'RESULTADO FINAL PORCINO 1'!F77-'RESULTADO FINAL EXTENSIVO'!F24</f>
        <v>7934.059999999998</v>
      </c>
      <c r="G77" s="70">
        <f>+'RESULTADO FINAL PORCINO 1'!G77-'RESULTADO FINAL EXTENSIVO'!G24</f>
        <v>12114.969999999998</v>
      </c>
      <c r="H77" s="5">
        <f>+'RESULTADO FINAL PORCINO 1'!H77-'RESULTADO FINAL EXTENSIVO'!H24</f>
        <v>30236.170000000013</v>
      </c>
      <c r="I77" s="8"/>
      <c r="J77" s="8"/>
    </row>
    <row r="78" spans="1:10" ht="12.75">
      <c r="A78" s="65" t="s">
        <v>61</v>
      </c>
      <c r="B78" s="2">
        <f>+C78+D78+E78+'RESULTADO FINAL INTENSIVO 2'!B78+'RESULTADO FINAL INTENSIVO 2'!C78</f>
        <v>175943.40000000002</v>
      </c>
      <c r="C78" s="2">
        <f>+'RESULTADO FINAL PORCINO 1'!C78</f>
        <v>42303.63</v>
      </c>
      <c r="D78" s="2">
        <f>+'RESULTADO FINAL PORCINO 1'!D78</f>
        <v>43072.5</v>
      </c>
      <c r="E78" s="2">
        <f>+'RESULTADO FINAL PORCINO 1'!E78</f>
        <v>72484.95</v>
      </c>
      <c r="F78" s="2">
        <f>+'RESULTADO FINAL PORCINO 1'!F78</f>
        <v>42655.18</v>
      </c>
      <c r="G78" s="70">
        <f>+'RESULTADO FINAL PORCINO 1'!G78</f>
        <v>27157.46</v>
      </c>
      <c r="H78" s="5">
        <f>+'RESULTADO FINAL PORCINO 1'!H78</f>
        <v>2672.32</v>
      </c>
      <c r="I78" s="8"/>
      <c r="J78" s="8"/>
    </row>
    <row r="79" spans="1:10" ht="12.75">
      <c r="A79" s="65" t="s">
        <v>62</v>
      </c>
      <c r="B79" s="2">
        <f>+C79+D79+E79+'RESULTADO FINAL INTENSIVO 2'!B79+'RESULTADO FINAL INTENSIVO 2'!C79</f>
        <v>36831.69000000001</v>
      </c>
      <c r="C79" s="2">
        <f>+'RESULTADO FINAL PORCINO 1'!C79-'RESULTADO FINAL EXTENSIVO'!C25</f>
        <v>11261.080000000002</v>
      </c>
      <c r="D79" s="2">
        <f>+'RESULTADO FINAL PORCINO 1'!D79-'RESULTADO FINAL EXTENSIVO'!D25</f>
        <v>10927.239999999998</v>
      </c>
      <c r="E79" s="2">
        <f>+'RESULTADO FINAL PORCINO 1'!E79-'RESULTADO FINAL EXTENSIVO'!E25</f>
        <v>10086.640000000014</v>
      </c>
      <c r="F79" s="2">
        <f>+'RESULTADO FINAL PORCINO 1'!F79-'RESULTADO FINAL EXTENSIVO'!F25</f>
        <v>2999.9300000000003</v>
      </c>
      <c r="G79" s="70">
        <f>+'RESULTADO FINAL PORCINO 1'!G79-'RESULTADO FINAL EXTENSIVO'!G25</f>
        <v>921.7399999999998</v>
      </c>
      <c r="H79" s="5">
        <f>+'RESULTADO FINAL PORCINO 1'!H79-'RESULTADO FINAL EXTENSIVO'!H25</f>
        <v>6164.970000000001</v>
      </c>
      <c r="I79" s="8"/>
      <c r="J79" s="8"/>
    </row>
    <row r="80" spans="1:10" ht="12.75">
      <c r="A80" s="64" t="s">
        <v>63</v>
      </c>
      <c r="B80" s="2">
        <f>+C80+D80+E80+'RESULTADO FINAL INTENSIVO 2'!B80+'RESULTADO FINAL INTENSIVO 2'!C80</f>
        <v>157351.95</v>
      </c>
      <c r="C80" s="2">
        <f>+'RESULTADO FINAL PORCINO 1'!C80</f>
        <v>48304.94</v>
      </c>
      <c r="D80" s="2">
        <f>+'RESULTADO FINAL PORCINO 1'!D80</f>
        <v>41622.98</v>
      </c>
      <c r="E80" s="2">
        <f>+'RESULTADO FINAL PORCINO 1'!E80</f>
        <v>45548.13</v>
      </c>
      <c r="F80" s="2">
        <f>+'RESULTADO FINAL PORCINO 1'!F80</f>
        <v>23003.69</v>
      </c>
      <c r="G80" s="70">
        <f>+'RESULTADO FINAL PORCINO 1'!G80</f>
        <v>13308.1</v>
      </c>
      <c r="H80" s="5">
        <f>+'RESULTADO FINAL PORCINO 1'!H80</f>
        <v>9236.34</v>
      </c>
      <c r="I80" s="8"/>
      <c r="J80" s="8"/>
    </row>
    <row r="81" spans="1:10" ht="12.75">
      <c r="A81" s="64" t="s">
        <v>64</v>
      </c>
      <c r="B81" s="2">
        <f>+C81+D81+E81+'RESULTADO FINAL INTENSIVO 2'!B81+'RESULTADO FINAL INTENSIVO 2'!C81</f>
        <v>263246.5</v>
      </c>
      <c r="C81" s="2">
        <f>+'RESULTADO FINAL PORCINO 1'!C81-'RESULTADO FINAL EXTENSIVO'!C26</f>
        <v>61006.04</v>
      </c>
      <c r="D81" s="2">
        <f>+'RESULTADO FINAL PORCINO 1'!D81-'RESULTADO FINAL EXTENSIVO'!D26</f>
        <v>83342.44</v>
      </c>
      <c r="E81" s="2">
        <f>+'RESULTADO FINAL PORCINO 1'!E81-'RESULTADO FINAL EXTENSIVO'!E26</f>
        <v>87594.34</v>
      </c>
      <c r="F81" s="2">
        <f>+'RESULTADO FINAL PORCINO 1'!F81-'RESULTADO FINAL EXTENSIVO'!F26</f>
        <v>57063.950000000004</v>
      </c>
      <c r="G81" s="70">
        <f>+'RESULTADO FINAL PORCINO 1'!G81-'RESULTADO FINAL EXTENSIVO'!G26</f>
        <v>21094.35</v>
      </c>
      <c r="H81" s="5">
        <f>+'RESULTADO FINAL PORCINO 1'!H81-'RESULTADO FINAL EXTENSIVO'!H26</f>
        <v>9436.05</v>
      </c>
      <c r="I81" s="8"/>
      <c r="J81" s="8"/>
    </row>
    <row r="82" spans="1:10" ht="12.75">
      <c r="A82" s="65" t="s">
        <v>65</v>
      </c>
      <c r="B82" s="2">
        <f>+C82+D82+E82+'RESULTADO FINAL INTENSIVO 2'!B82+'RESULTADO FINAL INTENSIVO 2'!C82</f>
        <v>379299.45</v>
      </c>
      <c r="C82" s="2">
        <f>+'RESULTADO FINAL PORCINO 1'!C82-'RESULTADO FINAL EXTENSIVO'!C27</f>
        <v>97973.80000000002</v>
      </c>
      <c r="D82" s="2">
        <f>+'RESULTADO FINAL PORCINO 1'!D82-'RESULTADO FINAL EXTENSIVO'!D27</f>
        <v>72917.54999999999</v>
      </c>
      <c r="E82" s="2">
        <f>+'RESULTADO FINAL PORCINO 1'!E82-'RESULTADO FINAL EXTENSIVO'!E27</f>
        <v>167313.13</v>
      </c>
      <c r="F82" s="2">
        <f>+'RESULTADO FINAL PORCINO 1'!F82-'RESULTADO FINAL EXTENSIVO'!F27</f>
        <v>89069.39</v>
      </c>
      <c r="G82" s="70">
        <f>+'RESULTADO FINAL PORCINO 1'!G82-'RESULTADO FINAL EXTENSIVO'!G27</f>
        <v>54824.829999999994</v>
      </c>
      <c r="H82" s="5">
        <f>+'RESULTADO FINAL PORCINO 1'!H82-'RESULTADO FINAL EXTENSIVO'!H27</f>
        <v>23418.98000000001</v>
      </c>
      <c r="I82" s="8"/>
      <c r="J82" s="8"/>
    </row>
    <row r="83" spans="1:10" ht="12.75">
      <c r="A83" s="79" t="s">
        <v>66</v>
      </c>
      <c r="B83" s="4">
        <f>+C83+D83+E83+'RESULTADO FINAL INTENSIVO 2'!B83+'RESULTADO FINAL INTENSIVO 2'!C83</f>
        <v>1632032.8799999997</v>
      </c>
      <c r="C83" s="4">
        <f>+'RESULTADO FINAL PORCINO 1'!C83-'RESULTADO FINAL EXTENSIVO'!C28</f>
        <v>391158.93</v>
      </c>
      <c r="D83" s="4">
        <f>+'RESULTADO FINAL PORCINO 1'!D83-'RESULTADO FINAL EXTENSIVO'!D28</f>
        <v>459120.23</v>
      </c>
      <c r="E83" s="4">
        <f>+'RESULTADO FINAL PORCINO 1'!E83-'RESULTADO FINAL EXTENSIVO'!E28</f>
        <v>614290.85</v>
      </c>
      <c r="F83" s="4">
        <f>+'RESULTADO FINAL PORCINO 1'!F83-'RESULTADO FINAL EXTENSIVO'!F28</f>
        <v>286849.36</v>
      </c>
      <c r="G83" s="71">
        <f>+'RESULTADO FINAL PORCINO 1'!G83-'RESULTADO FINAL EXTENSIVO'!G28</f>
        <v>236053.11</v>
      </c>
      <c r="H83" s="66">
        <f>+'RESULTADO FINAL PORCINO 1'!H83-'RESULTADO FINAL EXTENSIVO'!H28</f>
        <v>91388.42000000004</v>
      </c>
      <c r="I83" s="8"/>
      <c r="J83" s="8"/>
    </row>
    <row r="84" spans="1:10" ht="13.5" thickBot="1">
      <c r="A84" s="80"/>
      <c r="B84" s="3"/>
      <c r="C84" s="3"/>
      <c r="D84" s="3"/>
      <c r="E84" s="3"/>
      <c r="F84" s="3"/>
      <c r="G84" s="82"/>
      <c r="H84" s="83"/>
      <c r="I84" s="8"/>
      <c r="J84" s="8"/>
    </row>
    <row r="85" spans="1:10" ht="12.75">
      <c r="A85" s="65" t="s">
        <v>67</v>
      </c>
      <c r="B85" s="2">
        <f>+C85+D85+E85+'RESULTADO FINAL INTENSIVO 2'!B85+'RESULTADO FINAL INTENSIVO 2'!C85</f>
        <v>24155.879999999997</v>
      </c>
      <c r="C85" s="2">
        <f>+'RESULTADO FINAL PORCINO 1'!C85</f>
        <v>7087</v>
      </c>
      <c r="D85" s="2">
        <f>+'RESULTADO FINAL PORCINO 1'!D85</f>
        <v>6124.08</v>
      </c>
      <c r="E85" s="2">
        <f>+'RESULTADO FINAL PORCINO 1'!E85</f>
        <v>5800.28</v>
      </c>
      <c r="F85" s="2">
        <f>+'RESULTADO FINAL PORCINO 1'!F85</f>
        <v>4794.67</v>
      </c>
      <c r="G85" s="70">
        <f>+'RESULTADO FINAL PORCINO 1'!G85</f>
        <v>986.96</v>
      </c>
      <c r="H85" s="5">
        <f>+'RESULTADO FINAL PORCINO 1'!H85</f>
        <v>18.65</v>
      </c>
      <c r="I85" s="8"/>
      <c r="J85" s="8"/>
    </row>
    <row r="86" spans="1:10" ht="12.75">
      <c r="A86" s="65" t="s">
        <v>68</v>
      </c>
      <c r="B86" s="2">
        <f>+C86+D86+E86+'RESULTADO FINAL INTENSIVO 2'!B86+'RESULTADO FINAL INTENSIVO 2'!C86</f>
        <v>36929.45999999999</v>
      </c>
      <c r="C86" s="2">
        <f>+'RESULTADO FINAL PORCINO 1'!C86</f>
        <v>11324.96</v>
      </c>
      <c r="D86" s="2">
        <f>+'RESULTADO FINAL PORCINO 1'!D86</f>
        <v>9393.56</v>
      </c>
      <c r="E86" s="2">
        <f>+'RESULTADO FINAL PORCINO 1'!E86</f>
        <v>10880.82</v>
      </c>
      <c r="F86" s="2">
        <f>+'RESULTADO FINAL PORCINO 1'!F86</f>
        <v>8225.28</v>
      </c>
      <c r="G86" s="70">
        <f>+'RESULTADO FINAL PORCINO 1'!G86</f>
        <v>2597.22</v>
      </c>
      <c r="H86" s="5">
        <f>+'RESULTADO FINAL PORCINO 1'!H86</f>
        <v>58.33</v>
      </c>
      <c r="I86" s="8"/>
      <c r="J86" s="8"/>
    </row>
    <row r="87" spans="1:10" ht="12.75">
      <c r="A87" s="79" t="s">
        <v>69</v>
      </c>
      <c r="B87" s="4">
        <f>+C87+D87+E87+'RESULTADO FINAL INTENSIVO 2'!B87+'RESULTADO FINAL INTENSIVO 2'!C87</f>
        <v>61085.34</v>
      </c>
      <c r="C87" s="4">
        <f>+'RESULTADO FINAL PORCINO 1'!C87</f>
        <v>18411.96</v>
      </c>
      <c r="D87" s="4">
        <f>+'RESULTADO FINAL PORCINO 1'!D87</f>
        <v>15517.64</v>
      </c>
      <c r="E87" s="4">
        <f>+'RESULTADO FINAL PORCINO 1'!E87</f>
        <v>16681.1</v>
      </c>
      <c r="F87" s="4">
        <f>+'RESULTADO FINAL PORCINO 1'!F87</f>
        <v>13019.95</v>
      </c>
      <c r="G87" s="71">
        <f>+'RESULTADO FINAL PORCINO 1'!G87</f>
        <v>3584.18</v>
      </c>
      <c r="H87" s="66">
        <f>+'RESULTADO FINAL PORCINO 1'!H87</f>
        <v>76.98</v>
      </c>
      <c r="I87" s="8"/>
      <c r="J87" s="8"/>
    </row>
    <row r="88" spans="1:10" ht="13.5" thickBot="1">
      <c r="A88" s="79"/>
      <c r="B88" s="4"/>
      <c r="C88" s="4"/>
      <c r="D88" s="4"/>
      <c r="E88" s="4"/>
      <c r="F88" s="4"/>
      <c r="G88" s="71"/>
      <c r="H88" s="66"/>
      <c r="I88" s="8"/>
      <c r="J88" s="8"/>
    </row>
    <row r="89" spans="1:15" ht="14.25" thickBot="1" thickTop="1">
      <c r="A89" s="87" t="s">
        <v>70</v>
      </c>
      <c r="B89" s="72">
        <f>+C89+D89+E89+'RESULTADO FINAL INTENSIVO 2'!B89+'RESULTADO FINAL INTENSIVO 2'!C89</f>
        <v>23663265.384909887</v>
      </c>
      <c r="C89" s="72">
        <f aca="true" t="shared" si="0" ref="C89:H89">+C87+C83+C73+C69+C67+C62+C55+C53+C42+C40+C34+C29+C27+C25+C20+C18+C16</f>
        <v>6506545.912084585</v>
      </c>
      <c r="D89" s="72">
        <f t="shared" si="0"/>
        <v>5517653.231272182</v>
      </c>
      <c r="E89" s="72">
        <f t="shared" si="0"/>
        <v>9308862.289649203</v>
      </c>
      <c r="F89" s="72">
        <f t="shared" si="0"/>
        <v>4439160.618857178</v>
      </c>
      <c r="G89" s="74">
        <f t="shared" si="0"/>
        <v>4159281.336840997</v>
      </c>
      <c r="H89" s="73">
        <f t="shared" si="0"/>
        <v>710420.6239510266</v>
      </c>
      <c r="I89" s="8"/>
      <c r="J89" s="8"/>
      <c r="K89" s="10"/>
      <c r="L89" s="10"/>
      <c r="M89" s="10"/>
      <c r="N89" s="10"/>
      <c r="O89" s="10"/>
    </row>
    <row r="90" spans="2:8" ht="12.75">
      <c r="B90" s="8"/>
      <c r="C90" s="8"/>
      <c r="D90" s="8"/>
      <c r="E90" s="8"/>
      <c r="F90" s="8"/>
      <c r="G90" s="8"/>
      <c r="H90" s="8"/>
    </row>
  </sheetData>
  <mergeCells count="12">
    <mergeCell ref="F8:F11"/>
    <mergeCell ref="G8:G11"/>
    <mergeCell ref="E8:E11"/>
    <mergeCell ref="H8:H11"/>
    <mergeCell ref="A4:H4"/>
    <mergeCell ref="A5:H5"/>
    <mergeCell ref="A6:H6"/>
    <mergeCell ref="E7:H7"/>
    <mergeCell ref="C7:C11"/>
    <mergeCell ref="D7:D11"/>
    <mergeCell ref="A7:A11"/>
    <mergeCell ref="B7:B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1">
      <selection activeCell="A89" sqref="A1:G89"/>
    </sheetView>
  </sheetViews>
  <sheetFormatPr defaultColWidth="11.421875" defaultRowHeight="12.75"/>
  <cols>
    <col min="1" max="1" width="22.28125" style="0" customWidth="1"/>
    <col min="3" max="3" width="13.57421875" style="0" customWidth="1"/>
    <col min="4" max="4" width="14.140625" style="0" customWidth="1"/>
    <col min="5" max="5" width="15.140625" style="0" customWidth="1"/>
    <col min="6" max="6" width="13.7109375" style="0" customWidth="1"/>
    <col min="7" max="7" width="14.140625" style="0" customWidth="1"/>
  </cols>
  <sheetData>
    <row r="1" ht="15">
      <c r="D1" s="98" t="s">
        <v>130</v>
      </c>
    </row>
    <row r="2" ht="12.75">
      <c r="D2" s="100" t="s">
        <v>129</v>
      </c>
    </row>
    <row r="3" ht="13.5" thickBot="1"/>
    <row r="4" spans="1:7" ht="15.75">
      <c r="A4" s="110" t="s">
        <v>126</v>
      </c>
      <c r="B4" s="111"/>
      <c r="C4" s="111"/>
      <c r="D4" s="111"/>
      <c r="E4" s="111"/>
      <c r="F4" s="111"/>
      <c r="G4" s="112"/>
    </row>
    <row r="5" spans="1:7" ht="12.75">
      <c r="A5" s="113" t="s">
        <v>125</v>
      </c>
      <c r="B5" s="114"/>
      <c r="C5" s="114"/>
      <c r="D5" s="114"/>
      <c r="E5" s="114"/>
      <c r="F5" s="114"/>
      <c r="G5" s="115"/>
    </row>
    <row r="6" spans="1:7" ht="13.5" thickBot="1">
      <c r="A6" s="116" t="s">
        <v>128</v>
      </c>
      <c r="B6" s="117"/>
      <c r="C6" s="117"/>
      <c r="D6" s="117"/>
      <c r="E6" s="117"/>
      <c r="F6" s="117"/>
      <c r="G6" s="118"/>
    </row>
    <row r="7" spans="1:7" ht="12.75">
      <c r="A7" s="127" t="s">
        <v>1</v>
      </c>
      <c r="B7" s="165" t="s">
        <v>71</v>
      </c>
      <c r="C7" s="166" t="s">
        <v>72</v>
      </c>
      <c r="D7" s="167"/>
      <c r="E7" s="167"/>
      <c r="F7" s="167"/>
      <c r="G7" s="168"/>
    </row>
    <row r="8" spans="1:7" ht="12.75">
      <c r="A8" s="127"/>
      <c r="B8" s="130"/>
      <c r="C8" s="138" t="s">
        <v>73</v>
      </c>
      <c r="D8" s="157" t="s">
        <v>74</v>
      </c>
      <c r="E8" s="158"/>
      <c r="F8" s="159" t="s">
        <v>75</v>
      </c>
      <c r="G8" s="160"/>
    </row>
    <row r="9" spans="1:7" ht="12.75">
      <c r="A9" s="127"/>
      <c r="B9" s="131"/>
      <c r="C9" s="169"/>
      <c r="D9" s="104" t="s">
        <v>76</v>
      </c>
      <c r="E9" s="104" t="s">
        <v>77</v>
      </c>
      <c r="F9" s="105" t="s">
        <v>78</v>
      </c>
      <c r="G9" s="108" t="s">
        <v>79</v>
      </c>
    </row>
    <row r="10" spans="1:7" ht="12.75">
      <c r="A10" s="128"/>
      <c r="B10" s="132"/>
      <c r="C10" s="169"/>
      <c r="D10" s="161"/>
      <c r="E10" s="162"/>
      <c r="F10" s="163"/>
      <c r="G10" s="164"/>
    </row>
    <row r="11" spans="1:7" ht="13.5" thickBot="1">
      <c r="A11" s="128"/>
      <c r="B11" s="133"/>
      <c r="C11" s="169"/>
      <c r="D11" s="161"/>
      <c r="E11" s="162"/>
      <c r="F11" s="161"/>
      <c r="G11" s="164"/>
    </row>
    <row r="12" spans="1:9" ht="12.75">
      <c r="A12" s="97" t="s">
        <v>10</v>
      </c>
      <c r="B12" s="1">
        <f>+'RESULTADO FINAL PORCINO 2'!B12</f>
        <v>345.34</v>
      </c>
      <c r="C12" s="1">
        <f>+'RESULTADO FINAL PORCINO 2'!C12</f>
        <v>36377.8</v>
      </c>
      <c r="D12" s="1">
        <f>+'RESULTADO FINAL PORCINO 2'!D12</f>
        <v>2400.32</v>
      </c>
      <c r="E12" s="1">
        <f>+'RESULTADO FINAL PORCINO 2'!E12</f>
        <v>3086.56</v>
      </c>
      <c r="F12" s="1">
        <f>+'RESULTADO FINAL PORCINO 2'!F12</f>
        <v>25487.9</v>
      </c>
      <c r="G12" s="85">
        <f>+'RESULTADO FINAL PORCINO 2'!G12</f>
        <v>5403.11</v>
      </c>
      <c r="H12" s="8"/>
      <c r="I12" s="8"/>
    </row>
    <row r="13" spans="1:9" ht="12.75">
      <c r="A13" s="65" t="s">
        <v>11</v>
      </c>
      <c r="B13" s="2">
        <f>+'RESULTADO FINAL PORCINO 2'!B13</f>
        <v>262.91</v>
      </c>
      <c r="C13" s="2">
        <f>+'RESULTADO FINAL PORCINO 2'!C13</f>
        <v>13382.61</v>
      </c>
      <c r="D13" s="2">
        <f>+'RESULTADO FINAL PORCINO 2'!D13</f>
        <v>768.79</v>
      </c>
      <c r="E13" s="2">
        <f>+'RESULTADO FINAL PORCINO 2'!E13</f>
        <v>879.54</v>
      </c>
      <c r="F13" s="2">
        <f>+'RESULTADO FINAL PORCINO 2'!F13</f>
        <v>8966.01</v>
      </c>
      <c r="G13" s="5">
        <f>+'RESULTADO FINAL PORCINO 2'!G13</f>
        <v>2768.24</v>
      </c>
      <c r="H13" s="8"/>
      <c r="I13" s="8"/>
    </row>
    <row r="14" spans="1:9" ht="12.75">
      <c r="A14" s="65" t="s">
        <v>12</v>
      </c>
      <c r="B14" s="2">
        <f>+'RESULTADO FINAL PORCINO 2'!B14</f>
        <v>189.63</v>
      </c>
      <c r="C14" s="2">
        <f>+'RESULTADO FINAL PORCINO 2'!C14</f>
        <v>45162.27</v>
      </c>
      <c r="D14" s="2">
        <f>+'RESULTADO FINAL PORCINO 2'!D14</f>
        <v>8355.72</v>
      </c>
      <c r="E14" s="2">
        <f>+'RESULTADO FINAL PORCINO 2'!E14</f>
        <v>2631.56</v>
      </c>
      <c r="F14" s="2">
        <f>+'RESULTADO FINAL PORCINO 2'!F14</f>
        <v>27506.79</v>
      </c>
      <c r="G14" s="5">
        <f>+'RESULTADO FINAL PORCINO 2'!G14</f>
        <v>6668.21</v>
      </c>
      <c r="H14" s="8"/>
      <c r="I14" s="8"/>
    </row>
    <row r="15" spans="1:9" ht="12.75">
      <c r="A15" s="65" t="s">
        <v>13</v>
      </c>
      <c r="B15" s="2">
        <f>+'RESULTADO FINAL PORCINO 2'!B15</f>
        <v>184.74</v>
      </c>
      <c r="C15" s="2">
        <f>+'RESULTADO FINAL PORCINO 2'!C15</f>
        <v>18189.35</v>
      </c>
      <c r="D15" s="2">
        <f>+'RESULTADO FINAL PORCINO 2'!D15</f>
        <v>839.07</v>
      </c>
      <c r="E15" s="2">
        <f>+'RESULTADO FINAL PORCINO 2'!E15</f>
        <v>878.59</v>
      </c>
      <c r="F15" s="2">
        <f>+'RESULTADO FINAL PORCINO 2'!F15</f>
        <v>12842.74</v>
      </c>
      <c r="G15" s="5">
        <f>+'RESULTADO FINAL PORCINO 2'!G15</f>
        <v>3628.94</v>
      </c>
      <c r="H15" s="8"/>
      <c r="I15" s="8"/>
    </row>
    <row r="16" spans="1:9" ht="12.75">
      <c r="A16" s="79" t="s">
        <v>14</v>
      </c>
      <c r="B16" s="4">
        <f>+'RESULTADO FINAL PORCINO 2'!B16</f>
        <v>982.62</v>
      </c>
      <c r="C16" s="4">
        <f>+'RESULTADO FINAL PORCINO 2'!C16</f>
        <v>113112.03</v>
      </c>
      <c r="D16" s="4">
        <f>+'RESULTADO FINAL PORCINO 2'!D16</f>
        <v>12363.9</v>
      </c>
      <c r="E16" s="4">
        <f>+'RESULTADO FINAL PORCINO 2'!E16</f>
        <v>7476.25</v>
      </c>
      <c r="F16" s="4">
        <f>+'RESULTADO FINAL PORCINO 2'!F16</f>
        <v>74803.44</v>
      </c>
      <c r="G16" s="66">
        <f>+'RESULTADO FINAL PORCINO 2'!G16</f>
        <v>18468.5</v>
      </c>
      <c r="H16" s="8"/>
      <c r="I16" s="8"/>
    </row>
    <row r="17" spans="1:9" ht="13.5" thickBot="1">
      <c r="A17" s="80"/>
      <c r="B17" s="3"/>
      <c r="C17" s="3"/>
      <c r="D17" s="81"/>
      <c r="E17" s="3"/>
      <c r="F17" s="3"/>
      <c r="G17" s="83"/>
      <c r="H17" s="8"/>
      <c r="I17" s="8"/>
    </row>
    <row r="18" spans="1:9" ht="12.75">
      <c r="A18" s="90" t="s">
        <v>15</v>
      </c>
      <c r="B18" s="91">
        <f>+'RESULTADO FINAL PORCINO 2'!B18</f>
        <v>314</v>
      </c>
      <c r="C18" s="91">
        <f>+'RESULTADO FINAL PORCINO 2'!C18</f>
        <v>2411</v>
      </c>
      <c r="D18" s="93">
        <f>+'RESULTADO FINAL PORCINO 2'!D18</f>
        <v>409</v>
      </c>
      <c r="E18" s="91">
        <f>+'RESULTADO FINAL PORCINO 2'!E18</f>
        <v>409</v>
      </c>
      <c r="F18" s="91">
        <f>+'RESULTADO FINAL PORCINO 2'!F18</f>
        <v>1062</v>
      </c>
      <c r="G18" s="94">
        <f>+'RESULTADO FINAL PORCINO 2'!G18</f>
        <v>531</v>
      </c>
      <c r="H18" s="8"/>
      <c r="I18" s="8"/>
    </row>
    <row r="19" spans="1:9" ht="13.5" thickBot="1">
      <c r="A19" s="80"/>
      <c r="B19" s="3"/>
      <c r="C19" s="3"/>
      <c r="D19" s="81"/>
      <c r="E19" s="3"/>
      <c r="F19" s="3"/>
      <c r="G19" s="83"/>
      <c r="H19" s="8"/>
      <c r="I19" s="8"/>
    </row>
    <row r="20" spans="1:9" ht="12.75">
      <c r="A20" s="90" t="s">
        <v>16</v>
      </c>
      <c r="B20" s="91">
        <f>+'RESULTADO FINAL PORCINO 2'!B20</f>
        <v>135.28</v>
      </c>
      <c r="C20" s="92">
        <f>+'RESULTADO FINAL PORCINO 2'!C20</f>
        <v>579.76</v>
      </c>
      <c r="D20" s="93">
        <f>+'RESULTADO FINAL PORCINO 2'!D20</f>
        <v>68.24</v>
      </c>
      <c r="E20" s="91">
        <f>+'RESULTADO FINAL PORCINO 2'!E20</f>
        <v>61.02</v>
      </c>
      <c r="F20" s="91">
        <f>+'RESULTADO FINAL PORCINO 2'!F20</f>
        <v>355.3</v>
      </c>
      <c r="G20" s="94">
        <f>+'RESULTADO FINAL PORCINO 2'!G20</f>
        <v>95.19</v>
      </c>
      <c r="H20" s="8"/>
      <c r="I20" s="8"/>
    </row>
    <row r="21" spans="1:9" ht="13.5" thickBot="1">
      <c r="A21" s="80"/>
      <c r="B21" s="3"/>
      <c r="C21" s="3"/>
      <c r="D21" s="3"/>
      <c r="E21" s="3"/>
      <c r="F21" s="3"/>
      <c r="G21" s="83"/>
      <c r="H21" s="8"/>
      <c r="I21" s="8"/>
    </row>
    <row r="22" spans="1:9" ht="12.75">
      <c r="A22" s="64" t="s">
        <v>17</v>
      </c>
      <c r="B22" s="2">
        <f>+'RESULTADO FINAL PORCINO 2'!B22</f>
        <v>66</v>
      </c>
      <c r="C22" s="2">
        <f>+'RESULTADO FINAL PORCINO 2'!C22</f>
        <v>2500</v>
      </c>
      <c r="D22" s="2">
        <f>+'RESULTADO FINAL PORCINO 2'!D22</f>
        <v>0</v>
      </c>
      <c r="E22" s="2">
        <f>+'RESULTADO FINAL PORCINO 2'!E22</f>
        <v>132</v>
      </c>
      <c r="F22" s="2">
        <f>+'RESULTADO FINAL PORCINO 2'!F22</f>
        <v>0</v>
      </c>
      <c r="G22" s="5">
        <f>+'RESULTADO FINAL PORCINO 2'!G22</f>
        <v>2368</v>
      </c>
      <c r="H22" s="8"/>
      <c r="I22" s="8"/>
    </row>
    <row r="23" spans="1:9" ht="12.75">
      <c r="A23" s="64" t="s">
        <v>18</v>
      </c>
      <c r="B23" s="2">
        <f>+'RESULTADO FINAL PORCINO 2'!B23</f>
        <v>30</v>
      </c>
      <c r="C23" s="2">
        <f>+'RESULTADO FINAL PORCINO 2'!C23</f>
        <v>1574</v>
      </c>
      <c r="D23" s="96">
        <f>+'RESULTADO FINAL PORCINO 2'!D23</f>
        <v>0</v>
      </c>
      <c r="E23" s="2">
        <f>+'RESULTADO FINAL PORCINO 2'!E23</f>
        <v>184</v>
      </c>
      <c r="F23" s="2">
        <f>+'RESULTADO FINAL PORCINO 2'!F23</f>
        <v>0</v>
      </c>
      <c r="G23" s="5">
        <f>+'RESULTADO FINAL PORCINO 2'!G23</f>
        <v>1390</v>
      </c>
      <c r="H23" s="8"/>
      <c r="I23" s="8"/>
    </row>
    <row r="24" spans="1:9" ht="12.75">
      <c r="A24" s="65" t="s">
        <v>19</v>
      </c>
      <c r="B24" s="2">
        <f>+'RESULTADO FINAL PORCINO 2'!B24</f>
        <v>36</v>
      </c>
      <c r="C24" s="2">
        <f>+'RESULTADO FINAL PORCINO 2'!C24</f>
        <v>1669</v>
      </c>
      <c r="D24" s="96">
        <f>+'RESULTADO FINAL PORCINO 2'!D24</f>
        <v>0</v>
      </c>
      <c r="E24" s="2">
        <f>+'RESULTADO FINAL PORCINO 2'!E24</f>
        <v>271</v>
      </c>
      <c r="F24" s="2">
        <f>+'RESULTADO FINAL PORCINO 2'!F24</f>
        <v>0</v>
      </c>
      <c r="G24" s="5">
        <f>+'RESULTADO FINAL PORCINO 2'!G24</f>
        <v>1398</v>
      </c>
      <c r="H24" s="8"/>
      <c r="I24" s="8"/>
    </row>
    <row r="25" spans="1:9" ht="12.75">
      <c r="A25" s="79" t="s">
        <v>20</v>
      </c>
      <c r="B25" s="4">
        <f>+'RESULTADO FINAL PORCINO 2'!B25</f>
        <v>132</v>
      </c>
      <c r="C25" s="4">
        <f>+'RESULTADO FINAL PORCINO 2'!C25</f>
        <v>5743</v>
      </c>
      <c r="D25" s="4">
        <f>+'RESULTADO FINAL PORCINO 2'!D25</f>
        <v>0</v>
      </c>
      <c r="E25" s="4">
        <f>+'RESULTADO FINAL PORCINO 2'!E25</f>
        <v>587</v>
      </c>
      <c r="F25" s="4">
        <f>+'RESULTADO FINAL PORCINO 2'!F25</f>
        <v>0</v>
      </c>
      <c r="G25" s="66">
        <f>+'RESULTADO FINAL PORCINO 2'!G25</f>
        <v>5156</v>
      </c>
      <c r="H25" s="8"/>
      <c r="I25" s="8"/>
    </row>
    <row r="26" spans="1:9" ht="13.5" thickBot="1">
      <c r="A26" s="80"/>
      <c r="B26" s="3"/>
      <c r="C26" s="3"/>
      <c r="D26" s="81"/>
      <c r="E26" s="3"/>
      <c r="F26" s="3"/>
      <c r="G26" s="83"/>
      <c r="H26" s="8"/>
      <c r="I26" s="8"/>
    </row>
    <row r="27" spans="1:9" ht="12.75">
      <c r="A27" s="79" t="s">
        <v>21</v>
      </c>
      <c r="B27" s="4">
        <f>+'RESULTADO FINAL PORCINO 2'!B27</f>
        <v>761.02</v>
      </c>
      <c r="C27" s="4">
        <f>+'RESULTADO FINAL PORCINO 2'!C27</f>
        <v>65403.85</v>
      </c>
      <c r="D27" s="84">
        <f>+'RESULTADO FINAL PORCINO 2'!D27</f>
        <v>6020.03</v>
      </c>
      <c r="E27" s="4">
        <f>+'RESULTADO FINAL PORCINO 2'!E27</f>
        <v>6222.01</v>
      </c>
      <c r="F27" s="4">
        <f>+'RESULTADO FINAL PORCINO 2'!F27</f>
        <v>42215.46</v>
      </c>
      <c r="G27" s="66">
        <f>+'RESULTADO FINAL PORCINO 2'!G27</f>
        <v>10946.4</v>
      </c>
      <c r="H27" s="8"/>
      <c r="I27" s="8"/>
    </row>
    <row r="28" spans="1:9" ht="13.5" thickBot="1">
      <c r="A28" s="80"/>
      <c r="B28" s="3"/>
      <c r="C28" s="3"/>
      <c r="D28" s="81"/>
      <c r="E28" s="3"/>
      <c r="F28" s="3"/>
      <c r="G28" s="83"/>
      <c r="H28" s="8"/>
      <c r="I28" s="8"/>
    </row>
    <row r="29" spans="1:9" ht="12.75">
      <c r="A29" s="79" t="s">
        <v>22</v>
      </c>
      <c r="B29" s="4">
        <f>+'RESULTADO FINAL PORCINO 2'!B29</f>
        <v>110.46</v>
      </c>
      <c r="C29" s="4">
        <f>+'RESULTADO FINAL PORCINO 2'!C29</f>
        <v>6101.47</v>
      </c>
      <c r="D29" s="84">
        <f>+'RESULTADO FINAL PORCINO 2'!D29</f>
        <v>383.79</v>
      </c>
      <c r="E29" s="4">
        <f>+'RESULTADO FINAL PORCINO 2'!E29</f>
        <v>376.98</v>
      </c>
      <c r="F29" s="4">
        <f>+'RESULTADO FINAL PORCINO 2'!F29</f>
        <v>2199.51</v>
      </c>
      <c r="G29" s="66">
        <f>+'RESULTADO FINAL PORCINO 2'!G29</f>
        <v>3141.21</v>
      </c>
      <c r="H29" s="8"/>
      <c r="I29" s="8"/>
    </row>
    <row r="30" spans="1:9" ht="13.5" thickBot="1">
      <c r="A30" s="80"/>
      <c r="B30" s="3"/>
      <c r="C30" s="3"/>
      <c r="D30" s="81"/>
      <c r="E30" s="3"/>
      <c r="F30" s="3"/>
      <c r="G30" s="83"/>
      <c r="H30" s="8"/>
      <c r="I30" s="8"/>
    </row>
    <row r="31" spans="1:9" ht="12.75">
      <c r="A31" s="65" t="s">
        <v>23</v>
      </c>
      <c r="B31" s="2">
        <f>+'RESULTADO FINAL PORCINO 2'!B31</f>
        <v>1341.37</v>
      </c>
      <c r="C31" s="2">
        <f>+'RESULTADO FINAL PORCINO 2'!C31</f>
        <v>165177.89</v>
      </c>
      <c r="D31" s="2">
        <f>+'RESULTADO FINAL PORCINO 2'!D31</f>
        <v>11569.82</v>
      </c>
      <c r="E31" s="2">
        <f>+'RESULTADO FINAL PORCINO 2'!E31</f>
        <v>17318.02</v>
      </c>
      <c r="F31" s="2">
        <f>+'RESULTADO FINAL PORCINO 2'!F31</f>
        <v>104330.94</v>
      </c>
      <c r="G31" s="85">
        <f>+'RESULTADO FINAL PORCINO 2'!G31</f>
        <v>31959.15</v>
      </c>
      <c r="H31" s="8"/>
      <c r="I31" s="8"/>
    </row>
    <row r="32" spans="1:9" ht="12.75">
      <c r="A32" s="65" t="s">
        <v>24</v>
      </c>
      <c r="B32" s="2">
        <f>+'RESULTADO FINAL PORCINO 2'!B32</f>
        <v>812.71</v>
      </c>
      <c r="C32" s="2">
        <f>+'RESULTADO FINAL PORCINO 2'!C32</f>
        <v>83945.3</v>
      </c>
      <c r="D32" s="2">
        <f>+'RESULTADO FINAL PORCINO 2'!D32</f>
        <v>6501.84</v>
      </c>
      <c r="E32" s="2">
        <f>+'RESULTADO FINAL PORCINO 2'!E32</f>
        <v>6651.18</v>
      </c>
      <c r="F32" s="2">
        <f>+'RESULTADO FINAL PORCINO 2'!F32</f>
        <v>54328.43</v>
      </c>
      <c r="G32" s="5">
        <f>+'RESULTADO FINAL PORCINO 2'!G32</f>
        <v>16463.83</v>
      </c>
      <c r="H32" s="8"/>
      <c r="I32" s="8"/>
    </row>
    <row r="33" spans="1:9" ht="12.75">
      <c r="A33" s="65" t="s">
        <v>25</v>
      </c>
      <c r="B33" s="2">
        <f>+'RESULTADO FINAL PORCINO 2'!B33</f>
        <v>1667.22</v>
      </c>
      <c r="C33" s="2">
        <f>+'RESULTADO FINAL PORCINO 2'!C33</f>
        <v>218908.49</v>
      </c>
      <c r="D33" s="2">
        <f>+'RESULTADO FINAL PORCINO 2'!D33</f>
        <v>21044.5</v>
      </c>
      <c r="E33" s="2">
        <f>+'RESULTADO FINAL PORCINO 2'!E33</f>
        <v>25291.86</v>
      </c>
      <c r="F33" s="2">
        <f>+'RESULTADO FINAL PORCINO 2'!F33</f>
        <v>134844.42</v>
      </c>
      <c r="G33" s="5">
        <f>+'RESULTADO FINAL PORCINO 2'!G33</f>
        <v>37727.73</v>
      </c>
      <c r="H33" s="8"/>
      <c r="I33" s="8"/>
    </row>
    <row r="34" spans="1:9" ht="12.75">
      <c r="A34" s="79" t="s">
        <v>26</v>
      </c>
      <c r="B34" s="4">
        <f>+'RESULTADO FINAL PORCINO 2'!B34</f>
        <v>3821.3</v>
      </c>
      <c r="C34" s="4">
        <f>+'RESULTADO FINAL PORCINO 2'!C34</f>
        <v>468031.68</v>
      </c>
      <c r="D34" s="4">
        <f>+'RESULTADO FINAL PORCINO 2'!D34</f>
        <v>39116.16</v>
      </c>
      <c r="E34" s="4">
        <f>+'RESULTADO FINAL PORCINO 2'!E34</f>
        <v>49261.06</v>
      </c>
      <c r="F34" s="4">
        <f>+'RESULTADO FINAL PORCINO 2'!F34</f>
        <v>293503.79</v>
      </c>
      <c r="G34" s="66">
        <f>+'RESULTADO FINAL PORCINO 2'!G34</f>
        <v>86150.71</v>
      </c>
      <c r="H34" s="8"/>
      <c r="I34" s="8"/>
    </row>
    <row r="35" spans="1:9" ht="13.5" thickBot="1">
      <c r="A35" s="80"/>
      <c r="B35" s="3"/>
      <c r="C35" s="3"/>
      <c r="D35" s="3"/>
      <c r="E35" s="3"/>
      <c r="F35" s="3"/>
      <c r="G35" s="83"/>
      <c r="H35" s="8"/>
      <c r="I35" s="8"/>
    </row>
    <row r="36" spans="1:9" ht="12.75">
      <c r="A36" s="65" t="s">
        <v>27</v>
      </c>
      <c r="B36" s="2">
        <f>+'RESULTADO FINAL PORCINO 2'!B36</f>
        <v>2006.62</v>
      </c>
      <c r="C36" s="2">
        <f>+'RESULTADO FINAL PORCINO 2'!C36</f>
        <v>182816.58</v>
      </c>
      <c r="D36" s="2">
        <f>+'RESULTADO FINAL PORCINO 2'!D36</f>
        <v>16830.3</v>
      </c>
      <c r="E36" s="2">
        <f>+'RESULTADO FINAL PORCINO 2'!E36</f>
        <v>11217.46</v>
      </c>
      <c r="F36" s="2">
        <f>+'RESULTADO FINAL PORCINO 2'!F36</f>
        <v>118077.2</v>
      </c>
      <c r="G36" s="5">
        <f>+'RESULTADO FINAL PORCINO 2'!G36</f>
        <v>36691.73</v>
      </c>
      <c r="H36" s="8"/>
      <c r="I36" s="8"/>
    </row>
    <row r="37" spans="1:9" ht="12.75">
      <c r="A37" s="65" t="s">
        <v>28</v>
      </c>
      <c r="B37" s="2">
        <f>+'RESULTADO FINAL PORCINO 2'!B37</f>
        <v>607.31</v>
      </c>
      <c r="C37" s="2">
        <f>+'RESULTADO FINAL PORCINO 2'!C37</f>
        <v>60921.89</v>
      </c>
      <c r="D37" s="2">
        <f>+'RESULTADO FINAL PORCINO 2'!D37</f>
        <v>12849.66</v>
      </c>
      <c r="E37" s="2">
        <f>+'RESULTADO FINAL PORCINO 2'!E37</f>
        <v>6042.61</v>
      </c>
      <c r="F37" s="2">
        <f>+'RESULTADO FINAL PORCINO 2'!F37</f>
        <v>28437.06</v>
      </c>
      <c r="G37" s="5">
        <f>+'RESULTADO FINAL PORCINO 2'!G37</f>
        <v>13592.62</v>
      </c>
      <c r="H37" s="8"/>
      <c r="I37" s="8"/>
    </row>
    <row r="38" spans="1:9" ht="12.75">
      <c r="A38" s="65" t="s">
        <v>29</v>
      </c>
      <c r="B38" s="2">
        <f>+'RESULTADO FINAL PORCINO 2'!B38</f>
        <v>5326.53</v>
      </c>
      <c r="C38" s="2">
        <f>+'RESULTADO FINAL PORCINO 2'!C38</f>
        <v>270504.89</v>
      </c>
      <c r="D38" s="2">
        <f>+'RESULTADO FINAL PORCINO 2'!D38</f>
        <v>30345.7</v>
      </c>
      <c r="E38" s="2">
        <f>+'RESULTADO FINAL PORCINO 2'!E38</f>
        <v>30228.91</v>
      </c>
      <c r="F38" s="2">
        <f>+'RESULTADO FINAL PORCINO 2'!F38</f>
        <v>157933.25</v>
      </c>
      <c r="G38" s="5">
        <f>+'RESULTADO FINAL PORCINO 2'!G38</f>
        <v>51996.95</v>
      </c>
      <c r="H38" s="8"/>
      <c r="I38" s="8"/>
    </row>
    <row r="39" spans="1:9" ht="12.75">
      <c r="A39" s="65" t="s">
        <v>30</v>
      </c>
      <c r="B39" s="2">
        <f>+'RESULTADO FINAL PORCINO 2'!B39</f>
        <v>443.21</v>
      </c>
      <c r="C39" s="2">
        <f>+'RESULTADO FINAL PORCINO 2'!C39</f>
        <v>51512.41</v>
      </c>
      <c r="D39" s="2">
        <f>+'RESULTADO FINAL PORCINO 2'!D39</f>
        <v>3405.34</v>
      </c>
      <c r="E39" s="2">
        <f>+'RESULTADO FINAL PORCINO 2'!E39</f>
        <v>6299.65</v>
      </c>
      <c r="F39" s="2">
        <f>+'RESULTADO FINAL PORCINO 2'!F39</f>
        <v>24944.19</v>
      </c>
      <c r="G39" s="5">
        <f>+'RESULTADO FINAL PORCINO 2'!G39</f>
        <v>16863.27</v>
      </c>
      <c r="H39" s="8"/>
      <c r="I39" s="8"/>
    </row>
    <row r="40" spans="1:9" ht="12.75">
      <c r="A40" s="79" t="s">
        <v>31</v>
      </c>
      <c r="B40" s="4">
        <f>+'RESULTADO FINAL PORCINO 2'!B40</f>
        <v>8383.67</v>
      </c>
      <c r="C40" s="4">
        <f>+'RESULTADO FINAL PORCINO 2'!C40</f>
        <v>565755.77</v>
      </c>
      <c r="D40" s="4">
        <f>+'RESULTADO FINAL PORCINO 2'!D40</f>
        <v>63431</v>
      </c>
      <c r="E40" s="4">
        <f>+'RESULTADO FINAL PORCINO 2'!E40</f>
        <v>53788.63</v>
      </c>
      <c r="F40" s="4">
        <f>+'RESULTADO FINAL PORCINO 2'!F40</f>
        <v>329391.7</v>
      </c>
      <c r="G40" s="66">
        <f>+'RESULTADO FINAL PORCINO 2'!G40</f>
        <v>119144.57</v>
      </c>
      <c r="H40" s="8"/>
      <c r="I40" s="8"/>
    </row>
    <row r="41" spans="1:9" ht="13.5" thickBot="1">
      <c r="A41" s="80"/>
      <c r="B41" s="3"/>
      <c r="C41" s="3"/>
      <c r="D41" s="3"/>
      <c r="E41" s="3"/>
      <c r="F41" s="3"/>
      <c r="G41" s="83"/>
      <c r="H41" s="8"/>
      <c r="I41" s="8"/>
    </row>
    <row r="42" spans="1:9" ht="12.75">
      <c r="A42" s="79" t="s">
        <v>32</v>
      </c>
      <c r="B42" s="4">
        <f>+'RESULTADO FINAL PORCINO 2'!B42</f>
        <v>1395.47</v>
      </c>
      <c r="C42" s="4">
        <f>+'RESULTADO FINAL PORCINO 2'!C42</f>
        <v>17414.14</v>
      </c>
      <c r="D42" s="4">
        <f>+'RESULTADO FINAL PORCINO 2'!D42</f>
        <v>974.97</v>
      </c>
      <c r="E42" s="4">
        <f>+'RESULTADO FINAL PORCINO 2'!E42</f>
        <v>1208.82</v>
      </c>
      <c r="F42" s="4">
        <f>+'RESULTADO FINAL PORCINO 2'!F42</f>
        <v>10110.78</v>
      </c>
      <c r="G42" s="66">
        <f>+'RESULTADO FINAL PORCINO 2'!G42</f>
        <v>5119.58</v>
      </c>
      <c r="H42" s="8"/>
      <c r="I42" s="8"/>
    </row>
    <row r="43" spans="1:9" ht="13.5" thickBot="1">
      <c r="A43" s="80"/>
      <c r="B43" s="3"/>
      <c r="C43" s="3"/>
      <c r="D43" s="3"/>
      <c r="E43" s="3"/>
      <c r="F43" s="3"/>
      <c r="G43" s="83"/>
      <c r="H43" s="8"/>
      <c r="I43" s="8"/>
    </row>
    <row r="44" spans="1:15" ht="12.75">
      <c r="A44" s="64" t="s">
        <v>33</v>
      </c>
      <c r="B44" s="2">
        <f>+'RESULTADO FINAL PORCINO 2'!B44-'RESULTADO FINAL EXTENSIVO'!B40</f>
        <v>397.63</v>
      </c>
      <c r="C44" s="2">
        <f>+'RESULTADO FINAL PORCINO 2'!C44-'RESULTADO FINAL EXTENSIVO'!C40</f>
        <v>15419.06</v>
      </c>
      <c r="D44" s="2">
        <f>+'RESULTADO FINAL PORCINO 2'!D44-'RESULTADO FINAL EXTENSIVO'!D40</f>
        <v>1717.99</v>
      </c>
      <c r="E44" s="2">
        <f>+'RESULTADO FINAL PORCINO 2'!E44-'RESULTADO FINAL EXTENSIVO'!E40</f>
        <v>1357.2199999999998</v>
      </c>
      <c r="F44" s="2">
        <f>+'RESULTADO FINAL PORCINO 2'!F44-'RESULTADO FINAL EXTENSIVO'!F40</f>
        <v>9476.32</v>
      </c>
      <c r="G44" s="5">
        <f>+'RESULTADO FINAL PORCINO 2'!G44-'RESULTADO FINAL EXTENSIVO'!G40</f>
        <v>2867.56</v>
      </c>
      <c r="H44" s="8"/>
      <c r="I44" s="8"/>
      <c r="J44" s="9"/>
      <c r="K44" s="9"/>
      <c r="L44" s="9"/>
      <c r="M44" s="9"/>
      <c r="N44" s="9"/>
      <c r="O44" s="9"/>
    </row>
    <row r="45" spans="1:9" ht="12.75">
      <c r="A45" s="64" t="s">
        <v>34</v>
      </c>
      <c r="B45" s="2">
        <f>+'RESULTADO FINAL PORCINO 2'!B45</f>
        <v>498.72</v>
      </c>
      <c r="C45" s="2">
        <f>+'RESULTADO FINAL PORCINO 2'!C45</f>
        <v>37828.02</v>
      </c>
      <c r="D45" s="2">
        <f>+'RESULTADO FINAL PORCINO 2'!D45</f>
        <v>1450.63</v>
      </c>
      <c r="E45" s="2">
        <f>+'RESULTADO FINAL PORCINO 2'!E45</f>
        <v>3740.75</v>
      </c>
      <c r="F45" s="2">
        <f>+'RESULTADO FINAL PORCINO 2'!F45</f>
        <v>17605.09</v>
      </c>
      <c r="G45" s="5">
        <f>+'RESULTADO FINAL PORCINO 2'!G45</f>
        <v>15031.53</v>
      </c>
      <c r="H45" s="8"/>
      <c r="I45" s="8"/>
    </row>
    <row r="46" spans="1:9" ht="12.75">
      <c r="A46" s="64" t="s">
        <v>35</v>
      </c>
      <c r="B46" s="2">
        <f>+'RESULTADO FINAL PORCINO 2'!B46</f>
        <v>252.56</v>
      </c>
      <c r="C46" s="2">
        <f>+'RESULTADO FINAL PORCINO 2'!C46</f>
        <v>7255.75</v>
      </c>
      <c r="D46" s="2">
        <f>+'RESULTADO FINAL PORCINO 2'!D46</f>
        <v>116.35</v>
      </c>
      <c r="E46" s="2">
        <f>+'RESULTADO FINAL PORCINO 2'!E46</f>
        <v>465.81</v>
      </c>
      <c r="F46" s="2">
        <f>+'RESULTADO FINAL PORCINO 2'!F46</f>
        <v>4938.91</v>
      </c>
      <c r="G46" s="5">
        <f>+'RESULTADO FINAL PORCINO 2'!G46</f>
        <v>1734.68</v>
      </c>
      <c r="H46" s="8"/>
      <c r="I46" s="8"/>
    </row>
    <row r="47" spans="1:9" ht="12.75">
      <c r="A47" s="65" t="s">
        <v>36</v>
      </c>
      <c r="B47" s="2">
        <f>+'RESULTADO FINAL PORCINO 2'!B47</f>
        <v>115.13</v>
      </c>
      <c r="C47" s="2">
        <f>+'RESULTADO FINAL PORCINO 2'!C47</f>
        <v>14098.47</v>
      </c>
      <c r="D47" s="2">
        <f>+'RESULTADO FINAL PORCINO 2'!D47</f>
        <v>2073.69</v>
      </c>
      <c r="E47" s="2">
        <f>+'RESULTADO FINAL PORCINO 2'!E47</f>
        <v>1764.45</v>
      </c>
      <c r="F47" s="2">
        <f>+'RESULTADO FINAL PORCINO 2'!F47</f>
        <v>6516.19</v>
      </c>
      <c r="G47" s="5">
        <f>+'RESULTADO FINAL PORCINO 2'!G47</f>
        <v>3744.18</v>
      </c>
      <c r="H47" s="8"/>
      <c r="I47" s="8"/>
    </row>
    <row r="48" spans="1:15" ht="12.75">
      <c r="A48" s="65" t="s">
        <v>37</v>
      </c>
      <c r="B48" s="2">
        <f>+'RESULTADO FINAL PORCINO 2'!B48-'RESULTADO FINAL EXTENSIVO'!B41</f>
        <v>1423.0599999999995</v>
      </c>
      <c r="C48" s="2">
        <f>+'RESULTADO FINAL PORCINO 2'!C48-'RESULTADO FINAL EXTENSIVO'!C41</f>
        <v>12726.769999999997</v>
      </c>
      <c r="D48" s="2">
        <f>+'RESULTADO FINAL PORCINO 2'!D48-'RESULTADO FINAL EXTENSIVO'!D41</f>
        <v>1755.2799999999997</v>
      </c>
      <c r="E48" s="2">
        <f>+'RESULTADO FINAL PORCINO 2'!E48-'RESULTADO FINAL EXTENSIVO'!E41</f>
        <v>1791.3399999999997</v>
      </c>
      <c r="F48" s="2">
        <f>+'RESULTADO FINAL PORCINO 2'!F48-'RESULTADO FINAL EXTENSIVO'!F41</f>
        <v>6845.169999999998</v>
      </c>
      <c r="G48" s="5">
        <f>+'RESULTADO FINAL PORCINO 2'!G48-'RESULTADO FINAL EXTENSIVO'!G41</f>
        <v>2334.9699999999993</v>
      </c>
      <c r="H48" s="8"/>
      <c r="I48" s="8"/>
      <c r="J48" s="9"/>
      <c r="K48" s="9"/>
      <c r="L48" s="9"/>
      <c r="M48" s="9"/>
      <c r="N48" s="9"/>
      <c r="O48" s="9"/>
    </row>
    <row r="49" spans="1:9" ht="12.75">
      <c r="A49" s="65" t="s">
        <v>38</v>
      </c>
      <c r="B49" s="2">
        <f>+'RESULTADO FINAL PORCINO 2'!B49</f>
        <v>1736.12</v>
      </c>
      <c r="C49" s="2">
        <f>+'RESULTADO FINAL PORCINO 2'!C49</f>
        <v>155722.98</v>
      </c>
      <c r="D49" s="2">
        <f>+'RESULTADO FINAL PORCINO 2'!D49</f>
        <v>15733.98</v>
      </c>
      <c r="E49" s="2">
        <f>+'RESULTADO FINAL PORCINO 2'!E49</f>
        <v>16126.46</v>
      </c>
      <c r="F49" s="2">
        <f>+'RESULTADO FINAL PORCINO 2'!F49</f>
        <v>96826.55</v>
      </c>
      <c r="G49" s="5">
        <f>+'RESULTADO FINAL PORCINO 2'!G49</f>
        <v>27035.98</v>
      </c>
      <c r="H49" s="8"/>
      <c r="I49" s="8"/>
    </row>
    <row r="50" spans="1:9" ht="12.75">
      <c r="A50" s="65" t="s">
        <v>39</v>
      </c>
      <c r="B50" s="2">
        <f>+'RESULTADO FINAL PORCINO 2'!B50</f>
        <v>139.24</v>
      </c>
      <c r="C50" s="2">
        <f>+'RESULTADO FINAL PORCINO 2'!C50</f>
        <v>26422.98</v>
      </c>
      <c r="D50" s="2">
        <f>+'RESULTADO FINAL PORCINO 2'!D50</f>
        <v>1120.48</v>
      </c>
      <c r="E50" s="2">
        <f>+'RESULTADO FINAL PORCINO 2'!E50</f>
        <v>1276.87</v>
      </c>
      <c r="F50" s="2">
        <f>+'RESULTADO FINAL PORCINO 2'!F50</f>
        <v>18707.07</v>
      </c>
      <c r="G50" s="5">
        <f>+'RESULTADO FINAL PORCINO 2'!G50</f>
        <v>5318.55</v>
      </c>
      <c r="H50" s="8"/>
      <c r="I50" s="8"/>
    </row>
    <row r="51" spans="1:9" ht="12.75">
      <c r="A51" s="65" t="s">
        <v>40</v>
      </c>
      <c r="B51" s="2">
        <f>+'RESULTADO FINAL PORCINO 2'!B51</f>
        <v>599.21</v>
      </c>
      <c r="C51" s="2">
        <f>+'RESULTADO FINAL PORCINO 2'!C51</f>
        <v>39324.52</v>
      </c>
      <c r="D51" s="2">
        <f>+'RESULTADO FINAL PORCINO 2'!D51</f>
        <v>3838.95</v>
      </c>
      <c r="E51" s="2">
        <f>+'RESULTADO FINAL PORCINO 2'!E51</f>
        <v>3770.09</v>
      </c>
      <c r="F51" s="2">
        <f>+'RESULTADO FINAL PORCINO 2'!F51</f>
        <v>24502.13</v>
      </c>
      <c r="G51" s="5">
        <f>+'RESULTADO FINAL PORCINO 2'!G51</f>
        <v>7213.38</v>
      </c>
      <c r="H51" s="8"/>
      <c r="I51" s="8"/>
    </row>
    <row r="52" spans="1:9" ht="12.75">
      <c r="A52" s="65" t="s">
        <v>41</v>
      </c>
      <c r="B52" s="2">
        <f>+'RESULTADO FINAL PORCINO 2'!B52</f>
        <v>1014.77</v>
      </c>
      <c r="C52" s="2">
        <f>+'RESULTADO FINAL PORCINO 2'!C52</f>
        <v>44160.83</v>
      </c>
      <c r="D52" s="2">
        <f>+'RESULTADO FINAL PORCINO 2'!D52</f>
        <v>3572.23</v>
      </c>
      <c r="E52" s="2">
        <f>+'RESULTADO FINAL PORCINO 2'!E52</f>
        <v>5359.46</v>
      </c>
      <c r="F52" s="2">
        <f>+'RESULTADO FINAL PORCINO 2'!F52</f>
        <v>26998.08</v>
      </c>
      <c r="G52" s="5">
        <f>+'RESULTADO FINAL PORCINO 2'!G52</f>
        <v>8231.06</v>
      </c>
      <c r="H52" s="8"/>
      <c r="I52" s="8"/>
    </row>
    <row r="53" spans="1:9" ht="12.75">
      <c r="A53" s="89" t="s">
        <v>42</v>
      </c>
      <c r="B53" s="4">
        <f>+'RESULTADO FINAL PORCINO 2'!B53-'RESULTADO FINAL EXTENSIVO'!B42</f>
        <v>6176.4400000000005</v>
      </c>
      <c r="C53" s="4">
        <f>+'RESULTADO FINAL PORCINO 2'!C53-'RESULTADO FINAL EXTENSIVO'!C42</f>
        <v>352959.38</v>
      </c>
      <c r="D53" s="4">
        <f>+'RESULTADO FINAL PORCINO 2'!D53-'RESULTADO FINAL EXTENSIVO'!D42</f>
        <v>31379.58</v>
      </c>
      <c r="E53" s="4">
        <f>+'RESULTADO FINAL PORCINO 2'!E53-'RESULTADO FINAL EXTENSIVO'!E42</f>
        <v>35652.450000000004</v>
      </c>
      <c r="F53" s="4">
        <f>+'RESULTADO FINAL PORCINO 2'!F53-'RESULTADO FINAL EXTENSIVO'!F42</f>
        <v>212415.50999999998</v>
      </c>
      <c r="G53" s="66">
        <f>+'RESULTADO FINAL PORCINO 2'!G53-'RESULTADO FINAL EXTENSIVO'!G42</f>
        <v>73511.89</v>
      </c>
      <c r="H53" s="8"/>
      <c r="I53" s="8"/>
    </row>
    <row r="54" spans="1:9" ht="13.5" thickBot="1">
      <c r="A54" s="86"/>
      <c r="B54" s="3"/>
      <c r="C54" s="3"/>
      <c r="D54" s="3"/>
      <c r="E54" s="3"/>
      <c r="F54" s="3"/>
      <c r="G54" s="83"/>
      <c r="H54" s="8"/>
      <c r="I54" s="8"/>
    </row>
    <row r="55" spans="1:9" ht="12.75">
      <c r="A55" s="79" t="s">
        <v>43</v>
      </c>
      <c r="B55" s="4">
        <f>+'RESULTADO FINAL PORCINO 2'!B55</f>
        <v>141.6607720144926</v>
      </c>
      <c r="C55" s="4">
        <f>+'RESULTADO FINAL PORCINO 2'!C55</f>
        <v>4421.191131902028</v>
      </c>
      <c r="D55" s="4">
        <f>+'RESULTADO FINAL PORCINO 2'!D55</f>
        <v>165.0290815370197</v>
      </c>
      <c r="E55" s="4">
        <f>+'RESULTADO FINAL PORCINO 2'!E55</f>
        <v>248.87674684994272</v>
      </c>
      <c r="F55" s="4">
        <f>+'RESULTADO FINAL PORCINO 2'!F55</f>
        <v>3789.8735140958106</v>
      </c>
      <c r="G55" s="66">
        <f>+'RESULTADO FINAL PORCINO 2'!G55</f>
        <v>217.41178941925477</v>
      </c>
      <c r="H55" s="8"/>
      <c r="I55" s="8"/>
    </row>
    <row r="56" spans="1:9" ht="13.5" thickBot="1">
      <c r="A56" s="80"/>
      <c r="B56" s="3"/>
      <c r="C56" s="3"/>
      <c r="D56" s="3"/>
      <c r="E56" s="3"/>
      <c r="F56" s="3"/>
      <c r="G56" s="83"/>
      <c r="H56" s="8"/>
      <c r="I56" s="8"/>
    </row>
    <row r="57" spans="1:9" ht="12.75">
      <c r="A57" s="65" t="s">
        <v>44</v>
      </c>
      <c r="B57" s="2">
        <f>+'RESULTADO FINAL PORCINO 2'!B57</f>
        <v>286.54</v>
      </c>
      <c r="C57" s="2">
        <f>+'RESULTADO FINAL PORCINO 2'!C57</f>
        <v>18211.59</v>
      </c>
      <c r="D57" s="2">
        <f>+'RESULTADO FINAL PORCINO 2'!D57</f>
        <v>2075.99</v>
      </c>
      <c r="E57" s="2">
        <f>+'RESULTADO FINAL PORCINO 2'!E57</f>
        <v>1969.01</v>
      </c>
      <c r="F57" s="2">
        <f>+'RESULTADO FINAL PORCINO 2'!F57</f>
        <v>8260.27</v>
      </c>
      <c r="G57" s="5">
        <f>+'RESULTADO FINAL PORCINO 2'!G57</f>
        <v>5906.31</v>
      </c>
      <c r="H57" s="8"/>
      <c r="I57" s="8"/>
    </row>
    <row r="58" spans="1:9" ht="12.75">
      <c r="A58" s="64" t="s">
        <v>45</v>
      </c>
      <c r="B58" s="2">
        <f>+'RESULTADO FINAL PORCINO 2'!B58-'RESULTADO FINAL EXTENSIVO'!B44</f>
        <v>285.15</v>
      </c>
      <c r="C58" s="2">
        <f>+'RESULTADO FINAL PORCINO 2'!C58-'RESULTADO FINAL EXTENSIVO'!C44</f>
        <v>11426.470000000001</v>
      </c>
      <c r="D58" s="2">
        <f>+'RESULTADO FINAL PORCINO 2'!D58-'RESULTADO FINAL EXTENSIVO'!D44</f>
        <v>1169.47</v>
      </c>
      <c r="E58" s="2">
        <f>+'RESULTADO FINAL PORCINO 2'!E58-'RESULTADO FINAL EXTENSIVO'!E44</f>
        <v>784.22</v>
      </c>
      <c r="F58" s="2">
        <f>+'RESULTADO FINAL PORCINO 2'!F58-'RESULTADO FINAL EXTENSIVO'!F44</f>
        <v>996.51</v>
      </c>
      <c r="G58" s="5">
        <f>+'RESULTADO FINAL PORCINO 2'!G58-'RESULTADO FINAL EXTENSIVO'!G44</f>
        <v>8476.27</v>
      </c>
      <c r="H58" s="8"/>
      <c r="I58" s="8"/>
    </row>
    <row r="59" spans="1:9" ht="12.75">
      <c r="A59" s="65" t="s">
        <v>46</v>
      </c>
      <c r="B59" s="2">
        <f>+'RESULTADO FINAL PORCINO 2'!B59</f>
        <v>254.36</v>
      </c>
      <c r="C59" s="2">
        <f>+'RESULTADO FINAL PORCINO 2'!C59</f>
        <v>22756.55</v>
      </c>
      <c r="D59" s="2">
        <f>+'RESULTADO FINAL PORCINO 2'!D59</f>
        <v>3019.8</v>
      </c>
      <c r="E59" s="2">
        <f>+'RESULTADO FINAL PORCINO 2'!E59</f>
        <v>3583.76</v>
      </c>
      <c r="F59" s="2">
        <f>+'RESULTADO FINAL PORCINO 2'!F59</f>
        <v>9870.2</v>
      </c>
      <c r="G59" s="5">
        <f>+'RESULTADO FINAL PORCINO 2'!G59</f>
        <v>6282.85</v>
      </c>
      <c r="H59" s="8"/>
      <c r="I59" s="8"/>
    </row>
    <row r="60" spans="1:9" ht="12.75">
      <c r="A60" s="65" t="s">
        <v>47</v>
      </c>
      <c r="B60" s="2">
        <f>+'RESULTADO FINAL PORCINO 2'!B60</f>
        <v>17</v>
      </c>
      <c r="C60" s="2">
        <f>+'RESULTADO FINAL PORCINO 2'!C60</f>
        <v>1539</v>
      </c>
      <c r="D60" s="2">
        <f>+'RESULTADO FINAL PORCINO 2'!D60</f>
        <v>131</v>
      </c>
      <c r="E60" s="2">
        <f>+'RESULTADO FINAL PORCINO 2'!E60</f>
        <v>138</v>
      </c>
      <c r="F60" s="2">
        <f>+'RESULTADO FINAL PORCINO 2'!F60</f>
        <v>1051</v>
      </c>
      <c r="G60" s="5">
        <f>+'RESULTADO FINAL PORCINO 2'!G60</f>
        <v>219</v>
      </c>
      <c r="H60" s="8"/>
      <c r="I60" s="8"/>
    </row>
    <row r="61" spans="1:9" ht="12.75">
      <c r="A61" s="65" t="s">
        <v>48</v>
      </c>
      <c r="B61" s="2">
        <f>+'RESULTADO FINAL PORCINO 2'!B61-'RESULTADO FINAL EXTENSIVO'!B45</f>
        <v>1981.2</v>
      </c>
      <c r="C61" s="2">
        <f>+'RESULTADO FINAL PORCINO 2'!C61-'RESULTADO FINAL EXTENSIVO'!C45</f>
        <v>114511.54</v>
      </c>
      <c r="D61" s="2">
        <f>+'RESULTADO FINAL PORCINO 2'!D61-'RESULTADO FINAL EXTENSIVO'!D45</f>
        <v>10072.53</v>
      </c>
      <c r="E61" s="2">
        <f>+'RESULTADO FINAL PORCINO 2'!E61-'RESULTADO FINAL EXTENSIVO'!E45</f>
        <v>5254.66</v>
      </c>
      <c r="F61" s="2">
        <f>+'RESULTADO FINAL PORCINO 2'!F61-'RESULTADO FINAL EXTENSIVO'!F45</f>
        <v>86674.57</v>
      </c>
      <c r="G61" s="5">
        <f>+'RESULTADO FINAL PORCINO 2'!G61-'RESULTADO FINAL EXTENSIVO'!G45</f>
        <v>12509.75</v>
      </c>
      <c r="H61" s="8"/>
      <c r="I61" s="8"/>
    </row>
    <row r="62" spans="1:9" ht="12.75">
      <c r="A62" s="79" t="s">
        <v>49</v>
      </c>
      <c r="B62" s="4">
        <f>+'RESULTADO FINAL PORCINO 2'!B62-'RESULTADO FINAL EXTENSIVO'!B46</f>
        <v>2824.25</v>
      </c>
      <c r="C62" s="4">
        <f>+'RESULTADO FINAL PORCINO 2'!C62-'RESULTADO FINAL EXTENSIVO'!C46</f>
        <v>168445.15</v>
      </c>
      <c r="D62" s="4">
        <f>+'RESULTADO FINAL PORCINO 2'!D62-'RESULTADO FINAL EXTENSIVO'!D46</f>
        <v>16468.79</v>
      </c>
      <c r="E62" s="4">
        <f>+'RESULTADO FINAL PORCINO 2'!E62-'RESULTADO FINAL EXTENSIVO'!E46</f>
        <v>11729.65</v>
      </c>
      <c r="F62" s="4">
        <f>+'RESULTADO FINAL PORCINO 2'!F62-'RESULTADO FINAL EXTENSIVO'!F46</f>
        <v>106852.55</v>
      </c>
      <c r="G62" s="66">
        <f>+'RESULTADO FINAL PORCINO 2'!G62-'RESULTADO FINAL EXTENSIVO'!G46</f>
        <v>33394.18</v>
      </c>
      <c r="H62" s="8"/>
      <c r="I62" s="8"/>
    </row>
    <row r="63" spans="1:9" ht="13.5" thickBot="1">
      <c r="A63" s="80"/>
      <c r="B63" s="3"/>
      <c r="C63" s="3"/>
      <c r="D63" s="3"/>
      <c r="E63" s="3"/>
      <c r="F63" s="3"/>
      <c r="G63" s="83"/>
      <c r="H63" s="8"/>
      <c r="I63" s="8"/>
    </row>
    <row r="64" spans="1:9" ht="12.75">
      <c r="A64" s="65" t="s">
        <v>50</v>
      </c>
      <c r="B64" s="2">
        <f>+'RESULTADO FINAL PORCINO 2'!B64</f>
        <v>173.13</v>
      </c>
      <c r="C64" s="2">
        <f>+'RESULTADO FINAL PORCINO 2'!C64</f>
        <v>11788.21</v>
      </c>
      <c r="D64" s="2">
        <f>+'RESULTADO FINAL PORCINO 2'!D64</f>
        <v>1580.07</v>
      </c>
      <c r="E64" s="2">
        <f>+'RESULTADO FINAL PORCINO 2'!E64</f>
        <v>1552.57</v>
      </c>
      <c r="F64" s="2">
        <f>+'RESULTADO FINAL PORCINO 2'!F64</f>
        <v>6680.41</v>
      </c>
      <c r="G64" s="5">
        <f>+'RESULTADO FINAL PORCINO 2'!G64</f>
        <v>1975.14</v>
      </c>
      <c r="H64" s="8"/>
      <c r="I64" s="8"/>
    </row>
    <row r="65" spans="1:9" ht="12.75">
      <c r="A65" s="64" t="s">
        <v>51</v>
      </c>
      <c r="B65" s="2">
        <f>+'RESULTADO FINAL PORCINO 2'!B65</f>
        <v>672.7</v>
      </c>
      <c r="C65" s="2">
        <f>+'RESULTADO FINAL PORCINO 2'!C65</f>
        <v>51259.59</v>
      </c>
      <c r="D65" s="2">
        <f>+'RESULTADO FINAL PORCINO 2'!D65</f>
        <v>4395.86</v>
      </c>
      <c r="E65" s="2">
        <f>+'RESULTADO FINAL PORCINO 2'!E65</f>
        <v>3806.36</v>
      </c>
      <c r="F65" s="2">
        <f>+'RESULTADO FINAL PORCINO 2'!F65</f>
        <v>32588.06</v>
      </c>
      <c r="G65" s="5">
        <f>+'RESULTADO FINAL PORCINO 2'!G65</f>
        <v>10469.29</v>
      </c>
      <c r="H65" s="8"/>
      <c r="I65" s="8"/>
    </row>
    <row r="66" spans="1:9" ht="12.75">
      <c r="A66" s="65" t="s">
        <v>52</v>
      </c>
      <c r="B66" s="2">
        <f>+'RESULTADO FINAL PORCINO 2'!B66</f>
        <v>422.44</v>
      </c>
      <c r="C66" s="6">
        <f>+'RESULTADO FINAL PORCINO 2'!C66</f>
        <v>32361.66</v>
      </c>
      <c r="D66" s="2">
        <f>+'RESULTADO FINAL PORCINO 2'!D66</f>
        <v>2852.52</v>
      </c>
      <c r="E66" s="2">
        <f>+'RESULTADO FINAL PORCINO 2'!E66</f>
        <v>4051.29</v>
      </c>
      <c r="F66" s="2">
        <f>+'RESULTADO FINAL PORCINO 2'!F66</f>
        <v>20039.54</v>
      </c>
      <c r="G66" s="5">
        <f>+'RESULTADO FINAL PORCINO 2'!G66</f>
        <v>5418.32</v>
      </c>
      <c r="H66" s="8"/>
      <c r="I66" s="8"/>
    </row>
    <row r="67" spans="1:9" ht="12.75">
      <c r="A67" s="79" t="s">
        <v>53</v>
      </c>
      <c r="B67" s="4">
        <f>+'RESULTADO FINAL PORCINO 2'!B67</f>
        <v>1268.27</v>
      </c>
      <c r="C67" s="4">
        <f>+'RESULTADO FINAL PORCINO 2'!C67</f>
        <v>95409.46</v>
      </c>
      <c r="D67" s="4">
        <f>+'RESULTADO FINAL PORCINO 2'!D67</f>
        <v>8828.45</v>
      </c>
      <c r="E67" s="4">
        <f>+'RESULTADO FINAL PORCINO 2'!E67</f>
        <v>9410.22</v>
      </c>
      <c r="F67" s="4">
        <f>+'RESULTADO FINAL PORCINO 2'!F67</f>
        <v>59308.01</v>
      </c>
      <c r="G67" s="66">
        <f>+'RESULTADO FINAL PORCINO 2'!G67</f>
        <v>17862.75</v>
      </c>
      <c r="H67" s="8"/>
      <c r="I67" s="8"/>
    </row>
    <row r="68" spans="1:9" ht="13.5" thickBot="1">
      <c r="A68" s="80"/>
      <c r="B68" s="3"/>
      <c r="C68" s="3"/>
      <c r="D68" s="3"/>
      <c r="E68" s="3"/>
      <c r="F68" s="3"/>
      <c r="G68" s="83"/>
      <c r="H68" s="8"/>
      <c r="I68" s="8"/>
    </row>
    <row r="69" spans="1:9" ht="12.75">
      <c r="A69" s="79" t="s">
        <v>54</v>
      </c>
      <c r="B69" s="4">
        <f>+'RESULTADO FINAL PORCINO 2'!B69</f>
        <v>2804.07</v>
      </c>
      <c r="C69" s="4">
        <f>+'RESULTADO FINAL PORCINO 2'!C69</f>
        <v>216655.05</v>
      </c>
      <c r="D69" s="4">
        <f>+'RESULTADO FINAL PORCINO 2'!D69</f>
        <v>15073.54</v>
      </c>
      <c r="E69" s="4">
        <f>+'RESULTADO FINAL PORCINO 2'!E69</f>
        <v>11509.24</v>
      </c>
      <c r="F69" s="4">
        <f>+'RESULTADO FINAL PORCINO 2'!F69</f>
        <v>151797.77</v>
      </c>
      <c r="G69" s="66">
        <f>+'RESULTADO FINAL PORCINO 2'!G69</f>
        <v>38274.41</v>
      </c>
      <c r="H69" s="8"/>
      <c r="I69" s="8"/>
    </row>
    <row r="70" spans="1:9" ht="13.5" thickBot="1">
      <c r="A70" s="80"/>
      <c r="B70" s="3"/>
      <c r="C70" s="3"/>
      <c r="D70" s="3"/>
      <c r="E70" s="3"/>
      <c r="F70" s="3"/>
      <c r="G70" s="83"/>
      <c r="H70" s="8"/>
      <c r="I70" s="8"/>
    </row>
    <row r="71" spans="1:9" ht="12.75">
      <c r="A71" s="65" t="s">
        <v>55</v>
      </c>
      <c r="B71" s="2">
        <f>+'RESULTADO FINAL PORCINO 2'!B71-'RESULTADO FINAL EXTENSIVO'!B48</f>
        <v>2328</v>
      </c>
      <c r="C71" s="2">
        <f>+'RESULTADO FINAL PORCINO 2'!C71-'RESULTADO FINAL EXTENSIVO'!C48</f>
        <v>36520</v>
      </c>
      <c r="D71" s="2">
        <f>+'RESULTADO FINAL PORCINO 2'!D71-'RESULTADO FINAL EXTENSIVO'!D48</f>
        <v>515</v>
      </c>
      <c r="E71" s="2">
        <f>+'RESULTADO FINAL PORCINO 2'!E71-'RESULTADO FINAL EXTENSIVO'!E48</f>
        <v>933</v>
      </c>
      <c r="F71" s="2">
        <f>+'RESULTADO FINAL PORCINO 2'!F71-'RESULTADO FINAL EXTENSIVO'!F48</f>
        <v>14748</v>
      </c>
      <c r="G71" s="5">
        <f>+'RESULTADO FINAL PORCINO 2'!G71-'RESULTADO FINAL EXTENSIVO'!G48</f>
        <v>20324</v>
      </c>
      <c r="H71" s="8"/>
      <c r="I71" s="8"/>
    </row>
    <row r="72" spans="1:9" ht="12.75">
      <c r="A72" s="65" t="s">
        <v>56</v>
      </c>
      <c r="B72" s="2">
        <f>+'RESULTADO FINAL PORCINO 2'!B72-'RESULTADO FINAL EXTENSIVO'!B49</f>
        <v>120</v>
      </c>
      <c r="C72" s="2">
        <f>+'RESULTADO FINAL PORCINO 2'!C72-'RESULTADO FINAL EXTENSIVO'!C49</f>
        <v>1605</v>
      </c>
      <c r="D72" s="2">
        <f>+'RESULTADO FINAL PORCINO 2'!D72-'RESULTADO FINAL EXTENSIVO'!D49</f>
        <v>45</v>
      </c>
      <c r="E72" s="2">
        <f>+'RESULTADO FINAL PORCINO 2'!E72-'RESULTADO FINAL EXTENSIVO'!E49</f>
        <v>72</v>
      </c>
      <c r="F72" s="2">
        <f>+'RESULTADO FINAL PORCINO 2'!F72-'RESULTADO FINAL EXTENSIVO'!F49</f>
        <v>611</v>
      </c>
      <c r="G72" s="5">
        <f>+'RESULTADO FINAL PORCINO 2'!G72-'RESULTADO FINAL EXTENSIVO'!G49</f>
        <v>877</v>
      </c>
      <c r="H72" s="8"/>
      <c r="I72" s="8"/>
    </row>
    <row r="73" spans="1:9" ht="12.75">
      <c r="A73" s="79" t="s">
        <v>57</v>
      </c>
      <c r="B73" s="4">
        <f>+'RESULTADO FINAL PORCINO 2'!B73-'RESULTADO FINAL EXTENSIVO'!B50</f>
        <v>2448</v>
      </c>
      <c r="C73" s="4">
        <f>+'RESULTADO FINAL PORCINO 2'!C73-'RESULTADO FINAL EXTENSIVO'!C50</f>
        <v>38125</v>
      </c>
      <c r="D73" s="4">
        <f>+'RESULTADO FINAL PORCINO 2'!D73-'RESULTADO FINAL EXTENSIVO'!D50</f>
        <v>560</v>
      </c>
      <c r="E73" s="4">
        <f>+'RESULTADO FINAL PORCINO 2'!E73-'RESULTADO FINAL EXTENSIVO'!E50</f>
        <v>1005</v>
      </c>
      <c r="F73" s="4">
        <f>+'RESULTADO FINAL PORCINO 2'!F73-'RESULTADO FINAL EXTENSIVO'!F50</f>
        <v>15359</v>
      </c>
      <c r="G73" s="66">
        <f>+'RESULTADO FINAL PORCINO 2'!G73-'RESULTADO FINAL EXTENSIVO'!G50</f>
        <v>21201</v>
      </c>
      <c r="H73" s="8"/>
      <c r="I73" s="8"/>
    </row>
    <row r="74" spans="1:9" ht="13.5" thickBot="1">
      <c r="A74" s="80"/>
      <c r="B74" s="3"/>
      <c r="C74" s="3"/>
      <c r="D74" s="3"/>
      <c r="E74" s="3"/>
      <c r="F74" s="3"/>
      <c r="G74" s="83"/>
      <c r="H74" s="8"/>
      <c r="I74" s="8"/>
    </row>
    <row r="75" spans="1:9" ht="12.75">
      <c r="A75" s="64" t="s">
        <v>58</v>
      </c>
      <c r="B75" s="2">
        <f>+'RESULTADO FINAL PORCINO 2'!B75</f>
        <v>250.27</v>
      </c>
      <c r="C75" s="2">
        <f>+'RESULTADO FINAL PORCINO 2'!C75</f>
        <v>28059.54</v>
      </c>
      <c r="D75" s="2">
        <f>+'RESULTADO FINAL PORCINO 2'!D75</f>
        <v>2888.33</v>
      </c>
      <c r="E75" s="2">
        <f>+'RESULTADO FINAL PORCINO 2'!E75</f>
        <v>3577.19</v>
      </c>
      <c r="F75" s="2">
        <f>+'RESULTADO FINAL PORCINO 2'!F75</f>
        <v>16747.14</v>
      </c>
      <c r="G75" s="5">
        <f>+'RESULTADO FINAL PORCINO 2'!G75</f>
        <v>4846.91</v>
      </c>
      <c r="H75" s="8"/>
      <c r="I75" s="8"/>
    </row>
    <row r="76" spans="1:9" ht="12.75">
      <c r="A76" s="64" t="s">
        <v>59</v>
      </c>
      <c r="B76" s="2">
        <f>+'RESULTADO FINAL PORCINO 2'!B76-'RESULTADO FINAL EXTENSIVO'!B52</f>
        <v>389.64000000000004</v>
      </c>
      <c r="C76" s="2">
        <f>+'RESULTADO FINAL PORCINO 2'!C76-'RESULTADO FINAL EXTENSIVO'!C52</f>
        <v>5128.34</v>
      </c>
      <c r="D76" s="2">
        <f>+'RESULTADO FINAL PORCINO 2'!D76-'RESULTADO FINAL EXTENSIVO'!D52</f>
        <v>282.76</v>
      </c>
      <c r="E76" s="2">
        <f>+'RESULTADO FINAL PORCINO 2'!E76-'RESULTADO FINAL EXTENSIVO'!E52</f>
        <v>99.85</v>
      </c>
      <c r="F76" s="2">
        <f>+'RESULTADO FINAL PORCINO 2'!F76-'RESULTADO FINAL EXTENSIVO'!F52</f>
        <v>2416.07</v>
      </c>
      <c r="G76" s="5">
        <f>+'RESULTADO FINAL PORCINO 2'!G76-'RESULTADO FINAL EXTENSIVO'!G52</f>
        <v>2329.6800000000003</v>
      </c>
      <c r="H76" s="8"/>
      <c r="I76" s="8"/>
    </row>
    <row r="77" spans="1:9" ht="12.75">
      <c r="A77" s="64" t="s">
        <v>60</v>
      </c>
      <c r="B77" s="2">
        <f>+'RESULTADO FINAL PORCINO 2'!B77-'RESULTADO FINAL EXTENSIVO'!B53</f>
        <v>1297.7299999999998</v>
      </c>
      <c r="C77" s="2">
        <f>+'RESULTADO FINAL PORCINO 2'!C77-'RESULTADO FINAL EXTENSIVO'!C53</f>
        <v>15423.750000000002</v>
      </c>
      <c r="D77" s="2">
        <f>+'RESULTADO FINAL PORCINO 2'!D77-'RESULTADO FINAL EXTENSIVO'!D53</f>
        <v>673.73</v>
      </c>
      <c r="E77" s="2">
        <f>+'RESULTADO FINAL PORCINO 2'!E77-'RESULTADO FINAL EXTENSIVO'!E53</f>
        <v>987.0199999999999</v>
      </c>
      <c r="F77" s="2">
        <f>+'RESULTADO FINAL PORCINO 2'!F77-'RESULTADO FINAL EXTENSIVO'!F53</f>
        <v>9054.080000000002</v>
      </c>
      <c r="G77" s="5">
        <f>+'RESULTADO FINAL PORCINO 2'!G77-'RESULTADO FINAL EXTENSIVO'!G53</f>
        <v>4708.919999999999</v>
      </c>
      <c r="H77" s="8"/>
      <c r="I77" s="8"/>
    </row>
    <row r="78" spans="1:9" ht="12.75">
      <c r="A78" s="65" t="s">
        <v>61</v>
      </c>
      <c r="B78" s="2">
        <f>+'RESULTADO FINAL PORCINO 2'!B78</f>
        <v>348.82</v>
      </c>
      <c r="C78" s="2">
        <f>+'RESULTADO FINAL PORCINO 2'!C78</f>
        <v>17733.5</v>
      </c>
      <c r="D78" s="2">
        <f>+'RESULTADO FINAL PORCINO 2'!D78</f>
        <v>1153</v>
      </c>
      <c r="E78" s="2">
        <f>+'RESULTADO FINAL PORCINO 2'!E78</f>
        <v>1932.85</v>
      </c>
      <c r="F78" s="2">
        <f>+'RESULTADO FINAL PORCINO 2'!F78</f>
        <v>7997.38</v>
      </c>
      <c r="G78" s="5">
        <f>+'RESULTADO FINAL PORCINO 2'!G78</f>
        <v>6650.29</v>
      </c>
      <c r="H78" s="8"/>
      <c r="I78" s="8"/>
    </row>
    <row r="79" spans="1:9" ht="12.75">
      <c r="A79" s="65" t="s">
        <v>62</v>
      </c>
      <c r="B79" s="2">
        <f>+'RESULTADO FINAL PORCINO 2'!B79-'RESULTADO FINAL EXTENSIVO'!B54</f>
        <v>522.8799999999999</v>
      </c>
      <c r="C79" s="2">
        <f>+'RESULTADO FINAL PORCINO 2'!C79-'RESULTADO FINAL EXTENSIVO'!C54</f>
        <v>4033.8500000000004</v>
      </c>
      <c r="D79" s="2">
        <f>+'RESULTADO FINAL PORCINO 2'!D79-'RESULTADO FINAL EXTENSIVO'!D54</f>
        <v>230.63999999999987</v>
      </c>
      <c r="E79" s="2">
        <f>+'RESULTADO FINAL PORCINO 2'!E79-'RESULTADO FINAL EXTENSIVO'!E54</f>
        <v>188.30999999999995</v>
      </c>
      <c r="F79" s="2">
        <f>+'RESULTADO FINAL PORCINO 2'!F79-'RESULTADO FINAL EXTENSIVO'!F54</f>
        <v>1903.8900000000003</v>
      </c>
      <c r="G79" s="5">
        <f>+'RESULTADO FINAL PORCINO 2'!G79-'RESULTADO FINAL EXTENSIVO'!G54</f>
        <v>1711.000000000001</v>
      </c>
      <c r="H79" s="8"/>
      <c r="I79" s="8"/>
    </row>
    <row r="80" spans="1:9" ht="12.75">
      <c r="A80" s="64" t="s">
        <v>63</v>
      </c>
      <c r="B80" s="2">
        <f>+'RESULTADO FINAL PORCINO 2'!B80</f>
        <v>205.86</v>
      </c>
      <c r="C80" s="2">
        <f>+'RESULTADO FINAL PORCINO 2'!C80</f>
        <v>21670.04</v>
      </c>
      <c r="D80" s="2">
        <f>+'RESULTADO FINAL PORCINO 2'!D80</f>
        <v>3884.39</v>
      </c>
      <c r="E80" s="2">
        <f>+'RESULTADO FINAL PORCINO 2'!E80</f>
        <v>702.88</v>
      </c>
      <c r="F80" s="2">
        <f>+'RESULTADO FINAL PORCINO 2'!F80</f>
        <v>9463.95</v>
      </c>
      <c r="G80" s="5">
        <f>+'RESULTADO FINAL PORCINO 2'!G80</f>
        <v>7618.85</v>
      </c>
      <c r="H80" s="8"/>
      <c r="I80" s="8"/>
    </row>
    <row r="81" spans="1:9" ht="12.75">
      <c r="A81" s="64" t="s">
        <v>64</v>
      </c>
      <c r="B81" s="2">
        <f>+'RESULTADO FINAL PORCINO 2'!B81-'RESULTADO FINAL EXTENSIVO'!B55</f>
        <v>567.6</v>
      </c>
      <c r="C81" s="2">
        <f>+'RESULTADO FINAL PORCINO 2'!C81-'RESULTADO FINAL EXTENSIVO'!C55</f>
        <v>30736.08</v>
      </c>
      <c r="D81" s="2">
        <f>+'RESULTADO FINAL PORCINO 2'!D81-'RESULTADO FINAL EXTENSIVO'!D55</f>
        <v>2296.85</v>
      </c>
      <c r="E81" s="2">
        <f>+'RESULTADO FINAL PORCINO 2'!E81-'RESULTADO FINAL EXTENSIVO'!E55</f>
        <v>2005.8799999999999</v>
      </c>
      <c r="F81" s="2">
        <f>+'RESULTADO FINAL PORCINO 2'!F81-'RESULTADO FINAL EXTENSIVO'!F55</f>
        <v>17613.11</v>
      </c>
      <c r="G81" s="5">
        <f>+'RESULTADO FINAL PORCINO 2'!G81-'RESULTADO FINAL EXTENSIVO'!G55</f>
        <v>8820.24</v>
      </c>
      <c r="H81" s="8"/>
      <c r="I81" s="8"/>
    </row>
    <row r="82" spans="1:9" ht="12.75">
      <c r="A82" s="65" t="s">
        <v>65</v>
      </c>
      <c r="B82" s="2">
        <f>+'RESULTADO FINAL PORCINO 2'!B82-'RESULTADO FINAL EXTENSIVO'!B56</f>
        <v>968.8299999999999</v>
      </c>
      <c r="C82" s="2">
        <f>+'RESULTADO FINAL PORCINO 2'!C82-'RESULTADO FINAL EXTENSIVO'!C56</f>
        <v>40126.14</v>
      </c>
      <c r="D82" s="2">
        <f>+'RESULTADO FINAL PORCINO 2'!D82-'RESULTADO FINAL EXTENSIVO'!D56</f>
        <v>3507.7900000000004</v>
      </c>
      <c r="E82" s="2">
        <f>+'RESULTADO FINAL PORCINO 2'!E82-'RESULTADO FINAL EXTENSIVO'!E56</f>
        <v>230.80999999999995</v>
      </c>
      <c r="F82" s="2">
        <f>+'RESULTADO FINAL PORCINO 2'!F82-'RESULTADO FINAL EXTENSIVO'!F56</f>
        <v>14924.220000000001</v>
      </c>
      <c r="G82" s="5">
        <f>+'RESULTADO FINAL PORCINO 2'!G82-'RESULTADO FINAL EXTENSIVO'!G56</f>
        <v>21463.34</v>
      </c>
      <c r="H82" s="8"/>
      <c r="I82" s="8"/>
    </row>
    <row r="83" spans="1:9" ht="12.75">
      <c r="A83" s="79" t="s">
        <v>66</v>
      </c>
      <c r="B83" s="4">
        <f>+'RESULTADO FINAL PORCINO 2'!B83-'RESULTADO FINAL EXTENSIVO'!B57</f>
        <v>4551.63</v>
      </c>
      <c r="C83" s="4">
        <f>+'RESULTADO FINAL PORCINO 2'!C83-'RESULTADO FINAL EXTENSIVO'!C57</f>
        <v>162911.24000000002</v>
      </c>
      <c r="D83" s="4">
        <f>+'RESULTADO FINAL PORCINO 2'!D83-'RESULTADO FINAL EXTENSIVO'!D57</f>
        <v>14917.49</v>
      </c>
      <c r="E83" s="4">
        <f>+'RESULTADO FINAL PORCINO 2'!E83-'RESULTADO FINAL EXTENSIVO'!E57</f>
        <v>9724.789999999999</v>
      </c>
      <c r="F83" s="4">
        <f>+'RESULTADO FINAL PORCINO 2'!F83-'RESULTADO FINAL EXTENSIVO'!F57</f>
        <v>80119.84</v>
      </c>
      <c r="G83" s="66">
        <f>+'RESULTADO FINAL PORCINO 2'!G83-'RESULTADO FINAL EXTENSIVO'!G57</f>
        <v>58149.23</v>
      </c>
      <c r="H83" s="8"/>
      <c r="I83" s="8"/>
    </row>
    <row r="84" spans="1:9" ht="13.5" thickBot="1">
      <c r="A84" s="80"/>
      <c r="B84" s="3"/>
      <c r="C84" s="3"/>
      <c r="D84" s="3"/>
      <c r="E84" s="3"/>
      <c r="F84" s="3"/>
      <c r="G84" s="83"/>
      <c r="H84" s="8"/>
      <c r="I84" s="8"/>
    </row>
    <row r="85" spans="1:9" ht="12.75">
      <c r="A85" s="65" t="s">
        <v>67</v>
      </c>
      <c r="B85" s="2">
        <f>+'RESULTADO FINAL PORCINO 2'!B85</f>
        <v>393.69</v>
      </c>
      <c r="C85" s="2">
        <f>+'RESULTADO FINAL PORCINO 2'!C85</f>
        <v>4750.83</v>
      </c>
      <c r="D85" s="2">
        <f>+'RESULTADO FINAL PORCINO 2'!D85</f>
        <v>680.5</v>
      </c>
      <c r="E85" s="2">
        <f>+'RESULTADO FINAL PORCINO 2'!E85</f>
        <v>295.68</v>
      </c>
      <c r="F85" s="2">
        <f>+'RESULTADO FINAL PORCINO 2'!F85</f>
        <v>2453.8</v>
      </c>
      <c r="G85" s="5">
        <f>+'RESULTADO FINAL PORCINO 2'!G85</f>
        <v>1320.85</v>
      </c>
      <c r="H85" s="8"/>
      <c r="I85" s="8"/>
    </row>
    <row r="86" spans="1:9" ht="12.75">
      <c r="A86" s="65" t="s">
        <v>68</v>
      </c>
      <c r="B86" s="2">
        <f>+'RESULTADO FINAL PORCINO 2'!B86</f>
        <v>261.51</v>
      </c>
      <c r="C86" s="2">
        <f>+'RESULTADO FINAL PORCINO 2'!C86</f>
        <v>5068.61</v>
      </c>
      <c r="D86" s="2">
        <f>+'RESULTADO FINAL PORCINO 2'!D86</f>
        <v>510.54</v>
      </c>
      <c r="E86" s="2">
        <f>+'RESULTADO FINAL PORCINO 2'!E86</f>
        <v>465.6</v>
      </c>
      <c r="F86" s="2">
        <f>+'RESULTADO FINAL PORCINO 2'!F86</f>
        <v>3135.69</v>
      </c>
      <c r="G86" s="5">
        <f>+'RESULTADO FINAL PORCINO 2'!G86</f>
        <v>956.79</v>
      </c>
      <c r="H86" s="8"/>
      <c r="I86" s="8"/>
    </row>
    <row r="87" spans="1:9" ht="12.75">
      <c r="A87" s="79" t="s">
        <v>69</v>
      </c>
      <c r="B87" s="4">
        <f>+'RESULTADO FINAL PORCINO 2'!B87</f>
        <v>655.2</v>
      </c>
      <c r="C87" s="4">
        <f>+'RESULTADO FINAL PORCINO 2'!C87</f>
        <v>9819.44</v>
      </c>
      <c r="D87" s="4">
        <f>+'RESULTADO FINAL PORCINO 2'!D87</f>
        <v>1191.04</v>
      </c>
      <c r="E87" s="4">
        <f>+'RESULTADO FINAL PORCINO 2'!E87</f>
        <v>761.28</v>
      </c>
      <c r="F87" s="4">
        <f>+'RESULTADO FINAL PORCINO 2'!F87</f>
        <v>5589.49</v>
      </c>
      <c r="G87" s="66">
        <f>+'RESULTADO FINAL PORCINO 2'!G87</f>
        <v>2277.64</v>
      </c>
      <c r="H87" s="8"/>
      <c r="I87" s="8"/>
    </row>
    <row r="88" spans="1:9" ht="13.5" thickBot="1">
      <c r="A88" s="79" t="s">
        <v>80</v>
      </c>
      <c r="B88" s="4"/>
      <c r="C88" s="4"/>
      <c r="D88" s="4"/>
      <c r="E88" s="4"/>
      <c r="F88" s="4"/>
      <c r="G88" s="66"/>
      <c r="H88" s="8"/>
      <c r="I88" s="8"/>
    </row>
    <row r="89" spans="1:15" ht="14.25" thickBot="1" thickTop="1">
      <c r="A89" s="87" t="s">
        <v>70</v>
      </c>
      <c r="B89" s="72">
        <f aca="true" t="shared" si="0" ref="B89:G89">+B87+B83+B73+B69+B67+B62+B55+B53+B42+B40+B34+B29+B27+B25+B20+B18+B16</f>
        <v>36905.3407720145</v>
      </c>
      <c r="C89" s="72">
        <f t="shared" si="0"/>
        <v>2293298.611131902</v>
      </c>
      <c r="D89" s="72">
        <f t="shared" si="0"/>
        <v>211351.00908153702</v>
      </c>
      <c r="E89" s="72">
        <f t="shared" si="0"/>
        <v>199432.27674684997</v>
      </c>
      <c r="F89" s="72">
        <f t="shared" si="0"/>
        <v>1388874.0235140957</v>
      </c>
      <c r="G89" s="73">
        <f t="shared" si="0"/>
        <v>493641.6717894193</v>
      </c>
      <c r="H89" s="8"/>
      <c r="I89" s="8"/>
      <c r="J89" s="8"/>
      <c r="K89" s="8"/>
      <c r="L89" s="8"/>
      <c r="M89" s="8"/>
      <c r="N89" s="8"/>
      <c r="O89" s="8"/>
    </row>
    <row r="90" spans="2:7" ht="12.75">
      <c r="B90" s="8"/>
      <c r="C90" s="8"/>
      <c r="D90" s="8"/>
      <c r="E90" s="8"/>
      <c r="F90" s="8"/>
      <c r="G90" s="8"/>
    </row>
  </sheetData>
  <mergeCells count="13">
    <mergeCell ref="A4:G4"/>
    <mergeCell ref="A5:G5"/>
    <mergeCell ref="A6:G6"/>
    <mergeCell ref="A7:A11"/>
    <mergeCell ref="B7:B11"/>
    <mergeCell ref="C7:G7"/>
    <mergeCell ref="C8:C11"/>
    <mergeCell ref="D8:E8"/>
    <mergeCell ref="F8:G8"/>
    <mergeCell ref="D9:D11"/>
    <mergeCell ref="E9:E11"/>
    <mergeCell ref="F9:F11"/>
    <mergeCell ref="G9:G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workbookViewId="0" topLeftCell="A37">
      <selection activeCell="A60" sqref="A1:H60"/>
    </sheetView>
  </sheetViews>
  <sheetFormatPr defaultColWidth="11.421875" defaultRowHeight="12.75"/>
  <cols>
    <col min="1" max="1" width="28.7109375" style="14" customWidth="1"/>
    <col min="2" max="2" width="16.28125" style="14" customWidth="1"/>
    <col min="3" max="8" width="15.7109375" style="14" customWidth="1"/>
    <col min="9" max="9" width="11.421875" style="13" customWidth="1"/>
    <col min="10" max="10" width="12.7109375" style="14" bestFit="1" customWidth="1"/>
    <col min="11" max="11" width="11.421875" style="14" customWidth="1"/>
    <col min="12" max="12" width="14.7109375" style="14" bestFit="1" customWidth="1"/>
    <col min="13" max="13" width="15.421875" style="14" bestFit="1" customWidth="1"/>
    <col min="14" max="16384" width="11.421875" style="14" customWidth="1"/>
  </cols>
  <sheetData>
    <row r="1" ht="15">
      <c r="C1" s="99" t="s">
        <v>130</v>
      </c>
    </row>
    <row r="2" ht="12.75">
      <c r="C2" s="100" t="s">
        <v>129</v>
      </c>
    </row>
    <row r="3" ht="12.75"/>
    <row r="4" spans="1:9" s="12" customFormat="1" ht="18">
      <c r="A4" s="176" t="s">
        <v>81</v>
      </c>
      <c r="B4" s="176"/>
      <c r="C4" s="176"/>
      <c r="D4" s="176"/>
      <c r="E4" s="176"/>
      <c r="F4" s="176"/>
      <c r="G4" s="176"/>
      <c r="H4" s="176"/>
      <c r="I4" s="11"/>
    </row>
    <row r="6" spans="1:8" ht="13.5" customHeight="1">
      <c r="A6" s="177" t="s">
        <v>127</v>
      </c>
      <c r="B6" s="177"/>
      <c r="C6" s="177"/>
      <c r="D6" s="177"/>
      <c r="E6" s="177"/>
      <c r="F6" s="177"/>
      <c r="G6" s="177"/>
      <c r="H6" s="177"/>
    </row>
    <row r="7" spans="1:8" ht="15.75" thickBot="1">
      <c r="A7" s="15"/>
      <c r="B7" s="16"/>
      <c r="C7" s="16"/>
      <c r="D7" s="16"/>
      <c r="E7" s="16"/>
      <c r="F7" s="16"/>
      <c r="G7" s="16"/>
      <c r="H7" s="16"/>
    </row>
    <row r="8" spans="1:8" ht="12.75">
      <c r="A8" s="49" t="s">
        <v>82</v>
      </c>
      <c r="B8" s="17"/>
      <c r="C8" s="18"/>
      <c r="D8" s="19" t="s">
        <v>83</v>
      </c>
      <c r="E8" s="178" t="s">
        <v>84</v>
      </c>
      <c r="F8" s="179"/>
      <c r="G8" s="179"/>
      <c r="H8" s="180"/>
    </row>
    <row r="9" spans="1:8" ht="12.75">
      <c r="A9" s="50" t="s">
        <v>85</v>
      </c>
      <c r="B9" s="20" t="s">
        <v>86</v>
      </c>
      <c r="C9" s="20" t="s">
        <v>3</v>
      </c>
      <c r="D9" s="20" t="s">
        <v>87</v>
      </c>
      <c r="E9" s="20"/>
      <c r="F9" s="21" t="s">
        <v>88</v>
      </c>
      <c r="G9" s="21" t="s">
        <v>89</v>
      </c>
      <c r="H9" s="51" t="s">
        <v>90</v>
      </c>
    </row>
    <row r="10" spans="1:8" ht="13.5" thickBot="1">
      <c r="A10" s="50"/>
      <c r="B10" s="22"/>
      <c r="C10" s="20"/>
      <c r="D10" s="20" t="s">
        <v>91</v>
      </c>
      <c r="E10" s="23" t="s">
        <v>86</v>
      </c>
      <c r="F10" s="24" t="s">
        <v>91</v>
      </c>
      <c r="G10" s="20" t="s">
        <v>91</v>
      </c>
      <c r="H10" s="52" t="s">
        <v>91</v>
      </c>
    </row>
    <row r="11" spans="1:10" ht="12.75">
      <c r="A11" s="53" t="s">
        <v>92</v>
      </c>
      <c r="B11" s="25">
        <f>+C11+D11+E11+B40+C40</f>
        <v>47736.15</v>
      </c>
      <c r="C11" s="26">
        <v>7879.53</v>
      </c>
      <c r="D11" s="27">
        <v>10893.75</v>
      </c>
      <c r="E11" s="28">
        <v>27928.54</v>
      </c>
      <c r="F11" s="27">
        <v>8927.33</v>
      </c>
      <c r="G11" s="26">
        <v>6714.97</v>
      </c>
      <c r="H11" s="54">
        <v>12286.22</v>
      </c>
      <c r="I11" s="29"/>
      <c r="J11" s="42"/>
    </row>
    <row r="12" spans="1:10" ht="12.75">
      <c r="A12" s="55" t="s">
        <v>93</v>
      </c>
      <c r="B12" s="25">
        <f>+C12+D12+E12+B41+C41</f>
        <v>450319.85000000003</v>
      </c>
      <c r="C12" s="30">
        <v>147117.04</v>
      </c>
      <c r="D12" s="31">
        <v>36590.98</v>
      </c>
      <c r="E12" s="25">
        <v>213880.77</v>
      </c>
      <c r="F12" s="31">
        <v>55242.31</v>
      </c>
      <c r="G12" s="30">
        <v>45656.39</v>
      </c>
      <c r="H12" s="56">
        <v>112982.04</v>
      </c>
      <c r="I12" s="29"/>
      <c r="J12" s="42"/>
    </row>
    <row r="13" spans="1:10" ht="12.75">
      <c r="A13" s="57" t="s">
        <v>94</v>
      </c>
      <c r="B13" s="33">
        <f>+C13+D13+E13+B42+C42</f>
        <v>498056</v>
      </c>
      <c r="C13" s="33">
        <v>154996.57</v>
      </c>
      <c r="D13" s="34">
        <v>47484.73</v>
      </c>
      <c r="E13" s="33">
        <v>241809.31</v>
      </c>
      <c r="F13" s="34">
        <v>64169.64</v>
      </c>
      <c r="G13" s="33">
        <v>52371.36</v>
      </c>
      <c r="H13" s="58">
        <v>125268.26</v>
      </c>
      <c r="I13" s="29"/>
      <c r="J13" s="42"/>
    </row>
    <row r="14" spans="1:10" ht="12.75">
      <c r="A14" s="55"/>
      <c r="B14" s="25"/>
      <c r="C14" s="25"/>
      <c r="D14" s="35"/>
      <c r="E14" s="25"/>
      <c r="F14" s="35"/>
      <c r="G14" s="25"/>
      <c r="H14" s="59"/>
      <c r="I14" s="29"/>
      <c r="J14" s="42"/>
    </row>
    <row r="15" spans="1:10" ht="12.75">
      <c r="A15" s="55" t="s">
        <v>95</v>
      </c>
      <c r="B15" s="25">
        <f>+C15+D15+E15+B44+C44</f>
        <v>9892.52</v>
      </c>
      <c r="C15" s="30">
        <v>6679.9</v>
      </c>
      <c r="D15" s="31">
        <v>814.63</v>
      </c>
      <c r="E15" s="25">
        <v>1140.47</v>
      </c>
      <c r="F15" s="31">
        <v>0</v>
      </c>
      <c r="G15" s="30">
        <v>745.69</v>
      </c>
      <c r="H15" s="56">
        <v>394.78</v>
      </c>
      <c r="I15" s="29"/>
      <c r="J15" s="42"/>
    </row>
    <row r="16" spans="1:10" ht="12.75">
      <c r="A16" s="55" t="s">
        <v>96</v>
      </c>
      <c r="B16" s="25">
        <f>+C16+D16+E16+B45+C45</f>
        <v>4400</v>
      </c>
      <c r="C16" s="30">
        <v>1470</v>
      </c>
      <c r="D16" s="31">
        <v>825</v>
      </c>
      <c r="E16" s="25">
        <v>711</v>
      </c>
      <c r="F16" s="36">
        <v>251</v>
      </c>
      <c r="G16" s="30">
        <v>247</v>
      </c>
      <c r="H16" s="56">
        <v>213</v>
      </c>
      <c r="I16" s="29"/>
      <c r="J16" s="42"/>
    </row>
    <row r="17" spans="1:10" ht="12.75">
      <c r="A17" s="57" t="s">
        <v>97</v>
      </c>
      <c r="B17" s="33">
        <f>+C17+D17+E17+B46+C46</f>
        <v>14292.519999999997</v>
      </c>
      <c r="C17" s="33">
        <v>8149.9</v>
      </c>
      <c r="D17" s="34">
        <v>1639.63</v>
      </c>
      <c r="E17" s="33">
        <v>1851.47</v>
      </c>
      <c r="F17" s="34">
        <v>251</v>
      </c>
      <c r="G17" s="33">
        <v>992.69</v>
      </c>
      <c r="H17" s="58">
        <v>607.78</v>
      </c>
      <c r="I17" s="29"/>
      <c r="J17" s="42"/>
    </row>
    <row r="18" spans="1:10" ht="12.75">
      <c r="A18" s="55"/>
      <c r="B18" s="25"/>
      <c r="C18" s="25"/>
      <c r="D18" s="35"/>
      <c r="E18" s="25"/>
      <c r="F18" s="35"/>
      <c r="G18" s="25"/>
      <c r="H18" s="59"/>
      <c r="I18" s="29"/>
      <c r="J18" s="42"/>
    </row>
    <row r="19" spans="1:10" ht="12.75">
      <c r="A19" s="55" t="s">
        <v>98</v>
      </c>
      <c r="B19" s="25">
        <f>+C19+D19+E19+B48+C48</f>
        <v>913504</v>
      </c>
      <c r="C19" s="30">
        <v>271541</v>
      </c>
      <c r="D19" s="31">
        <v>83289</v>
      </c>
      <c r="E19" s="25">
        <v>430390</v>
      </c>
      <c r="F19" s="31">
        <v>53013</v>
      </c>
      <c r="G19" s="30">
        <v>65274</v>
      </c>
      <c r="H19" s="56">
        <v>312103</v>
      </c>
      <c r="I19" s="29"/>
      <c r="J19" s="42"/>
    </row>
    <row r="20" spans="1:10" ht="12.75">
      <c r="A20" s="55" t="s">
        <v>99</v>
      </c>
      <c r="B20" s="25">
        <f>+C20+D20+E20+B49+C49</f>
        <v>141147</v>
      </c>
      <c r="C20" s="30">
        <v>30829</v>
      </c>
      <c r="D20" s="31">
        <v>19309</v>
      </c>
      <c r="E20" s="25">
        <v>74197</v>
      </c>
      <c r="F20" s="31">
        <v>5111</v>
      </c>
      <c r="G20" s="30">
        <v>10857</v>
      </c>
      <c r="H20" s="56">
        <v>58229</v>
      </c>
      <c r="I20" s="29"/>
      <c r="J20" s="42"/>
    </row>
    <row r="21" spans="1:10" ht="12.75">
      <c r="A21" s="57" t="s">
        <v>57</v>
      </c>
      <c r="B21" s="33">
        <f>+C21+D21+E21+B50+C50</f>
        <v>1054651</v>
      </c>
      <c r="C21" s="33">
        <v>302370</v>
      </c>
      <c r="D21" s="34">
        <v>102598</v>
      </c>
      <c r="E21" s="33">
        <v>504587</v>
      </c>
      <c r="F21" s="34">
        <v>58124</v>
      </c>
      <c r="G21" s="33">
        <v>76131</v>
      </c>
      <c r="H21" s="58">
        <v>370332</v>
      </c>
      <c r="I21" s="29"/>
      <c r="J21" s="42"/>
    </row>
    <row r="22" spans="1:10" ht="12.75">
      <c r="A22" s="55"/>
      <c r="B22" s="25"/>
      <c r="C22" s="25"/>
      <c r="D22" s="35"/>
      <c r="E22" s="25"/>
      <c r="F22" s="35"/>
      <c r="G22" s="25"/>
      <c r="H22" s="59"/>
      <c r="I22" s="29"/>
      <c r="J22" s="42"/>
    </row>
    <row r="23" spans="1:10" ht="12.75">
      <c r="A23" s="55" t="s">
        <v>100</v>
      </c>
      <c r="B23" s="25">
        <f aca="true" t="shared" si="0" ref="B23:B28">+C23+D23+E23+B52+C52</f>
        <v>37695.35</v>
      </c>
      <c r="C23" s="30">
        <v>7066.5</v>
      </c>
      <c r="D23" s="31">
        <v>7402.22</v>
      </c>
      <c r="E23" s="25">
        <v>19899.35</v>
      </c>
      <c r="F23" s="31">
        <v>3142.12</v>
      </c>
      <c r="G23" s="30">
        <v>3103.9</v>
      </c>
      <c r="H23" s="56">
        <v>13653.34</v>
      </c>
      <c r="I23" s="29"/>
      <c r="J23" s="42"/>
    </row>
    <row r="24" spans="1:10" ht="12.75">
      <c r="A24" s="55" t="s">
        <v>101</v>
      </c>
      <c r="B24" s="25">
        <f t="shared" si="0"/>
        <v>232644.71</v>
      </c>
      <c r="C24" s="30">
        <v>39141.85</v>
      </c>
      <c r="D24" s="31">
        <v>32285.63</v>
      </c>
      <c r="E24" s="25">
        <v>145942.2</v>
      </c>
      <c r="F24" s="31">
        <v>17328.24</v>
      </c>
      <c r="G24" s="30">
        <v>17009.88</v>
      </c>
      <c r="H24" s="56">
        <v>111604.09</v>
      </c>
      <c r="I24" s="29"/>
      <c r="J24" s="42"/>
    </row>
    <row r="25" spans="1:10" ht="12.75">
      <c r="A25" s="55" t="s">
        <v>102</v>
      </c>
      <c r="B25" s="25">
        <f t="shared" si="0"/>
        <v>250492.83000000002</v>
      </c>
      <c r="C25" s="30">
        <v>45606.46</v>
      </c>
      <c r="D25" s="31">
        <v>54330.73</v>
      </c>
      <c r="E25" s="25">
        <v>132352</v>
      </c>
      <c r="F25" s="31">
        <v>13599.02</v>
      </c>
      <c r="G25" s="30">
        <v>13273.41</v>
      </c>
      <c r="H25" s="56">
        <v>105479.54</v>
      </c>
      <c r="I25" s="29"/>
      <c r="J25" s="42"/>
    </row>
    <row r="26" spans="1:10" ht="12.75">
      <c r="A26" s="55" t="s">
        <v>103</v>
      </c>
      <c r="B26" s="25">
        <f t="shared" si="0"/>
        <v>16362.789999999999</v>
      </c>
      <c r="C26" s="30">
        <v>3880.68</v>
      </c>
      <c r="D26" s="31">
        <v>3922.75</v>
      </c>
      <c r="E26" s="25">
        <v>5626.08</v>
      </c>
      <c r="F26" s="31">
        <v>807.31</v>
      </c>
      <c r="G26" s="30">
        <v>101</v>
      </c>
      <c r="H26" s="56">
        <v>4717.77</v>
      </c>
      <c r="I26" s="29"/>
      <c r="J26" s="42"/>
    </row>
    <row r="27" spans="1:10" ht="12.75">
      <c r="A27" s="55" t="s">
        <v>104</v>
      </c>
      <c r="B27" s="25">
        <f t="shared" si="0"/>
        <v>258211.4</v>
      </c>
      <c r="C27" s="30">
        <v>33318.43</v>
      </c>
      <c r="D27" s="31">
        <v>25114.4</v>
      </c>
      <c r="E27" s="25">
        <v>183345.24</v>
      </c>
      <c r="F27" s="31">
        <v>14616.7</v>
      </c>
      <c r="G27" s="30">
        <v>20761.18</v>
      </c>
      <c r="H27" s="56">
        <v>147967.37</v>
      </c>
      <c r="I27" s="29"/>
      <c r="J27" s="42"/>
    </row>
    <row r="28" spans="1:10" ht="12.75">
      <c r="A28" s="57" t="s">
        <v>66</v>
      </c>
      <c r="B28" s="33">
        <f t="shared" si="0"/>
        <v>795407.0800000001</v>
      </c>
      <c r="C28" s="37">
        <v>129013.92</v>
      </c>
      <c r="D28" s="38">
        <v>123055.73</v>
      </c>
      <c r="E28" s="33">
        <v>487164.87</v>
      </c>
      <c r="F28" s="38">
        <v>49493.39</v>
      </c>
      <c r="G28" s="37">
        <v>54249.37</v>
      </c>
      <c r="H28" s="60">
        <v>383422.11</v>
      </c>
      <c r="I28" s="29"/>
      <c r="J28" s="42"/>
    </row>
    <row r="29" spans="1:10" ht="13.5" thickBot="1">
      <c r="A29" s="55"/>
      <c r="B29" s="25"/>
      <c r="C29" s="25"/>
      <c r="D29" s="35"/>
      <c r="E29" s="25"/>
      <c r="F29" s="35"/>
      <c r="G29" s="25"/>
      <c r="H29" s="59"/>
      <c r="I29" s="29"/>
      <c r="J29" s="42"/>
    </row>
    <row r="30" spans="1:10" ht="14.25" thickBot="1" thickTop="1">
      <c r="A30" s="75" t="s">
        <v>70</v>
      </c>
      <c r="B30" s="76">
        <f>+C30+D30+E30+B59+C59</f>
        <v>2362406.5999999996</v>
      </c>
      <c r="C30" s="76">
        <f aca="true" t="shared" si="1" ref="C30:H30">+C28+C21+C17+C13</f>
        <v>594530.39</v>
      </c>
      <c r="D30" s="77">
        <f t="shared" si="1"/>
        <v>274778.08999999997</v>
      </c>
      <c r="E30" s="76">
        <f t="shared" si="1"/>
        <v>1235412.65</v>
      </c>
      <c r="F30" s="77">
        <f t="shared" si="1"/>
        <v>172038.03</v>
      </c>
      <c r="G30" s="76">
        <f t="shared" si="1"/>
        <v>183744.41999999998</v>
      </c>
      <c r="H30" s="78">
        <f t="shared" si="1"/>
        <v>879630.15</v>
      </c>
      <c r="I30" s="29"/>
      <c r="J30" s="42"/>
    </row>
    <row r="31" spans="1:8" ht="12.75">
      <c r="A31" s="13"/>
      <c r="B31" s="29"/>
      <c r="C31" s="13"/>
      <c r="D31" s="13"/>
      <c r="E31" s="13"/>
      <c r="F31" s="13"/>
      <c r="G31" s="13"/>
      <c r="H31" s="13"/>
    </row>
    <row r="32" spans="1:8" ht="12.75">
      <c r="A32" s="13"/>
      <c r="B32" s="29"/>
      <c r="C32" s="13"/>
      <c r="D32" s="13"/>
      <c r="E32" s="13"/>
      <c r="F32" s="13"/>
      <c r="G32" s="13"/>
      <c r="H32" s="13"/>
    </row>
    <row r="33" spans="1:8" ht="12.75">
      <c r="A33" s="13"/>
      <c r="B33" s="13"/>
      <c r="C33" s="13"/>
      <c r="D33" s="29"/>
      <c r="E33" s="13"/>
      <c r="F33" s="13"/>
      <c r="G33" s="13"/>
      <c r="H33" s="13"/>
    </row>
    <row r="34" spans="1:8" ht="12.75">
      <c r="A34" s="13"/>
      <c r="B34" s="13"/>
      <c r="C34" s="13"/>
      <c r="D34" s="13"/>
      <c r="E34" s="13"/>
      <c r="F34" s="13"/>
      <c r="G34" s="13"/>
      <c r="H34" s="13"/>
    </row>
    <row r="35" spans="1:8" ht="13.5" thickBot="1">
      <c r="A35" s="13"/>
      <c r="B35" s="13"/>
      <c r="C35" s="13"/>
      <c r="D35" s="13"/>
      <c r="E35" s="13"/>
      <c r="F35" s="13"/>
      <c r="G35" s="13"/>
      <c r="H35" s="13"/>
    </row>
    <row r="36" spans="1:8" ht="12.75">
      <c r="A36" s="53"/>
      <c r="B36" s="178" t="s">
        <v>105</v>
      </c>
      <c r="C36" s="179"/>
      <c r="D36" s="179"/>
      <c r="E36" s="179"/>
      <c r="F36" s="179"/>
      <c r="G36" s="180"/>
      <c r="H36" s="13"/>
    </row>
    <row r="37" spans="1:8" ht="12.75">
      <c r="A37" s="50" t="s">
        <v>82</v>
      </c>
      <c r="B37" s="39"/>
      <c r="C37" s="170" t="s">
        <v>106</v>
      </c>
      <c r="D37" s="171"/>
      <c r="E37" s="171"/>
      <c r="F37" s="171"/>
      <c r="G37" s="172"/>
      <c r="H37" s="13"/>
    </row>
    <row r="38" spans="1:8" ht="12.75">
      <c r="A38" s="50" t="s">
        <v>85</v>
      </c>
      <c r="B38" s="20" t="s">
        <v>71</v>
      </c>
      <c r="C38" s="20"/>
      <c r="D38" s="173" t="s">
        <v>107</v>
      </c>
      <c r="E38" s="174"/>
      <c r="F38" s="173" t="s">
        <v>108</v>
      </c>
      <c r="G38" s="175"/>
      <c r="H38" s="13"/>
    </row>
    <row r="39" spans="1:8" ht="13.5" thickBot="1">
      <c r="A39" s="50"/>
      <c r="B39" s="39"/>
      <c r="C39" s="23" t="s">
        <v>86</v>
      </c>
      <c r="D39" s="24" t="s">
        <v>109</v>
      </c>
      <c r="E39" s="40" t="s">
        <v>110</v>
      </c>
      <c r="F39" s="20" t="s">
        <v>110</v>
      </c>
      <c r="G39" s="51" t="s">
        <v>109</v>
      </c>
      <c r="H39" s="13"/>
    </row>
    <row r="40" spans="1:9" ht="12.75">
      <c r="A40" s="53" t="s">
        <v>92</v>
      </c>
      <c r="B40" s="26">
        <v>83.46</v>
      </c>
      <c r="C40" s="27">
        <v>950.87</v>
      </c>
      <c r="D40" s="28">
        <v>117.9</v>
      </c>
      <c r="E40" s="27">
        <v>87.38</v>
      </c>
      <c r="F40" s="26">
        <v>442.28</v>
      </c>
      <c r="G40" s="54">
        <v>303.31</v>
      </c>
      <c r="H40" s="29"/>
      <c r="I40" s="29"/>
    </row>
    <row r="41" spans="1:9" ht="12.75">
      <c r="A41" s="55" t="s">
        <v>93</v>
      </c>
      <c r="B41" s="30">
        <v>2839.55</v>
      </c>
      <c r="C41" s="31">
        <v>49891.51</v>
      </c>
      <c r="D41" s="25">
        <v>7601.78</v>
      </c>
      <c r="E41" s="31">
        <v>3378.82</v>
      </c>
      <c r="F41" s="30">
        <v>27050.92</v>
      </c>
      <c r="G41" s="56">
        <v>11860.09</v>
      </c>
      <c r="H41" s="29"/>
      <c r="I41" s="29"/>
    </row>
    <row r="42" spans="1:9" ht="12.75">
      <c r="A42" s="57" t="s">
        <v>94</v>
      </c>
      <c r="B42" s="33">
        <v>2923.01</v>
      </c>
      <c r="C42" s="34">
        <v>50842.38</v>
      </c>
      <c r="D42" s="33">
        <v>7719.68</v>
      </c>
      <c r="E42" s="34">
        <v>3466.2</v>
      </c>
      <c r="F42" s="33">
        <v>27493.2</v>
      </c>
      <c r="G42" s="58">
        <v>12163.4</v>
      </c>
      <c r="H42" s="29"/>
      <c r="I42" s="29"/>
    </row>
    <row r="43" spans="1:9" ht="12.75">
      <c r="A43" s="55"/>
      <c r="B43" s="25"/>
      <c r="C43" s="35"/>
      <c r="D43" s="25"/>
      <c r="E43" s="35"/>
      <c r="F43" s="25"/>
      <c r="G43" s="59"/>
      <c r="H43" s="29"/>
      <c r="I43" s="29"/>
    </row>
    <row r="44" spans="1:9" ht="12.75">
      <c r="A44" s="55" t="s">
        <v>95</v>
      </c>
      <c r="B44" s="30">
        <v>102.81</v>
      </c>
      <c r="C44" s="31">
        <v>1154.71</v>
      </c>
      <c r="D44" s="25">
        <v>26</v>
      </c>
      <c r="E44" s="31">
        <v>10</v>
      </c>
      <c r="F44" s="30">
        <v>58</v>
      </c>
      <c r="G44" s="56">
        <v>1060.71</v>
      </c>
      <c r="H44" s="29"/>
      <c r="I44" s="29"/>
    </row>
    <row r="45" spans="1:9" ht="12.75">
      <c r="A45" s="55" t="s">
        <v>96</v>
      </c>
      <c r="B45" s="30">
        <v>19</v>
      </c>
      <c r="C45" s="31">
        <v>1375</v>
      </c>
      <c r="D45" s="25">
        <v>183</v>
      </c>
      <c r="E45" s="36">
        <v>10</v>
      </c>
      <c r="F45" s="30">
        <v>1104</v>
      </c>
      <c r="G45" s="56">
        <v>78</v>
      </c>
      <c r="H45" s="29"/>
      <c r="I45" s="29"/>
    </row>
    <row r="46" spans="1:9" ht="12.75">
      <c r="A46" s="57" t="s">
        <v>97</v>
      </c>
      <c r="B46" s="33">
        <v>121.81</v>
      </c>
      <c r="C46" s="34">
        <v>2529.71</v>
      </c>
      <c r="D46" s="33">
        <v>209</v>
      </c>
      <c r="E46" s="34">
        <v>20</v>
      </c>
      <c r="F46" s="33">
        <v>1162</v>
      </c>
      <c r="G46" s="58">
        <v>1138.71</v>
      </c>
      <c r="H46" s="29"/>
      <c r="I46" s="29"/>
    </row>
    <row r="47" spans="1:9" ht="12.75">
      <c r="A47" s="55"/>
      <c r="B47" s="25"/>
      <c r="C47" s="35"/>
      <c r="D47" s="25"/>
      <c r="E47" s="35"/>
      <c r="F47" s="25"/>
      <c r="G47" s="59"/>
      <c r="H47" s="29"/>
      <c r="I47" s="29"/>
    </row>
    <row r="48" spans="1:9" ht="12.75">
      <c r="A48" s="55" t="s">
        <v>98</v>
      </c>
      <c r="B48" s="30">
        <v>9523</v>
      </c>
      <c r="C48" s="31">
        <v>118761</v>
      </c>
      <c r="D48" s="25">
        <v>5391</v>
      </c>
      <c r="E48" s="31">
        <v>6548</v>
      </c>
      <c r="F48" s="30">
        <v>35206</v>
      </c>
      <c r="G48" s="56">
        <v>71616</v>
      </c>
      <c r="H48" s="29"/>
      <c r="I48" s="29"/>
    </row>
    <row r="49" spans="1:9" ht="12.75">
      <c r="A49" s="55" t="s">
        <v>99</v>
      </c>
      <c r="B49" s="30">
        <v>1661</v>
      </c>
      <c r="C49" s="31">
        <v>15151</v>
      </c>
      <c r="D49" s="25">
        <v>1678</v>
      </c>
      <c r="E49" s="31">
        <v>796</v>
      </c>
      <c r="F49" s="30">
        <v>4420</v>
      </c>
      <c r="G49" s="56">
        <v>8257</v>
      </c>
      <c r="H49" s="29"/>
      <c r="I49" s="29"/>
    </row>
    <row r="50" spans="1:9" ht="12.75">
      <c r="A50" s="57" t="s">
        <v>57</v>
      </c>
      <c r="B50" s="33">
        <v>11184</v>
      </c>
      <c r="C50" s="34">
        <v>133912</v>
      </c>
      <c r="D50" s="33">
        <v>7069</v>
      </c>
      <c r="E50" s="34">
        <v>7344</v>
      </c>
      <c r="F50" s="33">
        <v>39626</v>
      </c>
      <c r="G50" s="58">
        <v>79873</v>
      </c>
      <c r="H50" s="29"/>
      <c r="I50" s="29"/>
    </row>
    <row r="51" spans="1:9" ht="12.75">
      <c r="A51" s="55"/>
      <c r="B51" s="25"/>
      <c r="C51" s="35"/>
      <c r="D51" s="25"/>
      <c r="E51" s="35"/>
      <c r="F51" s="25"/>
      <c r="G51" s="59"/>
      <c r="H51" s="29"/>
      <c r="I51" s="29"/>
    </row>
    <row r="52" spans="1:9" ht="12.75">
      <c r="A52" s="55" t="s">
        <v>100</v>
      </c>
      <c r="B52" s="30">
        <v>380.46</v>
      </c>
      <c r="C52" s="31">
        <v>2946.82</v>
      </c>
      <c r="D52" s="25">
        <v>111.88</v>
      </c>
      <c r="E52" s="31">
        <v>0</v>
      </c>
      <c r="F52" s="30">
        <v>753.16</v>
      </c>
      <c r="G52" s="56">
        <v>2081.79</v>
      </c>
      <c r="H52" s="29"/>
      <c r="I52" s="29"/>
    </row>
    <row r="53" spans="1:9" ht="12.75">
      <c r="A53" s="55" t="s">
        <v>101</v>
      </c>
      <c r="B53" s="30">
        <v>1777.97</v>
      </c>
      <c r="C53" s="31">
        <v>13497.06</v>
      </c>
      <c r="D53" s="25">
        <v>695.47</v>
      </c>
      <c r="E53" s="31">
        <v>170.58</v>
      </c>
      <c r="F53" s="30">
        <v>7675.03</v>
      </c>
      <c r="G53" s="56">
        <v>4955.96</v>
      </c>
      <c r="H53" s="29"/>
      <c r="I53" s="29"/>
    </row>
    <row r="54" spans="1:9" ht="12.75">
      <c r="A54" s="55" t="s">
        <v>102</v>
      </c>
      <c r="B54" s="30">
        <v>1995.51</v>
      </c>
      <c r="C54" s="31">
        <v>16208.13</v>
      </c>
      <c r="D54" s="25">
        <v>797.7</v>
      </c>
      <c r="E54" s="31">
        <v>1829.65</v>
      </c>
      <c r="F54" s="30">
        <v>6620.64</v>
      </c>
      <c r="G54" s="56">
        <v>6960.11</v>
      </c>
      <c r="H54" s="29"/>
      <c r="I54" s="29"/>
    </row>
    <row r="55" spans="1:9" ht="12.75">
      <c r="A55" s="55" t="s">
        <v>103</v>
      </c>
      <c r="B55" s="30">
        <v>138.14</v>
      </c>
      <c r="C55" s="31">
        <v>2795.14</v>
      </c>
      <c r="D55" s="25">
        <v>160.33</v>
      </c>
      <c r="E55" s="31">
        <v>205.18</v>
      </c>
      <c r="F55" s="30">
        <v>1167.37</v>
      </c>
      <c r="G55" s="56">
        <v>1262.25</v>
      </c>
      <c r="H55" s="29"/>
      <c r="I55" s="29"/>
    </row>
    <row r="56" spans="1:9" ht="12.75">
      <c r="A56" s="55" t="s">
        <v>104</v>
      </c>
      <c r="B56" s="30">
        <v>1215.96</v>
      </c>
      <c r="C56" s="31">
        <v>15217.37</v>
      </c>
      <c r="D56" s="25">
        <v>776.52</v>
      </c>
      <c r="E56" s="31">
        <v>319.62</v>
      </c>
      <c r="F56" s="30">
        <v>6844.14</v>
      </c>
      <c r="G56" s="56">
        <v>7277.07</v>
      </c>
      <c r="H56" s="29"/>
      <c r="I56" s="29"/>
    </row>
    <row r="57" spans="1:9" ht="12.75">
      <c r="A57" s="57" t="s">
        <v>66</v>
      </c>
      <c r="B57" s="37">
        <v>5508.04</v>
      </c>
      <c r="C57" s="38">
        <v>50664.52</v>
      </c>
      <c r="D57" s="33">
        <v>2541.9</v>
      </c>
      <c r="E57" s="38">
        <v>2525.03</v>
      </c>
      <c r="F57" s="37">
        <v>23060.34</v>
      </c>
      <c r="G57" s="60">
        <v>22537.18</v>
      </c>
      <c r="H57" s="29"/>
      <c r="I57" s="29"/>
    </row>
    <row r="58" spans="1:9" ht="13.5" thickBot="1">
      <c r="A58" s="55"/>
      <c r="B58" s="25"/>
      <c r="C58" s="35"/>
      <c r="D58" s="25"/>
      <c r="E58" s="35"/>
      <c r="F58" s="25"/>
      <c r="G58" s="59"/>
      <c r="H58" s="29"/>
      <c r="I58" s="29"/>
    </row>
    <row r="59" spans="1:9" ht="14.25" thickBot="1" thickTop="1">
      <c r="A59" s="75" t="s">
        <v>70</v>
      </c>
      <c r="B59" s="76">
        <f aca="true" t="shared" si="2" ref="B59:G59">+B57+B50+B46+B42</f>
        <v>19736.86</v>
      </c>
      <c r="C59" s="77">
        <f t="shared" si="2"/>
        <v>237948.61</v>
      </c>
      <c r="D59" s="76">
        <f t="shared" si="2"/>
        <v>17539.58</v>
      </c>
      <c r="E59" s="77">
        <f t="shared" si="2"/>
        <v>13355.23</v>
      </c>
      <c r="F59" s="76">
        <f t="shared" si="2"/>
        <v>91341.54</v>
      </c>
      <c r="G59" s="78">
        <f t="shared" si="2"/>
        <v>115712.29</v>
      </c>
      <c r="H59" s="29"/>
      <c r="I59" s="29"/>
    </row>
    <row r="60" ht="14.25">
      <c r="A60" s="41" t="s">
        <v>112</v>
      </c>
    </row>
    <row r="61" spans="1:7" ht="12.75">
      <c r="A61" s="13" t="s">
        <v>111</v>
      </c>
      <c r="B61" s="42"/>
      <c r="C61" s="42"/>
      <c r="D61" s="42"/>
      <c r="E61" s="42"/>
      <c r="F61" s="42"/>
      <c r="G61" s="42"/>
    </row>
    <row r="62" spans="1:6" ht="12.75" hidden="1">
      <c r="A62" s="32" t="s">
        <v>114</v>
      </c>
      <c r="E62" s="42"/>
      <c r="F62" s="42"/>
    </row>
    <row r="63" spans="1:14" ht="12.75" hidden="1">
      <c r="A63" s="44" t="s">
        <v>113</v>
      </c>
      <c r="B63" s="14" t="s">
        <v>86</v>
      </c>
      <c r="C63" s="14" t="s">
        <v>3</v>
      </c>
      <c r="D63" s="14" t="s">
        <v>115</v>
      </c>
      <c r="E63" s="42" t="s">
        <v>116</v>
      </c>
      <c r="F63" s="42" t="s">
        <v>117</v>
      </c>
      <c r="G63" s="14" t="s">
        <v>118</v>
      </c>
      <c r="H63" s="14" t="s">
        <v>119</v>
      </c>
      <c r="I63" s="13" t="s">
        <v>71</v>
      </c>
      <c r="J63" s="43" t="s">
        <v>120</v>
      </c>
      <c r="K63" s="43" t="s">
        <v>109</v>
      </c>
      <c r="L63" s="43" t="s">
        <v>121</v>
      </c>
      <c r="M63" s="43" t="s">
        <v>122</v>
      </c>
      <c r="N63" s="43" t="s">
        <v>109</v>
      </c>
    </row>
    <row r="64" spans="1:14" ht="12.75" hidden="1">
      <c r="A64" s="43" t="s">
        <v>92</v>
      </c>
      <c r="B64" s="46">
        <v>3236.060251385276</v>
      </c>
      <c r="C64" s="46">
        <v>1024.623490457838</v>
      </c>
      <c r="D64" s="46">
        <v>413.7446063824574</v>
      </c>
      <c r="E64" s="46">
        <v>1141.387568834856</v>
      </c>
      <c r="F64" s="46">
        <v>401.4581520032547</v>
      </c>
      <c r="G64" s="46">
        <v>423.12723596162374</v>
      </c>
      <c r="H64" s="46">
        <v>316.80218086997746</v>
      </c>
      <c r="I64" s="45">
        <v>76.5157269896401</v>
      </c>
      <c r="J64" s="46">
        <v>579.7888587204844</v>
      </c>
      <c r="K64" s="46">
        <v>50.2433999393624</v>
      </c>
      <c r="L64" s="46">
        <v>41.9</v>
      </c>
      <c r="M64" s="46">
        <v>385</v>
      </c>
      <c r="N64" s="46">
        <v>102.645458781122</v>
      </c>
    </row>
    <row r="65" spans="1:14" ht="12.75" hidden="1">
      <c r="A65" s="13" t="s">
        <v>93</v>
      </c>
      <c r="B65" s="46">
        <v>196181.425245943</v>
      </c>
      <c r="C65" s="46">
        <v>62468.051877351056</v>
      </c>
      <c r="D65" s="46">
        <v>43504.7316257763</v>
      </c>
      <c r="E65" s="46">
        <v>67976.17380405773</v>
      </c>
      <c r="F65" s="46">
        <v>24857.5</v>
      </c>
      <c r="G65" s="46">
        <v>19618.272811053906</v>
      </c>
      <c r="H65" s="46">
        <v>23500.400993003837</v>
      </c>
      <c r="I65" s="45">
        <v>1689.15731480927</v>
      </c>
      <c r="J65" s="46">
        <v>20543.31062394865</v>
      </c>
      <c r="K65" s="46">
        <v>2047.5133721055936</v>
      </c>
      <c r="L65" s="46">
        <v>1153.1008757852262</v>
      </c>
      <c r="M65" s="46">
        <v>13490.4</v>
      </c>
      <c r="N65" s="46">
        <v>3852.296376057833</v>
      </c>
    </row>
    <row r="66" spans="1:8" ht="12.75" hidden="1">
      <c r="A66" s="47" t="s">
        <v>123</v>
      </c>
      <c r="B66" s="46"/>
      <c r="C66" s="46"/>
      <c r="D66" s="46"/>
      <c r="E66" s="46"/>
      <c r="F66" s="46"/>
      <c r="G66" s="46"/>
      <c r="H66" s="46"/>
    </row>
    <row r="67" spans="1:14" ht="12.75" hidden="1">
      <c r="A67" s="13" t="s">
        <v>92</v>
      </c>
      <c r="B67" s="46">
        <f>+C67+D67+E67+I67+J67</f>
        <v>3748.04</v>
      </c>
      <c r="C67" s="46">
        <v>1167.83</v>
      </c>
      <c r="D67" s="46">
        <v>505.28</v>
      </c>
      <c r="E67" s="46">
        <v>1183.73</v>
      </c>
      <c r="F67" s="46">
        <v>520.58</v>
      </c>
      <c r="G67" s="46">
        <v>350.98</v>
      </c>
      <c r="H67" s="46">
        <v>189</v>
      </c>
      <c r="I67" s="45">
        <v>63.96</v>
      </c>
      <c r="J67" s="46">
        <v>827.24</v>
      </c>
      <c r="K67" s="46">
        <v>67.37</v>
      </c>
      <c r="L67" s="46">
        <v>64.24</v>
      </c>
      <c r="M67" s="46">
        <v>333.84</v>
      </c>
      <c r="N67" s="46">
        <v>361.77</v>
      </c>
    </row>
    <row r="68" spans="1:14" ht="12.75" hidden="1">
      <c r="A68" s="43" t="s">
        <v>93</v>
      </c>
      <c r="B68" s="46">
        <f>+C68+D68+E68+I68+J68</f>
        <v>217616.81</v>
      </c>
      <c r="C68" s="46">
        <v>55453.53</v>
      </c>
      <c r="D68" s="46">
        <v>17688.08</v>
      </c>
      <c r="E68" s="46">
        <v>122986.5</v>
      </c>
      <c r="F68" s="46">
        <v>23298.62</v>
      </c>
      <c r="G68" s="46">
        <v>41252.75</v>
      </c>
      <c r="H68" s="46">
        <v>14693</v>
      </c>
      <c r="I68" s="45">
        <v>1747.38</v>
      </c>
      <c r="J68" s="46">
        <v>19741.32</v>
      </c>
      <c r="K68" s="46">
        <v>1294.6</v>
      </c>
      <c r="L68" s="46">
        <v>833.29</v>
      </c>
      <c r="M68" s="46">
        <v>2702.95</v>
      </c>
      <c r="N68" s="46">
        <v>14910.45</v>
      </c>
    </row>
    <row r="69" ht="12.75" hidden="1">
      <c r="A69" s="48" t="s">
        <v>124</v>
      </c>
    </row>
    <row r="70" spans="1:14" ht="12.75" hidden="1">
      <c r="A70" s="13"/>
      <c r="B70" s="46">
        <f>+B30-B11+B67-B12+B68</f>
        <v>2085715.4499999997</v>
      </c>
      <c r="C70" s="46">
        <f aca="true" t="shared" si="3" ref="C70:H70">+C30-C11+C67-C12+C68</f>
        <v>496155.17999999993</v>
      </c>
      <c r="D70" s="46">
        <f t="shared" si="3"/>
        <v>245486.71999999997</v>
      </c>
      <c r="E70" s="46">
        <f t="shared" si="3"/>
        <v>1117773.5699999998</v>
      </c>
      <c r="F70" s="46">
        <f t="shared" si="3"/>
        <v>131687.59</v>
      </c>
      <c r="G70" s="46">
        <f t="shared" si="3"/>
        <v>172976.78999999998</v>
      </c>
      <c r="H70" s="46">
        <f t="shared" si="3"/>
        <v>769243.89</v>
      </c>
      <c r="I70" s="29">
        <f aca="true" t="shared" si="4" ref="I70:N70">+B59-B40+I67-B41+I68</f>
        <v>18625.190000000002</v>
      </c>
      <c r="J70" s="29">
        <f t="shared" si="4"/>
        <v>207674.78999999998</v>
      </c>
      <c r="K70" s="29">
        <f t="shared" si="4"/>
        <v>11181.87</v>
      </c>
      <c r="L70" s="29">
        <f t="shared" si="4"/>
        <v>10786.560000000001</v>
      </c>
      <c r="M70" s="29">
        <f t="shared" si="4"/>
        <v>66885.12999999999</v>
      </c>
      <c r="N70" s="29">
        <f t="shared" si="4"/>
        <v>118821.11</v>
      </c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</sheetData>
  <mergeCells count="7">
    <mergeCell ref="C37:G37"/>
    <mergeCell ref="D38:E38"/>
    <mergeCell ref="F38:G38"/>
    <mergeCell ref="A4:H4"/>
    <mergeCell ref="A6:H6"/>
    <mergeCell ref="E8:H8"/>
    <mergeCell ref="B36:G3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P34002</dc:creator>
  <cp:keywords/>
  <dc:description/>
  <cp:lastModifiedBy>P34002</cp:lastModifiedBy>
  <cp:lastPrinted>2009-04-23T14:33:20Z</cp:lastPrinted>
  <dcterms:created xsi:type="dcterms:W3CDTF">2007-08-10T08:28:22Z</dcterms:created>
  <dcterms:modified xsi:type="dcterms:W3CDTF">2009-05-22T07:20:59Z</dcterms:modified>
  <cp:category/>
  <cp:version/>
  <cp:contentType/>
  <cp:contentStatus/>
</cp:coreProperties>
</file>