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IIGGs\ESTADISTICAS\2024\01_AGRO\02_AGROALIMENTARIOS\"/>
    </mc:Choice>
  </mc:AlternateContent>
  <xr:revisionPtr revIDLastSave="0" documentId="13_ncr:1_{3790EB42-6571-4757-990C-2031F56796DC}" xr6:coauthVersionLast="47" xr6:coauthVersionMax="47" xr10:uidLastSave="{00000000-0000-0000-0000-000000000000}"/>
  <bookViews>
    <workbookView xWindow="-108" yWindow="-108" windowWidth="23256" windowHeight="12456" tabRatio="864" xr2:uid="{00000000-000D-0000-FFFF-FFFF00000000}"/>
  </bookViews>
  <sheets>
    <sheet name="Valor económico. RESUMEN" sheetId="42" r:id="rId1"/>
    <sheet name="RESUMEN" sheetId="41" state="hidden" r:id="rId2"/>
    <sheet name="COMEXxPAISES" sheetId="40" r:id="rId3"/>
    <sheet name="agro_comex" sheetId="39" state="hidden" r:id="rId4"/>
    <sheet name="COMEX_UE_€" sheetId="24" r:id="rId5"/>
    <sheet name="COMEX_TER_€_KG_LT" sheetId="34" r:id="rId6"/>
    <sheet name="CARNES_FRESCAS" sheetId="4" r:id="rId7"/>
    <sheet name="EMBUTIDOS" sheetId="5" r:id="rId8"/>
    <sheet name="JAMONES_IBERICOS_REG_PROD" sheetId="1" r:id="rId9"/>
    <sheet name="JAMONES_IBERICOS_COMER_VALOR" sheetId="2" r:id="rId10"/>
    <sheet name="JAMONES_NO_IBERICOS" sheetId="27" r:id="rId11"/>
    <sheet name="ETG_JAMON_SERRANO" sheetId="6" r:id="rId12"/>
    <sheet name="OTROS_CARNICOS" sheetId="8" r:id="rId13"/>
    <sheet name="QUESOS" sheetId="13" r:id="rId14"/>
    <sheet name="MIELES" sheetId="14" r:id="rId15"/>
    <sheet name="ACEITES" sheetId="21" r:id="rId16"/>
    <sheet name="MANTEQUILLAS" sheetId="3" r:id="rId17"/>
    <sheet name="FRUTAS_FRUTOS SECOS_ACEITUNAS" sheetId="22" r:id="rId18"/>
    <sheet name="ARROZ" sheetId="9" r:id="rId19"/>
    <sheet name="CEREALES" sheetId="10" r:id="rId20"/>
    <sheet name="HORTALIZAS" sheetId="28" r:id="rId21"/>
    <sheet name="LEGUMBRES" sheetId="31" r:id="rId22"/>
    <sheet name="PESCADOS_MOLUSCOS" sheetId="11" r:id="rId23"/>
    <sheet name="CONDIMENTOS" sheetId="15" r:id="rId24"/>
    <sheet name="SIDRA" sheetId="20" r:id="rId25"/>
    <sheet name="VINAGRES" sheetId="12" r:id="rId26"/>
    <sheet name="COCHINILLA" sheetId="19" r:id="rId27"/>
    <sheet name="PAN_PASTELES_TURRONES_I" sheetId="16" r:id="rId28"/>
    <sheet name="PAN_PASTELES_TURRONES_II" sheetId="17" r:id="rId29"/>
  </sheets>
  <definedNames>
    <definedName name="_xlnm._FilterDatabase" localSheetId="3" hidden="1">agro_comex!$A$1:$O$1348</definedName>
    <definedName name="_xlnm._FilterDatabase" localSheetId="1" hidden="1">RESUMEN!$A$1:$S$877</definedName>
    <definedName name="_Toc144396685" localSheetId="13">QUESOS!$A$1</definedName>
    <definedName name="_Toc144396686" localSheetId="16">MANTEQUILLAS!$B$1</definedName>
    <definedName name="_Toc144396688" localSheetId="6">CARNES_FRESCAS!$D$1</definedName>
    <definedName name="_Toc144396689" localSheetId="7">EMBUTIDOS!$A$1</definedName>
    <definedName name="_Toc144396690" localSheetId="8">JAMONES_IBERICOS_REG_PROD!$F$1</definedName>
    <definedName name="_Toc144396691" localSheetId="12">OTROS_CARNICOS!$B$1</definedName>
    <definedName name="_xlnm.Print_Area" localSheetId="4">COMEX_UE_€!$B$1:$AE$98</definedName>
    <definedName name="_xlnm.Print_Area" localSheetId="0">'Valor económico. RESUMEN'!$A$1:$I$39</definedName>
  </definedNames>
  <calcPr calcId="191029"/>
  <pivotCaches>
    <pivotCache cacheId="0" r:id="rId30"/>
    <pivotCache cacheId="1" r:id="rId3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" i="41" l="1"/>
  <c r="S4" i="41"/>
  <c r="S5" i="41"/>
  <c r="S6" i="41"/>
  <c r="S7" i="41"/>
  <c r="S8" i="41"/>
  <c r="S9" i="41"/>
  <c r="S10" i="41"/>
  <c r="S11" i="41"/>
  <c r="S12" i="41"/>
  <c r="S13" i="41"/>
  <c r="S14" i="41"/>
  <c r="S15" i="41"/>
  <c r="S16" i="41"/>
  <c r="S17" i="41"/>
  <c r="S18" i="41"/>
  <c r="S19" i="41"/>
  <c r="S20" i="41"/>
  <c r="S21" i="41"/>
  <c r="S22" i="41"/>
  <c r="S23" i="41"/>
  <c r="S24" i="41"/>
  <c r="S25" i="41"/>
  <c r="S26" i="41"/>
  <c r="S27" i="41"/>
  <c r="S28" i="41"/>
  <c r="S29" i="41"/>
  <c r="S30" i="41"/>
  <c r="S31" i="41"/>
  <c r="S32" i="41"/>
  <c r="S33" i="41"/>
  <c r="S34" i="41"/>
  <c r="S35" i="41"/>
  <c r="S36" i="41"/>
  <c r="S37" i="41"/>
  <c r="S38" i="41"/>
  <c r="S39" i="41"/>
  <c r="S40" i="41"/>
  <c r="S41" i="41"/>
  <c r="S42" i="41"/>
  <c r="S43" i="41"/>
  <c r="S44" i="41"/>
  <c r="S45" i="41"/>
  <c r="S46" i="41"/>
  <c r="S47" i="41"/>
  <c r="S48" i="41"/>
  <c r="S49" i="41"/>
  <c r="S50" i="41"/>
  <c r="S51" i="41"/>
  <c r="S52" i="41"/>
  <c r="S53" i="41"/>
  <c r="S54" i="41"/>
  <c r="S55" i="41"/>
  <c r="S56" i="41"/>
  <c r="S57" i="41"/>
  <c r="S58" i="41"/>
  <c r="S59" i="41"/>
  <c r="S60" i="41"/>
  <c r="S61" i="41"/>
  <c r="S62" i="41"/>
  <c r="S63" i="41"/>
  <c r="S64" i="41"/>
  <c r="S65" i="41"/>
  <c r="S66" i="41"/>
  <c r="S67" i="41"/>
  <c r="S68" i="41"/>
  <c r="S69" i="41"/>
  <c r="S70" i="41"/>
  <c r="S71" i="41"/>
  <c r="S72" i="41"/>
  <c r="S73" i="41"/>
  <c r="S74" i="41"/>
  <c r="S75" i="41"/>
  <c r="S76" i="41"/>
  <c r="S77" i="41"/>
  <c r="S78" i="41"/>
  <c r="S79" i="41"/>
  <c r="S80" i="41"/>
  <c r="S81" i="41"/>
  <c r="S82" i="41"/>
  <c r="S83" i="41"/>
  <c r="S84" i="41"/>
  <c r="S85" i="41"/>
  <c r="S86" i="41"/>
  <c r="S87" i="41"/>
  <c r="S88" i="41"/>
  <c r="S89" i="41"/>
  <c r="S90" i="41"/>
  <c r="S91" i="41"/>
  <c r="S92" i="41"/>
  <c r="S93" i="41"/>
  <c r="S94" i="41"/>
  <c r="S95" i="41"/>
  <c r="S96" i="41"/>
  <c r="S97" i="41"/>
  <c r="S98" i="41"/>
  <c r="S99" i="41"/>
  <c r="S100" i="41"/>
  <c r="S101" i="41"/>
  <c r="S102" i="41"/>
  <c r="S103" i="41"/>
  <c r="S104" i="41"/>
  <c r="S105" i="41"/>
  <c r="S106" i="41"/>
  <c r="S107" i="41"/>
  <c r="S108" i="41"/>
  <c r="S109" i="41"/>
  <c r="S110" i="41"/>
  <c r="S111" i="41"/>
  <c r="S112" i="41"/>
  <c r="S113" i="41"/>
  <c r="S114" i="41"/>
  <c r="S115" i="41"/>
  <c r="S116" i="41"/>
  <c r="S117" i="41"/>
  <c r="S118" i="41"/>
  <c r="S119" i="41"/>
  <c r="S120" i="41"/>
  <c r="S121" i="41"/>
  <c r="S122" i="41"/>
  <c r="S123" i="41"/>
  <c r="S124" i="41"/>
  <c r="S125" i="41"/>
  <c r="S126" i="41"/>
  <c r="S127" i="41"/>
  <c r="S128" i="41"/>
  <c r="S129" i="41"/>
  <c r="S130" i="41"/>
  <c r="S131" i="41"/>
  <c r="S132" i="41"/>
  <c r="S133" i="41"/>
  <c r="S134" i="41"/>
  <c r="S135" i="41"/>
  <c r="S136" i="41"/>
  <c r="S137" i="41"/>
  <c r="S138" i="41"/>
  <c r="S139" i="41"/>
  <c r="S140" i="41"/>
  <c r="S141" i="41"/>
  <c r="S142" i="41"/>
  <c r="S143" i="41"/>
  <c r="S144" i="41"/>
  <c r="S145" i="41"/>
  <c r="S146" i="41"/>
  <c r="S147" i="41"/>
  <c r="S148" i="41"/>
  <c r="S149" i="41"/>
  <c r="S150" i="41"/>
  <c r="S151" i="41"/>
  <c r="S152" i="41"/>
  <c r="S153" i="41"/>
  <c r="S154" i="41"/>
  <c r="S155" i="41"/>
  <c r="S156" i="41"/>
  <c r="S157" i="41"/>
  <c r="S158" i="41"/>
  <c r="S159" i="41"/>
  <c r="S160" i="41"/>
  <c r="S161" i="41"/>
  <c r="S162" i="41"/>
  <c r="S163" i="41"/>
  <c r="S164" i="41"/>
  <c r="S165" i="41"/>
  <c r="S166" i="41"/>
  <c r="S167" i="41"/>
  <c r="S168" i="41"/>
  <c r="S169" i="41"/>
  <c r="S170" i="41"/>
  <c r="S171" i="41"/>
  <c r="S172" i="41"/>
  <c r="S173" i="41"/>
  <c r="S174" i="41"/>
  <c r="S175" i="41"/>
  <c r="S176" i="41"/>
  <c r="S177" i="41"/>
  <c r="S178" i="41"/>
  <c r="S179" i="41"/>
  <c r="S180" i="41"/>
  <c r="S181" i="41"/>
  <c r="S182" i="41"/>
  <c r="S183" i="41"/>
  <c r="S184" i="41"/>
  <c r="S185" i="41"/>
  <c r="S186" i="41"/>
  <c r="S187" i="41"/>
  <c r="S188" i="41"/>
  <c r="S189" i="41"/>
  <c r="S190" i="41"/>
  <c r="S191" i="41"/>
  <c r="S192" i="41"/>
  <c r="S193" i="41"/>
  <c r="S194" i="41"/>
  <c r="S195" i="41"/>
  <c r="S196" i="41"/>
  <c r="S197" i="41"/>
  <c r="S198" i="41"/>
  <c r="S199" i="41"/>
  <c r="S200" i="41"/>
  <c r="S201" i="41"/>
  <c r="S202" i="41"/>
  <c r="S203" i="41"/>
  <c r="S204" i="41"/>
  <c r="S205" i="41"/>
  <c r="S206" i="41"/>
  <c r="S207" i="41"/>
  <c r="S208" i="41"/>
  <c r="S209" i="41"/>
  <c r="S210" i="41"/>
  <c r="S211" i="41"/>
  <c r="S212" i="41"/>
  <c r="S213" i="41"/>
  <c r="S214" i="41"/>
  <c r="S215" i="41"/>
  <c r="S216" i="41"/>
  <c r="S217" i="41"/>
  <c r="S218" i="41"/>
  <c r="S219" i="41"/>
  <c r="S220" i="41"/>
  <c r="S221" i="41"/>
  <c r="S222" i="41"/>
  <c r="S223" i="41"/>
  <c r="S224" i="41"/>
  <c r="S225" i="41"/>
  <c r="S226" i="41"/>
  <c r="S227" i="41"/>
  <c r="S228" i="41"/>
  <c r="S229" i="41"/>
  <c r="S230" i="41"/>
  <c r="S231" i="41"/>
  <c r="S232" i="41"/>
  <c r="S233" i="41"/>
  <c r="S234" i="41"/>
  <c r="S235" i="41"/>
  <c r="S236" i="41"/>
  <c r="S237" i="41"/>
  <c r="S238" i="41"/>
  <c r="S239" i="41"/>
  <c r="S240" i="41"/>
  <c r="S241" i="41"/>
  <c r="S242" i="41"/>
  <c r="S243" i="41"/>
  <c r="S244" i="41"/>
  <c r="S245" i="41"/>
  <c r="S246" i="41"/>
  <c r="S247" i="41"/>
  <c r="S248" i="41"/>
  <c r="S249" i="41"/>
  <c r="S250" i="41"/>
  <c r="S251" i="41"/>
  <c r="S252" i="41"/>
  <c r="S253" i="41"/>
  <c r="S254" i="41"/>
  <c r="S255" i="41"/>
  <c r="S256" i="41"/>
  <c r="S257" i="41"/>
  <c r="S258" i="41"/>
  <c r="S259" i="41"/>
  <c r="S260" i="41"/>
  <c r="S261" i="41"/>
  <c r="S262" i="41"/>
  <c r="S263" i="41"/>
  <c r="S264" i="41"/>
  <c r="S265" i="41"/>
  <c r="S266" i="41"/>
  <c r="S267" i="41"/>
  <c r="S268" i="41"/>
  <c r="S269" i="41"/>
  <c r="S270" i="41"/>
  <c r="S271" i="41"/>
  <c r="S272" i="41"/>
  <c r="S273" i="41"/>
  <c r="S274" i="41"/>
  <c r="S275" i="41"/>
  <c r="S276" i="41"/>
  <c r="S277" i="41"/>
  <c r="S278" i="41"/>
  <c r="S279" i="41"/>
  <c r="S280" i="41"/>
  <c r="S281" i="41"/>
  <c r="S282" i="41"/>
  <c r="S283" i="41"/>
  <c r="S284" i="41"/>
  <c r="S285" i="41"/>
  <c r="S286" i="41"/>
  <c r="S287" i="41"/>
  <c r="S288" i="41"/>
  <c r="S289" i="41"/>
  <c r="S290" i="41"/>
  <c r="S291" i="41"/>
  <c r="S292" i="41"/>
  <c r="S293" i="41"/>
  <c r="S294" i="41"/>
  <c r="S295" i="41"/>
  <c r="S296" i="41"/>
  <c r="S297" i="41"/>
  <c r="S298" i="41"/>
  <c r="S299" i="41"/>
  <c r="S300" i="41"/>
  <c r="S301" i="41"/>
  <c r="S302" i="41"/>
  <c r="S303" i="41"/>
  <c r="S304" i="41"/>
  <c r="S305" i="41"/>
  <c r="S306" i="41"/>
  <c r="S307" i="41"/>
  <c r="S308" i="41"/>
  <c r="S309" i="41"/>
  <c r="S310" i="41"/>
  <c r="S311" i="41"/>
  <c r="S312" i="41"/>
  <c r="S313" i="41"/>
  <c r="S314" i="41"/>
  <c r="S315" i="41"/>
  <c r="S316" i="41"/>
  <c r="S317" i="41"/>
  <c r="S318" i="41"/>
  <c r="S319" i="41"/>
  <c r="S320" i="41"/>
  <c r="S321" i="41"/>
  <c r="S322" i="41"/>
  <c r="S323" i="41"/>
  <c r="S324" i="41"/>
  <c r="S325" i="41"/>
  <c r="S326" i="41"/>
  <c r="S327" i="41"/>
  <c r="S328" i="41"/>
  <c r="S329" i="41"/>
  <c r="S330" i="41"/>
  <c r="S331" i="41"/>
  <c r="S332" i="41"/>
  <c r="S333" i="41"/>
  <c r="S334" i="41"/>
  <c r="S335" i="41"/>
  <c r="S336" i="41"/>
  <c r="S337" i="41"/>
  <c r="S338" i="41"/>
  <c r="S339" i="41"/>
  <c r="S340" i="41"/>
  <c r="S341" i="41"/>
  <c r="S342" i="41"/>
  <c r="S343" i="41"/>
  <c r="S344" i="41"/>
  <c r="S345" i="41"/>
  <c r="S346" i="41"/>
  <c r="S347" i="41"/>
  <c r="S348" i="41"/>
  <c r="S349" i="41"/>
  <c r="S350" i="41"/>
  <c r="S351" i="41"/>
  <c r="S352" i="41"/>
  <c r="S353" i="41"/>
  <c r="S354" i="41"/>
  <c r="S355" i="41"/>
  <c r="S356" i="41"/>
  <c r="S357" i="41"/>
  <c r="S358" i="41"/>
  <c r="S359" i="41"/>
  <c r="S360" i="41"/>
  <c r="S361" i="41"/>
  <c r="S362" i="41"/>
  <c r="S363" i="41"/>
  <c r="S364" i="41"/>
  <c r="S365" i="41"/>
  <c r="S366" i="41"/>
  <c r="S367" i="41"/>
  <c r="S368" i="41"/>
  <c r="S369" i="41"/>
  <c r="S370" i="41"/>
  <c r="S371" i="41"/>
  <c r="S372" i="41"/>
  <c r="S373" i="41"/>
  <c r="S374" i="41"/>
  <c r="S375" i="41"/>
  <c r="S376" i="41"/>
  <c r="S377" i="41"/>
  <c r="S378" i="41"/>
  <c r="S379" i="41"/>
  <c r="S380" i="41"/>
  <c r="S381" i="41"/>
  <c r="S382" i="41"/>
  <c r="S383" i="41"/>
  <c r="S384" i="41"/>
  <c r="S385" i="41"/>
  <c r="S386" i="41"/>
  <c r="S387" i="41"/>
  <c r="S388" i="41"/>
  <c r="S389" i="41"/>
  <c r="S390" i="41"/>
  <c r="S391" i="41"/>
  <c r="S392" i="41"/>
  <c r="S393" i="41"/>
  <c r="S394" i="41"/>
  <c r="S395" i="41"/>
  <c r="S396" i="41"/>
  <c r="S397" i="41"/>
  <c r="S398" i="41"/>
  <c r="S399" i="41"/>
  <c r="S400" i="41"/>
  <c r="S401" i="41"/>
  <c r="S402" i="41"/>
  <c r="S403" i="41"/>
  <c r="S404" i="41"/>
  <c r="S405" i="41"/>
  <c r="S406" i="41"/>
  <c r="S407" i="41"/>
  <c r="S408" i="41"/>
  <c r="S409" i="41"/>
  <c r="S410" i="41"/>
  <c r="S411" i="41"/>
  <c r="S412" i="41"/>
  <c r="S413" i="41"/>
  <c r="S414" i="41"/>
  <c r="S415" i="41"/>
  <c r="S416" i="41"/>
  <c r="S417" i="41"/>
  <c r="S418" i="41"/>
  <c r="S419" i="41"/>
  <c r="S420" i="41"/>
  <c r="S421" i="41"/>
  <c r="S422" i="41"/>
  <c r="S423" i="41"/>
  <c r="S424" i="41"/>
  <c r="S425" i="41"/>
  <c r="S426" i="41"/>
  <c r="S427" i="41"/>
  <c r="S428" i="41"/>
  <c r="S429" i="41"/>
  <c r="S430" i="41"/>
  <c r="S431" i="41"/>
  <c r="S432" i="41"/>
  <c r="S433" i="41"/>
  <c r="S434" i="41"/>
  <c r="S435" i="41"/>
  <c r="S436" i="41"/>
  <c r="S437" i="41"/>
  <c r="S438" i="41"/>
  <c r="S439" i="41"/>
  <c r="S440" i="41"/>
  <c r="S441" i="41"/>
  <c r="S442" i="41"/>
  <c r="S443" i="41"/>
  <c r="S444" i="41"/>
  <c r="S445" i="41"/>
  <c r="S446" i="41"/>
  <c r="S447" i="41"/>
  <c r="S448" i="41"/>
  <c r="S449" i="41"/>
  <c r="S450" i="41"/>
  <c r="S451" i="41"/>
  <c r="S452" i="41"/>
  <c r="S453" i="41"/>
  <c r="S454" i="41"/>
  <c r="S455" i="41"/>
  <c r="S456" i="41"/>
  <c r="S457" i="41"/>
  <c r="S458" i="41"/>
  <c r="S459" i="41"/>
  <c r="S460" i="41"/>
  <c r="S461" i="41"/>
  <c r="S462" i="41"/>
  <c r="S463" i="41"/>
  <c r="S464" i="41"/>
  <c r="S465" i="41"/>
  <c r="S466" i="41"/>
  <c r="S467" i="41"/>
  <c r="S468" i="41"/>
  <c r="S469" i="41"/>
  <c r="S470" i="41"/>
  <c r="S471" i="41"/>
  <c r="S472" i="41"/>
  <c r="S473" i="41"/>
  <c r="S474" i="41"/>
  <c r="S475" i="41"/>
  <c r="S476" i="41"/>
  <c r="S477" i="41"/>
  <c r="S478" i="41"/>
  <c r="S479" i="41"/>
  <c r="S480" i="41"/>
  <c r="S481" i="41"/>
  <c r="S482" i="41"/>
  <c r="S483" i="41"/>
  <c r="S484" i="41"/>
  <c r="S485" i="41"/>
  <c r="S486" i="41"/>
  <c r="S487" i="41"/>
  <c r="S488" i="41"/>
  <c r="S489" i="41"/>
  <c r="S490" i="41"/>
  <c r="S491" i="41"/>
  <c r="S492" i="41"/>
  <c r="S493" i="41"/>
  <c r="S494" i="41"/>
  <c r="S495" i="41"/>
  <c r="S496" i="41"/>
  <c r="S497" i="41"/>
  <c r="S498" i="41"/>
  <c r="S499" i="41"/>
  <c r="S500" i="41"/>
  <c r="S501" i="41"/>
  <c r="S502" i="41"/>
  <c r="S503" i="41"/>
  <c r="S504" i="41"/>
  <c r="S505" i="41"/>
  <c r="S506" i="41"/>
  <c r="S507" i="41"/>
  <c r="S508" i="41"/>
  <c r="S509" i="41"/>
  <c r="S510" i="41"/>
  <c r="S511" i="41"/>
  <c r="S512" i="41"/>
  <c r="S513" i="41"/>
  <c r="S514" i="41"/>
  <c r="S515" i="41"/>
  <c r="S516" i="41"/>
  <c r="S517" i="41"/>
  <c r="S518" i="41"/>
  <c r="S519" i="41"/>
  <c r="S520" i="41"/>
  <c r="S521" i="41"/>
  <c r="S522" i="41"/>
  <c r="S523" i="41"/>
  <c r="S524" i="41"/>
  <c r="S525" i="41"/>
  <c r="S526" i="41"/>
  <c r="S527" i="41"/>
  <c r="S528" i="41"/>
  <c r="S529" i="41"/>
  <c r="S530" i="41"/>
  <c r="S531" i="41"/>
  <c r="S532" i="41"/>
  <c r="S533" i="41"/>
  <c r="S534" i="41"/>
  <c r="S535" i="41"/>
  <c r="S536" i="41"/>
  <c r="S537" i="41"/>
  <c r="S538" i="41"/>
  <c r="S539" i="41"/>
  <c r="S540" i="41"/>
  <c r="S541" i="41"/>
  <c r="S542" i="41"/>
  <c r="S543" i="41"/>
  <c r="S544" i="41"/>
  <c r="S545" i="41"/>
  <c r="S546" i="41"/>
  <c r="S547" i="41"/>
  <c r="S548" i="41"/>
  <c r="S549" i="41"/>
  <c r="S550" i="41"/>
  <c r="S551" i="41"/>
  <c r="S552" i="41"/>
  <c r="S553" i="41"/>
  <c r="S554" i="41"/>
  <c r="S555" i="41"/>
  <c r="S556" i="41"/>
  <c r="S557" i="41"/>
  <c r="S558" i="41"/>
  <c r="S559" i="41"/>
  <c r="S560" i="41"/>
  <c r="S561" i="41"/>
  <c r="S562" i="41"/>
  <c r="S563" i="41"/>
  <c r="S564" i="41"/>
  <c r="S565" i="41"/>
  <c r="S566" i="41"/>
  <c r="S567" i="41"/>
  <c r="S568" i="41"/>
  <c r="S569" i="41"/>
  <c r="S570" i="41"/>
  <c r="S571" i="41"/>
  <c r="S572" i="41"/>
  <c r="S573" i="41"/>
  <c r="S574" i="41"/>
  <c r="S575" i="41"/>
  <c r="S576" i="41"/>
  <c r="S577" i="41"/>
  <c r="S578" i="41"/>
  <c r="S579" i="41"/>
  <c r="S580" i="41"/>
  <c r="S581" i="41"/>
  <c r="S582" i="41"/>
  <c r="S583" i="41"/>
  <c r="S584" i="41"/>
  <c r="S585" i="41"/>
  <c r="S586" i="41"/>
  <c r="S587" i="41"/>
  <c r="S588" i="41"/>
  <c r="S589" i="41"/>
  <c r="S590" i="41"/>
  <c r="S591" i="41"/>
  <c r="S592" i="41"/>
  <c r="S593" i="41"/>
  <c r="S594" i="41"/>
  <c r="S595" i="41"/>
  <c r="S596" i="41"/>
  <c r="S597" i="41"/>
  <c r="S598" i="41"/>
  <c r="S599" i="41"/>
  <c r="S600" i="41"/>
  <c r="S601" i="41"/>
  <c r="S602" i="41"/>
  <c r="S603" i="41"/>
  <c r="S604" i="41"/>
  <c r="S605" i="41"/>
  <c r="S606" i="41"/>
  <c r="S607" i="41"/>
  <c r="S608" i="41"/>
  <c r="S609" i="41"/>
  <c r="S610" i="41"/>
  <c r="S611" i="41"/>
  <c r="S612" i="41"/>
  <c r="S613" i="41"/>
  <c r="S614" i="41"/>
  <c r="S615" i="41"/>
  <c r="S616" i="41"/>
  <c r="S617" i="41"/>
  <c r="S618" i="41"/>
  <c r="S619" i="41"/>
  <c r="S620" i="41"/>
  <c r="S621" i="41"/>
  <c r="S622" i="41"/>
  <c r="S623" i="41"/>
  <c r="S624" i="41"/>
  <c r="S625" i="41"/>
  <c r="S626" i="41"/>
  <c r="S627" i="41"/>
  <c r="S628" i="41"/>
  <c r="S629" i="41"/>
  <c r="S630" i="41"/>
  <c r="S631" i="41"/>
  <c r="S632" i="41"/>
  <c r="S633" i="41"/>
  <c r="S634" i="41"/>
  <c r="S635" i="41"/>
  <c r="S636" i="41"/>
  <c r="S637" i="41"/>
  <c r="S638" i="41"/>
  <c r="S639" i="41"/>
  <c r="S640" i="41"/>
  <c r="S641" i="41"/>
  <c r="S642" i="41"/>
  <c r="S643" i="41"/>
  <c r="S644" i="41"/>
  <c r="S645" i="41"/>
  <c r="S646" i="41"/>
  <c r="S647" i="41"/>
  <c r="S648" i="41"/>
  <c r="S649" i="41"/>
  <c r="S650" i="41"/>
  <c r="S651" i="41"/>
  <c r="S652" i="41"/>
  <c r="S653" i="41"/>
  <c r="S654" i="41"/>
  <c r="S655" i="41"/>
  <c r="S656" i="41"/>
  <c r="S657" i="41"/>
  <c r="S658" i="41"/>
  <c r="S659" i="41"/>
  <c r="S660" i="41"/>
  <c r="S661" i="41"/>
  <c r="S662" i="41"/>
  <c r="S663" i="41"/>
  <c r="S664" i="41"/>
  <c r="S665" i="41"/>
  <c r="S666" i="41"/>
  <c r="S667" i="41"/>
  <c r="S668" i="41"/>
  <c r="S669" i="41"/>
  <c r="S670" i="41"/>
  <c r="S671" i="41"/>
  <c r="S672" i="41"/>
  <c r="S673" i="41"/>
  <c r="S674" i="41"/>
  <c r="S675" i="41"/>
  <c r="S676" i="41"/>
  <c r="S677" i="41"/>
  <c r="S678" i="41"/>
  <c r="S679" i="41"/>
  <c r="S680" i="41"/>
  <c r="S681" i="41"/>
  <c r="S682" i="41"/>
  <c r="S683" i="41"/>
  <c r="S684" i="41"/>
  <c r="S685" i="41"/>
  <c r="S686" i="41"/>
  <c r="S687" i="41"/>
  <c r="S688" i="41"/>
  <c r="S689" i="41"/>
  <c r="S690" i="41"/>
  <c r="S691" i="41"/>
  <c r="S692" i="41"/>
  <c r="S693" i="41"/>
  <c r="S694" i="41"/>
  <c r="S695" i="41"/>
  <c r="S696" i="41"/>
  <c r="S697" i="41"/>
  <c r="S698" i="41"/>
  <c r="S699" i="41"/>
  <c r="S700" i="41"/>
  <c r="S701" i="41"/>
  <c r="S702" i="41"/>
  <c r="S703" i="41"/>
  <c r="S704" i="41"/>
  <c r="S705" i="41"/>
  <c r="S706" i="41"/>
  <c r="S707" i="41"/>
  <c r="S708" i="41"/>
  <c r="S709" i="41"/>
  <c r="S710" i="41"/>
  <c r="S711" i="41"/>
  <c r="S712" i="41"/>
  <c r="S713" i="41"/>
  <c r="S714" i="41"/>
  <c r="S715" i="41"/>
  <c r="S716" i="41"/>
  <c r="S717" i="41"/>
  <c r="S718" i="41"/>
  <c r="S719" i="41"/>
  <c r="S720" i="41"/>
  <c r="S721" i="41"/>
  <c r="S722" i="41"/>
  <c r="S723" i="41"/>
  <c r="S724" i="41"/>
  <c r="S725" i="41"/>
  <c r="S726" i="41"/>
  <c r="S727" i="41"/>
  <c r="S728" i="41"/>
  <c r="S729" i="41"/>
  <c r="S730" i="41"/>
  <c r="S731" i="41"/>
  <c r="S732" i="41"/>
  <c r="S733" i="41"/>
  <c r="S734" i="41"/>
  <c r="S735" i="41"/>
  <c r="S736" i="41"/>
  <c r="S737" i="41"/>
  <c r="S738" i="41"/>
  <c r="S739" i="41"/>
  <c r="S740" i="41"/>
  <c r="S741" i="41"/>
  <c r="S742" i="41"/>
  <c r="S743" i="41"/>
  <c r="S744" i="41"/>
  <c r="S745" i="41"/>
  <c r="S746" i="41"/>
  <c r="S747" i="41"/>
  <c r="S748" i="41"/>
  <c r="S749" i="41"/>
  <c r="S750" i="41"/>
  <c r="S751" i="41"/>
  <c r="S752" i="41"/>
  <c r="S753" i="41"/>
  <c r="S754" i="41"/>
  <c r="S755" i="41"/>
  <c r="S756" i="41"/>
  <c r="S757" i="41"/>
  <c r="S758" i="41"/>
  <c r="S759" i="41"/>
  <c r="S760" i="41"/>
  <c r="S761" i="41"/>
  <c r="S762" i="41"/>
  <c r="S763" i="41"/>
  <c r="S764" i="41"/>
  <c r="S765" i="41"/>
  <c r="S766" i="41"/>
  <c r="S767" i="41"/>
  <c r="S768" i="41"/>
  <c r="S769" i="41"/>
  <c r="S770" i="41"/>
  <c r="S771" i="41"/>
  <c r="S772" i="41"/>
  <c r="S773" i="41"/>
  <c r="S774" i="41"/>
  <c r="S775" i="41"/>
  <c r="S776" i="41"/>
  <c r="S777" i="41"/>
  <c r="S778" i="41"/>
  <c r="S779" i="41"/>
  <c r="S780" i="41"/>
  <c r="S781" i="41"/>
  <c r="S782" i="41"/>
  <c r="S783" i="41"/>
  <c r="S784" i="41"/>
  <c r="S785" i="41"/>
  <c r="S786" i="41"/>
  <c r="S787" i="41"/>
  <c r="S788" i="41"/>
  <c r="S789" i="41"/>
  <c r="S790" i="41"/>
  <c r="S791" i="41"/>
  <c r="S792" i="41"/>
  <c r="S793" i="41"/>
  <c r="S794" i="41"/>
  <c r="S795" i="41"/>
  <c r="S796" i="41"/>
  <c r="S797" i="41"/>
  <c r="S798" i="41"/>
  <c r="S799" i="41"/>
  <c r="S800" i="41"/>
  <c r="S801" i="41"/>
  <c r="S802" i="41"/>
  <c r="S803" i="41"/>
  <c r="S804" i="41"/>
  <c r="S805" i="41"/>
  <c r="S806" i="41"/>
  <c r="S807" i="41"/>
  <c r="S808" i="41"/>
  <c r="S809" i="41"/>
  <c r="S810" i="41"/>
  <c r="S811" i="41"/>
  <c r="S812" i="41"/>
  <c r="S813" i="41"/>
  <c r="S814" i="41"/>
  <c r="S815" i="41"/>
  <c r="S816" i="41"/>
  <c r="S817" i="41"/>
  <c r="S818" i="41"/>
  <c r="S819" i="41"/>
  <c r="S820" i="41"/>
  <c r="S821" i="41"/>
  <c r="S822" i="41"/>
  <c r="S823" i="41"/>
  <c r="S824" i="41"/>
  <c r="S825" i="41"/>
  <c r="S826" i="41"/>
  <c r="S827" i="41"/>
  <c r="S828" i="41"/>
  <c r="S829" i="41"/>
  <c r="S830" i="41"/>
  <c r="S831" i="41"/>
  <c r="S832" i="41"/>
  <c r="S833" i="41"/>
  <c r="S834" i="41"/>
  <c r="S835" i="41"/>
  <c r="S836" i="41"/>
  <c r="S837" i="41"/>
  <c r="S838" i="41"/>
  <c r="S839" i="41"/>
  <c r="S840" i="41"/>
  <c r="S841" i="41"/>
  <c r="S842" i="41"/>
  <c r="S843" i="41"/>
  <c r="S844" i="41"/>
  <c r="S845" i="41"/>
  <c r="S846" i="41"/>
  <c r="S847" i="41"/>
  <c r="S848" i="41"/>
  <c r="S849" i="41"/>
  <c r="S850" i="41"/>
  <c r="S851" i="41"/>
  <c r="S852" i="41"/>
  <c r="S853" i="41"/>
  <c r="S854" i="41"/>
  <c r="S855" i="41"/>
  <c r="S856" i="41"/>
  <c r="S857" i="41"/>
  <c r="S858" i="41"/>
  <c r="S859" i="41"/>
  <c r="S860" i="41"/>
  <c r="S861" i="41"/>
  <c r="S862" i="41"/>
  <c r="S863" i="41"/>
  <c r="S864" i="41"/>
  <c r="S865" i="41"/>
  <c r="S866" i="41"/>
  <c r="S867" i="41"/>
  <c r="S868" i="41"/>
  <c r="S869" i="41"/>
  <c r="S870" i="41"/>
  <c r="S871" i="41"/>
  <c r="S872" i="41"/>
  <c r="S873" i="41"/>
  <c r="S874" i="41"/>
  <c r="S875" i="41"/>
  <c r="S876" i="41"/>
  <c r="S877" i="41"/>
  <c r="S2" i="41"/>
  <c r="N109" i="28" l="1"/>
  <c r="M109" i="28"/>
  <c r="L109" i="28"/>
  <c r="K109" i="28"/>
  <c r="J109" i="28"/>
  <c r="I109" i="28"/>
  <c r="H109" i="28"/>
  <c r="G109" i="28"/>
  <c r="F109" i="28"/>
  <c r="E109" i="28"/>
  <c r="D109" i="28"/>
  <c r="C109" i="28"/>
  <c r="M108" i="28"/>
  <c r="L108" i="28"/>
  <c r="K108" i="28"/>
  <c r="N108" i="28" s="1"/>
  <c r="J108" i="28"/>
  <c r="F108" i="28"/>
  <c r="F104" i="4" l="1"/>
  <c r="F105" i="4" s="1"/>
  <c r="E105" i="4"/>
  <c r="D105" i="4"/>
  <c r="C105" i="4"/>
  <c r="O56" i="4"/>
  <c r="N56" i="4"/>
  <c r="O55" i="4" s="1"/>
  <c r="M56" i="4" l="1"/>
  <c r="K56" i="4"/>
  <c r="J56" i="4"/>
  <c r="I56" i="4"/>
  <c r="H56" i="4"/>
  <c r="G56" i="4"/>
  <c r="F56" i="4"/>
  <c r="E56" i="4"/>
  <c r="D56" i="4"/>
  <c r="C56" i="4"/>
  <c r="L55" i="4"/>
  <c r="L56" i="4" s="1"/>
  <c r="Q93" i="34"/>
  <c r="P93" i="34"/>
  <c r="O93" i="34"/>
  <c r="N93" i="34"/>
  <c r="M93" i="34"/>
  <c r="L93" i="34"/>
  <c r="K93" i="34"/>
  <c r="J93" i="34"/>
  <c r="I93" i="34"/>
  <c r="H93" i="34"/>
  <c r="G93" i="34"/>
  <c r="F93" i="34"/>
  <c r="E93" i="34"/>
  <c r="D93" i="34"/>
  <c r="L24" i="11"/>
  <c r="E38" i="31"/>
  <c r="D38" i="31"/>
  <c r="C38" i="31"/>
  <c r="F37" i="31"/>
  <c r="F36" i="31"/>
  <c r="F35" i="31"/>
  <c r="F34" i="31"/>
  <c r="F33" i="31"/>
  <c r="F32" i="31"/>
  <c r="F31" i="31"/>
  <c r="F30" i="31"/>
  <c r="F29" i="31"/>
  <c r="F28" i="31"/>
  <c r="F27" i="31"/>
  <c r="M20" i="31"/>
  <c r="N20" i="31"/>
  <c r="O19" i="31" s="1"/>
  <c r="L20" i="31"/>
  <c r="K20" i="31"/>
  <c r="J20" i="31"/>
  <c r="I20" i="31"/>
  <c r="H20" i="31"/>
  <c r="G20" i="31"/>
  <c r="F20" i="31"/>
  <c r="E20" i="31"/>
  <c r="D20" i="31"/>
  <c r="C20" i="31"/>
  <c r="M97" i="28"/>
  <c r="L97" i="28"/>
  <c r="K97" i="28"/>
  <c r="M96" i="28"/>
  <c r="L96" i="28"/>
  <c r="K96" i="28"/>
  <c r="N96" i="28" s="1"/>
  <c r="M95" i="28"/>
  <c r="L95" i="28"/>
  <c r="K95" i="28"/>
  <c r="M94" i="28"/>
  <c r="L94" i="28"/>
  <c r="K94" i="28"/>
  <c r="M93" i="28"/>
  <c r="L93" i="28"/>
  <c r="K93" i="28"/>
  <c r="M92" i="28"/>
  <c r="L92" i="28"/>
  <c r="K92" i="28"/>
  <c r="N92" i="28" s="1"/>
  <c r="M91" i="28"/>
  <c r="L91" i="28"/>
  <c r="K91" i="28"/>
  <c r="M90" i="28"/>
  <c r="L90" i="28"/>
  <c r="K90" i="28"/>
  <c r="N90" i="28" s="1"/>
  <c r="M89" i="28"/>
  <c r="L89" i="28"/>
  <c r="K89" i="28"/>
  <c r="M88" i="28"/>
  <c r="L88" i="28"/>
  <c r="K88" i="28"/>
  <c r="N88" i="28" s="1"/>
  <c r="M87" i="28"/>
  <c r="L87" i="28"/>
  <c r="K87" i="28"/>
  <c r="M86" i="28"/>
  <c r="L86" i="28"/>
  <c r="K86" i="28"/>
  <c r="N86" i="28" s="1"/>
  <c r="M85" i="28"/>
  <c r="L85" i="28"/>
  <c r="K85" i="28"/>
  <c r="M84" i="28"/>
  <c r="L84" i="28"/>
  <c r="K84" i="28"/>
  <c r="N84" i="28" s="1"/>
  <c r="M83" i="28"/>
  <c r="L83" i="28"/>
  <c r="K83" i="28"/>
  <c r="M82" i="28"/>
  <c r="L82" i="28"/>
  <c r="K82" i="28"/>
  <c r="N82" i="28" s="1"/>
  <c r="M81" i="28"/>
  <c r="L81" i="28"/>
  <c r="K81" i="28"/>
  <c r="M80" i="28"/>
  <c r="L80" i="28"/>
  <c r="K80" i="28"/>
  <c r="N80" i="28" s="1"/>
  <c r="M79" i="28"/>
  <c r="L79" i="28"/>
  <c r="K79" i="28"/>
  <c r="M78" i="28"/>
  <c r="L78" i="28"/>
  <c r="K78" i="28"/>
  <c r="N78" i="28" s="1"/>
  <c r="M77" i="28"/>
  <c r="L77" i="28"/>
  <c r="K77" i="28"/>
  <c r="M76" i="28"/>
  <c r="L76" i="28"/>
  <c r="K76" i="28"/>
  <c r="N76" i="28" s="1"/>
  <c r="M75" i="28"/>
  <c r="L75" i="28"/>
  <c r="K75" i="28"/>
  <c r="M74" i="28"/>
  <c r="L74" i="28"/>
  <c r="K74" i="28"/>
  <c r="M73" i="28"/>
  <c r="L73" i="28"/>
  <c r="K73" i="28"/>
  <c r="E99" i="28"/>
  <c r="D99" i="28"/>
  <c r="C99" i="28"/>
  <c r="J97" i="28"/>
  <c r="J96" i="28"/>
  <c r="J95" i="28"/>
  <c r="J94" i="28"/>
  <c r="J93" i="28"/>
  <c r="J92" i="28"/>
  <c r="J91" i="28"/>
  <c r="J90" i="28"/>
  <c r="J89" i="28"/>
  <c r="J88" i="28"/>
  <c r="J87" i="28"/>
  <c r="J86" i="28"/>
  <c r="J85" i="28"/>
  <c r="J84" i="28"/>
  <c r="J83" i="28"/>
  <c r="J82" i="28"/>
  <c r="J81" i="28"/>
  <c r="J80" i="28"/>
  <c r="J79" i="28"/>
  <c r="J78" i="28"/>
  <c r="J77" i="28"/>
  <c r="J76" i="28"/>
  <c r="J75" i="28"/>
  <c r="J74" i="28"/>
  <c r="J73" i="28"/>
  <c r="F98" i="28"/>
  <c r="F97" i="28"/>
  <c r="F96" i="28"/>
  <c r="F95" i="28"/>
  <c r="F94" i="28"/>
  <c r="F93" i="28"/>
  <c r="F92" i="28"/>
  <c r="F91" i="28"/>
  <c r="F90" i="28"/>
  <c r="F89" i="28"/>
  <c r="F88" i="28"/>
  <c r="F87" i="28"/>
  <c r="F86" i="28"/>
  <c r="F85" i="28"/>
  <c r="F84" i="28"/>
  <c r="F83" i="28"/>
  <c r="F82" i="28"/>
  <c r="F81" i="28"/>
  <c r="F80" i="28"/>
  <c r="F79" i="28"/>
  <c r="F78" i="28"/>
  <c r="F77" i="28"/>
  <c r="F76" i="28"/>
  <c r="F75" i="28"/>
  <c r="F74" i="28"/>
  <c r="F73" i="28"/>
  <c r="N62" i="28"/>
  <c r="M61" i="28"/>
  <c r="M60" i="28"/>
  <c r="M59" i="28"/>
  <c r="M58" i="28"/>
  <c r="M57" i="28"/>
  <c r="M56" i="28"/>
  <c r="M55" i="28"/>
  <c r="O62" i="28"/>
  <c r="P61" i="28" s="1"/>
  <c r="L62" i="28"/>
  <c r="K62" i="28"/>
  <c r="J62" i="28"/>
  <c r="I62" i="28"/>
  <c r="H62" i="28"/>
  <c r="G62" i="28"/>
  <c r="F62" i="28"/>
  <c r="E62" i="28"/>
  <c r="D62" i="28"/>
  <c r="C62" i="28"/>
  <c r="N75" i="28" l="1"/>
  <c r="N91" i="28"/>
  <c r="N95" i="28"/>
  <c r="O13" i="31"/>
  <c r="O14" i="31"/>
  <c r="O12" i="31"/>
  <c r="O15" i="31"/>
  <c r="O17" i="31"/>
  <c r="O16" i="31"/>
  <c r="F38" i="31"/>
  <c r="O9" i="31"/>
  <c r="O10" i="31"/>
  <c r="O11" i="31"/>
  <c r="O18" i="31"/>
  <c r="N74" i="28"/>
  <c r="N94" i="28"/>
  <c r="F99" i="28"/>
  <c r="N79" i="28"/>
  <c r="N83" i="28"/>
  <c r="P55" i="28"/>
  <c r="P58" i="28"/>
  <c r="N87" i="28"/>
  <c r="N77" i="28"/>
  <c r="N81" i="28"/>
  <c r="N85" i="28"/>
  <c r="N89" i="28"/>
  <c r="N93" i="28"/>
  <c r="N97" i="28"/>
  <c r="G99" i="28"/>
  <c r="K98" i="28"/>
  <c r="K99" i="28" s="1"/>
  <c r="N73" i="28"/>
  <c r="L98" i="28"/>
  <c r="M98" i="28"/>
  <c r="P56" i="28"/>
  <c r="P57" i="28"/>
  <c r="P59" i="28"/>
  <c r="P60" i="28"/>
  <c r="M62" i="28"/>
  <c r="L36" i="28"/>
  <c r="M38" i="28"/>
  <c r="L37" i="28"/>
  <c r="L35" i="28"/>
  <c r="L34" i="28"/>
  <c r="L33" i="28"/>
  <c r="L32" i="28"/>
  <c r="L31" i="28"/>
  <c r="L30" i="28"/>
  <c r="L29" i="28"/>
  <c r="L28" i="28"/>
  <c r="L27" i="28"/>
  <c r="L26" i="28"/>
  <c r="L25" i="28"/>
  <c r="L24" i="28"/>
  <c r="L23" i="28"/>
  <c r="L22" i="28"/>
  <c r="L21" i="28"/>
  <c r="L20" i="28"/>
  <c r="L19" i="28"/>
  <c r="L18" i="28"/>
  <c r="L17" i="28"/>
  <c r="L16" i="28"/>
  <c r="L15" i="28"/>
  <c r="L14" i="28"/>
  <c r="L13" i="28"/>
  <c r="L12" i="28"/>
  <c r="L11" i="28"/>
  <c r="N38" i="28"/>
  <c r="K38" i="28"/>
  <c r="J38" i="28"/>
  <c r="I38" i="28"/>
  <c r="H38" i="28"/>
  <c r="G38" i="28"/>
  <c r="F38" i="28"/>
  <c r="E38" i="28"/>
  <c r="D38" i="28"/>
  <c r="C38" i="28"/>
  <c r="F94" i="22"/>
  <c r="F93" i="22"/>
  <c r="E96" i="22"/>
  <c r="D96" i="22"/>
  <c r="C96" i="22"/>
  <c r="F85" i="22"/>
  <c r="F84" i="22"/>
  <c r="F83" i="22"/>
  <c r="F82" i="22"/>
  <c r="F81" i="22"/>
  <c r="F80" i="22"/>
  <c r="F79" i="22"/>
  <c r="F78" i="22"/>
  <c r="F77" i="22"/>
  <c r="F76" i="22"/>
  <c r="F75" i="22"/>
  <c r="F74" i="22"/>
  <c r="F73" i="22"/>
  <c r="F72" i="22"/>
  <c r="F71" i="22"/>
  <c r="F70" i="22"/>
  <c r="F69" i="22"/>
  <c r="F68" i="22"/>
  <c r="F67" i="22"/>
  <c r="F66" i="22"/>
  <c r="F65" i="22"/>
  <c r="E86" i="22"/>
  <c r="D86" i="22"/>
  <c r="C86" i="22"/>
  <c r="F91" i="22"/>
  <c r="F90" i="22"/>
  <c r="F89" i="22"/>
  <c r="F88" i="22"/>
  <c r="F87" i="22"/>
  <c r="F92" i="22" s="1"/>
  <c r="E92" i="22"/>
  <c r="D92" i="22"/>
  <c r="C92" i="22"/>
  <c r="F95" i="22"/>
  <c r="F96" i="22" s="1"/>
  <c r="E95" i="22"/>
  <c r="D95" i="22"/>
  <c r="C95" i="22"/>
  <c r="N57" i="22"/>
  <c r="O55" i="22" s="1"/>
  <c r="M57" i="22"/>
  <c r="K57" i="22"/>
  <c r="J57" i="22"/>
  <c r="I57" i="22"/>
  <c r="H57" i="22"/>
  <c r="G57" i="22"/>
  <c r="F57" i="22"/>
  <c r="E57" i="22"/>
  <c r="D57" i="22"/>
  <c r="C57" i="22"/>
  <c r="L56" i="22"/>
  <c r="L55" i="22"/>
  <c r="I46" i="22"/>
  <c r="J46" i="22"/>
  <c r="K46" i="22"/>
  <c r="N46" i="22"/>
  <c r="O45" i="22" s="1"/>
  <c r="M46" i="22"/>
  <c r="H46" i="22"/>
  <c r="G46" i="22"/>
  <c r="F46" i="22"/>
  <c r="E46" i="22"/>
  <c r="D46" i="22"/>
  <c r="C46" i="22"/>
  <c r="L45" i="22"/>
  <c r="L44" i="22"/>
  <c r="L43" i="22"/>
  <c r="L42" i="22"/>
  <c r="L41" i="22"/>
  <c r="M32" i="22"/>
  <c r="L31" i="22"/>
  <c r="L30" i="22"/>
  <c r="L29" i="22"/>
  <c r="L28" i="22"/>
  <c r="L27" i="22"/>
  <c r="L26" i="22"/>
  <c r="L25" i="22"/>
  <c r="L24" i="22"/>
  <c r="L23" i="22"/>
  <c r="L22" i="22"/>
  <c r="L21" i="22"/>
  <c r="L20" i="22"/>
  <c r="L19" i="22"/>
  <c r="L18" i="22"/>
  <c r="L17" i="22"/>
  <c r="L16" i="22"/>
  <c r="L15" i="22"/>
  <c r="L14" i="22"/>
  <c r="L13" i="22"/>
  <c r="L12" i="22"/>
  <c r="L11" i="22"/>
  <c r="N32" i="22"/>
  <c r="O22" i="22" s="1"/>
  <c r="K32" i="22"/>
  <c r="J32" i="22"/>
  <c r="I32" i="22"/>
  <c r="H32" i="22"/>
  <c r="G32" i="22"/>
  <c r="F32" i="22"/>
  <c r="E32" i="22"/>
  <c r="D32" i="22"/>
  <c r="C32" i="22"/>
  <c r="E25" i="8"/>
  <c r="D25" i="8"/>
  <c r="C25" i="8"/>
  <c r="F24" i="8"/>
  <c r="J17" i="8" s="1"/>
  <c r="F23" i="8"/>
  <c r="F25" i="8" s="1"/>
  <c r="F39" i="27"/>
  <c r="F38" i="27"/>
  <c r="F37" i="27"/>
  <c r="E40" i="27"/>
  <c r="D40" i="27"/>
  <c r="C40" i="27"/>
  <c r="G29" i="27"/>
  <c r="F32" i="27"/>
  <c r="E32" i="27"/>
  <c r="C32" i="27"/>
  <c r="G31" i="27"/>
  <c r="G32" i="27" s="1"/>
  <c r="H31" i="27" s="1"/>
  <c r="J17" i="27"/>
  <c r="J20" i="27" s="1"/>
  <c r="I17" i="27"/>
  <c r="H20" i="27"/>
  <c r="G20" i="27"/>
  <c r="F20" i="27"/>
  <c r="E20" i="27"/>
  <c r="D20" i="27"/>
  <c r="C20" i="27"/>
  <c r="I19" i="27"/>
  <c r="O20" i="31" l="1"/>
  <c r="P62" i="28"/>
  <c r="L99" i="28"/>
  <c r="N98" i="28"/>
  <c r="H99" i="28"/>
  <c r="J98" i="28"/>
  <c r="O38" i="28"/>
  <c r="O26" i="28"/>
  <c r="O14" i="28"/>
  <c r="O37" i="28"/>
  <c r="O25" i="28"/>
  <c r="O13" i="28"/>
  <c r="O16" i="28"/>
  <c r="O36" i="28"/>
  <c r="O24" i="28"/>
  <c r="O12" i="28"/>
  <c r="O17" i="28"/>
  <c r="O35" i="28"/>
  <c r="O23" i="28"/>
  <c r="O11" i="28"/>
  <c r="O18" i="28"/>
  <c r="O15" i="28"/>
  <c r="O34" i="28"/>
  <c r="O22" i="28"/>
  <c r="O30" i="28"/>
  <c r="O33" i="28"/>
  <c r="O21" i="28"/>
  <c r="O31" i="28"/>
  <c r="O28" i="28"/>
  <c r="O32" i="28"/>
  <c r="O20" i="28"/>
  <c r="O19" i="28"/>
  <c r="O29" i="28"/>
  <c r="O27" i="28"/>
  <c r="L38" i="28"/>
  <c r="F86" i="22"/>
  <c r="O11" i="22"/>
  <c r="L57" i="22"/>
  <c r="O56" i="22"/>
  <c r="O57" i="22" s="1"/>
  <c r="O42" i="22"/>
  <c r="O43" i="22"/>
  <c r="O41" i="22"/>
  <c r="O44" i="22"/>
  <c r="L46" i="22"/>
  <c r="O23" i="22"/>
  <c r="O24" i="22"/>
  <c r="O25" i="22"/>
  <c r="O27" i="22"/>
  <c r="O28" i="22"/>
  <c r="O29" i="22"/>
  <c r="O30" i="22"/>
  <c r="O19" i="22"/>
  <c r="O20" i="22"/>
  <c r="O13" i="22"/>
  <c r="O26" i="22"/>
  <c r="O15" i="22"/>
  <c r="O16" i="22"/>
  <c r="O17" i="22"/>
  <c r="O18" i="22"/>
  <c r="O31" i="22"/>
  <c r="O21" i="22"/>
  <c r="O12" i="22"/>
  <c r="O14" i="22"/>
  <c r="L32" i="22"/>
  <c r="O7" i="8"/>
  <c r="F40" i="27"/>
  <c r="I20" i="27"/>
  <c r="H29" i="27"/>
  <c r="I99" i="28" l="1"/>
  <c r="J99" i="28"/>
  <c r="O46" i="22"/>
  <c r="O32" i="22"/>
  <c r="E34" i="2"/>
  <c r="D34" i="2"/>
  <c r="J12" i="5"/>
  <c r="J11" i="5"/>
  <c r="J10" i="5"/>
  <c r="J9" i="5"/>
  <c r="J8" i="5"/>
  <c r="J7" i="5"/>
  <c r="J6" i="5"/>
  <c r="N99" i="28" l="1"/>
  <c r="M99" i="28"/>
  <c r="Q31" i="4"/>
  <c r="E89" i="4"/>
  <c r="D89" i="4"/>
  <c r="C89" i="4"/>
  <c r="F88" i="4"/>
  <c r="Q36" i="4" s="1"/>
  <c r="F87" i="4"/>
  <c r="Q35" i="4" s="1"/>
  <c r="F86" i="4"/>
  <c r="Q34" i="4" s="1"/>
  <c r="F85" i="4"/>
  <c r="Q33" i="4" s="1"/>
  <c r="F84" i="4"/>
  <c r="Q32" i="4" s="1"/>
  <c r="F83" i="4"/>
  <c r="F82" i="4"/>
  <c r="P37" i="4"/>
  <c r="O36" i="4"/>
  <c r="O35" i="4"/>
  <c r="O34" i="4"/>
  <c r="O33" i="4"/>
  <c r="O32" i="4"/>
  <c r="O31" i="4"/>
  <c r="O30" i="4"/>
  <c r="I37" i="4"/>
  <c r="N37" i="4"/>
  <c r="M37" i="4"/>
  <c r="L37" i="4"/>
  <c r="K37" i="4"/>
  <c r="J37" i="4"/>
  <c r="H37" i="4"/>
  <c r="G37" i="4"/>
  <c r="F37" i="4"/>
  <c r="E37" i="4"/>
  <c r="D37" i="4"/>
  <c r="C37" i="4"/>
  <c r="N46" i="4"/>
  <c r="N45" i="4"/>
  <c r="N44" i="4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G77" i="13"/>
  <c r="G76" i="13"/>
  <c r="G75" i="13"/>
  <c r="G74" i="13"/>
  <c r="G73" i="13"/>
  <c r="G72" i="13"/>
  <c r="G71" i="13"/>
  <c r="G70" i="13"/>
  <c r="G69" i="13"/>
  <c r="G68" i="13"/>
  <c r="G67" i="13"/>
  <c r="G66" i="13"/>
  <c r="G65" i="13"/>
  <c r="G64" i="13"/>
  <c r="G63" i="13"/>
  <c r="G62" i="13"/>
  <c r="G61" i="13"/>
  <c r="G60" i="13"/>
  <c r="G59" i="13"/>
  <c r="G58" i="13"/>
  <c r="G57" i="13"/>
  <c r="G56" i="13"/>
  <c r="G55" i="13"/>
  <c r="G54" i="13"/>
  <c r="G53" i="13"/>
  <c r="G52" i="13"/>
  <c r="G51" i="13"/>
  <c r="G50" i="13"/>
  <c r="G49" i="13"/>
  <c r="G48" i="13"/>
  <c r="G47" i="13"/>
  <c r="F89" i="4" l="1"/>
  <c r="O37" i="4"/>
  <c r="Q30" i="4"/>
  <c r="Q37" i="4" s="1"/>
  <c r="R30" i="4" s="1"/>
  <c r="AE98" i="24"/>
  <c r="AD98" i="24"/>
  <c r="AC98" i="24"/>
  <c r="AB98" i="24"/>
  <c r="AA98" i="24"/>
  <c r="Z98" i="24"/>
  <c r="Y98" i="24"/>
  <c r="X98" i="24"/>
  <c r="W98" i="24"/>
  <c r="V98" i="24"/>
  <c r="U98" i="24"/>
  <c r="T98" i="24"/>
  <c r="S98" i="24"/>
  <c r="R98" i="24"/>
  <c r="Q98" i="24"/>
  <c r="P98" i="24"/>
  <c r="O98" i="24"/>
  <c r="N98" i="24"/>
  <c r="M98" i="24"/>
  <c r="L98" i="24"/>
  <c r="K98" i="24"/>
  <c r="J98" i="24"/>
  <c r="I98" i="24"/>
  <c r="H98" i="24"/>
  <c r="G98" i="24"/>
  <c r="F98" i="24"/>
  <c r="E98" i="24"/>
  <c r="D98" i="24"/>
  <c r="O38" i="21"/>
  <c r="E119" i="21"/>
  <c r="D119" i="21"/>
  <c r="C119" i="21"/>
  <c r="F118" i="21"/>
  <c r="F117" i="21"/>
  <c r="O37" i="21" s="1"/>
  <c r="F116" i="21"/>
  <c r="O36" i="21" s="1"/>
  <c r="F115" i="21"/>
  <c r="O35" i="21" s="1"/>
  <c r="F114" i="21"/>
  <c r="O34" i="21" s="1"/>
  <c r="F113" i="21"/>
  <c r="O33" i="21" s="1"/>
  <c r="F112" i="21"/>
  <c r="O32" i="21" s="1"/>
  <c r="F111" i="21"/>
  <c r="O31" i="21" s="1"/>
  <c r="F110" i="21"/>
  <c r="O30" i="21" s="1"/>
  <c r="F109" i="21"/>
  <c r="O29" i="21" s="1"/>
  <c r="F108" i="21"/>
  <c r="O28" i="21" s="1"/>
  <c r="F107" i="21"/>
  <c r="O27" i="21" s="1"/>
  <c r="F106" i="21"/>
  <c r="O26" i="21" s="1"/>
  <c r="F105" i="21"/>
  <c r="O25" i="21" s="1"/>
  <c r="F104" i="21"/>
  <c r="O24" i="21" s="1"/>
  <c r="F103" i="21"/>
  <c r="O23" i="21" s="1"/>
  <c r="F102" i="21"/>
  <c r="O22" i="21" s="1"/>
  <c r="F101" i="21"/>
  <c r="O21" i="21" s="1"/>
  <c r="F100" i="21"/>
  <c r="O20" i="21" s="1"/>
  <c r="F99" i="21"/>
  <c r="O19" i="21" s="1"/>
  <c r="F98" i="21"/>
  <c r="O18" i="21" s="1"/>
  <c r="F97" i="21"/>
  <c r="O17" i="21" s="1"/>
  <c r="F96" i="21"/>
  <c r="O16" i="21" s="1"/>
  <c r="F95" i="21"/>
  <c r="O15" i="21" s="1"/>
  <c r="F94" i="21"/>
  <c r="O14" i="21" s="1"/>
  <c r="F93" i="21"/>
  <c r="O13" i="21" s="1"/>
  <c r="F92" i="21"/>
  <c r="O12" i="21" s="1"/>
  <c r="F91" i="21"/>
  <c r="O11" i="21" s="1"/>
  <c r="F90" i="21"/>
  <c r="O10" i="21" s="1"/>
  <c r="F89" i="21"/>
  <c r="O9" i="21" s="1"/>
  <c r="F88" i="21"/>
  <c r="O8" i="21" s="1"/>
  <c r="F87" i="21"/>
  <c r="O7" i="21" s="1"/>
  <c r="R35" i="4" l="1"/>
  <c r="R36" i="4"/>
  <c r="R33" i="4"/>
  <c r="R32" i="4"/>
  <c r="R34" i="4"/>
  <c r="R31" i="4"/>
  <c r="F119" i="21"/>
  <c r="M79" i="21"/>
  <c r="L79" i="21"/>
  <c r="K79" i="21"/>
  <c r="M78" i="21"/>
  <c r="L78" i="21"/>
  <c r="K78" i="21"/>
  <c r="M77" i="21"/>
  <c r="L77" i="21"/>
  <c r="K77" i="21"/>
  <c r="M76" i="21"/>
  <c r="L76" i="21"/>
  <c r="K76" i="21"/>
  <c r="M75" i="21"/>
  <c r="L75" i="21"/>
  <c r="K75" i="21"/>
  <c r="N75" i="21" s="1"/>
  <c r="M74" i="21"/>
  <c r="L74" i="21"/>
  <c r="K74" i="21"/>
  <c r="M73" i="21"/>
  <c r="L73" i="21"/>
  <c r="K73" i="21"/>
  <c r="N73" i="21" s="1"/>
  <c r="M72" i="21"/>
  <c r="L72" i="21"/>
  <c r="K72" i="21"/>
  <c r="M71" i="21"/>
  <c r="L71" i="21"/>
  <c r="K71" i="21"/>
  <c r="M70" i="21"/>
  <c r="L70" i="21"/>
  <c r="K70" i="21"/>
  <c r="M69" i="21"/>
  <c r="L69" i="21"/>
  <c r="K69" i="21"/>
  <c r="N69" i="21" s="1"/>
  <c r="M68" i="21"/>
  <c r="L68" i="21"/>
  <c r="K68" i="21"/>
  <c r="M67" i="21"/>
  <c r="L67" i="21"/>
  <c r="K67" i="21"/>
  <c r="N67" i="21" s="1"/>
  <c r="M66" i="21"/>
  <c r="L66" i="21"/>
  <c r="K66" i="21"/>
  <c r="M65" i="21"/>
  <c r="L65" i="21"/>
  <c r="K65" i="21"/>
  <c r="N65" i="21" s="1"/>
  <c r="L64" i="21"/>
  <c r="K64" i="21"/>
  <c r="M63" i="21"/>
  <c r="L63" i="21"/>
  <c r="K63" i="21"/>
  <c r="N63" i="21" s="1"/>
  <c r="M62" i="21"/>
  <c r="L62" i="21"/>
  <c r="K62" i="21"/>
  <c r="N62" i="21" s="1"/>
  <c r="M61" i="21"/>
  <c r="L61" i="21"/>
  <c r="K61" i="21"/>
  <c r="N61" i="21" s="1"/>
  <c r="M60" i="21"/>
  <c r="L60" i="21"/>
  <c r="K60" i="21"/>
  <c r="M59" i="21"/>
  <c r="L59" i="21"/>
  <c r="K59" i="21"/>
  <c r="N59" i="21" s="1"/>
  <c r="M58" i="21"/>
  <c r="L58" i="21"/>
  <c r="K58" i="21"/>
  <c r="N58" i="21" s="1"/>
  <c r="M57" i="21"/>
  <c r="L57" i="21"/>
  <c r="K57" i="21"/>
  <c r="N57" i="21" s="1"/>
  <c r="M56" i="21"/>
  <c r="L56" i="21"/>
  <c r="K56" i="21"/>
  <c r="M55" i="21"/>
  <c r="L55" i="21"/>
  <c r="K55" i="21"/>
  <c r="M54" i="21"/>
  <c r="L54" i="21"/>
  <c r="K54" i="21"/>
  <c r="N54" i="21" s="1"/>
  <c r="M53" i="21"/>
  <c r="L53" i="21"/>
  <c r="K53" i="21"/>
  <c r="N53" i="21" s="1"/>
  <c r="M52" i="21"/>
  <c r="L52" i="21"/>
  <c r="K52" i="21"/>
  <c r="M51" i="21"/>
  <c r="L51" i="21"/>
  <c r="K51" i="21"/>
  <c r="M50" i="21"/>
  <c r="L50" i="21"/>
  <c r="K50" i="21"/>
  <c r="N50" i="21" s="1"/>
  <c r="M49" i="21"/>
  <c r="L49" i="21"/>
  <c r="K49" i="21"/>
  <c r="N49" i="21" s="1"/>
  <c r="M48" i="21"/>
  <c r="L48" i="21"/>
  <c r="K48" i="21"/>
  <c r="N55" i="21"/>
  <c r="N51" i="21"/>
  <c r="I80" i="21"/>
  <c r="H80" i="21"/>
  <c r="G80" i="21"/>
  <c r="J79" i="21"/>
  <c r="J78" i="21"/>
  <c r="J77" i="21"/>
  <c r="J76" i="21"/>
  <c r="J75" i="21"/>
  <c r="J74" i="21"/>
  <c r="J73" i="21"/>
  <c r="J72" i="21"/>
  <c r="J71" i="21"/>
  <c r="J70" i="21"/>
  <c r="J69" i="21"/>
  <c r="J68" i="21"/>
  <c r="J67" i="21"/>
  <c r="J66" i="21"/>
  <c r="J65" i="21"/>
  <c r="J64" i="21"/>
  <c r="J63" i="21"/>
  <c r="J62" i="21"/>
  <c r="J61" i="21"/>
  <c r="J60" i="21"/>
  <c r="J59" i="21"/>
  <c r="J58" i="21"/>
  <c r="J57" i="21"/>
  <c r="J56" i="21"/>
  <c r="J55" i="21"/>
  <c r="J54" i="21"/>
  <c r="J53" i="21"/>
  <c r="J52" i="21"/>
  <c r="J51" i="21"/>
  <c r="J50" i="21"/>
  <c r="J49" i="21"/>
  <c r="J48" i="21"/>
  <c r="E80" i="21"/>
  <c r="D80" i="21"/>
  <c r="C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5" i="21"/>
  <c r="F64" i="21"/>
  <c r="F63" i="21"/>
  <c r="F62" i="21"/>
  <c r="F61" i="21"/>
  <c r="F60" i="21"/>
  <c r="F59" i="21"/>
  <c r="F58" i="21"/>
  <c r="F57" i="21"/>
  <c r="F56" i="21"/>
  <c r="F55" i="21"/>
  <c r="F54" i="21"/>
  <c r="F53" i="21"/>
  <c r="F52" i="21"/>
  <c r="F51" i="21"/>
  <c r="F50" i="21"/>
  <c r="F49" i="21"/>
  <c r="F48" i="21"/>
  <c r="M39" i="21"/>
  <c r="N39" i="21"/>
  <c r="O39" i="21"/>
  <c r="P31" i="21" s="1"/>
  <c r="K39" i="21"/>
  <c r="J39" i="21"/>
  <c r="I39" i="21"/>
  <c r="H39" i="21"/>
  <c r="G39" i="21"/>
  <c r="F39" i="21"/>
  <c r="E39" i="21"/>
  <c r="D39" i="21"/>
  <c r="C39" i="21"/>
  <c r="L38" i="21"/>
  <c r="L37" i="21"/>
  <c r="L36" i="21"/>
  <c r="L35" i="21"/>
  <c r="L34" i="21"/>
  <c r="L33" i="21"/>
  <c r="L32" i="21"/>
  <c r="L31" i="21"/>
  <c r="L30" i="21"/>
  <c r="L29" i="21"/>
  <c r="L28" i="21"/>
  <c r="L27" i="21"/>
  <c r="L26" i="21"/>
  <c r="L25" i="21"/>
  <c r="L24" i="21"/>
  <c r="L23" i="21"/>
  <c r="L22" i="21"/>
  <c r="L21" i="21"/>
  <c r="L20" i="21"/>
  <c r="L19" i="21"/>
  <c r="L18" i="21"/>
  <c r="L17" i="21"/>
  <c r="L16" i="21"/>
  <c r="L15" i="21"/>
  <c r="L14" i="21"/>
  <c r="L13" i="21"/>
  <c r="L12" i="21"/>
  <c r="L11" i="21"/>
  <c r="L10" i="21"/>
  <c r="L9" i="21"/>
  <c r="L8" i="21"/>
  <c r="L7" i="21"/>
  <c r="H14" i="20"/>
  <c r="G14" i="20"/>
  <c r="I14" i="20"/>
  <c r="B27" i="20"/>
  <c r="B14" i="20"/>
  <c r="C22" i="19"/>
  <c r="C20" i="19"/>
  <c r="B20" i="19"/>
  <c r="B22" i="19"/>
  <c r="E13" i="19"/>
  <c r="E14" i="19" s="1"/>
  <c r="D14" i="19"/>
  <c r="C14" i="19"/>
  <c r="B14" i="19"/>
  <c r="N66" i="21" l="1"/>
  <c r="N70" i="21"/>
  <c r="N74" i="21"/>
  <c r="N78" i="21"/>
  <c r="N79" i="21"/>
  <c r="P21" i="21"/>
  <c r="P24" i="21"/>
  <c r="P23" i="21"/>
  <c r="P27" i="21"/>
  <c r="P22" i="21"/>
  <c r="N77" i="21"/>
  <c r="N48" i="21"/>
  <c r="L80" i="21"/>
  <c r="M80" i="21"/>
  <c r="P8" i="21"/>
  <c r="P33" i="21"/>
  <c r="P9" i="21"/>
  <c r="P34" i="21"/>
  <c r="P32" i="21"/>
  <c r="P10" i="21"/>
  <c r="P35" i="21"/>
  <c r="N71" i="21"/>
  <c r="P11" i="21"/>
  <c r="P36" i="21"/>
  <c r="P12" i="21"/>
  <c r="P37" i="21"/>
  <c r="P20" i="21"/>
  <c r="P38" i="21"/>
  <c r="N52" i="21"/>
  <c r="N56" i="21"/>
  <c r="N60" i="21"/>
  <c r="N64" i="21"/>
  <c r="N68" i="21"/>
  <c r="N72" i="21"/>
  <c r="N76" i="21"/>
  <c r="P25" i="21"/>
  <c r="P15" i="21"/>
  <c r="P16" i="21"/>
  <c r="P28" i="21"/>
  <c r="P13" i="21"/>
  <c r="P26" i="21"/>
  <c r="P17" i="21"/>
  <c r="P29" i="21"/>
  <c r="P18" i="21"/>
  <c r="P30" i="21"/>
  <c r="P14" i="21"/>
  <c r="P7" i="21"/>
  <c r="P19" i="21"/>
  <c r="K80" i="21"/>
  <c r="J80" i="21"/>
  <c r="F80" i="21"/>
  <c r="L39" i="21"/>
  <c r="B34" i="20"/>
  <c r="C24" i="19"/>
  <c r="B24" i="19"/>
  <c r="B22" i="10"/>
  <c r="B20" i="10"/>
  <c r="F49" i="5"/>
  <c r="E49" i="5"/>
  <c r="D49" i="5"/>
  <c r="C49" i="5"/>
  <c r="B49" i="5"/>
  <c r="G49" i="5" s="1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F30" i="5"/>
  <c r="F66" i="5" s="1"/>
  <c r="E30" i="5"/>
  <c r="E66" i="5" s="1"/>
  <c r="D30" i="5"/>
  <c r="D66" i="5" s="1"/>
  <c r="C30" i="5"/>
  <c r="C66" i="5" s="1"/>
  <c r="B30" i="5"/>
  <c r="B66" i="5" l="1"/>
  <c r="G30" i="5"/>
  <c r="G66" i="5" s="1"/>
  <c r="N80" i="21"/>
  <c r="P39" i="21"/>
  <c r="B29" i="10"/>
  <c r="K13" i="5" l="1"/>
  <c r="E13" i="5"/>
  <c r="B61" i="12"/>
  <c r="D61" i="12"/>
  <c r="C61" i="12"/>
  <c r="E82" i="12"/>
  <c r="E81" i="12"/>
  <c r="E80" i="12"/>
  <c r="E79" i="12"/>
  <c r="E78" i="12"/>
  <c r="E77" i="12"/>
  <c r="E76" i="12"/>
  <c r="E75" i="12"/>
  <c r="E74" i="12"/>
  <c r="E73" i="12"/>
  <c r="E72" i="12"/>
  <c r="E71" i="12"/>
  <c r="E70" i="12"/>
  <c r="E69" i="12"/>
  <c r="E68" i="12"/>
  <c r="E67" i="12"/>
  <c r="E66" i="12"/>
  <c r="E65" i="12"/>
  <c r="E64" i="12"/>
  <c r="E63" i="12"/>
  <c r="E62" i="12"/>
  <c r="E61" i="12" s="1"/>
  <c r="E60" i="12"/>
  <c r="E59" i="12"/>
  <c r="E58" i="12"/>
  <c r="E57" i="12"/>
  <c r="E56" i="12"/>
  <c r="E55" i="12"/>
  <c r="E54" i="12"/>
  <c r="E53" i="12"/>
  <c r="E52" i="12"/>
  <c r="E51" i="12"/>
  <c r="E50" i="12"/>
  <c r="E49" i="12"/>
  <c r="E48" i="12"/>
  <c r="E47" i="12"/>
  <c r="E46" i="12"/>
  <c r="E45" i="12"/>
  <c r="E44" i="12"/>
  <c r="E43" i="12"/>
  <c r="E42" i="12"/>
  <c r="E41" i="12"/>
  <c r="B40" i="12"/>
  <c r="D40" i="12"/>
  <c r="C40" i="12"/>
  <c r="C83" i="12" l="1"/>
  <c r="E40" i="12"/>
  <c r="E83" i="12" s="1"/>
  <c r="D83" i="12"/>
  <c r="B83" i="12"/>
  <c r="F79" i="17"/>
  <c r="F78" i="17"/>
  <c r="F77" i="17"/>
  <c r="F76" i="17"/>
  <c r="F75" i="17"/>
  <c r="F74" i="17"/>
  <c r="F73" i="17"/>
  <c r="F72" i="17"/>
  <c r="F71" i="17"/>
  <c r="F70" i="17"/>
  <c r="F69" i="17"/>
  <c r="F68" i="17"/>
  <c r="F66" i="17"/>
  <c r="F65" i="17"/>
  <c r="F64" i="17"/>
  <c r="F63" i="17"/>
  <c r="F62" i="17"/>
  <c r="F61" i="17"/>
  <c r="F60" i="17"/>
  <c r="F59" i="17"/>
  <c r="F58" i="17"/>
  <c r="F57" i="17"/>
  <c r="F56" i="17"/>
  <c r="F55" i="17"/>
  <c r="F54" i="17"/>
  <c r="F53" i="17"/>
  <c r="F52" i="17"/>
  <c r="E67" i="17"/>
  <c r="D67" i="17"/>
  <c r="D80" i="17" s="1"/>
  <c r="C67" i="17"/>
  <c r="C80" i="17" s="1"/>
  <c r="B67" i="17"/>
  <c r="B80" i="17" s="1"/>
  <c r="E51" i="17"/>
  <c r="D51" i="17"/>
  <c r="C51" i="17"/>
  <c r="B51" i="17"/>
  <c r="E44" i="17"/>
  <c r="E43" i="17"/>
  <c r="E42" i="17"/>
  <c r="E41" i="17"/>
  <c r="E40" i="17"/>
  <c r="E39" i="17"/>
  <c r="E38" i="17"/>
  <c r="E37" i="17"/>
  <c r="E36" i="17"/>
  <c r="E35" i="17"/>
  <c r="E34" i="17"/>
  <c r="E33" i="17"/>
  <c r="E32" i="17"/>
  <c r="E31" i="17"/>
  <c r="E30" i="17"/>
  <c r="D45" i="17"/>
  <c r="C45" i="17"/>
  <c r="B45" i="17"/>
  <c r="E45" i="17" s="1"/>
  <c r="J25" i="17"/>
  <c r="K11" i="17" s="1"/>
  <c r="H25" i="17"/>
  <c r="G25" i="17"/>
  <c r="F25" i="17"/>
  <c r="E25" i="17"/>
  <c r="D25" i="17"/>
  <c r="C25" i="17"/>
  <c r="I25" i="17"/>
  <c r="B25" i="17"/>
  <c r="D38" i="16"/>
  <c r="C38" i="16"/>
  <c r="B38" i="16"/>
  <c r="E62" i="16"/>
  <c r="E61" i="16"/>
  <c r="E60" i="16"/>
  <c r="E59" i="16"/>
  <c r="E58" i="16"/>
  <c r="E57" i="16"/>
  <c r="E56" i="16"/>
  <c r="E55" i="16"/>
  <c r="E54" i="16"/>
  <c r="E53" i="16"/>
  <c r="E52" i="16"/>
  <c r="E51" i="16"/>
  <c r="E50" i="16"/>
  <c r="E49" i="16"/>
  <c r="E48" i="16"/>
  <c r="E47" i="16"/>
  <c r="E46" i="16"/>
  <c r="E45" i="16"/>
  <c r="E44" i="16"/>
  <c r="E43" i="16"/>
  <c r="E42" i="16"/>
  <c r="E41" i="16"/>
  <c r="E40" i="16"/>
  <c r="E39" i="16"/>
  <c r="D25" i="16"/>
  <c r="C25" i="16"/>
  <c r="B25" i="16"/>
  <c r="E34" i="16"/>
  <c r="E33" i="16"/>
  <c r="E31" i="16"/>
  <c r="E36" i="16"/>
  <c r="E37" i="16"/>
  <c r="E35" i="16"/>
  <c r="E32" i="16"/>
  <c r="E26" i="16"/>
  <c r="E30" i="16"/>
  <c r="E29" i="16"/>
  <c r="E28" i="16"/>
  <c r="E27" i="16"/>
  <c r="D20" i="16"/>
  <c r="C20" i="16"/>
  <c r="B20" i="16"/>
  <c r="E18" i="16"/>
  <c r="E19" i="16"/>
  <c r="E17" i="16"/>
  <c r="H11" i="16"/>
  <c r="H12" i="16"/>
  <c r="H10" i="16"/>
  <c r="I13" i="16"/>
  <c r="J13" i="16"/>
  <c r="K13" i="16" s="1"/>
  <c r="G13" i="16"/>
  <c r="F13" i="16"/>
  <c r="E13" i="16"/>
  <c r="D13" i="16"/>
  <c r="C13" i="16"/>
  <c r="B13" i="16"/>
  <c r="K11" i="15"/>
  <c r="J11" i="15"/>
  <c r="E80" i="17" l="1"/>
  <c r="F67" i="17"/>
  <c r="F51" i="17"/>
  <c r="F80" i="17"/>
  <c r="K10" i="17"/>
  <c r="K16" i="17"/>
  <c r="K13" i="17"/>
  <c r="K20" i="17"/>
  <c r="K19" i="17"/>
  <c r="K12" i="17"/>
  <c r="K14" i="17"/>
  <c r="K15" i="17"/>
  <c r="K21" i="17"/>
  <c r="K22" i="17"/>
  <c r="K17" i="17"/>
  <c r="K23" i="17"/>
  <c r="K18" i="17"/>
  <c r="K24" i="17"/>
  <c r="E20" i="16"/>
  <c r="B63" i="16"/>
  <c r="C63" i="16"/>
  <c r="D63" i="16"/>
  <c r="E38" i="16"/>
  <c r="H13" i="16"/>
  <c r="E25" i="16"/>
  <c r="K11" i="16"/>
  <c r="K10" i="16"/>
  <c r="K12" i="16"/>
  <c r="C45" i="15"/>
  <c r="D28" i="15" s="1"/>
  <c r="D45" i="15"/>
  <c r="D29" i="15" s="1"/>
  <c r="B45" i="15"/>
  <c r="D27" i="15" s="1"/>
  <c r="D31" i="15" s="1"/>
  <c r="E44" i="15"/>
  <c r="E43" i="15"/>
  <c r="E42" i="15"/>
  <c r="E41" i="15"/>
  <c r="E40" i="15"/>
  <c r="E39" i="15"/>
  <c r="C37" i="15"/>
  <c r="C28" i="15" s="1"/>
  <c r="D37" i="15"/>
  <c r="C29" i="15" s="1"/>
  <c r="B37" i="15"/>
  <c r="C27" i="15" s="1"/>
  <c r="C31" i="15" s="1"/>
  <c r="E53" i="15"/>
  <c r="E52" i="15"/>
  <c r="E51" i="15"/>
  <c r="E50" i="15"/>
  <c r="E49" i="15"/>
  <c r="E48" i="15"/>
  <c r="E47" i="15"/>
  <c r="E46" i="15"/>
  <c r="E38" i="15"/>
  <c r="B31" i="15"/>
  <c r="E30" i="15"/>
  <c r="E29" i="15"/>
  <c r="E28" i="15"/>
  <c r="E27" i="15"/>
  <c r="N22" i="15"/>
  <c r="O22" i="15" s="1"/>
  <c r="M22" i="15"/>
  <c r="K22" i="15"/>
  <c r="J22" i="15"/>
  <c r="I22" i="15"/>
  <c r="L21" i="15"/>
  <c r="L20" i="15"/>
  <c r="L19" i="15"/>
  <c r="H22" i="15"/>
  <c r="G22" i="15"/>
  <c r="F22" i="15"/>
  <c r="E22" i="15"/>
  <c r="D22" i="15"/>
  <c r="C22" i="15"/>
  <c r="B22" i="15"/>
  <c r="L10" i="15"/>
  <c r="K25" i="17" l="1"/>
  <c r="E63" i="16"/>
  <c r="L22" i="15"/>
  <c r="E37" i="15"/>
  <c r="C54" i="15"/>
  <c r="B54" i="15"/>
  <c r="D54" i="15"/>
  <c r="E54" i="15" s="1"/>
  <c r="E45" i="15"/>
  <c r="E31" i="15"/>
  <c r="O19" i="15"/>
  <c r="O20" i="15"/>
  <c r="O21" i="15"/>
  <c r="E63" i="9" l="1"/>
  <c r="E62" i="9"/>
  <c r="E61" i="9"/>
  <c r="E60" i="9"/>
  <c r="E59" i="9"/>
  <c r="E58" i="9"/>
  <c r="E57" i="9"/>
  <c r="E56" i="9"/>
  <c r="E55" i="9"/>
  <c r="E54" i="9"/>
  <c r="E53" i="9"/>
  <c r="D52" i="9"/>
  <c r="D64" i="9" s="1"/>
  <c r="C52" i="9"/>
  <c r="B52" i="9"/>
  <c r="E51" i="9"/>
  <c r="E50" i="9"/>
  <c r="E49" i="9"/>
  <c r="E48" i="9"/>
  <c r="E47" i="9"/>
  <c r="E46" i="9"/>
  <c r="E45" i="9"/>
  <c r="E44" i="9"/>
  <c r="E43" i="9"/>
  <c r="E42" i="9"/>
  <c r="E41" i="9"/>
  <c r="E40" i="9"/>
  <c r="E39" i="9"/>
  <c r="D38" i="9"/>
  <c r="C38" i="9"/>
  <c r="B38" i="9"/>
  <c r="E43" i="14"/>
  <c r="E42" i="14"/>
  <c r="E41" i="14"/>
  <c r="E40" i="14"/>
  <c r="E39" i="14"/>
  <c r="E38" i="14"/>
  <c r="E37" i="14"/>
  <c r="D44" i="14"/>
  <c r="C44" i="14"/>
  <c r="B44" i="14"/>
  <c r="H31" i="14"/>
  <c r="H30" i="14"/>
  <c r="H29" i="14"/>
  <c r="H28" i="14"/>
  <c r="H27" i="14"/>
  <c r="H26" i="14"/>
  <c r="H25" i="14"/>
  <c r="E31" i="14"/>
  <c r="E30" i="14"/>
  <c r="E29" i="14"/>
  <c r="E28" i="14"/>
  <c r="E27" i="14"/>
  <c r="E26" i="14"/>
  <c r="E25" i="14"/>
  <c r="I32" i="14"/>
  <c r="J32" i="14"/>
  <c r="K31" i="14" s="1"/>
  <c r="G32" i="14"/>
  <c r="F32" i="14"/>
  <c r="D32" i="14"/>
  <c r="C32" i="14"/>
  <c r="B32" i="14"/>
  <c r="G16" i="14"/>
  <c r="F16" i="14"/>
  <c r="E16" i="14"/>
  <c r="D16" i="14"/>
  <c r="C16" i="14"/>
  <c r="B16" i="14"/>
  <c r="K29" i="14" l="1"/>
  <c r="E52" i="9"/>
  <c r="B64" i="9"/>
  <c r="C64" i="9"/>
  <c r="E38" i="9"/>
  <c r="K25" i="14"/>
  <c r="K26" i="14"/>
  <c r="K27" i="14"/>
  <c r="K28" i="14"/>
  <c r="E44" i="14"/>
  <c r="K30" i="14"/>
  <c r="K32" i="14" s="1"/>
  <c r="H32" i="14"/>
  <c r="E32" i="14"/>
  <c r="E64" i="9" l="1"/>
  <c r="D115" i="13"/>
  <c r="C115" i="13"/>
  <c r="B115" i="13"/>
  <c r="F78" i="13"/>
  <c r="H48" i="13"/>
  <c r="M39" i="13"/>
  <c r="L39" i="13"/>
  <c r="K39" i="13"/>
  <c r="G39" i="13"/>
  <c r="F39" i="13"/>
  <c r="E39" i="13"/>
  <c r="E77" i="13"/>
  <c r="E76" i="13"/>
  <c r="E75" i="13"/>
  <c r="E74" i="13"/>
  <c r="E73" i="13"/>
  <c r="E72" i="13"/>
  <c r="E71" i="13"/>
  <c r="E70" i="13"/>
  <c r="E69" i="13"/>
  <c r="E68" i="13"/>
  <c r="E67" i="13"/>
  <c r="E66" i="13"/>
  <c r="E65" i="13"/>
  <c r="E64" i="13"/>
  <c r="E63" i="13"/>
  <c r="E62" i="13"/>
  <c r="E61" i="13"/>
  <c r="E60" i="13"/>
  <c r="E59" i="13"/>
  <c r="E58" i="13"/>
  <c r="E57" i="13"/>
  <c r="E56" i="13"/>
  <c r="E55" i="13"/>
  <c r="E54" i="13"/>
  <c r="E53" i="13"/>
  <c r="E52" i="13"/>
  <c r="E51" i="13"/>
  <c r="E50" i="13"/>
  <c r="E49" i="13"/>
  <c r="E48" i="13"/>
  <c r="E47" i="13"/>
  <c r="G78" i="13"/>
  <c r="H67" i="13" s="1"/>
  <c r="J39" i="13"/>
  <c r="I39" i="13"/>
  <c r="H39" i="13"/>
  <c r="D39" i="13"/>
  <c r="C39" i="13"/>
  <c r="B39" i="13"/>
  <c r="E32" i="12"/>
  <c r="G24" i="12" s="1"/>
  <c r="E31" i="12"/>
  <c r="G23" i="12" s="1"/>
  <c r="E30" i="12"/>
  <c r="G22" i="12" s="1"/>
  <c r="D33" i="12"/>
  <c r="C33" i="12"/>
  <c r="B33" i="12"/>
  <c r="E24" i="12"/>
  <c r="E23" i="12"/>
  <c r="E22" i="12"/>
  <c r="E25" i="12" s="1"/>
  <c r="D25" i="12"/>
  <c r="C25" i="12"/>
  <c r="B25" i="12"/>
  <c r="G12" i="12"/>
  <c r="F12" i="12"/>
  <c r="E12" i="12"/>
  <c r="D12" i="12"/>
  <c r="C12" i="12"/>
  <c r="B12" i="12"/>
  <c r="E35" i="11"/>
  <c r="D35" i="11"/>
  <c r="C35" i="11"/>
  <c r="F34" i="11"/>
  <c r="F33" i="11"/>
  <c r="F32" i="11"/>
  <c r="F31" i="11"/>
  <c r="F30" i="11"/>
  <c r="S28" i="11"/>
  <c r="F35" i="11" l="1"/>
  <c r="H49" i="13"/>
  <c r="H57" i="13"/>
  <c r="H58" i="13"/>
  <c r="H56" i="13"/>
  <c r="H72" i="13"/>
  <c r="H59" i="13"/>
  <c r="H60" i="13"/>
  <c r="H61" i="13"/>
  <c r="H68" i="13"/>
  <c r="H69" i="13"/>
  <c r="H70" i="13"/>
  <c r="E115" i="13"/>
  <c r="H47" i="13"/>
  <c r="H71" i="13"/>
  <c r="H73" i="13"/>
  <c r="H74" i="13"/>
  <c r="H51" i="13"/>
  <c r="H63" i="13"/>
  <c r="H75" i="13"/>
  <c r="H50" i="13"/>
  <c r="H76" i="13"/>
  <c r="H77" i="13"/>
  <c r="H62" i="13"/>
  <c r="H52" i="13"/>
  <c r="H64" i="13"/>
  <c r="H65" i="13"/>
  <c r="H54" i="13"/>
  <c r="H66" i="13"/>
  <c r="H53" i="13"/>
  <c r="H55" i="13"/>
  <c r="E78" i="13"/>
  <c r="G25" i="12"/>
  <c r="H24" i="12" s="1"/>
  <c r="E33" i="12"/>
  <c r="H22" i="12"/>
  <c r="H23" i="12"/>
  <c r="J14" i="11"/>
  <c r="I13" i="11"/>
  <c r="I12" i="11"/>
  <c r="I11" i="11"/>
  <c r="I10" i="11"/>
  <c r="K14" i="11"/>
  <c r="L10" i="11" s="1"/>
  <c r="H14" i="11"/>
  <c r="G14" i="11"/>
  <c r="F14" i="11"/>
  <c r="E14" i="11"/>
  <c r="D14" i="11"/>
  <c r="C14" i="11"/>
  <c r="H78" i="13" l="1"/>
  <c r="H25" i="12"/>
  <c r="L12" i="11"/>
  <c r="L11" i="11"/>
  <c r="L14" i="11"/>
  <c r="L13" i="11"/>
  <c r="I14" i="11"/>
  <c r="H9" i="10"/>
  <c r="E14" i="10"/>
  <c r="D33" i="9"/>
  <c r="C33" i="9"/>
  <c r="B33" i="9"/>
  <c r="E32" i="9"/>
  <c r="G24" i="9" s="1"/>
  <c r="E31" i="9"/>
  <c r="G23" i="9" s="1"/>
  <c r="E30" i="9"/>
  <c r="G22" i="9" s="1"/>
  <c r="G25" i="9" s="1"/>
  <c r="H22" i="9" s="1"/>
  <c r="F25" i="9"/>
  <c r="E24" i="9"/>
  <c r="E23" i="9"/>
  <c r="E22" i="9"/>
  <c r="D25" i="9"/>
  <c r="C25" i="9"/>
  <c r="B25" i="9"/>
  <c r="H25" i="9" l="1"/>
  <c r="H23" i="9"/>
  <c r="H24" i="9"/>
  <c r="E33" i="9"/>
  <c r="E25" i="9"/>
  <c r="H11" i="9"/>
  <c r="G11" i="9"/>
  <c r="F11" i="9"/>
  <c r="E11" i="9"/>
  <c r="D11" i="9"/>
  <c r="C11" i="9"/>
  <c r="B11" i="9"/>
  <c r="F17" i="8"/>
  <c r="M7" i="8"/>
  <c r="L7" i="8"/>
  <c r="B68" i="6" l="1"/>
  <c r="E64" i="6"/>
  <c r="L63" i="6"/>
  <c r="E61" i="6"/>
  <c r="E59" i="6"/>
  <c r="H58" i="6"/>
  <c r="E60" i="6" s="1"/>
  <c r="D55" i="6"/>
  <c r="E62" i="6" s="1"/>
  <c r="J54" i="6"/>
  <c r="F53" i="6"/>
  <c r="N46" i="6"/>
  <c r="E63" i="6" s="1"/>
  <c r="F7" i="6"/>
  <c r="E65" i="6" l="1"/>
  <c r="E23" i="5"/>
  <c r="L12" i="5" s="1"/>
  <c r="E22" i="5"/>
  <c r="L11" i="5" s="1"/>
  <c r="E21" i="5"/>
  <c r="L10" i="5" s="1"/>
  <c r="E20" i="5"/>
  <c r="L9" i="5" s="1"/>
  <c r="E19" i="5"/>
  <c r="L8" i="5" s="1"/>
  <c r="E18" i="5"/>
  <c r="L7" i="5" s="1"/>
  <c r="E17" i="5"/>
  <c r="L6" i="5" s="1"/>
  <c r="D24" i="5"/>
  <c r="C24" i="5"/>
  <c r="B24" i="5"/>
  <c r="L13" i="5"/>
  <c r="M10" i="5" s="1"/>
  <c r="J13" i="5"/>
  <c r="I13" i="5"/>
  <c r="H13" i="5"/>
  <c r="G13" i="5"/>
  <c r="F13" i="5"/>
  <c r="D13" i="5"/>
  <c r="C13" i="5"/>
  <c r="B13" i="5"/>
  <c r="F98" i="4"/>
  <c r="E98" i="4"/>
  <c r="D98" i="4"/>
  <c r="C98" i="4"/>
  <c r="L46" i="4"/>
  <c r="L45" i="4"/>
  <c r="L44" i="4"/>
  <c r="M47" i="4"/>
  <c r="F47" i="4"/>
  <c r="N47" i="4"/>
  <c r="K47" i="4"/>
  <c r="J47" i="4"/>
  <c r="I47" i="4"/>
  <c r="H47" i="4"/>
  <c r="G47" i="4"/>
  <c r="E47" i="4"/>
  <c r="D47" i="4"/>
  <c r="C47" i="4"/>
  <c r="E77" i="4"/>
  <c r="D77" i="4"/>
  <c r="C77" i="4"/>
  <c r="O22" i="4"/>
  <c r="P22" i="4"/>
  <c r="Q22" i="4"/>
  <c r="R10" i="4" s="1"/>
  <c r="N22" i="4"/>
  <c r="M22" i="4"/>
  <c r="L22" i="4"/>
  <c r="K22" i="4"/>
  <c r="J22" i="4"/>
  <c r="I22" i="4"/>
  <c r="H22" i="4"/>
  <c r="G22" i="4"/>
  <c r="F22" i="4"/>
  <c r="E22" i="4"/>
  <c r="D22" i="4"/>
  <c r="C22" i="4"/>
  <c r="E17" i="3"/>
  <c r="D17" i="3"/>
  <c r="C17" i="3"/>
  <c r="F16" i="3"/>
  <c r="O9" i="3" s="1"/>
  <c r="F15" i="3"/>
  <c r="M9" i="3"/>
  <c r="M8" i="3"/>
  <c r="N10" i="3"/>
  <c r="L10" i="3"/>
  <c r="K10" i="3"/>
  <c r="J10" i="3"/>
  <c r="I10" i="3"/>
  <c r="H10" i="3"/>
  <c r="G10" i="3"/>
  <c r="F10" i="3"/>
  <c r="E10" i="3"/>
  <c r="D10" i="3"/>
  <c r="C10" i="3"/>
  <c r="G43" i="2"/>
  <c r="G42" i="2"/>
  <c r="G41" i="2"/>
  <c r="G40" i="2"/>
  <c r="G44" i="2" s="1"/>
  <c r="F44" i="2"/>
  <c r="E44" i="2"/>
  <c r="D44" i="2"/>
  <c r="H33" i="2"/>
  <c r="H32" i="2"/>
  <c r="H31" i="2"/>
  <c r="H30" i="2"/>
  <c r="O44" i="4" l="1"/>
  <c r="F17" i="3"/>
  <c r="O8" i="3"/>
  <c r="O10" i="3" s="1"/>
  <c r="P9" i="3" s="1"/>
  <c r="E24" i="5"/>
  <c r="M7" i="5"/>
  <c r="M8" i="5"/>
  <c r="M9" i="5"/>
  <c r="M11" i="5"/>
  <c r="M12" i="5"/>
  <c r="M6" i="5"/>
  <c r="L47" i="4"/>
  <c r="O45" i="4"/>
  <c r="O46" i="4"/>
  <c r="F77" i="4"/>
  <c r="R13" i="4"/>
  <c r="R15" i="4"/>
  <c r="R11" i="4"/>
  <c r="R16" i="4"/>
  <c r="R12" i="4"/>
  <c r="R14" i="4"/>
  <c r="R17" i="4"/>
  <c r="R18" i="4"/>
  <c r="R19" i="4"/>
  <c r="R20" i="4"/>
  <c r="R9" i="4"/>
  <c r="R21" i="4"/>
  <c r="M10" i="3"/>
  <c r="P8" i="3"/>
  <c r="P10" i="3" s="1"/>
  <c r="H34" i="2"/>
  <c r="I30" i="2" s="1"/>
  <c r="G34" i="2"/>
  <c r="F34" i="2"/>
  <c r="M20" i="2"/>
  <c r="L20" i="2"/>
  <c r="M19" i="2"/>
  <c r="L19" i="2"/>
  <c r="M18" i="2"/>
  <c r="L18" i="2"/>
  <c r="M17" i="2"/>
  <c r="L17" i="2"/>
  <c r="K21" i="2"/>
  <c r="J21" i="2"/>
  <c r="I21" i="2"/>
  <c r="H21" i="2"/>
  <c r="G21" i="2"/>
  <c r="F21" i="2"/>
  <c r="E21" i="2"/>
  <c r="D21" i="2"/>
  <c r="K10" i="2"/>
  <c r="J10" i="2"/>
  <c r="K9" i="2"/>
  <c r="J9" i="2"/>
  <c r="K8" i="2"/>
  <c r="J8" i="2"/>
  <c r="K7" i="2"/>
  <c r="J7" i="2"/>
  <c r="I11" i="2"/>
  <c r="H11" i="2"/>
  <c r="G11" i="2"/>
  <c r="F11" i="2"/>
  <c r="E11" i="2"/>
  <c r="D11" i="2"/>
  <c r="J22" i="1"/>
  <c r="I22" i="1"/>
  <c r="H22" i="1"/>
  <c r="G22" i="1"/>
  <c r="F22" i="1"/>
  <c r="E22" i="1"/>
  <c r="D22" i="1"/>
  <c r="L21" i="1"/>
  <c r="L20" i="1"/>
  <c r="L19" i="1"/>
  <c r="K21" i="1"/>
  <c r="K20" i="1"/>
  <c r="K19" i="1"/>
  <c r="L18" i="1"/>
  <c r="L22" i="1" s="1"/>
  <c r="K18" i="1"/>
  <c r="C22" i="1"/>
  <c r="L11" i="1"/>
  <c r="K11" i="1"/>
  <c r="J11" i="1"/>
  <c r="I11" i="1"/>
  <c r="H11" i="1"/>
  <c r="G11" i="1"/>
  <c r="F11" i="1"/>
  <c r="E11" i="1"/>
  <c r="D11" i="1"/>
  <c r="C11" i="1"/>
  <c r="M13" i="5" l="1"/>
  <c r="O47" i="4"/>
  <c r="R22" i="4"/>
  <c r="I31" i="2"/>
  <c r="I32" i="2"/>
  <c r="I33" i="2"/>
  <c r="L21" i="2"/>
  <c r="M21" i="2"/>
  <c r="K11" i="2"/>
  <c r="J11" i="2"/>
  <c r="K22" i="1"/>
  <c r="I34" i="2" l="1"/>
</calcChain>
</file>

<file path=xl/sharedStrings.xml><?xml version="1.0" encoding="utf-8"?>
<sst xmlns="http://schemas.openxmlformats.org/spreadsheetml/2006/main" count="28246" uniqueCount="1280">
  <si>
    <t>D.O.P. / I.G.P.</t>
  </si>
  <si>
    <t>DATOS DE REGISTRO</t>
  </si>
  <si>
    <t>DATOS DE PRODUCCIÓN</t>
  </si>
  <si>
    <t>NÚMERO DE EXPLOTACIONES INSCRITAS (*)</t>
  </si>
  <si>
    <t>NÚMERO   DE  REPRODUCTORAS  INSCRITAS</t>
  </si>
  <si>
    <t>NÚMERO DE SECADEROS Y/O BODEGAS INSCRITAS</t>
  </si>
  <si>
    <t>Nº de cerdos sacrificados con destino a la denominación</t>
  </si>
  <si>
    <t>Número de jamones marcados</t>
  </si>
  <si>
    <t>Número de paletas marcadas</t>
  </si>
  <si>
    <t>Número de jamones comercializados</t>
  </si>
  <si>
    <t>Número de paletas comercializadas</t>
  </si>
  <si>
    <t>Peso medio de jamones (kg)</t>
  </si>
  <si>
    <t>Peso medio de paletas (kg)</t>
  </si>
  <si>
    <t>Dehesa de Extremadura</t>
  </si>
  <si>
    <t>Guijuelo</t>
  </si>
  <si>
    <t>Jabugo</t>
  </si>
  <si>
    <t>Los Pedroches</t>
  </si>
  <si>
    <t>TOTAL</t>
  </si>
  <si>
    <t>Datos de Registro y Producción</t>
  </si>
  <si>
    <t>JAMONES</t>
  </si>
  <si>
    <t>JAMONES IBÉRICOS</t>
  </si>
  <si>
    <t>-</t>
  </si>
  <si>
    <t>(*) Explotaciones de cerdos de cebo.</t>
  </si>
  <si>
    <t>DATOS DE PRODUCCIÓN POR CATEGORIAS DE RAZA Y ALIMENTACIÓN</t>
  </si>
  <si>
    <t>DE BELLOTA 100% IBÉRICO</t>
  </si>
  <si>
    <t>DE BELLOTA 75% IBÉRICO</t>
  </si>
  <si>
    <t>DE CEBO DE CAMPO 100% IBÉRICO</t>
  </si>
  <si>
    <t>DE CEBO DE CAMPO 75% IBÉRICO</t>
  </si>
  <si>
    <t>Jamones</t>
  </si>
  <si>
    <t>Paletas</t>
  </si>
  <si>
    <t>COMERCIALIZACIÓN (piezas)</t>
  </si>
  <si>
    <t>MERCADO NACIONAL</t>
  </si>
  <si>
    <t>U.E.</t>
  </si>
  <si>
    <t>PAISES TERCEROS</t>
  </si>
  <si>
    <t xml:space="preserve">TOTAL </t>
  </si>
  <si>
    <t>DATOS DE COMERCIALIZACIÓN POR CATEGORIAS DE RAZA Y ALIMENTACIÓN</t>
  </si>
  <si>
    <t>Datos de Comercialización</t>
  </si>
  <si>
    <t>Datos de Valor Económico</t>
  </si>
  <si>
    <r>
      <t>PRECIO MEDIO (</t>
    </r>
    <r>
      <rPr>
        <sz val="8"/>
        <color rgb="FF000000"/>
        <rFont val="Trebuchet MS"/>
        <family val="2"/>
      </rPr>
      <t>€</t>
    </r>
    <r>
      <rPr>
        <b/>
        <sz val="8"/>
        <color rgb="FF000000"/>
        <rFont val="Trebuchet MS"/>
        <family val="2"/>
      </rPr>
      <t>/kg)</t>
    </r>
  </si>
  <si>
    <t>VALOR  ECONÓMICO  DE  LA  DENOMINACIÓN</t>
  </si>
  <si>
    <t>Por tipos de piezas</t>
  </si>
  <si>
    <r>
      <t xml:space="preserve">(millones de </t>
    </r>
    <r>
      <rPr>
        <sz val="8"/>
        <color rgb="FF000000"/>
        <rFont val="Trebuchet MS"/>
        <family val="2"/>
      </rPr>
      <t>€</t>
    </r>
    <r>
      <rPr>
        <b/>
        <sz val="8"/>
        <color rgb="FF000000"/>
        <rFont val="Trebuchet MS"/>
        <family val="2"/>
      </rPr>
      <t>)</t>
    </r>
  </si>
  <si>
    <t>Valor económico total</t>
  </si>
  <si>
    <r>
      <t>Millones de</t>
    </r>
    <r>
      <rPr>
        <sz val="8"/>
        <color rgb="FF000000"/>
        <rFont val="Trebuchet MS"/>
        <family val="2"/>
      </rPr>
      <t xml:space="preserve">  €</t>
    </r>
  </si>
  <si>
    <t>% sobre el total</t>
  </si>
  <si>
    <t>D.O.P./I.G.P.</t>
  </si>
  <si>
    <t>Valor Económico MERCADO NACIONAL</t>
  </si>
  <si>
    <t>Valor Económico        UE</t>
  </si>
  <si>
    <t>Valor Económico        PAISES TERCEROS</t>
  </si>
  <si>
    <t>Valor Económico TOTAL</t>
  </si>
  <si>
    <t>MANTEQUILLA</t>
  </si>
  <si>
    <t>Datos de Registro, Producción, Comercialización y Valor Económico</t>
  </si>
  <si>
    <t>D.O.P.</t>
  </si>
  <si>
    <t>REGISTRO</t>
  </si>
  <si>
    <t>PRODUCCIÓN</t>
  </si>
  <si>
    <t>COMERCIALIZACIÓN</t>
  </si>
  <si>
    <t>Precio</t>
  </si>
  <si>
    <r>
      <t>(</t>
    </r>
    <r>
      <rPr>
        <sz val="7"/>
        <color rgb="FF000000"/>
        <rFont val="Trebuchet MS"/>
        <family val="2"/>
      </rPr>
      <t>€</t>
    </r>
    <r>
      <rPr>
        <b/>
        <sz val="7"/>
        <color rgb="FF000000"/>
        <rFont val="Trebuchet MS"/>
        <family val="2"/>
      </rPr>
      <t>/kg)</t>
    </r>
  </si>
  <si>
    <t xml:space="preserve">VALOR  ECONÓMICO  DE  LA DENOMINACIÓN                </t>
  </si>
  <si>
    <t>Cabezas productoras</t>
  </si>
  <si>
    <t>Explotaciones ganaderas inscritas</t>
  </si>
  <si>
    <t>Nº de plantas elaboradoras de mantequilla inscritas</t>
  </si>
  <si>
    <t>Leche  procedente  de ganaderías inscritas (litros)</t>
  </si>
  <si>
    <t>Mantequilla  producida apta para ser amparada (kg)</t>
  </si>
  <si>
    <t>Leche  destinada  a  la elaboración de mantequilla protegida (litros)</t>
  </si>
  <si>
    <t>Mantequilla  protegida</t>
  </si>
  <si>
    <t>(kg)</t>
  </si>
  <si>
    <t>MERCADO (kg)</t>
  </si>
  <si>
    <t>Nacional</t>
  </si>
  <si>
    <t>Países            Terceros</t>
  </si>
  <si>
    <r>
      <t xml:space="preserve">Millones  de  </t>
    </r>
    <r>
      <rPr>
        <sz val="7"/>
        <color rgb="FF000000"/>
        <rFont val="Trebuchet MS"/>
        <family val="2"/>
      </rPr>
      <t>€</t>
    </r>
  </si>
  <si>
    <t>%  sobre  el total del valor económico</t>
  </si>
  <si>
    <t>Mantequilla de Soria</t>
  </si>
  <si>
    <t>Mantequilla de L´Alt Urgell y la Cerdanya</t>
  </si>
  <si>
    <t>Valor Económico según mercado de destino (millones de €).</t>
  </si>
  <si>
    <t>CARNES FRESCAS</t>
  </si>
  <si>
    <t xml:space="preserve"> Datos de Registro, Producción, Comercialización y Valor Económico</t>
  </si>
  <si>
    <t>I.- Carne de Vacuno</t>
  </si>
  <si>
    <t>I.G.P.</t>
  </si>
  <si>
    <t>EXPLOTACIONES</t>
  </si>
  <si>
    <t>INDUSTRIAS</t>
  </si>
  <si>
    <t>Precio medio canal pagado al productor                  (€/kg)</t>
  </si>
  <si>
    <t>VALOR  ECONÓMICO</t>
  </si>
  <si>
    <t>CEBO</t>
  </si>
  <si>
    <t>Animales  sacrificados  con  destino  a  la  I.G.P.</t>
  </si>
  <si>
    <t>Peso medio canales (kg)</t>
  </si>
  <si>
    <t>Carne apta para ser protegida (t)</t>
  </si>
  <si>
    <t>Carne protegida (t)</t>
  </si>
  <si>
    <t xml:space="preserve">Millones de               € </t>
  </si>
  <si>
    <t>%  sobre  el  total  del  valor  económico</t>
  </si>
  <si>
    <t>Número  de explotaciones</t>
  </si>
  <si>
    <t>Número de explotaciones</t>
  </si>
  <si>
    <t>Número de animales</t>
  </si>
  <si>
    <t>Mataderos inscritos</t>
  </si>
  <si>
    <t>Salas de despiece</t>
  </si>
  <si>
    <t>Países Terceros</t>
  </si>
  <si>
    <t>Total</t>
  </si>
  <si>
    <t>IGP Capón de Vilalba</t>
  </si>
  <si>
    <t>III.- Carne de Aves</t>
  </si>
  <si>
    <t>Gall del Penedés</t>
  </si>
  <si>
    <t>Pollo y Capón del Prat</t>
  </si>
  <si>
    <t>EMBUTIDOS</t>
  </si>
  <si>
    <t>NÚMERO  DE  INDUSTRIAS  ELABORADORAS  INSCRITAS</t>
  </si>
  <si>
    <t>COMERCIALIZACIÓN  (kg)</t>
  </si>
  <si>
    <r>
      <t>Precio medio</t>
    </r>
    <r>
      <rPr>
        <sz val="8"/>
        <color rgb="FF000000"/>
        <rFont val="Trebuchet MS"/>
        <family val="2"/>
      </rPr>
      <t xml:space="preserve"> </t>
    </r>
    <r>
      <rPr>
        <b/>
        <sz val="8"/>
        <color rgb="FF000000"/>
        <rFont val="Trebuchet MS"/>
        <family val="2"/>
      </rPr>
      <t>de venta del comercializador</t>
    </r>
  </si>
  <si>
    <r>
      <t>(</t>
    </r>
    <r>
      <rPr>
        <sz val="8"/>
        <color rgb="FF000000"/>
        <rFont val="Trebuchet MS"/>
        <family val="2"/>
      </rPr>
      <t>€</t>
    </r>
    <r>
      <rPr>
        <b/>
        <sz val="8"/>
        <color rgb="FF000000"/>
        <rFont val="Trebuchet MS"/>
        <family val="2"/>
      </rPr>
      <t>/kg)</t>
    </r>
  </si>
  <si>
    <t xml:space="preserve">VALOR  ECONÓMICO  DE  LA DENOMINACIÓN                                  </t>
  </si>
  <si>
    <t>Número de piezas aptas para ser amparadas</t>
  </si>
  <si>
    <t>Número de piezas protegidas</t>
  </si>
  <si>
    <t>Peso medio (kg)</t>
  </si>
  <si>
    <t>Producción Total (kg)</t>
  </si>
  <si>
    <t>Mercado Nacional</t>
  </si>
  <si>
    <t>UE</t>
  </si>
  <si>
    <r>
      <t xml:space="preserve">Millones  de  </t>
    </r>
    <r>
      <rPr>
        <sz val="8"/>
        <color rgb="FF000000"/>
        <rFont val="Trebuchet MS"/>
        <family val="2"/>
      </rPr>
      <t>€</t>
    </r>
  </si>
  <si>
    <t>Botillo del Bierzo</t>
  </si>
  <si>
    <t>Chorizo de Cantimpalos</t>
  </si>
  <si>
    <t>Chorizo Riojano</t>
  </si>
  <si>
    <t>Chosco de Tineo</t>
  </si>
  <si>
    <t>Morcilla de Burgos</t>
  </si>
  <si>
    <t>Salchichón de Vic</t>
  </si>
  <si>
    <t>Sobrasada de Mallorca</t>
  </si>
  <si>
    <t>E.T.G.</t>
  </si>
  <si>
    <t>Datos de Registro, Comercialización y Valor Económico</t>
  </si>
  <si>
    <t>NÚMERO DE OPERADORES CERTIFICADOS</t>
  </si>
  <si>
    <t>Millones de  €</t>
  </si>
  <si>
    <t>Jamón Serrano</t>
  </si>
  <si>
    <t>CC.AA.</t>
  </si>
  <si>
    <t>ANDALUCIA</t>
  </si>
  <si>
    <t>ARAGON</t>
  </si>
  <si>
    <t>ASTURIAS</t>
  </si>
  <si>
    <t>BALEARES</t>
  </si>
  <si>
    <t>C. VALENCIANA</t>
  </si>
  <si>
    <t>CANARIAS</t>
  </si>
  <si>
    <t>CANTABRIA</t>
  </si>
  <si>
    <t>CASTILLA LA MANCHA</t>
  </si>
  <si>
    <t>CASTILLA LEON</t>
  </si>
  <si>
    <t>CATALUÑA</t>
  </si>
  <si>
    <t>EXTREMADURA</t>
  </si>
  <si>
    <t>GALICIA</t>
  </si>
  <si>
    <t>MADRID</t>
  </si>
  <si>
    <t>MURCIA</t>
  </si>
  <si>
    <t>NAVARRA</t>
  </si>
  <si>
    <t>PAIS VASCO</t>
  </si>
  <si>
    <t>RIOJA</t>
  </si>
  <si>
    <r>
      <rPr>
        <b/>
        <sz val="11"/>
        <color theme="1"/>
        <rFont val="Calibri"/>
        <family val="2"/>
        <scheme val="minor"/>
      </rPr>
      <t xml:space="preserve"> NOTA: </t>
    </r>
    <r>
      <rPr>
        <sz val="11"/>
        <color theme="1"/>
        <rFont val="Calibri"/>
        <family val="2"/>
        <scheme val="minor"/>
      </rPr>
      <t>El número total de operadores certificados es la suma de los operadores de las CC.AA. (</t>
    </r>
    <r>
      <rPr>
        <b/>
        <sz val="11"/>
        <color theme="1"/>
        <rFont val="Calibri"/>
        <family val="2"/>
        <scheme val="minor"/>
      </rPr>
      <t>162</t>
    </r>
    <r>
      <rPr>
        <sz val="11"/>
        <color theme="1"/>
        <rFont val="Calibri"/>
        <family val="2"/>
        <scheme val="minor"/>
      </rPr>
      <t>) y los operadores situados en el extranjero (</t>
    </r>
    <r>
      <rPr>
        <b/>
        <sz val="11"/>
        <color theme="1"/>
        <rFont val="Calibri"/>
        <family val="2"/>
        <scheme val="minor"/>
      </rPr>
      <t>13</t>
    </r>
    <r>
      <rPr>
        <sz val="11"/>
        <color theme="1"/>
        <rFont val="Calibri"/>
        <family val="2"/>
        <scheme val="minor"/>
      </rPr>
      <t>)</t>
    </r>
  </si>
  <si>
    <t>Europa no UE</t>
  </si>
  <si>
    <t>Andorra</t>
  </si>
  <si>
    <t>Bosnia-Herzegovina</t>
  </si>
  <si>
    <t>Gibraltar</t>
  </si>
  <si>
    <t>Islandia</t>
  </si>
  <si>
    <t>Moldavia</t>
  </si>
  <si>
    <t>Montenegro</t>
  </si>
  <si>
    <t>Noruega</t>
  </si>
  <si>
    <t>Reino Unido</t>
  </si>
  <si>
    <t>Serbia</t>
  </si>
  <si>
    <t>Suiza</t>
  </si>
  <si>
    <t>Ucrania</t>
  </si>
  <si>
    <t>USSR  (ex)</t>
  </si>
  <si>
    <t>Resto de Europa no U.E.</t>
  </si>
  <si>
    <t>Unión Europea</t>
  </si>
  <si>
    <t>Alemania</t>
  </si>
  <si>
    <t>Austria</t>
  </si>
  <si>
    <t>Bélgica</t>
  </si>
  <si>
    <t>Bulgaria</t>
  </si>
  <si>
    <t>Checa, República</t>
  </si>
  <si>
    <t>Chipre</t>
  </si>
  <si>
    <t>Croacia</t>
  </si>
  <si>
    <t>Dinamarca</t>
  </si>
  <si>
    <t>Eslovaquia, Republica</t>
  </si>
  <si>
    <t>Eslovenia</t>
  </si>
  <si>
    <t>Estonia</t>
  </si>
  <si>
    <t>Finlandia</t>
  </si>
  <si>
    <t>Francia</t>
  </si>
  <si>
    <t>Grecia</t>
  </si>
  <si>
    <t>Hungria</t>
  </si>
  <si>
    <t>Irlanda</t>
  </si>
  <si>
    <t>Italia</t>
  </si>
  <si>
    <t>Letonia</t>
  </si>
  <si>
    <t>Lituania</t>
  </si>
  <si>
    <t>Luxemburgo</t>
  </si>
  <si>
    <t>Malta</t>
  </si>
  <si>
    <t>Paises Bajos</t>
  </si>
  <si>
    <t>Polonia</t>
  </si>
  <si>
    <t>Portugal</t>
  </si>
  <si>
    <t>Rumania</t>
  </si>
  <si>
    <t>Suecia</t>
  </si>
  <si>
    <t>Africa</t>
  </si>
  <si>
    <t>Angola</t>
  </si>
  <si>
    <t>Costa de Marfil</t>
  </si>
  <si>
    <t>Gabon</t>
  </si>
  <si>
    <t>Guinea Ecuatorial</t>
  </si>
  <si>
    <t>Kenya</t>
  </si>
  <si>
    <t>Marruecos</t>
  </si>
  <si>
    <t>Mauricio</t>
  </si>
  <si>
    <t>Mayotte</t>
  </si>
  <si>
    <t>Seychelles</t>
  </si>
  <si>
    <t>Sudafrica</t>
  </si>
  <si>
    <t>Resto de África</t>
  </si>
  <si>
    <t>Asia</t>
  </si>
  <si>
    <t>Camboya</t>
  </si>
  <si>
    <t>China</t>
  </si>
  <si>
    <t>Corea, Republica de</t>
  </si>
  <si>
    <t>Emiratos Arabes Unidos</t>
  </si>
  <si>
    <t>Filipinas</t>
  </si>
  <si>
    <t>Georgia</t>
  </si>
  <si>
    <t>Hong Kong</t>
  </si>
  <si>
    <t>India</t>
  </si>
  <si>
    <t>Indonesia</t>
  </si>
  <si>
    <t>Israel</t>
  </si>
  <si>
    <t>Japón</t>
  </si>
  <si>
    <t>Jordania</t>
  </si>
  <si>
    <t>Libano</t>
  </si>
  <si>
    <t>Macao</t>
  </si>
  <si>
    <t>Malasia</t>
  </si>
  <si>
    <t>Singapur</t>
  </si>
  <si>
    <t>Sri Lanka</t>
  </si>
  <si>
    <t>Tailandia</t>
  </si>
  <si>
    <t>Taiwan</t>
  </si>
  <si>
    <t>Viet Nam</t>
  </si>
  <si>
    <t>Resto de Asia</t>
  </si>
  <si>
    <t>Oceanía</t>
  </si>
  <si>
    <t>Australia</t>
  </si>
  <si>
    <t>Nueva Caledonia</t>
  </si>
  <si>
    <t>Nueva Zelanda</t>
  </si>
  <si>
    <t>Polinesia francesa</t>
  </si>
  <si>
    <t>América</t>
  </si>
  <si>
    <t>América N</t>
  </si>
  <si>
    <t>Canada</t>
  </si>
  <si>
    <t>Costa Rica</t>
  </si>
  <si>
    <t>Cuba</t>
  </si>
  <si>
    <t>El Salvador</t>
  </si>
  <si>
    <t>Estados Unidos America</t>
  </si>
  <si>
    <t>Guadalupe</t>
  </si>
  <si>
    <t>Guatemala</t>
  </si>
  <si>
    <t>Haiti</t>
  </si>
  <si>
    <t>Honduras</t>
  </si>
  <si>
    <t>Islas Caiman</t>
  </si>
  <si>
    <t>Islas Vírgenes (u.k.)</t>
  </si>
  <si>
    <t>Mexico</t>
  </si>
  <si>
    <t>Nicaragua</t>
  </si>
  <si>
    <t>Panama</t>
  </si>
  <si>
    <t>Puerto Rico</t>
  </si>
  <si>
    <t>Republica Dominicana</t>
  </si>
  <si>
    <t>América S</t>
  </si>
  <si>
    <t>Argentina</t>
  </si>
  <si>
    <t>Brasil</t>
  </si>
  <si>
    <t>Chile</t>
  </si>
  <si>
    <t>Colombia</t>
  </si>
  <si>
    <t>Curaçao</t>
  </si>
  <si>
    <t>Ecuador</t>
  </si>
  <si>
    <t>Paraguay</t>
  </si>
  <si>
    <t>Peru</t>
  </si>
  <si>
    <t>Suriname</t>
  </si>
  <si>
    <t>Uruguay</t>
  </si>
  <si>
    <t>Venezuela</t>
  </si>
  <si>
    <t>Resto de América</t>
  </si>
  <si>
    <t>Datos del Valor Económico exterior según mercado de destino (€)</t>
  </si>
  <si>
    <t>Valor Económico
UE</t>
  </si>
  <si>
    <t>Valor Económico
PAISES TERCEROS</t>
  </si>
  <si>
    <t>OTROS PRODUCTOS CÁRNICOS</t>
  </si>
  <si>
    <t>I.- Cecina</t>
  </si>
  <si>
    <t>Número de piezas producidas aptas para ser amparadas</t>
  </si>
  <si>
    <t>Número de piezas protegidas producidas</t>
  </si>
  <si>
    <t>INDUSTRIAS ELABORADORAS</t>
  </si>
  <si>
    <t>MERCADO  NACIONAL</t>
  </si>
  <si>
    <t>PAÍSES TERCEROS</t>
  </si>
  <si>
    <t>COMERCIALIZACIÓN TOTAL</t>
  </si>
  <si>
    <t>Precio medio en origen (€/kg)</t>
  </si>
  <si>
    <t>Millones de €</t>
  </si>
  <si>
    <t>Nº de piezas</t>
  </si>
  <si>
    <t>kg</t>
  </si>
  <si>
    <t>Nº de Piezas</t>
  </si>
  <si>
    <t xml:space="preserve"> II.- Lacón</t>
  </si>
  <si>
    <t>Número de explotaciones de reproducción</t>
  </si>
  <si>
    <t>Número de explotaciones de cebo</t>
  </si>
  <si>
    <t>Número de explotaciones de ciclo cerrado</t>
  </si>
  <si>
    <t>Número de mataderos</t>
  </si>
  <si>
    <t>Número de salas de despiece</t>
  </si>
  <si>
    <t>Industrias  elaboradoras</t>
  </si>
  <si>
    <t>Nº de lechones controlados aptos para ser cebados</t>
  </si>
  <si>
    <t>Nº de cerdos sacrificados</t>
  </si>
  <si>
    <t>Nº de extremidades controladas, destinadas a la obtención de lacón</t>
  </si>
  <si>
    <t>COMERCIALIZACIÓN (nº de piezas)</t>
  </si>
  <si>
    <t>VALOR ECONÓMICO</t>
  </si>
  <si>
    <t>Total comercializado (kg)</t>
  </si>
  <si>
    <t>Precio medio de venta en origen (€/kg)</t>
  </si>
  <si>
    <t>PRODUCCIÓN (t)</t>
  </si>
  <si>
    <t>Superficie inscrita</t>
  </si>
  <si>
    <t>(ha)</t>
  </si>
  <si>
    <t>Número de agricultores</t>
  </si>
  <si>
    <t>(operadores primarios)</t>
  </si>
  <si>
    <t>Nº  de  industrias  inscritas</t>
  </si>
  <si>
    <t>Arroz apto para amparar</t>
  </si>
  <si>
    <t>Arroz
Cáscara</t>
  </si>
  <si>
    <t>Arroz
Descascarillado</t>
  </si>
  <si>
    <t>(1) Certificado como DOP.</t>
  </si>
  <si>
    <t>Arroz
Protegido
(1)</t>
  </si>
  <si>
    <t>ARROCES</t>
  </si>
  <si>
    <t>Comercialización y Valor Económico</t>
  </si>
  <si>
    <t>COMERCIALIZACIÓN (t)</t>
  </si>
  <si>
    <t>Precio medio ponderado según las distintas variedades (€/kg)</t>
  </si>
  <si>
    <t>Países       Terceros</t>
  </si>
  <si>
    <t>Millones  de   €</t>
  </si>
  <si>
    <t>(2) Datos de núm.agricultores de 2023</t>
  </si>
  <si>
    <t>CEREALES FRESCOS O TRASFORMADOS</t>
  </si>
  <si>
    <t>PRODUCCIÓN  (t)</t>
  </si>
  <si>
    <t>COMERCIALIZACIÓN  (t)</t>
  </si>
  <si>
    <t>MERCADO</t>
  </si>
  <si>
    <t>Nº de industrias inscritas</t>
  </si>
  <si>
    <t>Que cumple con el Pliego de Condiciones</t>
  </si>
  <si>
    <t>Protegida</t>
  </si>
  <si>
    <t>PRECIOS  MEDIOS DE  VENTA EN  INDUSTRIA (€/kg)</t>
  </si>
  <si>
    <t>Millones  de  €</t>
  </si>
  <si>
    <t>Gofio Canario</t>
  </si>
  <si>
    <t>Valor Económico según mercado de destino (millones de €)</t>
  </si>
  <si>
    <t>I.P.G.</t>
  </si>
  <si>
    <t>Países
Terceros</t>
  </si>
  <si>
    <t>Valor Económico del mercado exterior (€)</t>
  </si>
  <si>
    <t>PESCADOS Y MOLUSCOS</t>
  </si>
  <si>
    <t>I.- Pescados</t>
  </si>
  <si>
    <t>Industrias inscritas</t>
  </si>
  <si>
    <t>Apta para ser amparada</t>
  </si>
  <si>
    <t>Caballa de Andalucía</t>
  </si>
  <si>
    <t>Melva de Andalucía</t>
  </si>
  <si>
    <t>Mojama de Barbate</t>
  </si>
  <si>
    <t>Mojama de Isla Cristina</t>
  </si>
  <si>
    <t>Ambas IGP comparten datos registrales, ya que se trata de industrias mixtas (que procesan ambos tipos de productos)</t>
  </si>
  <si>
    <t xml:space="preserve"> II.- Mejillón</t>
  </si>
  <si>
    <t>Número de bateas inscritas</t>
  </si>
  <si>
    <t>Centros de depuración y/o expedición</t>
  </si>
  <si>
    <t>Empresas comercializadoras inscritas</t>
  </si>
  <si>
    <t>Mejillón de Galicia</t>
  </si>
  <si>
    <t>VINAGRES</t>
  </si>
  <si>
    <r>
      <t>Datos de Registro y Producción</t>
    </r>
    <r>
      <rPr>
        <sz val="12"/>
        <color theme="1"/>
        <rFont val="Trebuchet MS"/>
        <family val="2"/>
      </rPr>
      <t xml:space="preserve"> </t>
    </r>
  </si>
  <si>
    <t xml:space="preserve">Número de bodegas dedicadas a la elaboración de vinagres </t>
  </si>
  <si>
    <t>Número de plantas dedicadas a la crianza y/o expedición y/o envasado de vinagre</t>
  </si>
  <si>
    <t xml:space="preserve">Vino destinado a elaborar vinagre protegido (t)   </t>
  </si>
  <si>
    <t xml:space="preserve">Producción de vinagre (hl)    </t>
  </si>
  <si>
    <t xml:space="preserve">Producción de vinagre apto para ser amparado (hl)    </t>
  </si>
  <si>
    <t xml:space="preserve">Producción de vinagre protegido (hl)    </t>
  </si>
  <si>
    <t>Vinagre del Condado de Huelva</t>
  </si>
  <si>
    <t>Vinagre de Jerez</t>
  </si>
  <si>
    <t>Vinagre de Montilla-Moriles</t>
  </si>
  <si>
    <t>Datos de Comercialización y Valor Económico</t>
  </si>
  <si>
    <t>COMERCIALIZACIÓN  (hl)</t>
  </si>
  <si>
    <t xml:space="preserve">Precio medio de venta de vinagre protegido envasado (€/hl) </t>
  </si>
  <si>
    <t>Mercado    Nacional</t>
  </si>
  <si>
    <t>Países     Terceros</t>
  </si>
  <si>
    <t>% sobre el total del valor económico</t>
  </si>
  <si>
    <t>DOP Afuega'l Pitu</t>
  </si>
  <si>
    <t>DOP Arzúa-Ulloa</t>
  </si>
  <si>
    <t>DOP Cabrales</t>
  </si>
  <si>
    <t>DOP Cebreiro</t>
  </si>
  <si>
    <t>DOP Gamoneu / Gamonedo</t>
  </si>
  <si>
    <t>DOP Idiazabal</t>
  </si>
  <si>
    <t>DOP Mahón-Menorca</t>
  </si>
  <si>
    <t>DOP Picón Bejes-Tresviso</t>
  </si>
  <si>
    <t>DOP Queso Camerano</t>
  </si>
  <si>
    <t>DOP Queso Casín</t>
  </si>
  <si>
    <t>DOP Queso de Acehúche</t>
  </si>
  <si>
    <t>DOP Queso de Flor de Guía / Queso de Media Flor de Guía / Queso de Guía</t>
  </si>
  <si>
    <t>DOP Queso de La Serena</t>
  </si>
  <si>
    <t>DOP Queso de l'Alt Urgell y la Cerdanya</t>
  </si>
  <si>
    <t>DOP Queso Ibores</t>
  </si>
  <si>
    <t>DOP Queso Majorero</t>
  </si>
  <si>
    <t>DOP Queso Manchego</t>
  </si>
  <si>
    <t>DOP Queso Nata de Cantabria</t>
  </si>
  <si>
    <t>DOP Queso Palmero / Queso de la Palma</t>
  </si>
  <si>
    <t>DOP Queso Tetilla / Queixo Tetilla</t>
  </si>
  <si>
    <t>DOP Queso Zamorano</t>
  </si>
  <si>
    <t>DOP Quesucos de Liébana</t>
  </si>
  <si>
    <t>DOP Roncal</t>
  </si>
  <si>
    <t>DOP San Simón da Costa</t>
  </si>
  <si>
    <t>DOP Torta del Casar</t>
  </si>
  <si>
    <t>IGP Queso Castellano</t>
  </si>
  <si>
    <t>IGP Queso de Valdeón</t>
  </si>
  <si>
    <t>IGP Queso Los Beyos</t>
  </si>
  <si>
    <t>QUESOS</t>
  </si>
  <si>
    <r>
      <t xml:space="preserve">Queso elaborado de conformidad con el pliego de condiciones (kg) </t>
    </r>
    <r>
      <rPr>
        <b/>
        <sz val="5"/>
        <color rgb="FF000000"/>
        <rFont val="Trebuchet MS"/>
        <family val="2"/>
      </rPr>
      <t>(2)</t>
    </r>
  </si>
  <si>
    <t xml:space="preserve">VALOR ECONÓMICO DE LA DENOMINACIÓN                                  </t>
  </si>
  <si>
    <t>Queserías</t>
  </si>
  <si>
    <r>
      <t xml:space="preserve">Millones de </t>
    </r>
    <r>
      <rPr>
        <sz val="7"/>
        <color rgb="FF000000"/>
        <rFont val="Trebuchet MS"/>
        <family val="2"/>
      </rPr>
      <t>€</t>
    </r>
  </si>
  <si>
    <t>Países           Terceros</t>
  </si>
  <si>
    <t>Número de
vacas</t>
  </si>
  <si>
    <t>Número de
ovejas</t>
  </si>
  <si>
    <t>Número de
cabras</t>
  </si>
  <si>
    <t>Queso protegido (kg)</t>
  </si>
  <si>
    <t>Leche destinada a la elaboración de queso protegido (litros)</t>
  </si>
  <si>
    <t>Leche de vaca
(litros)</t>
  </si>
  <si>
    <t>Leche de oveja
(litros)</t>
  </si>
  <si>
    <t>Leche de cabra
(litros)</t>
  </si>
  <si>
    <t>Total Cabezas productoras</t>
  </si>
  <si>
    <t>IGP Formatge Garrotxa / Queso Garrotxa (1)</t>
  </si>
  <si>
    <t>DOP Queso de Murcia (2)</t>
  </si>
  <si>
    <t>DOP Queso de Murcia al vino (2)</t>
  </si>
  <si>
    <t>MIELES</t>
  </si>
  <si>
    <t>Datos de Registro, Producción</t>
  </si>
  <si>
    <t>Nº  de  colmenas  inscritas</t>
  </si>
  <si>
    <t>Nº  de  productores  inscritos</t>
  </si>
  <si>
    <t>Nº  de  envasadores  inscritos  (*)</t>
  </si>
  <si>
    <t>Miel                   cosechada</t>
  </si>
  <si>
    <t>Miel cosechada apta para ser amparada</t>
  </si>
  <si>
    <t>Miel cosechada protegida</t>
  </si>
  <si>
    <t>Monofloral</t>
  </si>
  <si>
    <t>Multifloral</t>
  </si>
  <si>
    <t>DOP Miel de Granada</t>
  </si>
  <si>
    <t>DOP Miel de Ibiza / Mel d’Eivissa</t>
  </si>
  <si>
    <t>DOP Miel de La Alcarria</t>
  </si>
  <si>
    <t>DOP Miel de Liébana</t>
  </si>
  <si>
    <t>DOP Miel de Tenerife</t>
  </si>
  <si>
    <t>DOP Miel Villuercas-Ibores</t>
  </si>
  <si>
    <t>IGP Miel de Galicia / Mel de Galicia</t>
  </si>
  <si>
    <t>COMERCIALIZADA</t>
  </si>
  <si>
    <t>1. Unión Europea</t>
  </si>
  <si>
    <t>2. Terceros países</t>
  </si>
  <si>
    <t>Comercio exterior por países (€).</t>
  </si>
  <si>
    <t>DOP Arroz del Delta del Ebro / Arròs del Delta de l'Ebre</t>
  </si>
  <si>
    <t>DOP Calasparra</t>
  </si>
  <si>
    <t>DOP Arroz de Valencia / Arròs de València</t>
  </si>
  <si>
    <t>UE (sin especificar)</t>
  </si>
  <si>
    <t>Terceros países (sin especificar)</t>
  </si>
  <si>
    <t>CONDIMENTOS Y ESPECIAS</t>
  </si>
  <si>
    <t>I.- Azafrán</t>
  </si>
  <si>
    <t>PRODUCCIÓN  (kg)</t>
  </si>
  <si>
    <t>Industrias  e  instalaciones   inscritas</t>
  </si>
  <si>
    <t xml:space="preserve">En  superficie  inscrita                             </t>
  </si>
  <si>
    <t>Conforme al Pliego de Condiciones</t>
  </si>
  <si>
    <t>Instalaciones de desbriznado y tostado</t>
  </si>
  <si>
    <t>Industrias  envasadoras</t>
  </si>
  <si>
    <t>Azafrán de la Mancha</t>
  </si>
  <si>
    <t>Superficie inscrita
(ha)</t>
  </si>
  <si>
    <t>Número de agricultores
(operadores primarios)</t>
  </si>
  <si>
    <t>Protegida
(Certificado como DOP)</t>
  </si>
  <si>
    <t>Precio medio del producto en origen
 (€/kg)</t>
  </si>
  <si>
    <t>DOP Azafrán de la Mancha</t>
  </si>
  <si>
    <t>DOP Pebre bord de Mallorca / Pimentón de Mallorca</t>
  </si>
  <si>
    <t>DOP Pimentón de la Vera</t>
  </si>
  <si>
    <t>DOP Pimentón de Murcia</t>
  </si>
  <si>
    <t xml:space="preserve"> II.- Pimentón</t>
  </si>
  <si>
    <t xml:space="preserve">Secaderos /molinos </t>
  </si>
  <si>
    <t>Azafrán de La Mancha</t>
  </si>
  <si>
    <t>Valor Económico según mercado de destino (€)</t>
  </si>
  <si>
    <t>Valor Económico
MERCADO NACIONAL</t>
  </si>
  <si>
    <t>Valor Económico
TOTAL</t>
  </si>
  <si>
    <t>Total general</t>
  </si>
  <si>
    <t>PANADERÍA, PASTELERÍA Y REPOSTERÍA</t>
  </si>
  <si>
    <t>PRECIOS  MEDIOS  DE  VENTA  EN  INDUSTRIA                               (€/kg)</t>
  </si>
  <si>
    <t>Producto apto para ser amparado</t>
  </si>
  <si>
    <t>Producto protegido</t>
  </si>
  <si>
    <t>Países          Terceros</t>
  </si>
  <si>
    <t>I.- TURRONES</t>
  </si>
  <si>
    <t>IGP Jijona</t>
  </si>
  <si>
    <t>IGP Turrón de Agramunt / Torró d'Agramunt</t>
  </si>
  <si>
    <t>IGP Turrón de Alicante</t>
  </si>
  <si>
    <t>IGP Pa de Pagès Català</t>
  </si>
  <si>
    <t>IGP Pan de Alfacar</t>
  </si>
  <si>
    <t>IGP Pan de Cea</t>
  </si>
  <si>
    <t>IGP Pan de Cruz de Ciudad Real</t>
  </si>
  <si>
    <t>IGP Pan Galego / Pan Gallego</t>
  </si>
  <si>
    <t>ETG Tortas de Aceite de Castilleja de la Cuesta</t>
  </si>
  <si>
    <t>IGP Alfajor de Medina Sidonia</t>
  </si>
  <si>
    <t>IGP Ensaimada de Mallorca / Ensaimada mallorquina</t>
  </si>
  <si>
    <t>IGP Mantecadas de Astorga</t>
  </si>
  <si>
    <t>IGP Mantecados de Estepa</t>
  </si>
  <si>
    <t>IGP Mazapán de Toledo</t>
  </si>
  <si>
    <t>IGP Polvorones de Estepa</t>
  </si>
  <si>
    <t>IGP Sobao Pasiego</t>
  </si>
  <si>
    <t>IGP Tarta de Santiago</t>
  </si>
  <si>
    <t>Rusia</t>
  </si>
  <si>
    <t>Resto de Oceania</t>
  </si>
  <si>
    <t>COMERCIALIZACIÓN  (kgr)</t>
  </si>
  <si>
    <t xml:space="preserve">II.- PANADERÍA, PASTELERÍA </t>
  </si>
  <si>
    <t>IGP Mollete de Antequera (1)</t>
  </si>
  <si>
    <r>
      <t xml:space="preserve">(1) </t>
    </r>
    <r>
      <rPr>
        <i/>
        <sz val="11"/>
        <color theme="1"/>
        <rFont val="Calibri"/>
        <family val="2"/>
        <scheme val="minor"/>
      </rPr>
      <t>Sin datos en 2024</t>
    </r>
  </si>
  <si>
    <t>DOP Vinagre de Jerez</t>
  </si>
  <si>
    <t>DOP Vinagre de Montilla-Moriles</t>
  </si>
  <si>
    <t>DOP Vinagre del Condado de Huelva</t>
  </si>
  <si>
    <t>Arabia Saudita</t>
  </si>
  <si>
    <t>IGP Botillo del Bierzo</t>
  </si>
  <si>
    <t>IGP Chorizo Riojano</t>
  </si>
  <si>
    <t>IGP Morcilla de Burgos</t>
  </si>
  <si>
    <t>IGP Salchichón de Vic / Llonganissa de Vic</t>
  </si>
  <si>
    <t>IGP Sobrasada de Mallorca</t>
  </si>
  <si>
    <t>IGP Gofio Canario</t>
  </si>
  <si>
    <t>Argelia</t>
  </si>
  <si>
    <t>Mauritania</t>
  </si>
  <si>
    <t>Senegal</t>
  </si>
  <si>
    <t>FRUTAS, FRUTOS SECOS Y ACEITUNAS</t>
  </si>
  <si>
    <t>HORTALIZAS</t>
  </si>
  <si>
    <t>LEGUMBRES</t>
  </si>
  <si>
    <t>COCHINILLA DE CANARIAS</t>
  </si>
  <si>
    <t>Superficie  inscrita  (ha)</t>
  </si>
  <si>
    <t>Número de productores, envasadores o envasadores-productores inscritos</t>
  </si>
  <si>
    <t>En superficie inscrita (kg)</t>
  </si>
  <si>
    <t>Apta para ser amparada (kg)</t>
  </si>
  <si>
    <t>Protegida (kg)</t>
  </si>
  <si>
    <t>PRECIOS  MEDIOS  DE  VENTA  EN  INDUSTRIA €/kg)</t>
  </si>
  <si>
    <t>Milles  de  €</t>
  </si>
  <si>
    <t>Cochinilla de Canarias</t>
  </si>
  <si>
    <t>Valor Económico según mercado de destino. (€)</t>
  </si>
  <si>
    <t>FRANCIA</t>
  </si>
  <si>
    <t>EMIRATOS ARABES UNIDOS</t>
  </si>
  <si>
    <t>Valor €</t>
  </si>
  <si>
    <t>Kilos</t>
  </si>
  <si>
    <t>SIDRA</t>
  </si>
  <si>
    <t>Superficie  inscrita                          (ha)</t>
  </si>
  <si>
    <t>Número de agricultores (operadores primarios)</t>
  </si>
  <si>
    <t>Número de lagares inscritos</t>
  </si>
  <si>
    <t>Manzana producida en superficie inscrita                (t)</t>
  </si>
  <si>
    <t>Sidra apta para amparar                                          (hl)</t>
  </si>
  <si>
    <t>Sidra protegida (hl)</t>
  </si>
  <si>
    <t>Precio medio en Lagar</t>
  </si>
  <si>
    <t>SIDRA (€/hl)</t>
  </si>
  <si>
    <t xml:space="preserve"> Millones de €</t>
  </si>
  <si>
    <t>Sidra de Asturias / Sidra d' Asturies</t>
  </si>
  <si>
    <t>Valor Económico según país de destino (€)</t>
  </si>
  <si>
    <t>ACEITES DE OLIVA VIRGEN</t>
  </si>
  <si>
    <t>COMERCIALIZACIÓN DE ACEITE PROTEGIDO</t>
  </si>
  <si>
    <t>VALOR ECONÓMICO DE LA D.O.P.</t>
  </si>
  <si>
    <t>Superficie inscrita (ha)</t>
  </si>
  <si>
    <t>Almazaras</t>
  </si>
  <si>
    <t>Número de Agricultores
(operadores primarios)</t>
  </si>
  <si>
    <t>Envasadoras / Comercia- lizadoras</t>
  </si>
  <si>
    <t>Total de aceite de oliva virgen y virgen extra elaborado de conformidad con el pliego de condiciones (1)</t>
  </si>
  <si>
    <t>Total de aceite de oliva virgen y virgen extra protegido (2)</t>
  </si>
  <si>
    <t>I.- FRUTAS</t>
  </si>
  <si>
    <t>VALOR  ECONÓMICO  DE  LA  DENOMINACIÓN (*)</t>
  </si>
  <si>
    <t>Instalaciones de acondicionamiento, envasado y almacenes inscritos</t>
  </si>
  <si>
    <t>En  la  superficie  inscrita</t>
  </si>
  <si>
    <t>Millones de                                                                  €</t>
  </si>
  <si>
    <t>Precio medio del producto protegido acondicionado en origen (€/kg)</t>
  </si>
  <si>
    <t>DOP Aceite Campo de Calatrava</t>
  </si>
  <si>
    <t>DOP Aceite Campo de Montiel</t>
  </si>
  <si>
    <t>DOP Aceite de La Alcarria</t>
  </si>
  <si>
    <t>DOP Aceite de la Rioja</t>
  </si>
  <si>
    <t>DOP Aceite de Lucena</t>
  </si>
  <si>
    <t>DOP Aceite de Madrid</t>
  </si>
  <si>
    <t>DOP Aceite de Mallorca / Aceite mallorquín / Oli de Mallorca / Oli mallorquí</t>
  </si>
  <si>
    <t>DOP Aceite de Navarra</t>
  </si>
  <si>
    <t>DOP Aceite de Terra Alta / Oli de Terra Alta</t>
  </si>
  <si>
    <t>DOP Aceite del Baix Ebre-Montsià / Oli del Baix Ebre-Montsià</t>
  </si>
  <si>
    <t>DOP Aceite del Bajo Aragón</t>
  </si>
  <si>
    <t>DOP Aceite Monterrubio</t>
  </si>
  <si>
    <t>DOP Aceite Sierra del Moncayo</t>
  </si>
  <si>
    <t>DOP Aceite Villuercas Ibores Jara</t>
  </si>
  <si>
    <t>DOP Antequera</t>
  </si>
  <si>
    <t>DOP Baena</t>
  </si>
  <si>
    <t>DOP Estepa</t>
  </si>
  <si>
    <t>DOP Gata-Hurdes</t>
  </si>
  <si>
    <t>DOP Les Garrigues</t>
  </si>
  <si>
    <t>DOP Montes de Granada</t>
  </si>
  <si>
    <t>DOP Montes de Toledo</t>
  </si>
  <si>
    <t>DOP Oli de l'Empordà / Aceite de L'Empordà</t>
  </si>
  <si>
    <t>DOP Poniente de Granada</t>
  </si>
  <si>
    <t>DOP Priego de Córdoba</t>
  </si>
  <si>
    <t>DOP Sierra de Cádiz</t>
  </si>
  <si>
    <t>DOP Sierra de Cazorla</t>
  </si>
  <si>
    <t>DOP Sierra de Segura</t>
  </si>
  <si>
    <t>DOP Sierra Mágina</t>
  </si>
  <si>
    <t>DOP Siurana</t>
  </si>
  <si>
    <t>IGP Aceite de Ibiza / Oli d'Eivissa</t>
  </si>
  <si>
    <t>IGP Aceite de Jaén</t>
  </si>
  <si>
    <t xml:space="preserve">Precio medio granel
 (€/kg)                     </t>
  </si>
  <si>
    <t xml:space="preserve">Precio medio envasado
(€/kg)                     </t>
  </si>
  <si>
    <t>DOP Montoro-Adamuz (3)</t>
  </si>
  <si>
    <r>
      <rPr>
        <b/>
        <sz val="9"/>
        <color theme="1"/>
        <rFont val="Calibri"/>
        <family val="2"/>
        <scheme val="minor"/>
      </rPr>
      <t xml:space="preserve">(1) </t>
    </r>
    <r>
      <rPr>
        <sz val="9"/>
        <color theme="1"/>
        <rFont val="Calibri"/>
        <family val="2"/>
        <scheme val="minor"/>
      </rPr>
      <t xml:space="preserve">Finalmente podrá salir como certificado o no. </t>
    </r>
    <r>
      <rPr>
        <b/>
        <sz val="9"/>
        <color theme="1"/>
        <rFont val="Calibri"/>
        <family val="2"/>
        <scheme val="minor"/>
      </rPr>
      <t>(2)</t>
    </r>
    <r>
      <rPr>
        <sz val="9"/>
        <color theme="1"/>
        <rFont val="Calibri"/>
        <family val="2"/>
        <scheme val="minor"/>
      </rPr>
      <t xml:space="preserve"> Certificado como DOP.  </t>
    </r>
    <r>
      <rPr>
        <b/>
        <sz val="9"/>
        <color theme="1"/>
        <rFont val="Calibri"/>
        <family val="2"/>
        <scheme val="minor"/>
      </rPr>
      <t>(3)</t>
    </r>
    <r>
      <rPr>
        <sz val="9"/>
        <color theme="1"/>
        <rFont val="Calibri"/>
        <family val="2"/>
        <scheme val="minor"/>
      </rPr>
      <t xml:space="preserve"> Han podido certificar en esta campaña.</t>
    </r>
  </si>
  <si>
    <t>Datos de Comercialización por tipo de envase</t>
  </si>
  <si>
    <t>COMERCIALIZACIÓN DE ACEITE PROTEGIDO A GRANEL</t>
  </si>
  <si>
    <t>MERCADO  (Kgrs)</t>
  </si>
  <si>
    <t>Nacional
(Kgrs)</t>
  </si>
  <si>
    <t>U.E.
(Kgrs)</t>
  </si>
  <si>
    <t>Países
Terceros
(Kgrs)</t>
  </si>
  <si>
    <t>TOTAL
(Kgrs)</t>
  </si>
  <si>
    <t>COMERCIALIZACIÓN DE ACEITE PROTEGIDO ENVASADO</t>
  </si>
  <si>
    <t>TOTAL COMERCIALIZADO</t>
  </si>
  <si>
    <t>Valor Económico según mercado de destino (€).</t>
  </si>
  <si>
    <t>Mercado en U.E.</t>
  </si>
  <si>
    <t>Mercado en Países Terceros</t>
  </si>
  <si>
    <t>VALOR ECONÓMICO (€)</t>
  </si>
  <si>
    <t>SUBCLASE</t>
  </si>
  <si>
    <t>TOTAL UE</t>
  </si>
  <si>
    <t>IGP Cordero de Extremadura</t>
  </si>
  <si>
    <t>IGP Ternera Asturiana</t>
  </si>
  <si>
    <t>IGP Ternera Gallega</t>
  </si>
  <si>
    <t>DOP Dehesa de Extremadura</t>
  </si>
  <si>
    <t>DOP Guijuelo</t>
  </si>
  <si>
    <t>DOP Jabugo</t>
  </si>
  <si>
    <t>DOP Los Pedroches</t>
  </si>
  <si>
    <t>IGP Jamón de Trevélez</t>
  </si>
  <si>
    <t>ETG Jamón Serrano</t>
  </si>
  <si>
    <t>IGP Cecina de León</t>
  </si>
  <si>
    <t>DOP Queso de Murcia</t>
  </si>
  <si>
    <t>DOP Queso de Murcia al vino</t>
  </si>
  <si>
    <t>DOP Aceituna Aloreña de Málaga</t>
  </si>
  <si>
    <t>DOP Aceituna de Mallorca / Aceituna Mallorquina / Oliva de Mallorca / Oliva Mallorquina</t>
  </si>
  <si>
    <t>DOP Cereza del Jerte</t>
  </si>
  <si>
    <t>IGP Cerezas de la Montaña de Alicante</t>
  </si>
  <si>
    <t>DOP Chirimoya de la Costa tropical de Granada-Málaga</t>
  </si>
  <si>
    <t>IGP Cítricos Valencianos / Cítrics Valencians</t>
  </si>
  <si>
    <t>DOP Granada Mollar de Elche / Granada de Elche</t>
  </si>
  <si>
    <t>DOP Kaki Ribera del Xúquer</t>
  </si>
  <si>
    <t>IGP Manzana de Girona / Poma de Girona</t>
  </si>
  <si>
    <t>DOP Melocotón de Calanda</t>
  </si>
  <si>
    <t>IGP Melón de La Mancha</t>
  </si>
  <si>
    <t>DOP Nísperos Callosa d'En Sarriá</t>
  </si>
  <si>
    <t>DOP Peras de Rincón de Soto</t>
  </si>
  <si>
    <t>IGP Plátano de Canarias</t>
  </si>
  <si>
    <t>DOP Uva de mesa embolsada del Vinalopó</t>
  </si>
  <si>
    <t>IGP Ajo Morado de Las Pedroñeras</t>
  </si>
  <si>
    <t>DOP Alcachofa de Benicarló / Carxofa de Benicarló</t>
  </si>
  <si>
    <t>IGP Cebolla de la Mancha</t>
  </si>
  <si>
    <t>IGP Espárrago de Navarra</t>
  </si>
  <si>
    <t>IGP Pimiento Asado del Bierzo</t>
  </si>
  <si>
    <t>DOP Pimientos del Piquillo de Lodosa</t>
  </si>
  <si>
    <t>IGP Almendra de Mallorca / Almendra Mallorquina / Ametlla de Mallorca / Ametlla Mallorquina</t>
  </si>
  <si>
    <t>DOP Mejillón de Galicia / Mexillón de Galicia</t>
  </si>
  <si>
    <t>IGP Caballa de Andalucia</t>
  </si>
  <si>
    <t>IGP Mojama de Barbate</t>
  </si>
  <si>
    <t>DOP Sidra de Asturias / Sidra d'Asturies</t>
  </si>
  <si>
    <t>DOP Cochinilla de Canarias</t>
  </si>
  <si>
    <t>COMERCIALIZACIÓN EXTERIOR POR PAÍSES DE LA UE (€)</t>
  </si>
  <si>
    <t>DOP / IGP / ETG</t>
  </si>
  <si>
    <t>Ovino</t>
  </si>
  <si>
    <t xml:space="preserve"> Vacuno</t>
  </si>
  <si>
    <t>Embutidos</t>
  </si>
  <si>
    <t>Jamones Ibéricos</t>
  </si>
  <si>
    <t>Jamones no ibéricos</t>
  </si>
  <si>
    <t>Otros productos cárnicos</t>
  </si>
  <si>
    <t>Quesos</t>
  </si>
  <si>
    <t>Miel</t>
  </si>
  <si>
    <t>Aceites  de Oliva Virgen</t>
  </si>
  <si>
    <t>Aceitunas</t>
  </si>
  <si>
    <t>Arroces</t>
  </si>
  <si>
    <t>Cereales frescos o transformados</t>
  </si>
  <si>
    <t>Frutas</t>
  </si>
  <si>
    <t>Hortalizas</t>
  </si>
  <si>
    <t>Otros vegetales (frutos secos)</t>
  </si>
  <si>
    <t>Moluscos</t>
  </si>
  <si>
    <t>Pescados</t>
  </si>
  <si>
    <t>Especias</t>
  </si>
  <si>
    <t>Sidra</t>
  </si>
  <si>
    <t>Vinagres</t>
  </si>
  <si>
    <t>Cochinilla</t>
  </si>
  <si>
    <t>Turrones</t>
  </si>
  <si>
    <t>Productos de pastelería y repostería</t>
  </si>
  <si>
    <t>TOTAL €</t>
  </si>
  <si>
    <t>AÑO 2024</t>
  </si>
  <si>
    <r>
      <rPr>
        <b/>
        <sz val="9"/>
        <color theme="1"/>
        <rFont val="Calibri"/>
        <family val="2"/>
        <scheme val="minor"/>
      </rPr>
      <t xml:space="preserve">Fuente: </t>
    </r>
    <r>
      <rPr>
        <sz val="9"/>
        <color theme="1"/>
        <rFont val="Calibri"/>
        <family val="2"/>
        <scheme val="minor"/>
      </rPr>
      <t>Subdirección General de Control de la Calidad Alimentaria (</t>
    </r>
    <r>
      <rPr>
        <b/>
        <sz val="9"/>
        <color theme="1"/>
        <rFont val="Calibri"/>
        <family val="2"/>
        <scheme val="minor"/>
      </rPr>
      <t>SGCCALA</t>
    </r>
    <r>
      <rPr>
        <sz val="9"/>
        <color theme="1"/>
        <rFont val="Calibri"/>
        <family val="2"/>
        <scheme val="minor"/>
      </rPr>
      <t>) del Ministerio de Agricultura, Pesca y Alimentación (MAPA), de los datos recopilados de Consejos Reguladores u otros órganos de gestión de dichas figuras de calidad diferenciada, recabados por las autoridades competentes de las Comunidades Autónomas y, en caso de figuras supraautonómicas, de la propia SGCCALA.</t>
    </r>
  </si>
  <si>
    <t xml:space="preserve"> Los valores de volumen se presentan en kilogramos, salvo para las subclases de Sidra y Vinagres que son litros.</t>
  </si>
  <si>
    <t>SUBCLASES</t>
  </si>
  <si>
    <t xml:space="preserve">DOPs / AREAS </t>
  </si>
  <si>
    <t>Total del valor 
en €</t>
  </si>
  <si>
    <t>Total del valor en volumen</t>
  </si>
  <si>
    <t>Europa</t>
  </si>
  <si>
    <t>No asignado</t>
  </si>
  <si>
    <t>Euros</t>
  </si>
  <si>
    <t>Volumen</t>
  </si>
  <si>
    <t>Vacuno</t>
  </si>
  <si>
    <t>Mantequillas</t>
  </si>
  <si>
    <t>DOP Mantequilla de l'Alt Urgell y la Cerdanya / Mantega de l'Alt Urgell i la Cerdanya</t>
  </si>
  <si>
    <t>Precio estimado 
(€/kg)</t>
  </si>
  <si>
    <t>IGP Carne de Ávila</t>
  </si>
  <si>
    <t>IGP Carne de Cantabria</t>
  </si>
  <si>
    <t>IGP Carne de la Sierra de Guadarrama</t>
  </si>
  <si>
    <t>IGP Carne de Salamanca</t>
  </si>
  <si>
    <t>IGP Carne de Vacuno del País Vasco / Euskal Okela</t>
  </si>
  <si>
    <t>IGP Ternera de Aliste</t>
  </si>
  <si>
    <t>IGP Ternera de Extremadura</t>
  </si>
  <si>
    <t>IGP Ternera de los Pirineos Catalanes / Vedella dels Pirineus Catalans / Vedell des Pyrénées Catalanes</t>
  </si>
  <si>
    <t>IGP Ternera de Navarra / Nafarroako Aratxea</t>
  </si>
  <si>
    <t>IGP Vaca de Extremadura</t>
  </si>
  <si>
    <t>IGP Vaca Gallega-Buey Gallego</t>
  </si>
  <si>
    <t>II.- Carne de Cordero</t>
  </si>
  <si>
    <t xml:space="preserve">             </t>
  </si>
  <si>
    <t>ID_IIGG</t>
  </si>
  <si>
    <t>IG</t>
  </si>
  <si>
    <t>IGP Cabrito de Extremadura</t>
  </si>
  <si>
    <t>IGP Cordero de Navarra / Nafarroako Arkumea</t>
  </si>
  <si>
    <t>IGP Cordero Manchego</t>
  </si>
  <si>
    <t>IGP Cordero Segureño</t>
  </si>
  <si>
    <t>IGP Lechazo de Castilla y León</t>
  </si>
  <si>
    <t>IGP Ternasco de Aragón</t>
  </si>
  <si>
    <t>Total_€_COMEX</t>
  </si>
  <si>
    <t>7_KL</t>
  </si>
  <si>
    <t>8_KL</t>
  </si>
  <si>
    <t>9_KL</t>
  </si>
  <si>
    <t>113_KL</t>
  </si>
  <si>
    <t>II.- Carne de cordero</t>
  </si>
  <si>
    <t xml:space="preserve">Valor Económico UE </t>
  </si>
  <si>
    <t>Valor Económico PAISES TERCEROS</t>
  </si>
  <si>
    <t>Según mercado de destino (€)</t>
  </si>
  <si>
    <r>
      <t>Datos de Valor Económico</t>
    </r>
    <r>
      <rPr>
        <sz val="12"/>
        <color theme="1"/>
        <rFont val="Trebuchet MS"/>
        <family val="2"/>
      </rPr>
      <t xml:space="preserve"> </t>
    </r>
    <r>
      <rPr>
        <b/>
        <i/>
        <sz val="12"/>
        <color rgb="FF990033"/>
        <rFont val="Trebuchet MS"/>
        <family val="2"/>
      </rPr>
      <t>según mercado de destino (€)</t>
    </r>
  </si>
  <si>
    <t>NO PROCEDE</t>
  </si>
  <si>
    <t>DOP Jamón de Teruel / Paleta de Teruel</t>
  </si>
  <si>
    <r>
      <t>IGP Jamón de Serón</t>
    </r>
    <r>
      <rPr>
        <b/>
        <vertAlign val="superscript"/>
        <sz val="8"/>
        <color rgb="FF000000"/>
        <rFont val="Trebuchet MS"/>
        <family val="2"/>
      </rPr>
      <t xml:space="preserve"> (1)</t>
    </r>
  </si>
  <si>
    <r>
      <rPr>
        <i/>
        <vertAlign val="superscript"/>
        <sz val="8"/>
        <color theme="1"/>
        <rFont val="Calibri"/>
        <family val="2"/>
        <scheme val="minor"/>
      </rPr>
      <t xml:space="preserve">(1) </t>
    </r>
    <r>
      <rPr>
        <i/>
        <sz val="8"/>
        <color theme="1"/>
        <rFont val="Calibri"/>
        <family val="2"/>
        <scheme val="minor"/>
      </rPr>
      <t>Sin datos en 2024.</t>
    </r>
  </si>
  <si>
    <t>JAMONES NO IBERICOS</t>
  </si>
  <si>
    <t>IGP Lacón Gallego</t>
  </si>
  <si>
    <t xml:space="preserve"> Valor Económico según mercado de destino (€).</t>
  </si>
  <si>
    <t>DOP Arroz del Delta del Ebro / Arròs del Delta de l'Ebre (2)</t>
  </si>
  <si>
    <t>1.6 Cereales frescos o transformados</t>
  </si>
  <si>
    <t>DOP Manzana Reineta del Bierzo</t>
  </si>
  <si>
    <t>DOP Pasas de Málaga</t>
  </si>
  <si>
    <t>DOP Pera de Jumilla</t>
  </si>
  <si>
    <t>DOP Pera de Lleida</t>
  </si>
  <si>
    <t>IGP Aguacate de Canarias</t>
  </si>
  <si>
    <t>IGP Clementinas de las Tierras del Ebro / Clementines de les Terres de l'Ebre</t>
  </si>
  <si>
    <t>IGP Melocotón de Cieza</t>
  </si>
  <si>
    <t>IGP Melón de Torre Pacheco-Murcia</t>
  </si>
  <si>
    <t>DOP Avellana de Reus</t>
  </si>
  <si>
    <t>DOP Nueces de Nerpio</t>
  </si>
  <si>
    <t>DOP Nuez de Pedroso</t>
  </si>
  <si>
    <t>IGP Castaña de Galicia</t>
  </si>
  <si>
    <t>II.- FRUTOS SECOS</t>
  </si>
  <si>
    <t>III.- ACEITUNAS</t>
  </si>
  <si>
    <t>TOTAL FRUTAS</t>
  </si>
  <si>
    <t>TOTAL FRUTOS SECOS</t>
  </si>
  <si>
    <t>TOTAL ACEITUNAS</t>
  </si>
  <si>
    <t>DOP Cebolla Fuentes de Ebro</t>
  </si>
  <si>
    <t>DOP Papas Antiguas de Canarias</t>
  </si>
  <si>
    <t>DOP Pemento de Herbón</t>
  </si>
  <si>
    <t>IGP Berenjena de Almagro</t>
  </si>
  <si>
    <t>IGP Calçot de Valls</t>
  </si>
  <si>
    <t>IGP Coliflor de Calahorra</t>
  </si>
  <si>
    <t>IGP Espárrago de Huétor-Tájar</t>
  </si>
  <si>
    <t>IGP Espárrago Verde de Guadalajara</t>
  </si>
  <si>
    <t>IGP Patata de Galicia / Pataca de Galicia</t>
  </si>
  <si>
    <t>IGP Patatas de Prades / Patates de Prades</t>
  </si>
  <si>
    <t>IGP Pemento da Arnoia</t>
  </si>
  <si>
    <t>IGP Pemento de Mougán</t>
  </si>
  <si>
    <t>IGP Pemento de Oímbra</t>
  </si>
  <si>
    <t>IGP Pemento do Couto</t>
  </si>
  <si>
    <t>IGP Pimiento de Fresno-Benavente</t>
  </si>
  <si>
    <t>IGP Pimiento de Gernika or Gernikako Piperra</t>
  </si>
  <si>
    <t>I.- En Fresco</t>
  </si>
  <si>
    <t>Precio medio de venta en origen producto en FRESCO                       (€/kg)</t>
  </si>
  <si>
    <t>Industrias  inscritas                                   (*)</t>
  </si>
  <si>
    <t>En  superficie  inscrita</t>
  </si>
  <si>
    <t>De producto apto para amparar</t>
  </si>
  <si>
    <t>Millones                                          de                                                €</t>
  </si>
  <si>
    <t>%  sobre el total del valor económico</t>
  </si>
  <si>
    <r>
      <t xml:space="preserve">Pimiento Riojano </t>
    </r>
    <r>
      <rPr>
        <b/>
        <vertAlign val="superscript"/>
        <sz val="8"/>
        <color rgb="FF000000"/>
        <rFont val="Trebuchet MS"/>
        <family val="2"/>
      </rPr>
      <t>(1)</t>
    </r>
  </si>
  <si>
    <r>
      <t>(1)</t>
    </r>
    <r>
      <rPr>
        <sz val="7"/>
        <color theme="1"/>
        <rFont val="Times New Roman"/>
        <family val="1"/>
      </rPr>
      <t xml:space="preserve">    </t>
    </r>
    <r>
      <rPr>
        <sz val="7"/>
        <color theme="1"/>
        <rFont val="Trebuchet MS"/>
        <family val="2"/>
      </rPr>
      <t>Los datos de REGISTRO y PRODUCCIÓN en la superficie inscrita son comunes tanto para el producto en fresco como en conserva.</t>
    </r>
  </si>
  <si>
    <r>
      <t>(2)</t>
    </r>
    <r>
      <rPr>
        <sz val="7"/>
        <color theme="1"/>
        <rFont val="Times New Roman"/>
        <family val="1"/>
      </rPr>
      <t xml:space="preserve">    </t>
    </r>
    <r>
      <rPr>
        <sz val="7"/>
        <color theme="1"/>
        <rFont val="Trebuchet MS"/>
        <family val="2"/>
      </rPr>
      <t>Sin actividad desde hace 8 años.</t>
    </r>
  </si>
  <si>
    <r>
      <t>(3)</t>
    </r>
    <r>
      <rPr>
        <sz val="7"/>
        <color theme="1"/>
        <rFont val="Times New Roman"/>
        <family val="1"/>
      </rPr>
      <t xml:space="preserve">    </t>
    </r>
    <r>
      <rPr>
        <sz val="7"/>
        <color theme="1"/>
        <rFont val="Trebuchet MS"/>
        <family val="2"/>
      </rPr>
      <t>Certificado como DOP o IGP.</t>
    </r>
  </si>
  <si>
    <t>(*)   Que han acondicionado o elaborado producto protegido en la campaña.</t>
  </si>
  <si>
    <t>De producto protegido 
(3)</t>
  </si>
  <si>
    <r>
      <t xml:space="preserve">IGP Tomate La Cañada </t>
    </r>
    <r>
      <rPr>
        <b/>
        <vertAlign val="superscript"/>
        <sz val="8"/>
        <color rgb="FF000000"/>
        <rFont val="Trebuchet MS"/>
        <family val="2"/>
      </rPr>
      <t>(2)</t>
    </r>
  </si>
  <si>
    <r>
      <t xml:space="preserve">IGP Pimiento Riojano </t>
    </r>
    <r>
      <rPr>
        <b/>
        <vertAlign val="superscript"/>
        <sz val="8"/>
        <color rgb="FF000000"/>
        <rFont val="Trebuchet MS"/>
        <family val="2"/>
      </rPr>
      <t>(1)</t>
    </r>
  </si>
  <si>
    <r>
      <t xml:space="preserve">IGP Grelos de Galicia </t>
    </r>
    <r>
      <rPr>
        <b/>
        <vertAlign val="superscript"/>
        <sz val="8"/>
        <color rgb="FF000000"/>
        <rFont val="Trebuchet MS"/>
        <family val="2"/>
      </rPr>
      <t>(1)</t>
    </r>
  </si>
  <si>
    <r>
      <t xml:space="preserve">IGP Espárrago de Navarra </t>
    </r>
    <r>
      <rPr>
        <b/>
        <vertAlign val="superscript"/>
        <sz val="8"/>
        <color rgb="FF000000"/>
        <rFont val="Trebuchet MS"/>
        <family val="2"/>
      </rPr>
      <t>(1)</t>
    </r>
  </si>
  <si>
    <r>
      <t xml:space="preserve">IGP Alcachofa de Tudela </t>
    </r>
    <r>
      <rPr>
        <b/>
        <vertAlign val="superscript"/>
        <sz val="8"/>
        <color rgb="FF000000"/>
        <rFont val="Trebuchet MS"/>
        <family val="2"/>
      </rPr>
      <t>(1)</t>
    </r>
  </si>
  <si>
    <t>DOP Chufa de Valencia / Xufa de València</t>
  </si>
  <si>
    <t>II.- En Conserva</t>
  </si>
  <si>
    <t>Precio medio de venta en origen producto en CONSERVA                       (€/kg)</t>
  </si>
  <si>
    <t>Producto fresco destinado a conserveras inscritas</t>
  </si>
  <si>
    <t>(1) Los datos de REGISTRO y PRODUCCIÓN en la superficie inscrita son comunes tanto para el producto en fresco como en conserva.</t>
  </si>
  <si>
    <t>(2) Certificado como DOP o IGP.</t>
  </si>
  <si>
    <t>(*) Que han acondicionado o elaborado producto protegido en la campaña.</t>
  </si>
  <si>
    <t>De producto protegido 
(2)</t>
  </si>
  <si>
    <t>D.O.P./I.P.G.</t>
  </si>
  <si>
    <t>EN FRESCO</t>
  </si>
  <si>
    <t>MERCADO EN TERCEROS PAISES</t>
  </si>
  <si>
    <t>TOTAL EN FRESCO</t>
  </si>
  <si>
    <t>EN CONSERVA</t>
  </si>
  <si>
    <t>VALOR TOTAL</t>
  </si>
  <si>
    <t>TOTAL EN CONSERVA</t>
  </si>
  <si>
    <t>MERCADO 
EN UE</t>
  </si>
  <si>
    <t>VALOR  ECONÓMICO  (*)</t>
  </si>
  <si>
    <t>Superficie  inscrita              (ha)</t>
  </si>
  <si>
    <t>En superficie inscrita</t>
  </si>
  <si>
    <t>De producto apto para ser amparado</t>
  </si>
  <si>
    <t>Millones  de                                  €</t>
  </si>
  <si>
    <t>DOP Alubia de Anguiano</t>
  </si>
  <si>
    <t>DOP Fesols de Santa Pau</t>
  </si>
  <si>
    <t>DOP Mongeta del Ganxet</t>
  </si>
  <si>
    <t>IGP Alubia de La Bañeza-León</t>
  </si>
  <si>
    <t>IGP Faba Asturiana</t>
  </si>
  <si>
    <t>IGP Faba de Lourenzá</t>
  </si>
  <si>
    <t>IGP Garbanzo de Escacena</t>
  </si>
  <si>
    <t>IGP Garbanzo de Fuentesaúco</t>
  </si>
  <si>
    <t>IGP Judías de El Barco de Ávila</t>
  </si>
  <si>
    <t>IGP Lenteja de La Armuña</t>
  </si>
  <si>
    <t>IGP Lenteja de Tierra de Campos</t>
  </si>
  <si>
    <r>
      <t>(1)</t>
    </r>
    <r>
      <rPr>
        <sz val="7"/>
        <color theme="1"/>
        <rFont val="Times New Roman"/>
        <family val="1"/>
      </rPr>
      <t xml:space="preserve">    </t>
    </r>
    <r>
      <rPr>
        <sz val="8"/>
        <color theme="1"/>
        <rFont val="Trebuchet MS"/>
        <family val="2"/>
      </rPr>
      <t>Certifica como IGP.</t>
    </r>
  </si>
  <si>
    <r>
      <t>(2)</t>
    </r>
    <r>
      <rPr>
        <sz val="7"/>
        <color theme="1"/>
        <rFont val="Times New Roman"/>
        <family val="1"/>
      </rPr>
      <t xml:space="preserve">    </t>
    </r>
    <r>
      <rPr>
        <sz val="8"/>
        <color theme="1"/>
        <rFont val="Trebuchet MS"/>
        <family val="2"/>
      </rPr>
      <t>Calculado en función del precio medio en origen del producto protegido.</t>
    </r>
  </si>
  <si>
    <t>Precio medio en origen (€/kg)
(2)</t>
  </si>
  <si>
    <t>De producto protegido 
(1)</t>
  </si>
  <si>
    <t>COMERCIALIZACIÓN  (kl)</t>
  </si>
  <si>
    <r>
      <t>(</t>
    </r>
    <r>
      <rPr>
        <b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) Sin actividad </t>
    </r>
  </si>
  <si>
    <r>
      <t>(</t>
    </r>
    <r>
      <rPr>
        <b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>) Las DOP Queso de Murcia y Queso de Murcia al Vino comparten los datos de Cabezas productoras y Explotaciones ganaderas inscritas.</t>
    </r>
  </si>
  <si>
    <t>CATEGORIA</t>
  </si>
  <si>
    <t>CLASE</t>
  </si>
  <si>
    <t>CLASE_CORTO</t>
  </si>
  <si>
    <t>SUBCL_CORTO</t>
  </si>
  <si>
    <t>Alimentarios</t>
  </si>
  <si>
    <t>CLASE 1.1. CARNES FRESCAS</t>
  </si>
  <si>
    <t>Carnes frescas</t>
  </si>
  <si>
    <t>1.1 Aves de corral</t>
  </si>
  <si>
    <t>Aves</t>
  </si>
  <si>
    <t>1.1 Ovino</t>
  </si>
  <si>
    <t>1.1 Vacuno</t>
  </si>
  <si>
    <t>IGP Cerdo de Teruel</t>
  </si>
  <si>
    <t>1.1. Porcino</t>
  </si>
  <si>
    <t>Porcino</t>
  </si>
  <si>
    <t>CLASE 1.2. PRODUCTOS CÁRNICOS</t>
  </si>
  <si>
    <t>Productos cárnicos</t>
  </si>
  <si>
    <t>1.2 Embutidos</t>
  </si>
  <si>
    <t>1.2 Jamones Ibéricos</t>
  </si>
  <si>
    <t>1.2 Jamones no ibéricos</t>
  </si>
  <si>
    <t>1.2 Jamones y paletas no ibéricas</t>
  </si>
  <si>
    <t>1.2 Otros productos cárnicos</t>
  </si>
  <si>
    <t>Otros cárnicos</t>
  </si>
  <si>
    <t>CLASE 1.3. QUESOS</t>
  </si>
  <si>
    <t>1.3 Quesos</t>
  </si>
  <si>
    <t>CLASE 1.4. OTROS PRODUCTOS DE ORIGEN ANIMAL</t>
  </si>
  <si>
    <t>Otros de origen animal</t>
  </si>
  <si>
    <t>1.4 Miel</t>
  </si>
  <si>
    <t>CLASE 1.5. ACEITES Y GRASAS</t>
  </si>
  <si>
    <t>Aceites</t>
  </si>
  <si>
    <t>1.5 Aceites  de Oliva Virgen</t>
  </si>
  <si>
    <t>Aceites Oli. Vírgen Extra</t>
  </si>
  <si>
    <t>1.5 Mantequillas</t>
  </si>
  <si>
    <t>Mantequilla</t>
  </si>
  <si>
    <t>CLASE 1.6. FRUTAS, HORTALIZAS Y CEREALES FRESCOS O TRANSFORMADOS</t>
  </si>
  <si>
    <t>Frutas y hortalizas</t>
  </si>
  <si>
    <t>1.6 Aceitunas</t>
  </si>
  <si>
    <t>1.6 Arroces</t>
  </si>
  <si>
    <t>Arroz</t>
  </si>
  <si>
    <t>Cereales</t>
  </si>
  <si>
    <t>1.6 Frutas</t>
  </si>
  <si>
    <t>1.6 Hortalizas</t>
  </si>
  <si>
    <t>1.6 Legumbres</t>
  </si>
  <si>
    <t>Legumbres</t>
  </si>
  <si>
    <t>1.6 Otros vegetales (frutos secos)</t>
  </si>
  <si>
    <t>Frutos secos</t>
  </si>
  <si>
    <t>CLASE 1.7. PESCADOS, MOLUSCOS, Y CRUSTÁCEOS FRESCOS Y PRODUCTOS DERIVADOS DE ELLOS</t>
  </si>
  <si>
    <t>1.7 Moluscos</t>
  </si>
  <si>
    <t>1.7 Pescados</t>
  </si>
  <si>
    <t>CLASE 1.8. OTROS PRODUCTOS DEL ANEXO I DEL TRATADO</t>
  </si>
  <si>
    <t>Otros productos</t>
  </si>
  <si>
    <t>1.8 Especias</t>
  </si>
  <si>
    <t>1.8 Frutos diversos (tubérculos, raíces, etc)</t>
  </si>
  <si>
    <t>Frutos diversos</t>
  </si>
  <si>
    <t>1.8 Sidra</t>
  </si>
  <si>
    <t>1.8 Vinagres</t>
  </si>
  <si>
    <t>CLASE 2.12. COCHINILLA</t>
  </si>
  <si>
    <t>2.12 Cochinilla</t>
  </si>
  <si>
    <t>CLASE 2.3. PRODUCTOS DE PANADERÍA, PASTELERÍA, REPOSTERÍA Y GALLETERÍA</t>
  </si>
  <si>
    <t>Productos de panadería…</t>
  </si>
  <si>
    <t>2.3  Turrones</t>
  </si>
  <si>
    <t>2.3 Panes</t>
  </si>
  <si>
    <t>Panes</t>
  </si>
  <si>
    <t>2.3 Productos de pastelería y repostería</t>
  </si>
  <si>
    <t>Pastelería</t>
  </si>
  <si>
    <t>Aromatizados</t>
  </si>
  <si>
    <t>VINOS AROMATIZADOS</t>
  </si>
  <si>
    <t>Vinos aromatizados</t>
  </si>
  <si>
    <t>CCAA</t>
  </si>
  <si>
    <t>Galicia</t>
  </si>
  <si>
    <t>Cataluña</t>
  </si>
  <si>
    <t>Extremadura</t>
  </si>
  <si>
    <t>Navarra</t>
  </si>
  <si>
    <t>Castilla-La Mancha</t>
  </si>
  <si>
    <t>Supraautonómico</t>
  </si>
  <si>
    <t>Castilla y León</t>
  </si>
  <si>
    <t>Aragón</t>
  </si>
  <si>
    <t>Cantabria</t>
  </si>
  <si>
    <t>Madrid</t>
  </si>
  <si>
    <t>País Vasco</t>
  </si>
  <si>
    <t>Principado de Asturias</t>
  </si>
  <si>
    <t>La Rioja</t>
  </si>
  <si>
    <t>Baleares</t>
  </si>
  <si>
    <t>Andalucía</t>
  </si>
  <si>
    <t>Canarias</t>
  </si>
  <si>
    <t>Murcia</t>
  </si>
  <si>
    <t>Valencia</t>
  </si>
  <si>
    <t>(Todas)</t>
  </si>
  <si>
    <t>MERCADO  (Kg)</t>
  </si>
  <si>
    <t>IV.- Porcino</t>
  </si>
  <si>
    <t>Carne apta para ser protegida (núm. canales)</t>
  </si>
  <si>
    <t>Carne protegida (Kg)</t>
  </si>
  <si>
    <t>1.8 Frutos diversos (tubérculos, raíces, etc). CHUFA</t>
  </si>
  <si>
    <t>UE_TER_TEXTO</t>
  </si>
  <si>
    <t>AREA</t>
  </si>
  <si>
    <t>CONTINENTE</t>
  </si>
  <si>
    <t>PAIS</t>
  </si>
  <si>
    <t>ZONA_REPORT_unica</t>
  </si>
  <si>
    <t>ZONA_PAIS</t>
  </si>
  <si>
    <t>SUBPRODUCTO</t>
  </si>
  <si>
    <t>AÑO</t>
  </si>
  <si>
    <t>Total_KG_LT_COMEX</t>
  </si>
  <si>
    <t>MEDIDA</t>
  </si>
  <si>
    <t>Unión Europea Austria</t>
  </si>
  <si>
    <t>No reportado</t>
  </si>
  <si>
    <t>Kgr.</t>
  </si>
  <si>
    <t>SELECCION_COMEX_TOT_AÑOS</t>
  </si>
  <si>
    <t>Ltr.</t>
  </si>
  <si>
    <t>Unión Europea Bélgica</t>
  </si>
  <si>
    <t>En conserva</t>
  </si>
  <si>
    <t>Unión Europea Bulgaria</t>
  </si>
  <si>
    <t>Unión Europea Croacia</t>
  </si>
  <si>
    <t>Unión Europea Chipre</t>
  </si>
  <si>
    <t>Unión Europea Checa, República</t>
  </si>
  <si>
    <t>Unión Europea Dinamarca</t>
  </si>
  <si>
    <t>Unión Europea Estonia</t>
  </si>
  <si>
    <t>Unión Europea Finlandia</t>
  </si>
  <si>
    <t>Unión Europea Francia</t>
  </si>
  <si>
    <t>Unión Europea Alemania</t>
  </si>
  <si>
    <t>Unión Europea Grecia</t>
  </si>
  <si>
    <t>Unión Europea Hungria</t>
  </si>
  <si>
    <t>Unión Europea Irlanda</t>
  </si>
  <si>
    <t>Unión Europea Italia</t>
  </si>
  <si>
    <t>Unión Europea Letonia</t>
  </si>
  <si>
    <t>Unión Europea Lituania</t>
  </si>
  <si>
    <t>Unión Europea Luxemburgo</t>
  </si>
  <si>
    <t>Unión Europea Malta</t>
  </si>
  <si>
    <t>Unión Europea Paises Bajos</t>
  </si>
  <si>
    <t>Unión Europea Polonia</t>
  </si>
  <si>
    <t>Unión Europea Portugal</t>
  </si>
  <si>
    <t>Unión Europea Rumania</t>
  </si>
  <si>
    <t>Unión Europea Eslovaquia, Republica</t>
  </si>
  <si>
    <t>Unión Europea Eslovenia</t>
  </si>
  <si>
    <t>Unión Europea Suecia</t>
  </si>
  <si>
    <t>- UE (sin especificar)</t>
  </si>
  <si>
    <t>Unión Europea - UE (sin especificar)</t>
  </si>
  <si>
    <t>Albania</t>
  </si>
  <si>
    <t>Europa no UE Albania</t>
  </si>
  <si>
    <t>Europa no UE Andorra</t>
  </si>
  <si>
    <t>Europa no UE Bosnia-Herzegovina</t>
  </si>
  <si>
    <t>Europa no UE Gibraltar</t>
  </si>
  <si>
    <t>Europa no UE Islandia</t>
  </si>
  <si>
    <t>Europa no UE Moldavia</t>
  </si>
  <si>
    <t>Europa no UE Montenegro</t>
  </si>
  <si>
    <t>Europa no UE Noruega</t>
  </si>
  <si>
    <t>Europa no UE Rusia</t>
  </si>
  <si>
    <t>Europa no UE Serbia</t>
  </si>
  <si>
    <t>Europa no UE Suiza</t>
  </si>
  <si>
    <t>Europa no UE Ucrania</t>
  </si>
  <si>
    <t>Macedonia</t>
  </si>
  <si>
    <t>Europa no UE Macedonia</t>
  </si>
  <si>
    <t>Europa no UE Reino Unido</t>
  </si>
  <si>
    <t>- Resto de Europa no U.E.</t>
  </si>
  <si>
    <t>Europa no UE - Resto de Europa no U.E.</t>
  </si>
  <si>
    <t>África</t>
  </si>
  <si>
    <t>África Argelia</t>
  </si>
  <si>
    <t>África Angola</t>
  </si>
  <si>
    <t>Botswana</t>
  </si>
  <si>
    <t>África Botswana</t>
  </si>
  <si>
    <t>Cabo Verde</t>
  </si>
  <si>
    <t>África Cabo Verde</t>
  </si>
  <si>
    <t>África Mayotte</t>
  </si>
  <si>
    <t>Congo</t>
  </si>
  <si>
    <t>África Congo</t>
  </si>
  <si>
    <t>África Guinea Ecuatorial</t>
  </si>
  <si>
    <t>África Gabon</t>
  </si>
  <si>
    <t>África Costa de Marfil</t>
  </si>
  <si>
    <t>África Kenya</t>
  </si>
  <si>
    <t>África Mauritania</t>
  </si>
  <si>
    <t>África Mauricio</t>
  </si>
  <si>
    <t>África Marruecos</t>
  </si>
  <si>
    <t>Guinea-Bissau</t>
  </si>
  <si>
    <t>África Guinea-Bissau</t>
  </si>
  <si>
    <t>África Senegal</t>
  </si>
  <si>
    <t>África Seychelles</t>
  </si>
  <si>
    <t>Sierra leona</t>
  </si>
  <si>
    <t>África Sierra leona</t>
  </si>
  <si>
    <t>África Sudafrica</t>
  </si>
  <si>
    <t>Egipto</t>
  </si>
  <si>
    <t>África Egipto</t>
  </si>
  <si>
    <t>- Resto África</t>
  </si>
  <si>
    <t>África - Resto África</t>
  </si>
  <si>
    <t>Bahrein</t>
  </si>
  <si>
    <t>Asia Bahrein</t>
  </si>
  <si>
    <t>Armenia</t>
  </si>
  <si>
    <t>Asia Armenia</t>
  </si>
  <si>
    <t>Asia Camboya</t>
  </si>
  <si>
    <t>Asia Sri Lanka</t>
  </si>
  <si>
    <t>Asia China</t>
  </si>
  <si>
    <t>Asia Taiwan</t>
  </si>
  <si>
    <t>Asia Georgia</t>
  </si>
  <si>
    <t>Asia Hong Kong</t>
  </si>
  <si>
    <t>Asia India</t>
  </si>
  <si>
    <t>Asia Indonesia</t>
  </si>
  <si>
    <t>Asia Israel</t>
  </si>
  <si>
    <t>Asia Japón</t>
  </si>
  <si>
    <t>Kazajistan</t>
  </si>
  <si>
    <t>Asia Kazajistan</t>
  </si>
  <si>
    <t>Asia Jordania</t>
  </si>
  <si>
    <t>Asia Corea, Republica de</t>
  </si>
  <si>
    <t>Kuwait</t>
  </si>
  <si>
    <t>Asia Kuwait</t>
  </si>
  <si>
    <t>Laos, Rep.Pop.Dem.de</t>
  </si>
  <si>
    <t>Asia Laos, Rep.Pop.Dem.de</t>
  </si>
  <si>
    <t>Asia Libano</t>
  </si>
  <si>
    <t>Asia Macao</t>
  </si>
  <si>
    <t>Asia Malasia</t>
  </si>
  <si>
    <t>Asia Filipinas</t>
  </si>
  <si>
    <t>Qatar</t>
  </si>
  <si>
    <t>Asia Qatar</t>
  </si>
  <si>
    <t>Asia Arabia Saudita</t>
  </si>
  <si>
    <t>Asia Singapur</t>
  </si>
  <si>
    <t>Asia Viet Nam</t>
  </si>
  <si>
    <t>Asia Tailandia</t>
  </si>
  <si>
    <t>Asia Emiratos Arabes Unidos</t>
  </si>
  <si>
    <t>Turquia</t>
  </si>
  <si>
    <t>Asia Turquia</t>
  </si>
  <si>
    <t>- Resto Asia</t>
  </si>
  <si>
    <t>Asia - Resto Asia</t>
  </si>
  <si>
    <t>Oceanía Australia</t>
  </si>
  <si>
    <t>Oceanía Polinesia francesa</t>
  </si>
  <si>
    <t>Oceanía Nueva Caledonia</t>
  </si>
  <si>
    <t>Oceanía Nueva Zelanda</t>
  </si>
  <si>
    <t>- Resto Oceanía</t>
  </si>
  <si>
    <t>Oceanía - Resto Oceanía</t>
  </si>
  <si>
    <t>América Norte</t>
  </si>
  <si>
    <t>América Norte Islas Vírgenes (u.k.)</t>
  </si>
  <si>
    <t>América Norte Canada</t>
  </si>
  <si>
    <t>América Norte Islas Caiman</t>
  </si>
  <si>
    <t>América Norte Costa Rica</t>
  </si>
  <si>
    <t>América Norte Cuba</t>
  </si>
  <si>
    <t>América Norte Republica Dominicana</t>
  </si>
  <si>
    <t>América Norte El Salvador</t>
  </si>
  <si>
    <t>América Norte Guadalupe</t>
  </si>
  <si>
    <t>América Norte Guatemala</t>
  </si>
  <si>
    <t>América Norte Haiti</t>
  </si>
  <si>
    <t>América Norte Honduras</t>
  </si>
  <si>
    <t>Jamaica</t>
  </si>
  <si>
    <t>América Norte Jamaica</t>
  </si>
  <si>
    <t>América Norte Mexico</t>
  </si>
  <si>
    <t>América Norte Nicaragua</t>
  </si>
  <si>
    <t>América Norte Panama</t>
  </si>
  <si>
    <t>América Norte Puerto Rico</t>
  </si>
  <si>
    <t>América Norte Estados Unidos America</t>
  </si>
  <si>
    <t>- Resto América</t>
  </si>
  <si>
    <t>América Norte - Resto América</t>
  </si>
  <si>
    <t>América Sur</t>
  </si>
  <si>
    <t>América Sur Argentina</t>
  </si>
  <si>
    <t>América Sur Brasil</t>
  </si>
  <si>
    <t>América Sur Chile</t>
  </si>
  <si>
    <t>América Sur Colombia</t>
  </si>
  <si>
    <t>América Sur Ecuador</t>
  </si>
  <si>
    <t>América Sur Curaçao</t>
  </si>
  <si>
    <t>América Sur Paraguay</t>
  </si>
  <si>
    <t>América Sur Peru</t>
  </si>
  <si>
    <t>América Sur Suriname</t>
  </si>
  <si>
    <t>América Sur Uruguay</t>
  </si>
  <si>
    <t>América Sur Venezuela</t>
  </si>
  <si>
    <t>Otros no identificados</t>
  </si>
  <si>
    <t>Otras Regiones</t>
  </si>
  <si>
    <t>Otros</t>
  </si>
  <si>
    <t>Otros Otras Regiones</t>
  </si>
  <si>
    <t>Otros Terceros países (sin especificar)</t>
  </si>
  <si>
    <t>€</t>
  </si>
  <si>
    <t>Mercado en España</t>
  </si>
  <si>
    <t>Mercado en la UE</t>
  </si>
  <si>
    <t>Mercado en Terceros países</t>
  </si>
  <si>
    <t>€ Total</t>
  </si>
  <si>
    <t>COMEX POR SUBCLASES e IGs</t>
  </si>
  <si>
    <t>COMERCIO EXTERIOR DE PRODUCTOS AGROALIMENTARIOS CON DOP/IGP/ETG EN TERCEROS PAÍSES. POR CONTINENTES</t>
  </si>
  <si>
    <t>COMERCIO EXTERIOR DE PRODUCTOS AGROALIMENTARIOS CON DOP/IGP/ETG EN TERCEROS PAÍSES. 
POR PAISES. 2024</t>
  </si>
  <si>
    <t>IIGG_NOMBRE_OFICIAL</t>
  </si>
  <si>
    <t>ID_CCAA</t>
  </si>
  <si>
    <t>VALOR</t>
  </si>
  <si>
    <t>TIPO_VALOR</t>
  </si>
  <si>
    <t>SIMBOLO</t>
  </si>
  <si>
    <t>ID_INDICADOR</t>
  </si>
  <si>
    <t>INDICADOR</t>
  </si>
  <si>
    <t>INDI_CORTO</t>
  </si>
  <si>
    <t>AÑO_1</t>
  </si>
  <si>
    <t>qVALOR_1</t>
  </si>
  <si>
    <t>Calasparra</t>
  </si>
  <si>
    <t>1.Mercado Nacional</t>
  </si>
  <si>
    <t>2.Mercado en U.E.</t>
  </si>
  <si>
    <t>3.Mercado Terceros.</t>
  </si>
  <si>
    <t>Total valor económico (114+115+116)</t>
  </si>
  <si>
    <t>4.Total valor económico</t>
  </si>
  <si>
    <t>Cordero Segureño</t>
  </si>
  <si>
    <t>Carne de Ávila</t>
  </si>
  <si>
    <t>Espárrago de Navarra</t>
  </si>
  <si>
    <t>Queso Los Beyos</t>
  </si>
  <si>
    <t>Idiazabal</t>
  </si>
  <si>
    <t>Antequera</t>
  </si>
  <si>
    <t>Baena</t>
  </si>
  <si>
    <t>Estepa</t>
  </si>
  <si>
    <t>Aceite de Lucena</t>
  </si>
  <si>
    <t>Montes de Granada</t>
  </si>
  <si>
    <t>Montoro-Adamuz</t>
  </si>
  <si>
    <t>Poniente de Granada</t>
  </si>
  <si>
    <t>Priego de Córdoba</t>
  </si>
  <si>
    <t>Sierra de Cádiz</t>
  </si>
  <si>
    <t>Sierra de Cazorla</t>
  </si>
  <si>
    <t>Sierra de Segura</t>
  </si>
  <si>
    <t>Sierra Mágina</t>
  </si>
  <si>
    <t>Tomate La Cañada</t>
  </si>
  <si>
    <t>Espárrago de Huétor-Tájar</t>
  </si>
  <si>
    <t>Chirimoya de la Costa tropical de Granada-Málaga</t>
  </si>
  <si>
    <t>Aceituna Aloreña de Málaga</t>
  </si>
  <si>
    <t>Pasas de Málaga</t>
  </si>
  <si>
    <t>Jamón de Trevélez</t>
  </si>
  <si>
    <t>Jamón de Serón</t>
  </si>
  <si>
    <t>Garbanzo de Escacena</t>
  </si>
  <si>
    <t>Caballa de Andalucia</t>
  </si>
  <si>
    <t>Melva de Andalucia</t>
  </si>
  <si>
    <t>Miel de Granada</t>
  </si>
  <si>
    <t>Alfajor de Medina Sidonia</t>
  </si>
  <si>
    <t>Mantecados de Estepa</t>
  </si>
  <si>
    <t>Pan de Alfacar</t>
  </si>
  <si>
    <t>Polvorones de Estepa</t>
  </si>
  <si>
    <t>Aceite del Bajo Aragón</t>
  </si>
  <si>
    <t>Aceite Sierra del Moncayo</t>
  </si>
  <si>
    <t>Ternasco de Aragón</t>
  </si>
  <si>
    <t>Melocotón de Calanda</t>
  </si>
  <si>
    <t>Cebolla Fuentes de Ebro</t>
  </si>
  <si>
    <t>Jamón de Teruel / Paleta de Teruel</t>
  </si>
  <si>
    <t>Ternera Asturiana</t>
  </si>
  <si>
    <t>Faba Asturiana</t>
  </si>
  <si>
    <t>Afuega'l Pitu</t>
  </si>
  <si>
    <t>Cabrales</t>
  </si>
  <si>
    <t>Gamoneu / Gamonedo</t>
  </si>
  <si>
    <t>Queso Casín</t>
  </si>
  <si>
    <t>Sidra de Asturias / Sidra d'Asturies</t>
  </si>
  <si>
    <t>Aceite de Mallorca / Aceite mallorquín / Oli de Mallorca / Oli mallorquí</t>
  </si>
  <si>
    <t>Aceituna de Mallorca / Aceituna Mallorquina / Oliva de Mallorca / Oliva Mallorquina</t>
  </si>
  <si>
    <t>Almendra de Mallorca / Almendra Mallorquina / Ametlla de Mallorca / Ametlla Mallorquina</t>
  </si>
  <si>
    <t>Ensaimada de Mallorca / Ensaimada mallorquina</t>
  </si>
  <si>
    <t>Mahón-Menorca</t>
  </si>
  <si>
    <t>Carne de Salamanca</t>
  </si>
  <si>
    <t>Lechazo de Castilla y León</t>
  </si>
  <si>
    <t>Ternera de Aliste</t>
  </si>
  <si>
    <t>Manzana Reineta del Bierzo</t>
  </si>
  <si>
    <t>Pimiento Asado del Bierzo</t>
  </si>
  <si>
    <t>Pimiento de Fresno-Benavente</t>
  </si>
  <si>
    <t>Alubia de La Bañeza-León</t>
  </si>
  <si>
    <t>Garbanzo de Fuentesaúco</t>
  </si>
  <si>
    <t>Judías de El Barco de Ávila</t>
  </si>
  <si>
    <t>Lenteja de La Armuña</t>
  </si>
  <si>
    <t>Lenteja de Tierra de Campos</t>
  </si>
  <si>
    <t>Cecina de León</t>
  </si>
  <si>
    <t>Mantecadas de Astorga</t>
  </si>
  <si>
    <t>Queso Zamorano</t>
  </si>
  <si>
    <t>Queso de Valdeón</t>
  </si>
  <si>
    <t>Papas Antiguas de Canarias</t>
  </si>
  <si>
    <t>Plátano de Canarias</t>
  </si>
  <si>
    <t>Miel de Tenerife</t>
  </si>
  <si>
    <t>Queso de Flor de Guía / Queso de Media Flor de Guía / Queso de Guía</t>
  </si>
  <si>
    <t>Queso Majorero</t>
  </si>
  <si>
    <t>Queso Palmero / Queso de la Palma</t>
  </si>
  <si>
    <t>Carne de Cantabria</t>
  </si>
  <si>
    <t>Miel de Liébana</t>
  </si>
  <si>
    <t>Sobao Pasiego</t>
  </si>
  <si>
    <t>Picón Bejes-Tresviso</t>
  </si>
  <si>
    <t>Queso Nata de Cantabria</t>
  </si>
  <si>
    <t>Quesucos de Liébana</t>
  </si>
  <si>
    <t>Aceite de Terra Alta / Oli de Terra Alta</t>
  </si>
  <si>
    <t>Aceite del Baix Ebre-Montsià / Oli del Baix Ebre-Montsià</t>
  </si>
  <si>
    <t>Oli de l'Empordà / Aceite de L'Empordà</t>
  </si>
  <si>
    <t>Les Garrigues</t>
  </si>
  <si>
    <t>Siurana</t>
  </si>
  <si>
    <t>Arroz del Delta del Ebro / Arròs del Delta de l'Ebre</t>
  </si>
  <si>
    <t>Gall del Penedès</t>
  </si>
  <si>
    <t>Ternera de los Pirineos Catalanes / Vedella dels Pirineus Catalans / Vedell des Pyrénées Catalanes</t>
  </si>
  <si>
    <t>Salchichón de Vic / Llonganissa de Vic</t>
  </si>
  <si>
    <t>Calçot de Valls</t>
  </si>
  <si>
    <t>Patatas de Prades / Patates de Prades</t>
  </si>
  <si>
    <t>Avellana de Reus</t>
  </si>
  <si>
    <t>Pera de Lleida</t>
  </si>
  <si>
    <t>Clementinas de las Tierras del Ebro / Clementines de les Terres de l'Ebre</t>
  </si>
  <si>
    <t>Manzana de Girona / Poma de Girona</t>
  </si>
  <si>
    <t>Fesols de Santa Pau</t>
  </si>
  <si>
    <t>Mongeta del Ganxet</t>
  </si>
  <si>
    <t>Mantequilla de l'Alt Urgell y la Cerdanya / Mantega de l'Alt Urgell i la Cerdanya</t>
  </si>
  <si>
    <t>Pa de Pagès Català</t>
  </si>
  <si>
    <t>Turrón de Agramunt / Torró d'Agramunt</t>
  </si>
  <si>
    <t>Queso de l'Alt Urgell y la Cerdanya</t>
  </si>
  <si>
    <t>Aceite Monterrubio</t>
  </si>
  <si>
    <t>Gata-Hurdes</t>
  </si>
  <si>
    <t>Cordero de Extremadura</t>
  </si>
  <si>
    <t>Ternera de Extremadura</t>
  </si>
  <si>
    <t>Pimentón de la Vera</t>
  </si>
  <si>
    <t>Cereza del Jerte</t>
  </si>
  <si>
    <t>Miel Villuercas-Ibores</t>
  </si>
  <si>
    <t>Queso de La Serena</t>
  </si>
  <si>
    <t>Queso Ibores</t>
  </si>
  <si>
    <t>Torta del Casar</t>
  </si>
  <si>
    <t>Capón de Vilalba</t>
  </si>
  <si>
    <t>Ternera Gallega</t>
  </si>
  <si>
    <t>Grelos de Galicia</t>
  </si>
  <si>
    <t>Patata de Galicia / Pataca de Galicia</t>
  </si>
  <si>
    <t>Pemento do Couto</t>
  </si>
  <si>
    <t>Pemento de Oímbra</t>
  </si>
  <si>
    <t>Pemento de Herbón</t>
  </si>
  <si>
    <t>Pemento da Arnoia</t>
  </si>
  <si>
    <t>Pemento de Mougán</t>
  </si>
  <si>
    <t>Castaña de Galicia</t>
  </si>
  <si>
    <t>Faba de Lourenzá</t>
  </si>
  <si>
    <t>Mejillón de Galicia / Mexillón de Galicia</t>
  </si>
  <si>
    <t>Miel de Galicia / Mel de Galicia</t>
  </si>
  <si>
    <t>Lacón Gallego</t>
  </si>
  <si>
    <t>Pan de Cea</t>
  </si>
  <si>
    <t>Tarta de Santiago</t>
  </si>
  <si>
    <t>Arzúa-Ulloa</t>
  </si>
  <si>
    <t>Cebreiro</t>
  </si>
  <si>
    <t>Queso Tetilla / Queixo Tetilla</t>
  </si>
  <si>
    <t>San Simón da Costa</t>
  </si>
  <si>
    <t>Aceite de la Rioja</t>
  </si>
  <si>
    <t>Coliflor de Calahorra</t>
  </si>
  <si>
    <t>Pimiento Riojano</t>
  </si>
  <si>
    <t>Peras de Rincón de Soto</t>
  </si>
  <si>
    <t>Queso Camerano</t>
  </si>
  <si>
    <t>Carne de la Sierra de Guadarrama</t>
  </si>
  <si>
    <t>Aceite Campo de Montiel</t>
  </si>
  <si>
    <t>Aceite Campo de Calatrava</t>
  </si>
  <si>
    <t>Aceite de La Alcarria</t>
  </si>
  <si>
    <t>Montes de Toledo</t>
  </si>
  <si>
    <t>Cordero Manchego</t>
  </si>
  <si>
    <t>Berenjena de Almagro</t>
  </si>
  <si>
    <t>Ajo Morado de Las Pedroñeras</t>
  </si>
  <si>
    <t>Melón de La Mancha</t>
  </si>
  <si>
    <t>Miel de La Alcarria</t>
  </si>
  <si>
    <t>Mazapán de Toledo</t>
  </si>
  <si>
    <t>Pan de Cruz de Ciudad Real</t>
  </si>
  <si>
    <t>Queso Manchego</t>
  </si>
  <si>
    <t>Pimentón de Murcia</t>
  </si>
  <si>
    <t>Pera de Jumilla</t>
  </si>
  <si>
    <t>Melón de Torre Pacheco-Murcia</t>
  </si>
  <si>
    <t>Queso de Murcia</t>
  </si>
  <si>
    <t>Queso de Murcia al vino</t>
  </si>
  <si>
    <t>Aceite de Navarra</t>
  </si>
  <si>
    <t>Cordero de Navarra / Nafarroako Arkumea</t>
  </si>
  <si>
    <t>Ternera de Navarra / Nafarroako Aratxea</t>
  </si>
  <si>
    <t>Pimientos del Piquillo de Lodosa</t>
  </si>
  <si>
    <t>Alcachofa de Tudela</t>
  </si>
  <si>
    <t>Roncal</t>
  </si>
  <si>
    <t>Carne de Vacuno del País Vasco / Euskal Okela</t>
  </si>
  <si>
    <t>Pimiento de Gernika or Gernikako Piperra</t>
  </si>
  <si>
    <t>Arroz de Valencia / Arròs de València</t>
  </si>
  <si>
    <t>Chufa de Valencia / Xufa de València</t>
  </si>
  <si>
    <t>Alcachofa de Benicarló / Carxofa de Benicarló</t>
  </si>
  <si>
    <t>Kaki Ribera del Xúquer</t>
  </si>
  <si>
    <t>Nísperos Callosa d'En Sarriá</t>
  </si>
  <si>
    <t>Uva de mesa embolsada del Vinalopó</t>
  </si>
  <si>
    <t>Granada Mollar de Elche / Granada de Elche</t>
  </si>
  <si>
    <t>Cerezas de la Montaña de Alicante</t>
  </si>
  <si>
    <t>Cítricos Valencianos / Cítrics Valencians</t>
  </si>
  <si>
    <t>Jijona</t>
  </si>
  <si>
    <t>Turrón de Alicante</t>
  </si>
  <si>
    <t>Tortas de Aceite de Castilleja de la Cuesta</t>
  </si>
  <si>
    <t>Vaca Gallega-Buey Gallego</t>
  </si>
  <si>
    <t>Aceite de Ibiza / Oli d'Eivissa</t>
  </si>
  <si>
    <t>Aceite de Jaén</t>
  </si>
  <si>
    <t>Mollete de Antequera</t>
  </si>
  <si>
    <t>Pan Galego / Pan Gallego</t>
  </si>
  <si>
    <t>Pebre bord de Mallorca / Pimentón de Mallorca</t>
  </si>
  <si>
    <t>Queso Castellano</t>
  </si>
  <si>
    <t>Cebolla de la Mancha</t>
  </si>
  <si>
    <t>Vaca de Extremadura</t>
  </si>
  <si>
    <t>Cerdo de Teruel</t>
  </si>
  <si>
    <t>Nueces de Nerpio</t>
  </si>
  <si>
    <t>Queso de Acehúche</t>
  </si>
  <si>
    <t>Nuez de Pedroso</t>
  </si>
  <si>
    <t>Alubia de Anguiano</t>
  </si>
  <si>
    <t>Melocotón de Cieza</t>
  </si>
  <si>
    <t>Vino Naranja del Condado de Huelva</t>
  </si>
  <si>
    <t>Cabrito de Extremadura</t>
  </si>
  <si>
    <t>Aceite de Madrid</t>
  </si>
  <si>
    <t>Aceite Villuercas Ibores Jara</t>
  </si>
  <si>
    <t>Formatge Garrotxa / Queso Garrotxa</t>
  </si>
  <si>
    <t>Miel de Ibiza / Mel d’Eivissa</t>
  </si>
  <si>
    <t>Chistorra de Navarra / Nafarroako Txistorra / Txistorra de Navarra</t>
  </si>
  <si>
    <t>Cochinillo de Segovia</t>
  </si>
  <si>
    <t>Espárrago Verde de Guadalajara</t>
  </si>
  <si>
    <t>Torrezno de Soria</t>
  </si>
  <si>
    <t>Rosée des Pyrénées Catalanes</t>
  </si>
  <si>
    <t>Var</t>
  </si>
  <si>
    <t>Variación</t>
  </si>
  <si>
    <t xml:space="preserve">COMERCIALIZACION DE PRODUCTOS AGROALIMENTARIOS CON DOP/IGP/ETG </t>
  </si>
  <si>
    <t>MERCADOS</t>
  </si>
  <si>
    <t>SUBCLASES e IGs</t>
  </si>
  <si>
    <t>AÑO 2024 Y VARIACIÓN RESPECTO A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</si>
</sst>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7" formatCode="#,##0.00\ &quot;€&quot;;\-#,##0.0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0.0000"/>
    <numFmt numFmtId="165" formatCode="0.000"/>
    <numFmt numFmtId="166" formatCode="#,##0.0000"/>
    <numFmt numFmtId="167" formatCode="#,##0.000"/>
    <numFmt numFmtId="168" formatCode="#,##0.00\ &quot;€&quot;"/>
    <numFmt numFmtId="169" formatCode="0.00000"/>
    <numFmt numFmtId="170" formatCode="#,##0.00\ &quot;€&quot;;[Red]#,##0.00\ &quot;€&quot;"/>
    <numFmt numFmtId="171" formatCode="#,##0.0000\ &quot;€&quot;;[Red]#,##0.0000\ &quot;€&quot;"/>
    <numFmt numFmtId="172" formatCode="#,##0.00000000\ &quot;€&quot;"/>
    <numFmt numFmtId="173" formatCode="#,##0.000000000\ &quot;€&quot;;[Red]#,##0.000000000\ &quot;€&quot;"/>
    <numFmt numFmtId="174" formatCode="#,##0.0\ &quot;€&quot;;[Red]#,##0.0\ &quot;€&quot;"/>
    <numFmt numFmtId="175" formatCode="#,##0.0\ &quot;€&quot;"/>
    <numFmt numFmtId="176" formatCode="#,##0.0"/>
    <numFmt numFmtId="177" formatCode="#,##0.000000\ &quot;€&quot;"/>
    <numFmt numFmtId="178" formatCode="#,##0.0000\ &quot;€&quot;"/>
    <numFmt numFmtId="179" formatCode="#,##0.000\ &quot;€&quot;"/>
    <numFmt numFmtId="180" formatCode="0.0"/>
    <numFmt numFmtId="181" formatCode="#,##0.00\ _€"/>
  </numFmts>
  <fonts count="6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8"/>
      <color rgb="FF000000"/>
      <name val="Trebuchet MS"/>
      <family val="2"/>
    </font>
    <font>
      <sz val="8"/>
      <color rgb="FF000000"/>
      <name val="Trebuchet MS"/>
      <family val="2"/>
    </font>
    <font>
      <b/>
      <sz val="8"/>
      <color rgb="FFFFFFFF"/>
      <name val="Trebuchet MS"/>
      <family val="2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  <font>
      <b/>
      <i/>
      <sz val="12"/>
      <color rgb="FF990033"/>
      <name val="Trebuchet MS"/>
      <family val="2"/>
    </font>
    <font>
      <b/>
      <i/>
      <sz val="14"/>
      <color rgb="FF990033"/>
      <name val="Trebuchet MS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i/>
      <sz val="12"/>
      <color rgb="FF990033"/>
      <name val="Times New Roman"/>
      <family val="1"/>
    </font>
    <font>
      <b/>
      <i/>
      <sz val="10"/>
      <color rgb="FF990033"/>
      <name val="Trebuchet MS"/>
      <family val="2"/>
    </font>
    <font>
      <b/>
      <sz val="7"/>
      <color rgb="FF000000"/>
      <name val="Trebuchet MS"/>
      <family val="2"/>
    </font>
    <font>
      <sz val="7"/>
      <color rgb="FF000000"/>
      <name val="Trebuchet MS"/>
      <family val="2"/>
    </font>
    <font>
      <b/>
      <u/>
      <sz val="12"/>
      <color theme="1"/>
      <name val="Trebuchet MS"/>
      <family val="2"/>
    </font>
    <font>
      <b/>
      <u/>
      <sz val="10"/>
      <color theme="1"/>
      <name val="Trebuchet MS"/>
      <family val="2"/>
    </font>
    <font>
      <b/>
      <sz val="7"/>
      <color rgb="FFFFFFFF"/>
      <name val="Trebuchet MS"/>
      <family val="2"/>
    </font>
    <font>
      <b/>
      <sz val="9"/>
      <color rgb="FF000000"/>
      <name val="Trebuchet MS"/>
      <family val="2"/>
    </font>
    <font>
      <sz val="9"/>
      <color rgb="FF000000"/>
      <name val="Trebuchet MS"/>
      <family val="2"/>
    </font>
    <font>
      <b/>
      <sz val="11"/>
      <color indexed="8"/>
      <name val="Calibri"/>
      <family val="2"/>
    </font>
    <font>
      <b/>
      <i/>
      <sz val="12"/>
      <color rgb="FF901D0A"/>
      <name val="Trebuchet MS"/>
      <family val="2"/>
    </font>
    <font>
      <sz val="8"/>
      <color theme="1"/>
      <name val="Trebuchet MS"/>
      <family val="2"/>
    </font>
    <font>
      <b/>
      <i/>
      <sz val="8"/>
      <color rgb="FF000000"/>
      <name val="Trebuchet MS"/>
      <family val="2"/>
    </font>
    <font>
      <b/>
      <sz val="5"/>
      <color rgb="FF000000"/>
      <name val="Trebuchet MS"/>
      <family val="2"/>
    </font>
    <font>
      <i/>
      <sz val="8"/>
      <color rgb="FF000000"/>
      <name val="Trebuchet MS"/>
      <family val="2"/>
    </font>
    <font>
      <sz val="8"/>
      <color rgb="FF000000"/>
      <name val="Calibri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6"/>
      <color rgb="FF000000"/>
      <name val="Trebuchet MS"/>
      <family val="2"/>
    </font>
    <font>
      <sz val="8"/>
      <color theme="1"/>
      <name val="Times New Roman"/>
      <family val="1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indexed="8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4"/>
      <color rgb="FFC00000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vertAlign val="superscript"/>
      <sz val="8"/>
      <color rgb="FF000000"/>
      <name val="Trebuchet MS"/>
      <family val="2"/>
    </font>
    <font>
      <i/>
      <vertAlign val="superscript"/>
      <sz val="8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0"/>
      <color rgb="FFFFFFFF"/>
      <name val="Trebuchet MS"/>
      <family val="2"/>
    </font>
    <font>
      <b/>
      <i/>
      <sz val="11"/>
      <color rgb="FF990033"/>
      <name val="Trebuchet MS"/>
      <family val="2"/>
    </font>
    <font>
      <sz val="7"/>
      <color theme="1"/>
      <name val="Trebuchet MS"/>
      <family val="2"/>
    </font>
    <font>
      <sz val="7"/>
      <color theme="1"/>
      <name val="Times New Roman"/>
      <family val="1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b/>
      <sz val="10"/>
      <color rgb="FF990033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D99795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F2DDD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53735"/>
        <bgColor indexed="64"/>
      </patternFill>
    </fill>
    <fill>
      <patternFill patternType="lightGray">
        <fgColor rgb="FF000000"/>
        <bgColor rgb="FF81302E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  <fill>
      <patternFill patternType="solid">
        <fgColor rgb="FFD99795"/>
        <bgColor indexed="0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</fills>
  <borders count="189">
    <border>
      <left/>
      <right/>
      <top/>
      <bottom/>
      <diagonal/>
    </border>
    <border>
      <left style="medium">
        <color rgb="FF943634"/>
      </left>
      <right style="medium">
        <color rgb="FF943634"/>
      </right>
      <top style="medium">
        <color rgb="FF943634"/>
      </top>
      <bottom style="medium">
        <color rgb="FF943634"/>
      </bottom>
      <diagonal/>
    </border>
    <border>
      <left style="medium">
        <color rgb="FF943634"/>
      </left>
      <right style="medium">
        <color rgb="FF943634"/>
      </right>
      <top style="medium">
        <color rgb="FF943634"/>
      </top>
      <bottom/>
      <diagonal/>
    </border>
    <border>
      <left style="medium">
        <color rgb="FF943634"/>
      </left>
      <right style="medium">
        <color rgb="FF943634"/>
      </right>
      <top/>
      <bottom style="medium">
        <color rgb="FF943634"/>
      </bottom>
      <diagonal/>
    </border>
    <border>
      <left/>
      <right style="medium">
        <color rgb="FF943634"/>
      </right>
      <top style="medium">
        <color rgb="FF943634"/>
      </top>
      <bottom style="medium">
        <color rgb="FF943634"/>
      </bottom>
      <diagonal/>
    </border>
    <border>
      <left/>
      <right/>
      <top style="medium">
        <color rgb="FF943634"/>
      </top>
      <bottom style="medium">
        <color rgb="FF943634"/>
      </bottom>
      <diagonal/>
    </border>
    <border>
      <left/>
      <right style="medium">
        <color rgb="FF943634"/>
      </right>
      <top/>
      <bottom style="medium">
        <color rgb="FF943634"/>
      </bottom>
      <diagonal/>
    </border>
    <border>
      <left style="medium">
        <color rgb="FF943634"/>
      </left>
      <right/>
      <top style="medium">
        <color rgb="FF943634"/>
      </top>
      <bottom style="medium">
        <color rgb="FF94363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rgb="FF943634"/>
      </left>
      <right style="medium">
        <color rgb="FF943634"/>
      </right>
      <top/>
      <bottom/>
      <diagonal/>
    </border>
    <border>
      <left/>
      <right style="medium">
        <color rgb="FF943634"/>
      </right>
      <top/>
      <bottom/>
      <diagonal/>
    </border>
    <border>
      <left/>
      <right style="medium">
        <color rgb="FF943634"/>
      </right>
      <top style="medium">
        <color rgb="FF943634"/>
      </top>
      <bottom/>
      <diagonal/>
    </border>
    <border>
      <left style="medium">
        <color rgb="FF943634"/>
      </left>
      <right/>
      <top style="medium">
        <color rgb="FF943634"/>
      </top>
      <bottom/>
      <diagonal/>
    </border>
    <border>
      <left style="medium">
        <color rgb="FF943634"/>
      </left>
      <right/>
      <top/>
      <bottom/>
      <diagonal/>
    </border>
    <border>
      <left style="medium">
        <color rgb="FF943634"/>
      </left>
      <right/>
      <top/>
      <bottom style="medium">
        <color rgb="FF943634"/>
      </bottom>
      <diagonal/>
    </border>
    <border>
      <left style="medium">
        <color rgb="FF632523"/>
      </left>
      <right style="medium">
        <color rgb="FF800000"/>
      </right>
      <top style="medium">
        <color rgb="FF632523"/>
      </top>
      <bottom/>
      <diagonal/>
    </border>
    <border>
      <left style="medium">
        <color rgb="FF632523"/>
      </left>
      <right style="medium">
        <color rgb="FF800000"/>
      </right>
      <top/>
      <bottom/>
      <diagonal/>
    </border>
    <border>
      <left style="medium">
        <color rgb="FF632523"/>
      </left>
      <right style="medium">
        <color rgb="FF800000"/>
      </right>
      <top/>
      <bottom style="medium">
        <color rgb="FF800000"/>
      </bottom>
      <diagonal/>
    </border>
    <border>
      <left/>
      <right style="medium">
        <color rgb="FF800000"/>
      </right>
      <top style="medium">
        <color rgb="FF800000"/>
      </top>
      <bottom style="medium">
        <color rgb="FF800000"/>
      </bottom>
      <diagonal/>
    </border>
    <border>
      <left/>
      <right/>
      <top style="medium">
        <color rgb="FF800000"/>
      </top>
      <bottom style="medium">
        <color rgb="FF800000"/>
      </bottom>
      <diagonal/>
    </border>
    <border>
      <left/>
      <right style="medium">
        <color rgb="FF800000"/>
      </right>
      <top style="medium">
        <color rgb="FF800000"/>
      </top>
      <bottom/>
      <diagonal/>
    </border>
    <border>
      <left/>
      <right style="medium">
        <color rgb="FF800000"/>
      </right>
      <top/>
      <bottom/>
      <diagonal/>
    </border>
    <border>
      <left/>
      <right style="medium">
        <color rgb="FF800000"/>
      </right>
      <top/>
      <bottom style="medium">
        <color rgb="FF800000"/>
      </bottom>
      <diagonal/>
    </border>
    <border>
      <left/>
      <right/>
      <top/>
      <bottom style="medium">
        <color rgb="FF800000"/>
      </bottom>
      <diagonal/>
    </border>
    <border>
      <left style="medium">
        <color rgb="FF800000"/>
      </left>
      <right style="medium">
        <color rgb="FF800000"/>
      </right>
      <top/>
      <bottom style="medium">
        <color rgb="FF800000"/>
      </bottom>
      <diagonal/>
    </border>
    <border>
      <left style="medium">
        <color rgb="FF800000"/>
      </left>
      <right/>
      <top style="medium">
        <color rgb="FF800000"/>
      </top>
      <bottom style="medium">
        <color rgb="FF800000"/>
      </bottom>
      <diagonal/>
    </border>
    <border>
      <left style="medium">
        <color rgb="FF800000"/>
      </left>
      <right/>
      <top style="medium">
        <color rgb="FF800000"/>
      </top>
      <bottom/>
      <diagonal/>
    </border>
    <border>
      <left style="medium">
        <color rgb="FF800000"/>
      </left>
      <right/>
      <top/>
      <bottom style="medium">
        <color rgb="FF800000"/>
      </bottom>
      <diagonal/>
    </border>
    <border>
      <left style="medium">
        <color rgb="FF800000"/>
      </left>
      <right style="medium">
        <color rgb="FF800000"/>
      </right>
      <top style="medium">
        <color rgb="FF800000"/>
      </top>
      <bottom/>
      <diagonal/>
    </border>
    <border>
      <left style="medium">
        <color rgb="FF800000"/>
      </left>
      <right style="medium">
        <color rgb="FF800000"/>
      </right>
      <top/>
      <bottom/>
      <diagonal/>
    </border>
    <border>
      <left style="medium">
        <color rgb="FF953735"/>
      </left>
      <right style="medium">
        <color rgb="FF943634"/>
      </right>
      <top style="medium">
        <color rgb="FF953735"/>
      </top>
      <bottom style="medium">
        <color rgb="FF953735"/>
      </bottom>
      <diagonal/>
    </border>
    <border>
      <left/>
      <right style="medium">
        <color rgb="FF943634"/>
      </right>
      <top style="medium">
        <color rgb="FF953735"/>
      </top>
      <bottom style="medium">
        <color rgb="FF953735"/>
      </bottom>
      <diagonal/>
    </border>
    <border>
      <left/>
      <right style="medium">
        <color rgb="FF953735"/>
      </right>
      <top style="medium">
        <color rgb="FF953735"/>
      </top>
      <bottom style="medium">
        <color rgb="FF953735"/>
      </bottom>
      <diagonal/>
    </border>
    <border>
      <left/>
      <right style="medium">
        <color rgb="FF993300"/>
      </right>
      <top/>
      <bottom style="medium">
        <color rgb="FF993300"/>
      </bottom>
      <diagonal/>
    </border>
    <border>
      <left/>
      <right style="medium">
        <color rgb="FF943634"/>
      </right>
      <top/>
      <bottom style="medium">
        <color rgb="FF993300"/>
      </bottom>
      <diagonal/>
    </border>
    <border>
      <left style="medium">
        <color rgb="FF993300"/>
      </left>
      <right style="medium">
        <color rgb="FF800000"/>
      </right>
      <top/>
      <bottom style="medium">
        <color rgb="FF800000"/>
      </bottom>
      <diagonal/>
    </border>
    <border>
      <left/>
      <right style="medium">
        <color rgb="FF993300"/>
      </right>
      <top/>
      <bottom style="medium">
        <color rgb="FF800000"/>
      </bottom>
      <diagonal/>
    </border>
    <border>
      <left/>
      <right style="medium">
        <color rgb="FF943634"/>
      </right>
      <top/>
      <bottom style="medium">
        <color rgb="FF800000"/>
      </bottom>
      <diagonal/>
    </border>
    <border>
      <left style="medium">
        <color rgb="FF800000"/>
      </left>
      <right style="medium">
        <color rgb="FF800000"/>
      </right>
      <top/>
      <bottom style="medium">
        <color rgb="FF943634"/>
      </bottom>
      <diagonal/>
    </border>
    <border>
      <left style="medium">
        <color rgb="FF800000"/>
      </left>
      <right style="medium">
        <color rgb="FF800000"/>
      </right>
      <top/>
      <bottom style="medium">
        <color rgb="FF833C0B"/>
      </bottom>
      <diagonal/>
    </border>
    <border>
      <left style="medium">
        <color rgb="FF963634"/>
      </left>
      <right style="medium">
        <color rgb="FF963634"/>
      </right>
      <top style="medium">
        <color rgb="FF963634"/>
      </top>
      <bottom style="medium">
        <color rgb="FF963634"/>
      </bottom>
      <diagonal/>
    </border>
    <border>
      <left style="medium">
        <color rgb="FF963634"/>
      </left>
      <right style="medium">
        <color rgb="FF963634"/>
      </right>
      <top style="medium">
        <color rgb="FF963634"/>
      </top>
      <bottom/>
      <diagonal/>
    </border>
    <border>
      <left style="medium">
        <color rgb="FF963634"/>
      </left>
      <right style="medium">
        <color rgb="FF963634"/>
      </right>
      <top/>
      <bottom/>
      <diagonal/>
    </border>
    <border>
      <left style="medium">
        <color rgb="FF963634"/>
      </left>
      <right style="medium">
        <color rgb="FF963634"/>
      </right>
      <top/>
      <bottom style="medium">
        <color rgb="FF963634"/>
      </bottom>
      <diagonal/>
    </border>
    <border>
      <left/>
      <right style="medium">
        <color rgb="FF963634"/>
      </right>
      <top style="medium">
        <color rgb="FF963634"/>
      </top>
      <bottom style="medium">
        <color rgb="FF963634"/>
      </bottom>
      <diagonal/>
    </border>
    <border>
      <left/>
      <right style="medium">
        <color rgb="FF963634"/>
      </right>
      <top/>
      <bottom style="medium">
        <color rgb="FF963634"/>
      </bottom>
      <diagonal/>
    </border>
    <border>
      <left/>
      <right/>
      <top style="medium">
        <color rgb="FF963634"/>
      </top>
      <bottom style="medium">
        <color rgb="FF963634"/>
      </bottom>
      <diagonal/>
    </border>
    <border>
      <left style="medium">
        <color rgb="FF963634"/>
      </left>
      <right/>
      <top style="medium">
        <color rgb="FF963634"/>
      </top>
      <bottom style="medium">
        <color rgb="FF963634"/>
      </bottom>
      <diagonal/>
    </border>
    <border>
      <left style="medium">
        <color rgb="FF953735"/>
      </left>
      <right/>
      <top style="medium">
        <color rgb="FF953735"/>
      </top>
      <bottom style="medium">
        <color rgb="FF953735"/>
      </bottom>
      <diagonal/>
    </border>
    <border>
      <left style="medium">
        <color rgb="FF953735"/>
      </left>
      <right style="medium">
        <color rgb="FF953735"/>
      </right>
      <top style="medium">
        <color rgb="FF953735"/>
      </top>
      <bottom style="medium">
        <color rgb="FF953735"/>
      </bottom>
      <diagonal/>
    </border>
    <border>
      <left style="medium">
        <color rgb="FF632523"/>
      </left>
      <right style="medium">
        <color rgb="FF632523"/>
      </right>
      <top style="medium">
        <color rgb="FF632523"/>
      </top>
      <bottom/>
      <diagonal/>
    </border>
    <border>
      <left style="medium">
        <color rgb="FF632523"/>
      </left>
      <right style="medium">
        <color rgb="FF632523"/>
      </right>
      <top style="medium">
        <color rgb="FF632523"/>
      </top>
      <bottom style="medium">
        <color rgb="FF632523"/>
      </bottom>
      <diagonal/>
    </border>
    <border>
      <left/>
      <right style="medium">
        <color rgb="FF632523"/>
      </right>
      <top style="medium">
        <color rgb="FF632523"/>
      </top>
      <bottom style="medium">
        <color rgb="FF632523"/>
      </bottom>
      <diagonal/>
    </border>
    <border>
      <left style="medium">
        <color rgb="FF632523"/>
      </left>
      <right style="medium">
        <color rgb="FF632523"/>
      </right>
      <top/>
      <bottom style="medium">
        <color rgb="FF632523"/>
      </bottom>
      <diagonal/>
    </border>
    <border>
      <left/>
      <right style="medium">
        <color rgb="FF632523"/>
      </right>
      <top/>
      <bottom style="medium">
        <color rgb="FF6325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833C0B"/>
      </left>
      <right style="medium">
        <color rgb="FF943634"/>
      </right>
      <top style="medium">
        <color rgb="FF833C0B"/>
      </top>
      <bottom style="medium">
        <color rgb="FF943634"/>
      </bottom>
      <diagonal/>
    </border>
    <border>
      <left/>
      <right style="medium">
        <color rgb="FF943634"/>
      </right>
      <top style="medium">
        <color rgb="FF833C0B"/>
      </top>
      <bottom style="medium">
        <color rgb="FF943634"/>
      </bottom>
      <diagonal/>
    </border>
    <border>
      <left/>
      <right style="medium">
        <color rgb="FF833C0B"/>
      </right>
      <top style="medium">
        <color rgb="FF833C0B"/>
      </top>
      <bottom style="medium">
        <color rgb="FF943634"/>
      </bottom>
      <diagonal/>
    </border>
    <border>
      <left style="medium">
        <color rgb="FF833C0B"/>
      </left>
      <right style="medium">
        <color rgb="FF943634"/>
      </right>
      <top/>
      <bottom style="medium">
        <color rgb="FF833C0B"/>
      </bottom>
      <diagonal/>
    </border>
    <border>
      <left/>
      <right style="medium">
        <color rgb="FF943634"/>
      </right>
      <top/>
      <bottom style="medium">
        <color rgb="FF833C0B"/>
      </bottom>
      <diagonal/>
    </border>
    <border>
      <left/>
      <right style="medium">
        <color rgb="FF833C0B"/>
      </right>
      <top/>
      <bottom style="medium">
        <color rgb="FF833C0B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800000"/>
      </left>
      <right style="medium">
        <color rgb="FF943634"/>
      </right>
      <top/>
      <bottom style="medium">
        <color rgb="FF943634"/>
      </bottom>
      <diagonal/>
    </border>
    <border>
      <left style="medium">
        <color rgb="FF800000"/>
      </left>
      <right style="medium">
        <color rgb="FF943634"/>
      </right>
      <top/>
      <bottom style="medium">
        <color rgb="FF800000"/>
      </bottom>
      <diagonal/>
    </border>
    <border>
      <left/>
      <right/>
      <top style="medium">
        <color rgb="FF943634"/>
      </top>
      <bottom/>
      <diagonal/>
    </border>
    <border>
      <left/>
      <right/>
      <top/>
      <bottom style="medium">
        <color rgb="FF943634"/>
      </bottom>
      <diagonal/>
    </border>
    <border>
      <left/>
      <right style="medium">
        <color rgb="FF963634"/>
      </right>
      <top style="medium">
        <color rgb="FF963634"/>
      </top>
      <bottom/>
      <diagonal/>
    </border>
    <border>
      <left style="medium">
        <color rgb="FF963634"/>
      </left>
      <right/>
      <top/>
      <bottom style="medium">
        <color rgb="FF963634"/>
      </bottom>
      <diagonal/>
    </border>
    <border>
      <left style="medium">
        <color rgb="FF963634"/>
      </left>
      <right/>
      <top/>
      <bottom/>
      <diagonal/>
    </border>
    <border>
      <left/>
      <right style="medium">
        <color rgb="FF993300"/>
      </right>
      <top/>
      <bottom style="medium">
        <color rgb="FF963634"/>
      </bottom>
      <diagonal/>
    </border>
    <border>
      <left style="medium">
        <color rgb="FF963634"/>
      </left>
      <right/>
      <top style="medium">
        <color rgb="FF963634"/>
      </top>
      <bottom/>
      <diagonal/>
    </border>
    <border>
      <left style="medium">
        <color rgb="FF943634"/>
      </left>
      <right/>
      <top style="medium">
        <color rgb="FF833C0B"/>
      </top>
      <bottom style="medium">
        <color rgb="FF943634"/>
      </bottom>
      <diagonal/>
    </border>
    <border>
      <left style="thin">
        <color indexed="64"/>
      </left>
      <right style="medium">
        <color rgb="FF943634"/>
      </right>
      <top style="medium">
        <color rgb="FF833C0B"/>
      </top>
      <bottom style="medium">
        <color rgb="FF943634"/>
      </bottom>
      <diagonal/>
    </border>
    <border>
      <left style="medium">
        <color rgb="FF800000"/>
      </left>
      <right style="medium">
        <color rgb="FF800000"/>
      </right>
      <top/>
      <bottom style="medium">
        <color rgb="FF963634"/>
      </bottom>
      <diagonal/>
    </border>
    <border>
      <left/>
      <right style="medium">
        <color rgb="FF800000"/>
      </right>
      <top/>
      <bottom style="medium">
        <color rgb="FF963634"/>
      </bottom>
      <diagonal/>
    </border>
    <border>
      <left/>
      <right style="medium">
        <color rgb="FF800000"/>
      </right>
      <top/>
      <bottom style="medium">
        <color rgb="FF000000"/>
      </bottom>
      <diagonal/>
    </border>
    <border>
      <left style="medium">
        <color rgb="FF800000"/>
      </left>
      <right style="medium">
        <color rgb="FF800000"/>
      </right>
      <top style="medium">
        <color rgb="FF963634"/>
      </top>
      <bottom/>
      <diagonal/>
    </border>
    <border>
      <left/>
      <right/>
      <top style="medium">
        <color rgb="FF800000"/>
      </top>
      <bottom/>
      <diagonal/>
    </border>
    <border>
      <left style="medium">
        <color rgb="FF800000"/>
      </left>
      <right style="medium">
        <color rgb="FF800000"/>
      </right>
      <top style="medium">
        <color rgb="FF901D0A"/>
      </top>
      <bottom/>
      <diagonal/>
    </border>
    <border>
      <left style="medium">
        <color rgb="FF901D0A"/>
      </left>
      <right/>
      <top style="medium">
        <color rgb="FF901D0A"/>
      </top>
      <bottom style="medium">
        <color rgb="FF901D0A"/>
      </bottom>
      <diagonal/>
    </border>
    <border>
      <left/>
      <right/>
      <top style="medium">
        <color rgb="FF901D0A"/>
      </top>
      <bottom style="medium">
        <color rgb="FF901D0A"/>
      </bottom>
      <diagonal/>
    </border>
    <border>
      <left/>
      <right style="medium">
        <color rgb="FF901D0A"/>
      </right>
      <top style="medium">
        <color rgb="FF901D0A"/>
      </top>
      <bottom style="medium">
        <color rgb="FF901D0A"/>
      </bottom>
      <diagonal/>
    </border>
    <border>
      <left style="medium">
        <color rgb="FF901D0A"/>
      </left>
      <right/>
      <top style="medium">
        <color rgb="FF800000"/>
      </top>
      <bottom style="medium">
        <color rgb="FF901D0A"/>
      </bottom>
      <diagonal/>
    </border>
    <border>
      <left/>
      <right style="medium">
        <color rgb="FF800000"/>
      </right>
      <top style="medium">
        <color rgb="FF800000"/>
      </top>
      <bottom style="medium">
        <color rgb="FF901D0A"/>
      </bottom>
      <diagonal/>
    </border>
    <border>
      <left style="medium">
        <color rgb="FF800000"/>
      </left>
      <right/>
      <top style="medium">
        <color rgb="FF901D0A"/>
      </top>
      <bottom style="medium">
        <color rgb="FF901D0A"/>
      </bottom>
      <diagonal/>
    </border>
    <border>
      <left/>
      <right style="medium">
        <color rgb="FF800000"/>
      </right>
      <top style="medium">
        <color rgb="FF901D0A"/>
      </top>
      <bottom style="medium">
        <color rgb="FF901D0A"/>
      </bottom>
      <diagonal/>
    </border>
    <border>
      <left/>
      <right/>
      <top style="medium">
        <color rgb="FF963634"/>
      </top>
      <bottom/>
      <diagonal/>
    </border>
    <border>
      <left/>
      <right/>
      <top/>
      <bottom style="medium">
        <color rgb="FF963634"/>
      </bottom>
      <diagonal/>
    </border>
    <border>
      <left style="medium">
        <color rgb="FF800000"/>
      </left>
      <right/>
      <top style="medium">
        <color rgb="FF963634"/>
      </top>
      <bottom/>
      <diagonal/>
    </border>
    <border>
      <left style="medium">
        <color rgb="FF800000"/>
      </left>
      <right/>
      <top/>
      <bottom style="medium">
        <color rgb="FF963634"/>
      </bottom>
      <diagonal/>
    </border>
    <border>
      <left style="medium">
        <color rgb="FF993300"/>
      </left>
      <right style="medium">
        <color rgb="FF943634"/>
      </right>
      <top/>
      <bottom style="medium">
        <color rgb="FF800000"/>
      </bottom>
      <diagonal/>
    </border>
    <border>
      <left/>
      <right style="medium">
        <color rgb="FF901D0A"/>
      </right>
      <top style="medium">
        <color rgb="FF963634"/>
      </top>
      <bottom style="medium">
        <color rgb="FF963634"/>
      </bottom>
      <diagonal/>
    </border>
    <border>
      <left style="medium">
        <color rgb="FF963634"/>
      </left>
      <right style="medium">
        <color rgb="FF901D0A"/>
      </right>
      <top style="medium">
        <color rgb="FF963634"/>
      </top>
      <bottom style="medium">
        <color rgb="FF963634"/>
      </bottom>
      <diagonal/>
    </border>
    <border>
      <left/>
      <right style="medium">
        <color rgb="FF901D0A"/>
      </right>
      <top/>
      <bottom/>
      <diagonal/>
    </border>
    <border>
      <left/>
      <right style="medium">
        <color rgb="FF901D0A"/>
      </right>
      <top style="medium">
        <color rgb="FF963634"/>
      </top>
      <bottom style="medium">
        <color rgb="FF901D0A"/>
      </bottom>
      <diagonal/>
    </border>
    <border>
      <left/>
      <right style="medium">
        <color rgb="FF901D0A"/>
      </right>
      <top/>
      <bottom style="medium">
        <color rgb="FF963634"/>
      </bottom>
      <diagonal/>
    </border>
    <border>
      <left/>
      <right style="medium">
        <color rgb="FF901D0A"/>
      </right>
      <top style="medium">
        <color rgb="FF963634"/>
      </top>
      <bottom/>
      <diagonal/>
    </border>
    <border>
      <left style="medium">
        <color rgb="FF901D0A"/>
      </left>
      <right style="medium">
        <color rgb="FF901D0A"/>
      </right>
      <top style="medium">
        <color rgb="FF901D0A"/>
      </top>
      <bottom style="medium">
        <color rgb="FF901D0A"/>
      </bottom>
      <diagonal/>
    </border>
    <border>
      <left style="medium">
        <color rgb="FF953735"/>
      </left>
      <right style="medium">
        <color rgb="FF953735"/>
      </right>
      <top/>
      <bottom style="medium">
        <color rgb="FF943634"/>
      </bottom>
      <diagonal/>
    </border>
    <border>
      <left style="medium">
        <color rgb="FF943634"/>
      </left>
      <right style="medium">
        <color rgb="FF953735"/>
      </right>
      <top style="medium">
        <color rgb="FF943634"/>
      </top>
      <bottom/>
      <diagonal/>
    </border>
    <border>
      <left style="medium">
        <color rgb="FF943634"/>
      </left>
      <right style="medium">
        <color rgb="FF953735"/>
      </right>
      <top/>
      <bottom style="medium">
        <color rgb="FF943634"/>
      </bottom>
      <diagonal/>
    </border>
    <border>
      <left style="medium">
        <color rgb="FF953735"/>
      </left>
      <right style="medium">
        <color rgb="FF953735"/>
      </right>
      <top style="medium">
        <color rgb="FF943634"/>
      </top>
      <bottom/>
      <diagonal/>
    </border>
    <border>
      <left style="medium">
        <color rgb="FF943634"/>
      </left>
      <right style="medium">
        <color rgb="FF901D0A"/>
      </right>
      <top style="medium">
        <color rgb="FF943634"/>
      </top>
      <bottom style="medium">
        <color rgb="FF943634"/>
      </bottom>
      <diagonal/>
    </border>
    <border>
      <left style="medium">
        <color rgb="FF943634"/>
      </left>
      <right style="medium">
        <color rgb="FF901D0A"/>
      </right>
      <top style="medium">
        <color rgb="FF943634"/>
      </top>
      <bottom/>
      <diagonal/>
    </border>
    <border>
      <left style="medium">
        <color rgb="FF943634"/>
      </left>
      <right style="medium">
        <color rgb="FF901D0A"/>
      </right>
      <top/>
      <bottom/>
      <diagonal/>
    </border>
    <border>
      <left style="medium">
        <color rgb="FF943634"/>
      </left>
      <right style="medium">
        <color rgb="FF901D0A"/>
      </right>
      <top/>
      <bottom style="medium">
        <color rgb="FF943634"/>
      </bottom>
      <diagonal/>
    </border>
    <border>
      <left/>
      <right style="medium">
        <color rgb="FF901D0A"/>
      </right>
      <top style="medium">
        <color rgb="FF943634"/>
      </top>
      <bottom style="medium">
        <color rgb="FF94363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963634"/>
      </left>
      <right style="medium">
        <color rgb="FF901D0A"/>
      </right>
      <top style="medium">
        <color rgb="FF901D0A"/>
      </top>
      <bottom style="medium">
        <color rgb="FF963634"/>
      </bottom>
      <diagonal/>
    </border>
    <border>
      <left style="medium">
        <color rgb="FF963634"/>
      </left>
      <right style="medium">
        <color rgb="FF901D0A"/>
      </right>
      <top style="medium">
        <color rgb="FF963634"/>
      </top>
      <bottom style="medium">
        <color rgb="FF901D0A"/>
      </bottom>
      <diagonal/>
    </border>
    <border>
      <left style="medium">
        <color rgb="FF833C0B"/>
      </left>
      <right style="medium">
        <color rgb="FF963634"/>
      </right>
      <top style="medium">
        <color rgb="FF833C0B"/>
      </top>
      <bottom/>
      <diagonal/>
    </border>
    <border>
      <left style="medium">
        <color rgb="FF833C0B"/>
      </left>
      <right style="medium">
        <color rgb="FF963634"/>
      </right>
      <top/>
      <bottom/>
      <diagonal/>
    </border>
    <border>
      <left style="medium">
        <color rgb="FF833C0B"/>
      </left>
      <right style="medium">
        <color rgb="FF963634"/>
      </right>
      <top/>
      <bottom style="medium">
        <color rgb="FF963634"/>
      </bottom>
      <diagonal/>
    </border>
    <border>
      <left/>
      <right style="medium">
        <color rgb="FF963634"/>
      </right>
      <top style="medium">
        <color rgb="FF833C0B"/>
      </top>
      <bottom style="medium">
        <color rgb="FF963634"/>
      </bottom>
      <diagonal/>
    </border>
    <border>
      <left/>
      <right/>
      <top style="medium">
        <color rgb="FF833C0B"/>
      </top>
      <bottom style="medium">
        <color rgb="FF963634"/>
      </bottom>
      <diagonal/>
    </border>
    <border>
      <left/>
      <right style="medium">
        <color rgb="FF833C0B"/>
      </right>
      <top style="medium">
        <color rgb="FF833C0B"/>
      </top>
      <bottom style="medium">
        <color rgb="FF963634"/>
      </bottom>
      <diagonal/>
    </border>
    <border>
      <left style="medium">
        <color rgb="FF963634"/>
      </left>
      <right style="medium">
        <color rgb="FF833C0B"/>
      </right>
      <top/>
      <bottom style="medium">
        <color rgb="FF963634"/>
      </bottom>
      <diagonal/>
    </border>
    <border>
      <left style="medium">
        <color rgb="FF963634"/>
      </left>
      <right style="medium">
        <color rgb="FF833C0B"/>
      </right>
      <top/>
      <bottom/>
      <diagonal/>
    </border>
    <border>
      <left/>
      <right style="medium">
        <color rgb="FF993300"/>
      </right>
      <top/>
      <bottom style="medium">
        <color rgb="FF833C0B"/>
      </bottom>
      <diagonal/>
    </border>
    <border>
      <left/>
      <right style="medium">
        <color rgb="FF963634"/>
      </right>
      <top/>
      <bottom style="medium">
        <color rgb="FF833C0B"/>
      </bottom>
      <diagonal/>
    </border>
    <border>
      <left/>
      <right/>
      <top/>
      <bottom style="medium">
        <color rgb="FF833C0B"/>
      </bottom>
      <diagonal/>
    </border>
    <border>
      <left style="medium">
        <color rgb="FF963634"/>
      </left>
      <right style="medium">
        <color rgb="FF943634"/>
      </right>
      <top/>
      <bottom style="medium">
        <color rgb="FF833C0B"/>
      </bottom>
      <diagonal/>
    </border>
    <border>
      <left style="medium">
        <color rgb="FF963634"/>
      </left>
      <right/>
      <top style="medium">
        <color rgb="FF833C0B"/>
      </top>
      <bottom style="medium">
        <color rgb="FF963634"/>
      </bottom>
      <diagonal/>
    </border>
    <border>
      <left/>
      <right style="medium">
        <color rgb="FF943634"/>
      </right>
      <top style="medium">
        <color rgb="FF963634"/>
      </top>
      <bottom style="medium">
        <color rgb="FF963634"/>
      </bottom>
      <diagonal/>
    </border>
    <border>
      <left style="medium">
        <color rgb="FF943634"/>
      </left>
      <right style="medium">
        <color rgb="FF963634"/>
      </right>
      <top style="medium">
        <color rgb="FF963634"/>
      </top>
      <bottom/>
      <diagonal/>
    </border>
    <border>
      <left style="medium">
        <color rgb="FF943634"/>
      </left>
      <right style="medium">
        <color rgb="FF963634"/>
      </right>
      <top/>
      <bottom/>
      <diagonal/>
    </border>
    <border>
      <left style="medium">
        <color rgb="FF943634"/>
      </left>
      <right style="medium">
        <color rgb="FF963634"/>
      </right>
      <top/>
      <bottom style="medium">
        <color rgb="FF963634"/>
      </bottom>
      <diagonal/>
    </border>
    <border>
      <left style="medium">
        <color rgb="FF963634"/>
      </left>
      <right style="medium">
        <color rgb="FF833C0B"/>
      </right>
      <top style="medium">
        <color rgb="FF963634"/>
      </top>
      <bottom/>
      <diagonal/>
    </border>
    <border>
      <left style="medium">
        <color rgb="FF963634"/>
      </left>
      <right style="medium">
        <color rgb="FF943634"/>
      </right>
      <top style="medium">
        <color rgb="FF963634"/>
      </top>
      <bottom/>
      <diagonal/>
    </border>
    <border>
      <left style="medium">
        <color rgb="FF963634"/>
      </left>
      <right style="medium">
        <color rgb="FF943634"/>
      </right>
      <top/>
      <bottom/>
      <diagonal/>
    </border>
    <border>
      <left style="medium">
        <color rgb="FF963634"/>
      </left>
      <right style="medium">
        <color rgb="FF943634"/>
      </right>
      <top/>
      <bottom style="medium">
        <color rgb="FF963634"/>
      </bottom>
      <diagonal/>
    </border>
    <border>
      <left style="medium">
        <color rgb="FF963634"/>
      </left>
      <right style="medium">
        <color rgb="FF901D0A"/>
      </right>
      <top style="medium">
        <color rgb="FF963634"/>
      </top>
      <bottom/>
      <diagonal/>
    </border>
    <border>
      <left style="medium">
        <color rgb="FF963634"/>
      </left>
      <right style="medium">
        <color rgb="FF901D0A"/>
      </right>
      <top style="medium">
        <color rgb="FF901D0A"/>
      </top>
      <bottom style="medium">
        <color rgb="FF901D0A"/>
      </bottom>
      <diagonal/>
    </border>
    <border>
      <left style="medium">
        <color rgb="FF833C0B"/>
      </left>
      <right/>
      <top style="medium">
        <color rgb="FF833C0B"/>
      </top>
      <bottom style="medium">
        <color rgb="FF953735"/>
      </bottom>
      <diagonal/>
    </border>
    <border>
      <left style="medium">
        <color rgb="FF953735"/>
      </left>
      <right/>
      <top style="medium">
        <color rgb="FF833C0B"/>
      </top>
      <bottom style="medium">
        <color rgb="FF953735"/>
      </bottom>
      <diagonal/>
    </border>
    <border>
      <left style="medium">
        <color rgb="FF953735"/>
      </left>
      <right style="medium">
        <color rgb="FF833C0B"/>
      </right>
      <top style="medium">
        <color rgb="FF833C0B"/>
      </top>
      <bottom style="medium">
        <color rgb="FF953735"/>
      </bottom>
      <diagonal/>
    </border>
    <border>
      <left style="medium">
        <color rgb="FF833C0B"/>
      </left>
      <right style="medium">
        <color rgb="FF943634"/>
      </right>
      <top/>
      <bottom style="medium">
        <color rgb="FF953735"/>
      </bottom>
      <diagonal/>
    </border>
    <border>
      <left/>
      <right style="medium">
        <color rgb="FF993300"/>
      </right>
      <top/>
      <bottom style="medium">
        <color rgb="FF953735"/>
      </bottom>
      <diagonal/>
    </border>
    <border>
      <left/>
      <right style="medium">
        <color rgb="FF833C0B"/>
      </right>
      <top/>
      <bottom style="medium">
        <color rgb="FF953735"/>
      </bottom>
      <diagonal/>
    </border>
    <border>
      <left style="medium">
        <color rgb="FF943634"/>
      </left>
      <right style="medium">
        <color rgb="FF943634"/>
      </right>
      <top style="medium">
        <color rgb="FF943634"/>
      </top>
      <bottom style="medium">
        <color rgb="FF901D0A"/>
      </bottom>
      <diagonal/>
    </border>
    <border>
      <left/>
      <right style="medium">
        <color rgb="FF943634"/>
      </right>
      <top style="medium">
        <color rgb="FF943634"/>
      </top>
      <bottom style="medium">
        <color rgb="FF901D0A"/>
      </bottom>
      <diagonal/>
    </border>
    <border>
      <left style="medium">
        <color rgb="FF943634"/>
      </left>
      <right style="medium">
        <color rgb="FF943634"/>
      </right>
      <top/>
      <bottom style="medium">
        <color rgb="FF901D0A"/>
      </bottom>
      <diagonal/>
    </border>
    <border>
      <left/>
      <right style="medium">
        <color rgb="FF901D0A"/>
      </right>
      <top style="medium">
        <color rgb="FF943634"/>
      </top>
      <bottom/>
      <diagonal/>
    </border>
    <border>
      <left/>
      <right style="medium">
        <color rgb="FF901D0A"/>
      </right>
      <top/>
      <bottom style="medium">
        <color rgb="FF943634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/>
      <bottom style="thin">
        <color theme="8" tint="0.59999389629810485"/>
      </bottom>
      <diagonal/>
    </border>
    <border>
      <left style="thin">
        <color theme="4" tint="0.59999389629810485"/>
      </left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 style="thin">
        <color theme="4" tint="0.59999389629810485"/>
      </left>
      <right style="thin">
        <color theme="4" tint="0.59999389629810485"/>
      </right>
      <top style="thin">
        <color theme="4" tint="0.59999389629810485"/>
      </top>
      <bottom/>
      <diagonal/>
    </border>
    <border>
      <left style="thin">
        <color theme="8" tint="0.59999389629810485"/>
      </left>
      <right style="thin">
        <color theme="8" tint="0.59999389629810485"/>
      </right>
      <top style="thin">
        <color theme="8" tint="0.59999389629810485"/>
      </top>
      <bottom style="thin">
        <color theme="8" tint="0.59999389629810485"/>
      </bottom>
      <diagonal/>
    </border>
    <border>
      <left style="thin">
        <color theme="8" tint="0.59999389629810485"/>
      </left>
      <right/>
      <top style="thin">
        <color theme="8" tint="0.59999389629810485"/>
      </top>
      <bottom style="thin">
        <color theme="8" tint="0.59999389629810485"/>
      </bottom>
      <diagonal/>
    </border>
    <border>
      <left/>
      <right style="thin">
        <color theme="8" tint="0.59999389629810485"/>
      </right>
      <top style="thin">
        <color theme="8" tint="0.59999389629810485"/>
      </top>
      <bottom style="thin">
        <color theme="8" tint="0.59999389629810485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901D0A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rgb="FF963634"/>
      </left>
      <right style="medium">
        <color indexed="64"/>
      </right>
      <top style="medium">
        <color rgb="FF901D0A"/>
      </top>
      <bottom style="medium">
        <color rgb="FF963634"/>
      </bottom>
      <diagonal/>
    </border>
    <border>
      <left style="medium">
        <color rgb="FF963634"/>
      </left>
      <right style="medium">
        <color indexed="64"/>
      </right>
      <top style="medium">
        <color rgb="FF963634"/>
      </top>
      <bottom style="medium">
        <color rgb="FF963634"/>
      </bottom>
      <diagonal/>
    </border>
    <border>
      <left/>
      <right style="medium">
        <color rgb="FF963634"/>
      </right>
      <top/>
      <bottom style="medium">
        <color rgb="FF993300"/>
      </bottom>
      <diagonal/>
    </border>
    <border>
      <left/>
      <right style="medium">
        <color rgb="FF800000"/>
      </right>
      <top/>
      <bottom style="medium">
        <color rgb="FF993300"/>
      </bottom>
      <diagonal/>
    </border>
    <border>
      <left style="medium">
        <color rgb="FFB4240C"/>
      </left>
      <right style="medium">
        <color rgb="FFB4240C"/>
      </right>
      <top style="medium">
        <color rgb="FFB4240C"/>
      </top>
      <bottom style="medium">
        <color rgb="FF800000"/>
      </bottom>
      <diagonal/>
    </border>
    <border>
      <left style="medium">
        <color rgb="FFB4240C"/>
      </left>
      <right style="medium">
        <color rgb="FFB4240C"/>
      </right>
      <top/>
      <bottom style="medium">
        <color rgb="FF800000"/>
      </bottom>
      <diagonal/>
    </border>
    <border>
      <left style="medium">
        <color rgb="FFB4240C"/>
      </left>
      <right style="medium">
        <color rgb="FFB4240C"/>
      </right>
      <top/>
      <bottom style="medium">
        <color rgb="FFB4240C"/>
      </bottom>
      <diagonal/>
    </border>
    <border>
      <left style="medium">
        <color rgb="FFB4240C"/>
      </left>
      <right style="medium">
        <color rgb="FFB4240C"/>
      </right>
      <top style="medium">
        <color rgb="FFB4240C"/>
      </top>
      <bottom/>
      <diagonal/>
    </border>
    <border>
      <left style="medium">
        <color rgb="FFB4240C"/>
      </left>
      <right style="medium">
        <color rgb="FFB4240C"/>
      </right>
      <top/>
      <bottom/>
      <diagonal/>
    </border>
    <border>
      <left style="medium">
        <color rgb="FFB4240C"/>
      </left>
      <right style="medium">
        <color rgb="FF963634"/>
      </right>
      <top style="medium">
        <color rgb="FF963634"/>
      </top>
      <bottom/>
      <diagonal/>
    </border>
    <border>
      <left style="medium">
        <color rgb="FFB4240C"/>
      </left>
      <right style="medium">
        <color rgb="FF963634"/>
      </right>
      <top/>
      <bottom/>
      <diagonal/>
    </border>
    <border>
      <left style="medium">
        <color rgb="FFB4240C"/>
      </left>
      <right style="medium">
        <color rgb="FF963634"/>
      </right>
      <top/>
      <bottom style="medium">
        <color rgb="FF963634"/>
      </bottom>
      <diagonal/>
    </border>
    <border>
      <left style="medium">
        <color rgb="FF963634"/>
      </left>
      <right/>
      <top style="medium">
        <color rgb="FFB4240C"/>
      </top>
      <bottom style="medium">
        <color rgb="FF963634"/>
      </bottom>
      <diagonal/>
    </border>
    <border>
      <left/>
      <right/>
      <top style="medium">
        <color rgb="FFB4240C"/>
      </top>
      <bottom style="medium">
        <color rgb="FF963634"/>
      </bottom>
      <diagonal/>
    </border>
    <border>
      <left/>
      <right style="medium">
        <color rgb="FF963634"/>
      </right>
      <top style="medium">
        <color rgb="FFB4240C"/>
      </top>
      <bottom style="medium">
        <color rgb="FF963634"/>
      </bottom>
      <diagonal/>
    </border>
    <border>
      <left style="medium">
        <color rgb="FF901D0A"/>
      </left>
      <right/>
      <top style="medium">
        <color rgb="FF943634"/>
      </top>
      <bottom style="medium">
        <color rgb="FF943634"/>
      </bottom>
      <diagonal/>
    </border>
    <border>
      <left style="medium">
        <color rgb="FF901D0A"/>
      </left>
      <right style="medium">
        <color rgb="FF901D0A"/>
      </right>
      <top style="medium">
        <color rgb="FF901D0A"/>
      </top>
      <bottom style="medium">
        <color rgb="FF943634"/>
      </bottom>
      <diagonal/>
    </border>
    <border>
      <left style="medium">
        <color rgb="FF901D0A"/>
      </left>
      <right style="medium">
        <color rgb="FF901D0A"/>
      </right>
      <top/>
      <bottom style="medium">
        <color rgb="FF943634"/>
      </bottom>
      <diagonal/>
    </border>
    <border>
      <left style="medium">
        <color rgb="FF901D0A"/>
      </left>
      <right style="medium">
        <color rgb="FF901D0A"/>
      </right>
      <top/>
      <bottom style="medium">
        <color rgb="FF901D0A"/>
      </bottom>
      <diagonal/>
    </border>
    <border>
      <left style="medium">
        <color rgb="FF901D0A"/>
      </left>
      <right style="medium">
        <color rgb="FF901D0A"/>
      </right>
      <top style="medium">
        <color rgb="FF901D0A"/>
      </top>
      <bottom/>
      <diagonal/>
    </border>
    <border>
      <left style="medium">
        <color rgb="FF901D0A"/>
      </left>
      <right style="medium">
        <color rgb="FF901D0A"/>
      </right>
      <top/>
      <bottom/>
      <diagonal/>
    </border>
    <border>
      <left style="medium">
        <color rgb="FF943634"/>
      </left>
      <right style="medium">
        <color rgb="FF943634"/>
      </right>
      <top style="medium">
        <color rgb="FF943634"/>
      </top>
      <bottom style="thin">
        <color indexed="64"/>
      </bottom>
      <diagonal/>
    </border>
    <border>
      <left/>
      <right style="medium">
        <color rgb="FF943634"/>
      </right>
      <top style="medium">
        <color rgb="FF943634"/>
      </top>
      <bottom style="thin">
        <color indexed="64"/>
      </bottom>
      <diagonal/>
    </border>
    <border>
      <left style="thin">
        <color theme="8" tint="0.59999389629810485"/>
      </left>
      <right style="thin">
        <color theme="8" tint="0.59999389629810485"/>
      </right>
      <top style="thin">
        <color theme="8" tint="0.59999389629810485"/>
      </top>
      <bottom/>
      <diagonal/>
    </border>
    <border>
      <left style="thin">
        <color theme="8" tint="0.59999389629810485"/>
      </left>
      <right style="thin">
        <color theme="8" tint="0.59999389629810485"/>
      </right>
      <top/>
      <bottom/>
      <diagonal/>
    </border>
    <border>
      <left style="thin">
        <color theme="8" tint="0.59999389629810485"/>
      </left>
      <right style="thin">
        <color theme="8" tint="0.59999389629810485"/>
      </right>
      <top/>
      <bottom style="thin">
        <color theme="8" tint="0.59999389629810485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4">
    <xf numFmtId="0" fontId="0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47" fillId="0" borderId="0"/>
    <xf numFmtId="43" fontId="48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47" fillId="0" borderId="0"/>
    <xf numFmtId="0" fontId="47" fillId="0" borderId="0"/>
    <xf numFmtId="0" fontId="47" fillId="0" borderId="0"/>
    <xf numFmtId="0" fontId="12" fillId="0" borderId="0"/>
    <xf numFmtId="0" fontId="12" fillId="0" borderId="0"/>
    <xf numFmtId="0" fontId="12" fillId="0" borderId="0"/>
    <xf numFmtId="0" fontId="47" fillId="0" borderId="0"/>
    <xf numFmtId="0" fontId="12" fillId="0" borderId="0"/>
  </cellStyleXfs>
  <cellXfs count="743">
    <xf numFmtId="0" fontId="0" fillId="0" borderId="0" xfId="0"/>
    <xf numFmtId="0" fontId="4" fillId="3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vertical="center"/>
    </xf>
    <xf numFmtId="3" fontId="5" fillId="5" borderId="6" xfId="0" applyNumberFormat="1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3" fontId="6" fillId="6" borderId="6" xfId="0" applyNumberFormat="1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5" borderId="6" xfId="0" quotePrefix="1" applyFont="1" applyFill="1" applyBorder="1" applyAlignment="1">
      <alignment horizontal="center" vertical="center"/>
    </xf>
    <xf numFmtId="0" fontId="4" fillId="8" borderId="10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13" fillId="0" borderId="8" xfId="1" applyFont="1" applyBorder="1" applyAlignment="1">
      <alignment horizontal="right" wrapText="1"/>
    </xf>
    <xf numFmtId="0" fontId="13" fillId="0" borderId="8" xfId="1" applyFont="1" applyBorder="1" applyAlignment="1">
      <alignment wrapText="1"/>
    </xf>
    <xf numFmtId="0" fontId="15" fillId="0" borderId="0" xfId="0" applyFont="1"/>
    <xf numFmtId="10" fontId="5" fillId="5" borderId="6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9" fontId="6" fillId="6" borderId="6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4" fillId="2" borderId="1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vertical="center" wrapText="1"/>
    </xf>
    <xf numFmtId="0" fontId="9" fillId="0" borderId="0" xfId="0" applyFont="1" applyAlignment="1">
      <alignment horizontal="left" vertical="center"/>
    </xf>
    <xf numFmtId="0" fontId="17" fillId="2" borderId="20" xfId="0" applyFont="1" applyFill="1" applyBorder="1" applyAlignment="1">
      <alignment horizontal="center" vertical="center" wrapText="1"/>
    </xf>
    <xf numFmtId="0" fontId="17" fillId="2" borderId="21" xfId="0" applyFont="1" applyFill="1" applyBorder="1" applyAlignment="1">
      <alignment horizontal="center" vertical="center" wrapText="1"/>
    </xf>
    <xf numFmtId="0" fontId="0" fillId="2" borderId="22" xfId="0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vertical="center" wrapText="1"/>
    </xf>
    <xf numFmtId="0" fontId="17" fillId="3" borderId="21" xfId="0" applyFont="1" applyFill="1" applyBorder="1" applyAlignment="1">
      <alignment horizontal="center" vertical="center" wrapText="1"/>
    </xf>
    <xf numFmtId="0" fontId="0" fillId="3" borderId="22" xfId="0" applyFill="1" applyBorder="1" applyAlignment="1">
      <alignment vertical="center" wrapText="1"/>
    </xf>
    <xf numFmtId="0" fontId="4" fillId="4" borderId="24" xfId="0" applyFont="1" applyFill="1" applyBorder="1" applyAlignment="1">
      <alignment vertical="center"/>
    </xf>
    <xf numFmtId="0" fontId="5" fillId="5" borderId="22" xfId="0" applyFont="1" applyFill="1" applyBorder="1" applyAlignment="1">
      <alignment horizontal="center" vertical="center"/>
    </xf>
    <xf numFmtId="3" fontId="5" fillId="5" borderId="22" xfId="0" applyNumberFormat="1" applyFont="1" applyFill="1" applyBorder="1" applyAlignment="1">
      <alignment horizontal="center" vertical="center"/>
    </xf>
    <xf numFmtId="4" fontId="5" fillId="5" borderId="22" xfId="0" applyNumberFormat="1" applyFont="1" applyFill="1" applyBorder="1" applyAlignment="1">
      <alignment horizontal="center" vertical="center"/>
    </xf>
    <xf numFmtId="10" fontId="5" fillId="5" borderId="22" xfId="0" applyNumberFormat="1" applyFont="1" applyFill="1" applyBorder="1" applyAlignment="1">
      <alignment horizontal="center" vertical="center"/>
    </xf>
    <xf numFmtId="0" fontId="6" fillId="6" borderId="24" xfId="0" applyFont="1" applyFill="1" applyBorder="1" applyAlignment="1">
      <alignment horizontal="center" vertical="center"/>
    </xf>
    <xf numFmtId="3" fontId="6" fillId="6" borderId="22" xfId="0" applyNumberFormat="1" applyFont="1" applyFill="1" applyBorder="1" applyAlignment="1">
      <alignment horizontal="center" vertical="center"/>
    </xf>
    <xf numFmtId="4" fontId="6" fillId="6" borderId="22" xfId="0" applyNumberFormat="1" applyFont="1" applyFill="1" applyBorder="1" applyAlignment="1">
      <alignment horizontal="center" vertical="center"/>
    </xf>
    <xf numFmtId="9" fontId="6" fillId="6" borderId="22" xfId="0" applyNumberFormat="1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vertical="center" wrapText="1"/>
    </xf>
    <xf numFmtId="0" fontId="5" fillId="5" borderId="33" xfId="0" applyFont="1" applyFill="1" applyBorder="1" applyAlignment="1">
      <alignment horizontal="center" vertical="center"/>
    </xf>
    <xf numFmtId="0" fontId="5" fillId="5" borderId="34" xfId="0" applyFont="1" applyFill="1" applyBorder="1" applyAlignment="1">
      <alignment horizontal="center" vertical="center"/>
    </xf>
    <xf numFmtId="0" fontId="6" fillId="6" borderId="35" xfId="0" applyFont="1" applyFill="1" applyBorder="1" applyAlignment="1">
      <alignment horizontal="center" vertical="center"/>
    </xf>
    <xf numFmtId="0" fontId="6" fillId="6" borderId="36" xfId="0" applyFont="1" applyFill="1" applyBorder="1" applyAlignment="1">
      <alignment horizontal="center" vertical="center"/>
    </xf>
    <xf numFmtId="0" fontId="6" fillId="6" borderId="37" xfId="0" applyFont="1" applyFill="1" applyBorder="1" applyAlignment="1">
      <alignment horizontal="center" vertical="center"/>
    </xf>
    <xf numFmtId="2" fontId="6" fillId="6" borderId="36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4" fontId="5" fillId="5" borderId="6" xfId="0" applyNumberFormat="1" applyFont="1" applyFill="1" applyBorder="1" applyAlignment="1">
      <alignment horizontal="center" vertical="center"/>
    </xf>
    <xf numFmtId="4" fontId="6" fillId="6" borderId="6" xfId="0" applyNumberFormat="1" applyFont="1" applyFill="1" applyBorder="1" applyAlignment="1">
      <alignment horizontal="center" vertical="center"/>
    </xf>
    <xf numFmtId="0" fontId="4" fillId="4" borderId="38" xfId="0" applyFont="1" applyFill="1" applyBorder="1" applyAlignment="1">
      <alignment vertical="center" wrapText="1"/>
    </xf>
    <xf numFmtId="0" fontId="4" fillId="4" borderId="39" xfId="0" applyFont="1" applyFill="1" applyBorder="1" applyAlignment="1">
      <alignment vertical="center" wrapText="1"/>
    </xf>
    <xf numFmtId="0" fontId="17" fillId="4" borderId="43" xfId="0" applyFont="1" applyFill="1" applyBorder="1" applyAlignment="1">
      <alignment vertical="center"/>
    </xf>
    <xf numFmtId="0" fontId="18" fillId="5" borderId="45" xfId="0" applyFont="1" applyFill="1" applyBorder="1" applyAlignment="1">
      <alignment horizontal="center" vertical="center"/>
    </xf>
    <xf numFmtId="3" fontId="18" fillId="5" borderId="45" xfId="0" applyNumberFormat="1" applyFont="1" applyFill="1" applyBorder="1" applyAlignment="1">
      <alignment horizontal="center" vertical="center"/>
    </xf>
    <xf numFmtId="10" fontId="18" fillId="5" borderId="45" xfId="0" applyNumberFormat="1" applyFont="1" applyFill="1" applyBorder="1" applyAlignment="1">
      <alignment horizontal="center" vertical="center"/>
    </xf>
    <xf numFmtId="0" fontId="21" fillId="6" borderId="35" xfId="0" applyFont="1" applyFill="1" applyBorder="1" applyAlignment="1">
      <alignment horizontal="center" vertical="center"/>
    </xf>
    <xf numFmtId="0" fontId="21" fillId="6" borderId="23" xfId="0" applyFont="1" applyFill="1" applyBorder="1" applyAlignment="1">
      <alignment horizontal="center" vertical="center"/>
    </xf>
    <xf numFmtId="2" fontId="21" fillId="6" borderId="23" xfId="0" applyNumberFormat="1" applyFont="1" applyFill="1" applyBorder="1" applyAlignment="1">
      <alignment horizontal="center" vertical="center"/>
    </xf>
    <xf numFmtId="9" fontId="21" fillId="6" borderId="23" xfId="0" applyNumberFormat="1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10" fillId="8" borderId="0" xfId="0" applyFont="1" applyFill="1" applyAlignment="1">
      <alignment horizontal="left" vertical="center"/>
    </xf>
    <xf numFmtId="0" fontId="0" fillId="8" borderId="0" xfId="0" applyFill="1"/>
    <xf numFmtId="0" fontId="9" fillId="8" borderId="0" xfId="0" applyFont="1" applyFill="1" applyAlignment="1">
      <alignment horizontal="left" vertical="center"/>
    </xf>
    <xf numFmtId="4" fontId="5" fillId="0" borderId="6" xfId="0" applyNumberFormat="1" applyFont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/>
    </xf>
    <xf numFmtId="0" fontId="4" fillId="2" borderId="48" xfId="0" applyFont="1" applyFill="1" applyBorder="1" applyAlignment="1">
      <alignment horizontal="center" vertical="center"/>
    </xf>
    <xf numFmtId="0" fontId="4" fillId="2" borderId="48" xfId="0" applyFont="1" applyFill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22" fillId="4" borderId="51" xfId="0" applyFont="1" applyFill="1" applyBorder="1" applyAlignment="1">
      <alignment vertical="center"/>
    </xf>
    <xf numFmtId="0" fontId="23" fillId="5" borderId="52" xfId="0" applyFont="1" applyFill="1" applyBorder="1" applyAlignment="1">
      <alignment horizontal="center" vertical="center"/>
    </xf>
    <xf numFmtId="0" fontId="22" fillId="4" borderId="53" xfId="0" applyFont="1" applyFill="1" applyBorder="1" applyAlignment="1">
      <alignment vertical="center"/>
    </xf>
    <xf numFmtId="0" fontId="23" fillId="5" borderId="54" xfId="0" applyFont="1" applyFill="1" applyBorder="1" applyAlignment="1">
      <alignment horizontal="center" vertical="center"/>
    </xf>
    <xf numFmtId="0" fontId="0" fillId="8" borderId="0" xfId="0" applyFill="1" applyAlignment="1">
      <alignment vertical="top"/>
    </xf>
    <xf numFmtId="0" fontId="22" fillId="5" borderId="54" xfId="0" applyFont="1" applyFill="1" applyBorder="1" applyAlignment="1">
      <alignment horizontal="center" vertical="center"/>
    </xf>
    <xf numFmtId="0" fontId="4" fillId="2" borderId="56" xfId="0" applyFont="1" applyFill="1" applyBorder="1" applyAlignment="1">
      <alignment horizontal="center" vertical="center"/>
    </xf>
    <xf numFmtId="0" fontId="4" fillId="2" borderId="57" xfId="0" applyFont="1" applyFill="1" applyBorder="1" applyAlignment="1">
      <alignment horizontal="center" vertical="center" wrapText="1"/>
    </xf>
    <xf numFmtId="0" fontId="4" fillId="2" borderId="58" xfId="0" applyFont="1" applyFill="1" applyBorder="1" applyAlignment="1">
      <alignment horizontal="center" vertical="center" wrapText="1"/>
    </xf>
    <xf numFmtId="0" fontId="4" fillId="4" borderId="59" xfId="0" applyFont="1" applyFill="1" applyBorder="1" applyAlignment="1">
      <alignment vertical="center" wrapText="1"/>
    </xf>
    <xf numFmtId="0" fontId="5" fillId="5" borderId="60" xfId="0" applyFont="1" applyFill="1" applyBorder="1" applyAlignment="1">
      <alignment horizontal="center" vertical="center"/>
    </xf>
    <xf numFmtId="4" fontId="0" fillId="8" borderId="0" xfId="0" applyNumberFormat="1" applyFill="1"/>
    <xf numFmtId="4" fontId="11" fillId="8" borderId="55" xfId="4" applyNumberFormat="1" applyFont="1" applyFill="1" applyBorder="1" applyAlignment="1">
      <alignment horizontal="right"/>
    </xf>
    <xf numFmtId="4" fontId="1" fillId="8" borderId="55" xfId="0" applyNumberFormat="1" applyFont="1" applyFill="1" applyBorder="1"/>
    <xf numFmtId="4" fontId="11" fillId="8" borderId="62" xfId="4" applyNumberFormat="1" applyFont="1" applyFill="1" applyBorder="1" applyAlignment="1">
      <alignment horizontal="right"/>
    </xf>
    <xf numFmtId="4" fontId="1" fillId="8" borderId="62" xfId="0" applyNumberFormat="1" applyFont="1" applyFill="1" applyBorder="1"/>
    <xf numFmtId="4" fontId="0" fillId="8" borderId="64" xfId="0" applyNumberFormat="1" applyFill="1" applyBorder="1"/>
    <xf numFmtId="4" fontId="0" fillId="8" borderId="66" xfId="0" applyNumberFormat="1" applyFill="1" applyBorder="1"/>
    <xf numFmtId="4" fontId="1" fillId="8" borderId="68" xfId="0" applyNumberFormat="1" applyFont="1" applyFill="1" applyBorder="1"/>
    <xf numFmtId="0" fontId="25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5" fillId="0" borderId="6" xfId="0" applyNumberFormat="1" applyFont="1" applyBorder="1" applyAlignment="1">
      <alignment horizontal="center" vertical="center"/>
    </xf>
    <xf numFmtId="0" fontId="26" fillId="0" borderId="0" xfId="0" applyFont="1" applyAlignment="1">
      <alignment horizontal="left" vertical="center" indent="1"/>
    </xf>
    <xf numFmtId="0" fontId="11" fillId="0" borderId="8" xfId="5" applyFont="1" applyBorder="1" applyAlignment="1">
      <alignment horizontal="right" wrapText="1"/>
    </xf>
    <xf numFmtId="0" fontId="11" fillId="0" borderId="8" xfId="5" applyFont="1" applyBorder="1" applyAlignment="1">
      <alignment wrapText="1"/>
    </xf>
    <xf numFmtId="0" fontId="5" fillId="5" borderId="76" xfId="0" applyFont="1" applyFill="1" applyBorder="1" applyAlignment="1">
      <alignment horizontal="center" vertical="center" wrapText="1"/>
    </xf>
    <xf numFmtId="4" fontId="5" fillId="5" borderId="76" xfId="0" applyNumberFormat="1" applyFont="1" applyFill="1" applyBorder="1" applyAlignment="1">
      <alignment horizontal="center" vertical="center" wrapText="1"/>
    </xf>
    <xf numFmtId="0" fontId="5" fillId="5" borderId="45" xfId="0" applyFont="1" applyFill="1" applyBorder="1" applyAlignment="1">
      <alignment horizontal="center" vertical="center" wrapText="1"/>
    </xf>
    <xf numFmtId="0" fontId="4" fillId="2" borderId="78" xfId="0" applyFont="1" applyFill="1" applyBorder="1" applyAlignment="1">
      <alignment horizontal="center" vertical="center" wrapText="1"/>
    </xf>
    <xf numFmtId="0" fontId="4" fillId="2" borderId="79" xfId="0" applyFont="1" applyFill="1" applyBorder="1" applyAlignment="1">
      <alignment horizontal="center" vertical="center" wrapText="1"/>
    </xf>
    <xf numFmtId="0" fontId="4" fillId="4" borderId="43" xfId="0" applyFont="1" applyFill="1" applyBorder="1" applyAlignment="1">
      <alignment horizontal="left" vertical="center" indent="4"/>
    </xf>
    <xf numFmtId="166" fontId="5" fillId="5" borderId="60" xfId="0" applyNumberFormat="1" applyFont="1" applyFill="1" applyBorder="1" applyAlignment="1">
      <alignment horizontal="center" vertical="center"/>
    </xf>
    <xf numFmtId="166" fontId="5" fillId="5" borderId="45" xfId="0" applyNumberFormat="1" applyFont="1" applyFill="1" applyBorder="1" applyAlignment="1">
      <alignment horizontal="center" vertical="center" wrapText="1"/>
    </xf>
    <xf numFmtId="0" fontId="3" fillId="8" borderId="0" xfId="0" applyFont="1" applyFill="1" applyAlignment="1">
      <alignment vertical="center" wrapText="1"/>
    </xf>
    <xf numFmtId="0" fontId="2" fillId="8" borderId="0" xfId="0" applyFont="1" applyFill="1" applyAlignment="1">
      <alignment vertical="center" wrapText="1"/>
    </xf>
    <xf numFmtId="0" fontId="2" fillId="8" borderId="0" xfId="0" applyFont="1" applyFill="1"/>
    <xf numFmtId="0" fontId="19" fillId="8" borderId="0" xfId="0" applyFont="1" applyFill="1" applyAlignment="1">
      <alignment horizontal="left" vertical="center"/>
    </xf>
    <xf numFmtId="0" fontId="11" fillId="9" borderId="0" xfId="6" applyFont="1" applyFill="1" applyAlignment="1">
      <alignment horizontal="center" vertical="top" wrapText="1"/>
    </xf>
    <xf numFmtId="0" fontId="0" fillId="8" borderId="0" xfId="0" applyFill="1" applyAlignment="1">
      <alignment vertical="top" wrapText="1"/>
    </xf>
    <xf numFmtId="165" fontId="0" fillId="8" borderId="0" xfId="0" applyNumberFormat="1" applyFill="1"/>
    <xf numFmtId="10" fontId="6" fillId="6" borderId="6" xfId="0" applyNumberFormat="1" applyFont="1" applyFill="1" applyBorder="1" applyAlignment="1">
      <alignment horizontal="center" vertical="center"/>
    </xf>
    <xf numFmtId="164" fontId="5" fillId="5" borderId="6" xfId="0" applyNumberFormat="1" applyFont="1" applyFill="1" applyBorder="1" applyAlignment="1">
      <alignment horizontal="center" vertical="center"/>
    </xf>
    <xf numFmtId="164" fontId="6" fillId="6" borderId="6" xfId="0" applyNumberFormat="1" applyFont="1" applyFill="1" applyBorder="1" applyAlignment="1">
      <alignment horizontal="center" vertical="center"/>
    </xf>
    <xf numFmtId="0" fontId="17" fillId="4" borderId="24" xfId="0" applyFont="1" applyFill="1" applyBorder="1" applyAlignment="1">
      <alignment vertical="center"/>
    </xf>
    <xf numFmtId="0" fontId="18" fillId="5" borderId="82" xfId="0" applyFont="1" applyFill="1" applyBorder="1" applyAlignment="1">
      <alignment horizontal="center" vertical="center"/>
    </xf>
    <xf numFmtId="4" fontId="18" fillId="5" borderId="82" xfId="0" applyNumberFormat="1" applyFont="1" applyFill="1" applyBorder="1" applyAlignment="1">
      <alignment horizontal="center" vertical="center"/>
    </xf>
    <xf numFmtId="0" fontId="17" fillId="4" borderId="24" xfId="0" applyFont="1" applyFill="1" applyBorder="1" applyAlignment="1">
      <alignment vertical="center" wrapText="1"/>
    </xf>
    <xf numFmtId="0" fontId="21" fillId="6" borderId="24" xfId="0" applyFont="1" applyFill="1" applyBorder="1" applyAlignment="1">
      <alignment horizontal="center" vertical="center"/>
    </xf>
    <xf numFmtId="3" fontId="21" fillId="6" borderId="22" xfId="0" applyNumberFormat="1" applyFont="1" applyFill="1" applyBorder="1" applyAlignment="1">
      <alignment horizontal="center" vertical="center"/>
    </xf>
    <xf numFmtId="0" fontId="21" fillId="6" borderId="22" xfId="0" applyFont="1" applyFill="1" applyBorder="1" applyAlignment="1">
      <alignment horizontal="center" vertical="center"/>
    </xf>
    <xf numFmtId="0" fontId="17" fillId="2" borderId="81" xfId="0" applyFont="1" applyFill="1" applyBorder="1" applyAlignment="1">
      <alignment vertical="center"/>
    </xf>
    <xf numFmtId="167" fontId="21" fillId="6" borderId="22" xfId="0" applyNumberFormat="1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 wrapText="1"/>
    </xf>
    <xf numFmtId="0" fontId="0" fillId="2" borderId="81" xfId="0" applyFill="1" applyBorder="1" applyAlignment="1">
      <alignment vertical="center" wrapText="1"/>
    </xf>
    <xf numFmtId="10" fontId="6" fillId="6" borderId="22" xfId="0" applyNumberFormat="1" applyFont="1" applyFill="1" applyBorder="1" applyAlignment="1">
      <alignment horizontal="center" vertical="center"/>
    </xf>
    <xf numFmtId="0" fontId="6" fillId="6" borderId="97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left" vertical="center" wrapText="1"/>
    </xf>
    <xf numFmtId="0" fontId="4" fillId="2" borderId="99" xfId="0" applyFont="1" applyFill="1" applyBorder="1" applyAlignment="1">
      <alignment horizontal="center" vertical="center" wrapText="1"/>
    </xf>
    <xf numFmtId="0" fontId="6" fillId="6" borderId="97" xfId="0" applyFont="1" applyFill="1" applyBorder="1" applyAlignment="1">
      <alignment horizontal="left" vertical="center"/>
    </xf>
    <xf numFmtId="168" fontId="4" fillId="2" borderId="77" xfId="0" applyNumberFormat="1" applyFont="1" applyFill="1" applyBorder="1" applyAlignment="1">
      <alignment horizontal="right" vertical="center" wrapText="1"/>
    </xf>
    <xf numFmtId="168" fontId="4" fillId="2" borderId="47" xfId="0" applyNumberFormat="1" applyFont="1" applyFill="1" applyBorder="1" applyAlignment="1">
      <alignment horizontal="right" vertical="center" wrapText="1"/>
    </xf>
    <xf numFmtId="168" fontId="4" fillId="2" borderId="99" xfId="0" applyNumberFormat="1" applyFont="1" applyFill="1" applyBorder="1" applyAlignment="1">
      <alignment horizontal="right" vertical="center" wrapText="1"/>
    </xf>
    <xf numFmtId="168" fontId="26" fillId="8" borderId="104" xfId="0" applyNumberFormat="1" applyFont="1" applyFill="1" applyBorder="1" applyAlignment="1">
      <alignment horizontal="right" vertical="center"/>
    </xf>
    <xf numFmtId="168" fontId="26" fillId="8" borderId="101" xfId="0" applyNumberFormat="1" applyFont="1" applyFill="1" applyBorder="1" applyAlignment="1">
      <alignment horizontal="right" vertical="center"/>
    </xf>
    <xf numFmtId="168" fontId="26" fillId="8" borderId="102" xfId="0" applyNumberFormat="1" applyFont="1" applyFill="1" applyBorder="1" applyAlignment="1">
      <alignment horizontal="right" vertical="center"/>
    </xf>
    <xf numFmtId="168" fontId="26" fillId="8" borderId="100" xfId="0" applyNumberFormat="1" applyFont="1" applyFill="1" applyBorder="1" applyAlignment="1">
      <alignment horizontal="right" vertical="center"/>
    </xf>
    <xf numFmtId="168" fontId="4" fillId="2" borderId="98" xfId="0" applyNumberFormat="1" applyFont="1" applyFill="1" applyBorder="1" applyAlignment="1">
      <alignment horizontal="right" vertical="center" wrapText="1"/>
    </xf>
    <xf numFmtId="168" fontId="26" fillId="8" borderId="103" xfId="0" applyNumberFormat="1" applyFont="1" applyFill="1" applyBorder="1" applyAlignment="1">
      <alignment horizontal="right" vertical="center"/>
    </xf>
    <xf numFmtId="168" fontId="26" fillId="8" borderId="88" xfId="0" applyNumberFormat="1" applyFont="1" applyFill="1" applyBorder="1" applyAlignment="1">
      <alignment horizontal="right" vertical="center"/>
    </xf>
    <xf numFmtId="168" fontId="6" fillId="6" borderId="97" xfId="0" applyNumberFormat="1" applyFont="1" applyFill="1" applyBorder="1" applyAlignment="1">
      <alignment horizontal="right" vertical="center"/>
    </xf>
    <xf numFmtId="0" fontId="4" fillId="8" borderId="99" xfId="0" applyFont="1" applyFill="1" applyBorder="1" applyAlignment="1">
      <alignment horizontal="left" vertical="center" wrapText="1"/>
    </xf>
    <xf numFmtId="0" fontId="26" fillId="8" borderId="0" xfId="0" applyFont="1" applyFill="1" applyAlignment="1">
      <alignment horizontal="left" vertical="center" indent="1"/>
    </xf>
    <xf numFmtId="0" fontId="0" fillId="8" borderId="0" xfId="0" applyFill="1" applyAlignment="1">
      <alignment horizontal="left"/>
    </xf>
    <xf numFmtId="4" fontId="30" fillId="0" borderId="6" xfId="0" applyNumberFormat="1" applyFont="1" applyBorder="1" applyAlignment="1">
      <alignment horizontal="center" vertical="center"/>
    </xf>
    <xf numFmtId="0" fontId="5" fillId="5" borderId="109" xfId="0" applyFont="1" applyFill="1" applyBorder="1" applyAlignment="1">
      <alignment horizontal="center" vertical="center"/>
    </xf>
    <xf numFmtId="10" fontId="5" fillId="5" borderId="109" xfId="0" applyNumberFormat="1" applyFont="1" applyFill="1" applyBorder="1" applyAlignment="1">
      <alignment horizontal="center" vertical="center"/>
    </xf>
    <xf numFmtId="2" fontId="5" fillId="0" borderId="6" xfId="0" applyNumberFormat="1" applyFont="1" applyBorder="1" applyAlignment="1">
      <alignment horizontal="center" vertical="center"/>
    </xf>
    <xf numFmtId="2" fontId="6" fillId="6" borderId="6" xfId="0" applyNumberFormat="1" applyFont="1" applyFill="1" applyBorder="1" applyAlignment="1">
      <alignment horizontal="center" vertical="center"/>
    </xf>
    <xf numFmtId="9" fontId="6" fillId="6" borderId="112" xfId="0" applyNumberFormat="1" applyFont="1" applyFill="1" applyBorder="1" applyAlignment="1">
      <alignment horizontal="center" vertical="center"/>
    </xf>
    <xf numFmtId="169" fontId="5" fillId="5" borderId="6" xfId="0" applyNumberFormat="1" applyFont="1" applyFill="1" applyBorder="1" applyAlignment="1">
      <alignment horizontal="center" vertical="center"/>
    </xf>
    <xf numFmtId="166" fontId="6" fillId="6" borderId="6" xfId="0" applyNumberFormat="1" applyFont="1" applyFill="1" applyBorder="1" applyAlignment="1">
      <alignment horizontal="center" vertical="center"/>
    </xf>
    <xf numFmtId="0" fontId="11" fillId="9" borderId="0" xfId="7" applyFont="1" applyFill="1" applyAlignment="1">
      <alignment horizontal="center" vertical="top" wrapText="1"/>
    </xf>
    <xf numFmtId="0" fontId="11" fillId="8" borderId="0" xfId="7" applyFont="1" applyFill="1" applyAlignment="1">
      <alignment horizontal="right"/>
    </xf>
    <xf numFmtId="0" fontId="4" fillId="4" borderId="3" xfId="0" applyFont="1" applyFill="1" applyBorder="1" applyAlignment="1">
      <alignment horizontal="left" vertical="center" wrapText="1" indent="1"/>
    </xf>
    <xf numFmtId="167" fontId="0" fillId="8" borderId="0" xfId="0" applyNumberFormat="1" applyFill="1"/>
    <xf numFmtId="4" fontId="11" fillId="4" borderId="55" xfId="4" applyNumberFormat="1" applyFont="1" applyFill="1" applyBorder="1"/>
    <xf numFmtId="4" fontId="1" fillId="2" borderId="55" xfId="0" applyNumberFormat="1" applyFont="1" applyFill="1" applyBorder="1"/>
    <xf numFmtId="4" fontId="0" fillId="4" borderId="63" xfId="0" applyNumberFormat="1" applyFill="1" applyBorder="1"/>
    <xf numFmtId="4" fontId="11" fillId="4" borderId="65" xfId="4" applyNumberFormat="1" applyFont="1" applyFill="1" applyBorder="1"/>
    <xf numFmtId="4" fontId="0" fillId="4" borderId="65" xfId="0" applyNumberFormat="1" applyFill="1" applyBorder="1"/>
    <xf numFmtId="4" fontId="1" fillId="2" borderId="67" xfId="0" applyNumberFormat="1" applyFont="1" applyFill="1" applyBorder="1"/>
    <xf numFmtId="0" fontId="2" fillId="8" borderId="0" xfId="0" applyFont="1" applyFill="1" applyAlignment="1">
      <alignment vertical="center"/>
    </xf>
    <xf numFmtId="0" fontId="4" fillId="2" borderId="109" xfId="0" applyFont="1" applyFill="1" applyBorder="1" applyAlignment="1">
      <alignment horizontal="center" vertical="center" wrapText="1"/>
    </xf>
    <xf numFmtId="171" fontId="5" fillId="5" borderId="6" xfId="0" applyNumberFormat="1" applyFont="1" applyFill="1" applyBorder="1" applyAlignment="1">
      <alignment horizontal="center" vertical="center"/>
    </xf>
    <xf numFmtId="171" fontId="6" fillId="6" borderId="6" xfId="0" applyNumberFormat="1" applyFont="1" applyFill="1" applyBorder="1" applyAlignment="1">
      <alignment horizontal="center" vertical="center"/>
    </xf>
    <xf numFmtId="168" fontId="4" fillId="2" borderId="115" xfId="0" applyNumberFormat="1" applyFont="1" applyFill="1" applyBorder="1" applyAlignment="1">
      <alignment horizontal="right" vertical="center" wrapText="1"/>
    </xf>
    <xf numFmtId="172" fontId="0" fillId="8" borderId="0" xfId="0" applyNumberFormat="1" applyFill="1"/>
    <xf numFmtId="166" fontId="5" fillId="5" borderId="6" xfId="0" applyNumberFormat="1" applyFont="1" applyFill="1" applyBorder="1" applyAlignment="1">
      <alignment horizontal="center" vertical="center"/>
    </xf>
    <xf numFmtId="171" fontId="0" fillId="8" borderId="0" xfId="0" applyNumberFormat="1" applyFill="1"/>
    <xf numFmtId="173" fontId="0" fillId="8" borderId="0" xfId="0" applyNumberFormat="1" applyFill="1"/>
    <xf numFmtId="170" fontId="0" fillId="8" borderId="0" xfId="0" applyNumberFormat="1" applyFill="1"/>
    <xf numFmtId="0" fontId="4" fillId="4" borderId="99" xfId="0" applyFont="1" applyFill="1" applyBorder="1" applyAlignment="1">
      <alignment horizontal="left" vertical="center" wrapText="1"/>
    </xf>
    <xf numFmtId="174" fontId="5" fillId="5" borderId="6" xfId="0" applyNumberFormat="1" applyFont="1" applyFill="1" applyBorder="1" applyAlignment="1">
      <alignment horizontal="center" vertical="center"/>
    </xf>
    <xf numFmtId="174" fontId="6" fillId="6" borderId="6" xfId="0" applyNumberFormat="1" applyFont="1" applyFill="1" applyBorder="1" applyAlignment="1">
      <alignment horizontal="center" vertical="center"/>
    </xf>
    <xf numFmtId="0" fontId="31" fillId="8" borderId="0" xfId="0" applyFont="1" applyFill="1"/>
    <xf numFmtId="168" fontId="0" fillId="8" borderId="0" xfId="0" applyNumberFormat="1" applyFill="1"/>
    <xf numFmtId="0" fontId="4" fillId="8" borderId="99" xfId="0" applyFont="1" applyFill="1" applyBorder="1" applyAlignment="1">
      <alignment horizontal="left" vertical="center" wrapText="1" indent="3"/>
    </xf>
    <xf numFmtId="168" fontId="4" fillId="2" borderId="116" xfId="0" applyNumberFormat="1" applyFont="1" applyFill="1" applyBorder="1" applyAlignment="1">
      <alignment horizontal="right" vertical="center" wrapText="1"/>
    </xf>
    <xf numFmtId="168" fontId="26" fillId="0" borderId="0" xfId="0" applyNumberFormat="1" applyFont="1" applyAlignment="1">
      <alignment horizontal="right" vertical="center"/>
    </xf>
    <xf numFmtId="0" fontId="17" fillId="2" borderId="45" xfId="0" applyFont="1" applyFill="1" applyBorder="1" applyAlignment="1">
      <alignment horizontal="center" vertical="center" wrapText="1"/>
    </xf>
    <xf numFmtId="0" fontId="33" fillId="2" borderId="45" xfId="0" applyFont="1" applyFill="1" applyBorder="1" applyAlignment="1">
      <alignment horizontal="center" vertical="center" wrapText="1"/>
    </xf>
    <xf numFmtId="0" fontId="17" fillId="2" borderId="45" xfId="0" applyFont="1" applyFill="1" applyBorder="1" applyAlignment="1">
      <alignment horizontal="center" vertical="center"/>
    </xf>
    <xf numFmtId="0" fontId="17" fillId="4" borderId="43" xfId="0" applyFont="1" applyFill="1" applyBorder="1" applyAlignment="1">
      <alignment vertical="center" wrapText="1"/>
    </xf>
    <xf numFmtId="0" fontId="5" fillId="5" borderId="45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168" fontId="5" fillId="5" borderId="33" xfId="0" applyNumberFormat="1" applyFont="1" applyFill="1" applyBorder="1" applyAlignment="1">
      <alignment horizontal="center" vertical="center"/>
    </xf>
    <xf numFmtId="168" fontId="6" fillId="6" borderId="36" xfId="0" applyNumberFormat="1" applyFont="1" applyFill="1" applyBorder="1" applyAlignment="1">
      <alignment horizontal="center" vertical="center"/>
    </xf>
    <xf numFmtId="0" fontId="4" fillId="4" borderId="99" xfId="0" applyFont="1" applyFill="1" applyBorder="1" applyAlignment="1">
      <alignment horizontal="left" vertical="center"/>
    </xf>
    <xf numFmtId="168" fontId="4" fillId="2" borderId="77" xfId="0" applyNumberFormat="1" applyFont="1" applyFill="1" applyBorder="1" applyAlignment="1">
      <alignment horizontal="center" vertical="center" wrapText="1"/>
    </xf>
    <xf numFmtId="168" fontId="26" fillId="8" borderId="101" xfId="0" applyNumberFormat="1" applyFont="1" applyFill="1" applyBorder="1" applyAlignment="1">
      <alignment horizontal="center" vertical="center"/>
    </xf>
    <xf numFmtId="168" fontId="4" fillId="2" borderId="99" xfId="0" applyNumberFormat="1" applyFont="1" applyFill="1" applyBorder="1" applyAlignment="1">
      <alignment horizontal="center" vertical="center" wrapText="1"/>
    </xf>
    <xf numFmtId="168" fontId="6" fillId="6" borderId="97" xfId="0" applyNumberFormat="1" applyFont="1" applyFill="1" applyBorder="1" applyAlignment="1">
      <alignment horizontal="center" vertical="center"/>
    </xf>
    <xf numFmtId="3" fontId="26" fillId="8" borderId="101" xfId="0" applyNumberFormat="1" applyFont="1" applyFill="1" applyBorder="1" applyAlignment="1">
      <alignment horizontal="center" vertical="center"/>
    </xf>
    <xf numFmtId="3" fontId="4" fillId="2" borderId="99" xfId="0" applyNumberFormat="1" applyFont="1" applyFill="1" applyBorder="1" applyAlignment="1">
      <alignment horizontal="center" vertical="center" wrapText="1"/>
    </xf>
    <xf numFmtId="3" fontId="6" fillId="6" borderId="97" xfId="0" applyNumberFormat="1" applyFont="1" applyFill="1" applyBorder="1" applyAlignment="1">
      <alignment horizontal="center" vertical="center"/>
    </xf>
    <xf numFmtId="0" fontId="4" fillId="8" borderId="47" xfId="0" applyFont="1" applyFill="1" applyBorder="1" applyAlignment="1">
      <alignment horizontal="left" vertical="center" wrapText="1" indent="3"/>
    </xf>
    <xf numFmtId="0" fontId="4" fillId="2" borderId="0" xfId="0" applyFont="1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2" borderId="94" xfId="0" applyFill="1" applyBorder="1" applyAlignment="1">
      <alignment vertical="center" wrapText="1"/>
    </xf>
    <xf numFmtId="0" fontId="5" fillId="5" borderId="125" xfId="0" applyFont="1" applyFill="1" applyBorder="1" applyAlignment="1">
      <alignment horizontal="center" vertical="center"/>
    </xf>
    <xf numFmtId="4" fontId="5" fillId="5" borderId="126" xfId="0" applyNumberFormat="1" applyFont="1" applyFill="1" applyBorder="1" applyAlignment="1">
      <alignment horizontal="center" vertical="center"/>
    </xf>
    <xf numFmtId="4" fontId="5" fillId="5" borderId="127" xfId="0" applyNumberFormat="1" applyFont="1" applyFill="1" applyBorder="1" applyAlignment="1">
      <alignment horizontal="center" vertical="center"/>
    </xf>
    <xf numFmtId="4" fontId="5" fillId="5" borderId="128" xfId="0" applyNumberFormat="1" applyFont="1" applyFill="1" applyBorder="1" applyAlignment="1">
      <alignment horizontal="center" vertical="center"/>
    </xf>
    <xf numFmtId="4" fontId="5" fillId="5" borderId="125" xfId="0" applyNumberFormat="1" applyFont="1" applyFill="1" applyBorder="1" applyAlignment="1">
      <alignment horizontal="center" vertical="center"/>
    </xf>
    <xf numFmtId="0" fontId="5" fillId="5" borderId="126" xfId="0" applyFont="1" applyFill="1" applyBorder="1" applyAlignment="1">
      <alignment horizontal="center" vertical="center"/>
    </xf>
    <xf numFmtId="4" fontId="5" fillId="5" borderId="60" xfId="0" applyNumberFormat="1" applyFont="1" applyFill="1" applyBorder="1" applyAlignment="1">
      <alignment horizontal="center" vertical="center"/>
    </xf>
    <xf numFmtId="168" fontId="4" fillId="2" borderId="139" xfId="0" applyNumberFormat="1" applyFont="1" applyFill="1" applyBorder="1" applyAlignment="1">
      <alignment horizontal="right" vertical="center" wrapText="1"/>
    </xf>
    <xf numFmtId="0" fontId="4" fillId="2" borderId="140" xfId="0" applyFont="1" applyFill="1" applyBorder="1" applyAlignment="1">
      <alignment horizontal="center" vertical="center"/>
    </xf>
    <xf numFmtId="0" fontId="4" fillId="2" borderId="141" xfId="0" applyFont="1" applyFill="1" applyBorder="1" applyAlignment="1">
      <alignment horizontal="center" vertical="center" wrapText="1"/>
    </xf>
    <xf numFmtId="0" fontId="4" fillId="2" borderId="142" xfId="0" applyFont="1" applyFill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left" vertical="center"/>
    </xf>
    <xf numFmtId="168" fontId="4" fillId="2" borderId="138" xfId="0" applyNumberFormat="1" applyFont="1" applyFill="1" applyBorder="1" applyAlignment="1">
      <alignment horizontal="right" vertical="center"/>
    </xf>
    <xf numFmtId="0" fontId="4" fillId="4" borderId="143" xfId="0" applyFont="1" applyFill="1" applyBorder="1" applyAlignment="1">
      <alignment vertical="center"/>
    </xf>
    <xf numFmtId="168" fontId="5" fillId="5" borderId="144" xfId="0" applyNumberFormat="1" applyFont="1" applyFill="1" applyBorder="1" applyAlignment="1">
      <alignment horizontal="center" vertical="center"/>
    </xf>
    <xf numFmtId="168" fontId="5" fillId="5" borderId="145" xfId="0" applyNumberFormat="1" applyFont="1" applyFill="1" applyBorder="1" applyAlignment="1">
      <alignment horizontal="center" vertical="center"/>
    </xf>
    <xf numFmtId="2" fontId="5" fillId="5" borderId="61" xfId="0" applyNumberFormat="1" applyFont="1" applyFill="1" applyBorder="1" applyAlignment="1">
      <alignment horizontal="center" vertical="center"/>
    </xf>
    <xf numFmtId="4" fontId="18" fillId="5" borderId="6" xfId="0" applyNumberFormat="1" applyFont="1" applyFill="1" applyBorder="1" applyAlignment="1">
      <alignment horizontal="center" vertical="center"/>
    </xf>
    <xf numFmtId="0" fontId="18" fillId="5" borderId="6" xfId="0" applyFont="1" applyFill="1" applyBorder="1" applyAlignment="1">
      <alignment horizontal="center" vertical="center"/>
    </xf>
    <xf numFmtId="10" fontId="18" fillId="5" borderId="6" xfId="0" applyNumberFormat="1" applyFont="1" applyFill="1" applyBorder="1" applyAlignment="1">
      <alignment horizontal="center" vertical="center"/>
    </xf>
    <xf numFmtId="0" fontId="21" fillId="6" borderId="3" xfId="0" applyFont="1" applyFill="1" applyBorder="1" applyAlignment="1">
      <alignment horizontal="center" vertical="center"/>
    </xf>
    <xf numFmtId="4" fontId="21" fillId="6" borderId="72" xfId="0" applyNumberFormat="1" applyFont="1" applyFill="1" applyBorder="1" applyAlignment="1">
      <alignment horizontal="center" vertical="center"/>
    </xf>
    <xf numFmtId="0" fontId="17" fillId="2" borderId="71" xfId="0" applyFont="1" applyFill="1" applyBorder="1" applyAlignment="1">
      <alignment horizontal="center" vertical="center"/>
    </xf>
    <xf numFmtId="0" fontId="17" fillId="2" borderId="72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vertical="center"/>
    </xf>
    <xf numFmtId="0" fontId="17" fillId="2" borderId="146" xfId="0" applyFont="1" applyFill="1" applyBorder="1" applyAlignment="1">
      <alignment horizontal="center" vertical="center" wrapText="1"/>
    </xf>
    <xf numFmtId="0" fontId="17" fillId="2" borderId="147" xfId="0" applyFont="1" applyFill="1" applyBorder="1" applyAlignment="1">
      <alignment horizontal="center" vertical="center" wrapText="1"/>
    </xf>
    <xf numFmtId="0" fontId="33" fillId="2" borderId="146" xfId="0" applyFont="1" applyFill="1" applyBorder="1" applyAlignment="1">
      <alignment horizontal="center" vertical="center" wrapText="1"/>
    </xf>
    <xf numFmtId="3" fontId="18" fillId="5" borderId="6" xfId="0" applyNumberFormat="1" applyFont="1" applyFill="1" applyBorder="1" applyAlignment="1">
      <alignment horizontal="center" vertical="center"/>
    </xf>
    <xf numFmtId="168" fontId="18" fillId="5" borderId="6" xfId="0" applyNumberFormat="1" applyFont="1" applyFill="1" applyBorder="1" applyAlignment="1">
      <alignment horizontal="center" vertical="center"/>
    </xf>
    <xf numFmtId="168" fontId="21" fillId="6" borderId="72" xfId="0" applyNumberFormat="1" applyFont="1" applyFill="1" applyBorder="1" applyAlignment="1">
      <alignment horizontal="center" vertical="center"/>
    </xf>
    <xf numFmtId="3" fontId="21" fillId="6" borderId="72" xfId="0" applyNumberFormat="1" applyFont="1" applyFill="1" applyBorder="1" applyAlignment="1">
      <alignment horizontal="center" vertical="center"/>
    </xf>
    <xf numFmtId="9" fontId="21" fillId="6" borderId="72" xfId="0" applyNumberFormat="1" applyFont="1" applyFill="1" applyBorder="1" applyAlignment="1">
      <alignment horizontal="center" vertical="center"/>
    </xf>
    <xf numFmtId="0" fontId="3" fillId="8" borderId="0" xfId="0" applyFont="1" applyFill="1" applyAlignment="1">
      <alignment vertical="center"/>
    </xf>
    <xf numFmtId="168" fontId="5" fillId="5" borderId="6" xfId="0" applyNumberFormat="1" applyFont="1" applyFill="1" applyBorder="1" applyAlignment="1">
      <alignment horizontal="center" vertical="center"/>
    </xf>
    <xf numFmtId="168" fontId="6" fillId="6" borderId="6" xfId="0" applyNumberFormat="1" applyFont="1" applyFill="1" applyBorder="1" applyAlignment="1">
      <alignment horizontal="center" vertical="center"/>
    </xf>
    <xf numFmtId="0" fontId="35" fillId="8" borderId="0" xfId="0" applyFont="1" applyFill="1"/>
    <xf numFmtId="4" fontId="21" fillId="6" borderId="113" xfId="0" applyNumberFormat="1" applyFont="1" applyFill="1" applyBorder="1" applyAlignment="1">
      <alignment horizontal="center" vertical="center"/>
    </xf>
    <xf numFmtId="175" fontId="37" fillId="10" borderId="151" xfId="8" applyNumberFormat="1" applyFont="1" applyFill="1" applyBorder="1" applyAlignment="1">
      <alignment horizontal="center" vertical="center" wrapText="1"/>
    </xf>
    <xf numFmtId="175" fontId="38" fillId="0" borderId="151" xfId="8" applyNumberFormat="1" applyFont="1" applyBorder="1" applyAlignment="1">
      <alignment horizontal="left" vertical="center" wrapText="1"/>
    </xf>
    <xf numFmtId="175" fontId="38" fillId="0" borderId="151" xfId="8" applyNumberFormat="1" applyFont="1" applyBorder="1" applyAlignment="1">
      <alignment vertical="center"/>
    </xf>
    <xf numFmtId="175" fontId="38" fillId="0" borderId="151" xfId="8" applyNumberFormat="1" applyFont="1" applyBorder="1" applyAlignment="1">
      <alignment horizontal="right" vertical="center"/>
    </xf>
    <xf numFmtId="175" fontId="39" fillId="2" borderId="151" xfId="0" applyNumberFormat="1" applyFont="1" applyFill="1" applyBorder="1" applyAlignment="1">
      <alignment vertical="center"/>
    </xf>
    <xf numFmtId="175" fontId="40" fillId="0" borderId="151" xfId="8" applyNumberFormat="1" applyFont="1" applyBorder="1" applyAlignment="1">
      <alignment horizontal="right" vertical="center"/>
    </xf>
    <xf numFmtId="175" fontId="38" fillId="4" borderId="151" xfId="8" applyNumberFormat="1" applyFont="1" applyFill="1" applyBorder="1" applyAlignment="1">
      <alignment horizontal="left" vertical="center" wrapText="1"/>
    </xf>
    <xf numFmtId="175" fontId="38" fillId="4" borderId="151" xfId="8" applyNumberFormat="1" applyFont="1" applyFill="1" applyBorder="1" applyAlignment="1">
      <alignment vertical="center"/>
    </xf>
    <xf numFmtId="175" fontId="38" fillId="4" borderId="151" xfId="8" applyNumberFormat="1" applyFont="1" applyFill="1" applyBorder="1" applyAlignment="1">
      <alignment horizontal="right" vertical="center"/>
    </xf>
    <xf numFmtId="175" fontId="40" fillId="4" borderId="151" xfId="8" applyNumberFormat="1" applyFont="1" applyFill="1" applyBorder="1" applyAlignment="1">
      <alignment horizontal="right" vertical="center"/>
    </xf>
    <xf numFmtId="0" fontId="0" fillId="8" borderId="0" xfId="0" applyFill="1" applyAlignment="1">
      <alignment vertical="center"/>
    </xf>
    <xf numFmtId="0" fontId="0" fillId="8" borderId="0" xfId="0" applyFill="1" applyAlignment="1">
      <alignment horizontal="left" vertical="center" wrapText="1"/>
    </xf>
    <xf numFmtId="0" fontId="1" fillId="8" borderId="154" xfId="0" applyFont="1" applyFill="1" applyBorder="1" applyAlignment="1">
      <alignment horizontal="right" vertical="center"/>
    </xf>
    <xf numFmtId="0" fontId="35" fillId="8" borderId="155" xfId="0" applyFont="1" applyFill="1" applyBorder="1" applyAlignment="1">
      <alignment vertical="center"/>
    </xf>
    <xf numFmtId="175" fontId="36" fillId="8" borderId="155" xfId="0" applyNumberFormat="1" applyFont="1" applyFill="1" applyBorder="1" applyAlignment="1">
      <alignment vertical="center"/>
    </xf>
    <xf numFmtId="176" fontId="36" fillId="8" borderId="155" xfId="0" applyNumberFormat="1" applyFont="1" applyFill="1" applyBorder="1" applyAlignment="1">
      <alignment vertical="center"/>
    </xf>
    <xf numFmtId="175" fontId="44" fillId="8" borderId="155" xfId="0" applyNumberFormat="1" applyFont="1" applyFill="1" applyBorder="1" applyAlignment="1">
      <alignment vertical="center"/>
    </xf>
    <xf numFmtId="176" fontId="44" fillId="8" borderId="155" xfId="0" applyNumberFormat="1" applyFont="1" applyFill="1" applyBorder="1" applyAlignment="1">
      <alignment vertical="center"/>
    </xf>
    <xf numFmtId="0" fontId="35" fillId="11" borderId="155" xfId="0" applyFont="1" applyFill="1" applyBorder="1" applyAlignment="1">
      <alignment vertical="center"/>
    </xf>
    <xf numFmtId="175" fontId="36" fillId="11" borderId="155" xfId="0" applyNumberFormat="1" applyFont="1" applyFill="1" applyBorder="1" applyAlignment="1">
      <alignment vertical="center"/>
    </xf>
    <xf numFmtId="176" fontId="36" fillId="11" borderId="155" xfId="0" applyNumberFormat="1" applyFont="1" applyFill="1" applyBorder="1" applyAlignment="1">
      <alignment vertical="center"/>
    </xf>
    <xf numFmtId="175" fontId="44" fillId="11" borderId="155" xfId="0" applyNumberFormat="1" applyFont="1" applyFill="1" applyBorder="1" applyAlignment="1">
      <alignment vertical="center"/>
    </xf>
    <xf numFmtId="176" fontId="44" fillId="11" borderId="155" xfId="0" applyNumberFormat="1" applyFont="1" applyFill="1" applyBorder="1" applyAlignment="1">
      <alignment vertical="center"/>
    </xf>
    <xf numFmtId="0" fontId="1" fillId="8" borderId="0" xfId="0" applyFont="1" applyFill="1" applyAlignment="1">
      <alignment vertical="center"/>
    </xf>
    <xf numFmtId="175" fontId="45" fillId="8" borderId="155" xfId="0" applyNumberFormat="1" applyFont="1" applyFill="1" applyBorder="1" applyAlignment="1">
      <alignment vertical="center"/>
    </xf>
    <xf numFmtId="10" fontId="18" fillId="5" borderId="158" xfId="0" applyNumberFormat="1" applyFont="1" applyFill="1" applyBorder="1" applyAlignment="1">
      <alignment horizontal="center" vertical="center"/>
    </xf>
    <xf numFmtId="0" fontId="11" fillId="9" borderId="159" xfId="9" applyFont="1" applyFill="1" applyBorder="1" applyAlignment="1">
      <alignment horizontal="center"/>
    </xf>
    <xf numFmtId="0" fontId="11" fillId="8" borderId="159" xfId="9" applyFont="1" applyFill="1" applyBorder="1" applyAlignment="1">
      <alignment horizontal="right" wrapText="1"/>
    </xf>
    <xf numFmtId="0" fontId="0" fillId="8" borderId="159" xfId="0" applyFill="1" applyBorder="1"/>
    <xf numFmtId="175" fontId="5" fillId="5" borderId="33" xfId="0" applyNumberFormat="1" applyFont="1" applyFill="1" applyBorder="1" applyAlignment="1">
      <alignment horizontal="center" vertical="center"/>
    </xf>
    <xf numFmtId="175" fontId="5" fillId="5" borderId="34" xfId="0" applyNumberFormat="1" applyFont="1" applyFill="1" applyBorder="1" applyAlignment="1">
      <alignment horizontal="center" vertical="center"/>
    </xf>
    <xf numFmtId="175" fontId="6" fillId="6" borderId="36" xfId="0" applyNumberFormat="1" applyFont="1" applyFill="1" applyBorder="1" applyAlignment="1">
      <alignment horizontal="center" vertical="center"/>
    </xf>
    <xf numFmtId="175" fontId="0" fillId="8" borderId="0" xfId="0" applyNumberFormat="1" applyFill="1"/>
    <xf numFmtId="177" fontId="18" fillId="5" borderId="82" xfId="0" applyNumberFormat="1" applyFont="1" applyFill="1" applyBorder="1" applyAlignment="1">
      <alignment horizontal="center" vertical="center"/>
    </xf>
    <xf numFmtId="0" fontId="10" fillId="8" borderId="0" xfId="0" applyFont="1" applyFill="1" applyAlignment="1">
      <alignment horizontal="center" vertical="center"/>
    </xf>
    <xf numFmtId="0" fontId="11" fillId="8" borderId="0" xfId="2" applyFont="1" applyFill="1" applyAlignment="1">
      <alignment horizontal="center" vertical="top" wrapText="1"/>
    </xf>
    <xf numFmtId="0" fontId="11" fillId="8" borderId="0" xfId="2" applyFont="1" applyFill="1" applyAlignment="1">
      <alignment horizontal="right"/>
    </xf>
    <xf numFmtId="10" fontId="2" fillId="8" borderId="0" xfId="0" applyNumberFormat="1" applyFont="1" applyFill="1" applyAlignment="1">
      <alignment vertical="center" wrapText="1"/>
    </xf>
    <xf numFmtId="0" fontId="46" fillId="9" borderId="0" xfId="10" applyFont="1" applyFill="1" applyAlignment="1">
      <alignment horizontal="center"/>
    </xf>
    <xf numFmtId="0" fontId="46" fillId="8" borderId="0" xfId="10" applyFont="1" applyFill="1" applyAlignment="1">
      <alignment horizontal="right"/>
    </xf>
    <xf numFmtId="0" fontId="19" fillId="8" borderId="0" xfId="0" applyFont="1" applyFill="1" applyAlignment="1">
      <alignment horizontal="center" vertical="center"/>
    </xf>
    <xf numFmtId="0" fontId="9" fillId="8" borderId="0" xfId="0" applyFont="1" applyFill="1" applyAlignment="1">
      <alignment horizontal="center" vertical="center"/>
    </xf>
    <xf numFmtId="0" fontId="10" fillId="8" borderId="0" xfId="0" applyFont="1" applyFill="1" applyAlignment="1">
      <alignment horizontal="left" vertical="top"/>
    </xf>
    <xf numFmtId="0" fontId="16" fillId="8" borderId="0" xfId="0" applyFont="1" applyFill="1" applyAlignment="1">
      <alignment horizontal="left" vertical="top"/>
    </xf>
    <xf numFmtId="0" fontId="8" fillId="8" borderId="0" xfId="0" applyFont="1" applyFill="1" applyAlignment="1">
      <alignment horizontal="center" vertical="center"/>
    </xf>
    <xf numFmtId="0" fontId="20" fillId="8" borderId="0" xfId="0" applyFont="1" applyFill="1" applyAlignment="1">
      <alignment horizontal="center" vertical="center"/>
    </xf>
    <xf numFmtId="0" fontId="11" fillId="8" borderId="0" xfId="3" applyFont="1" applyFill="1"/>
    <xf numFmtId="0" fontId="20" fillId="8" borderId="0" xfId="0" applyFont="1" applyFill="1" applyAlignment="1">
      <alignment horizontal="left" vertical="center"/>
    </xf>
    <xf numFmtId="168" fontId="5" fillId="5" borderId="34" xfId="0" applyNumberFormat="1" applyFont="1" applyFill="1" applyBorder="1" applyAlignment="1">
      <alignment horizontal="center" vertical="center"/>
    </xf>
    <xf numFmtId="178" fontId="2" fillId="8" borderId="0" xfId="0" applyNumberFormat="1" applyFont="1" applyFill="1" applyAlignment="1">
      <alignment vertical="center" wrapText="1"/>
    </xf>
    <xf numFmtId="178" fontId="5" fillId="5" borderId="6" xfId="0" applyNumberFormat="1" applyFont="1" applyFill="1" applyBorder="1" applyAlignment="1">
      <alignment horizontal="center" vertical="center"/>
    </xf>
    <xf numFmtId="0" fontId="18" fillId="8" borderId="0" xfId="0" applyFont="1" applyFill="1" applyAlignment="1">
      <alignment vertical="center" wrapText="1"/>
    </xf>
    <xf numFmtId="0" fontId="21" fillId="8" borderId="0" xfId="0" applyFont="1" applyFill="1" applyAlignment="1">
      <alignment vertical="center" wrapText="1"/>
    </xf>
    <xf numFmtId="178" fontId="18" fillId="5" borderId="45" xfId="0" applyNumberFormat="1" applyFont="1" applyFill="1" applyBorder="1" applyAlignment="1">
      <alignment horizontal="center" vertical="center"/>
    </xf>
    <xf numFmtId="179" fontId="5" fillId="5" borderId="6" xfId="0" applyNumberFormat="1" applyFont="1" applyFill="1" applyBorder="1" applyAlignment="1">
      <alignment horizontal="center" vertical="center"/>
    </xf>
    <xf numFmtId="167" fontId="6" fillId="6" borderId="6" xfId="0" applyNumberFormat="1" applyFont="1" applyFill="1" applyBorder="1" applyAlignment="1">
      <alignment horizontal="center" vertical="center"/>
    </xf>
    <xf numFmtId="4" fontId="5" fillId="8" borderId="6" xfId="0" applyNumberFormat="1" applyFont="1" applyFill="1" applyBorder="1" applyAlignment="1">
      <alignment horizontal="center" vertical="center"/>
    </xf>
    <xf numFmtId="43" fontId="11" fillId="8" borderId="0" xfId="11" applyFont="1" applyFill="1" applyBorder="1" applyAlignment="1">
      <alignment horizontal="right"/>
    </xf>
    <xf numFmtId="43" fontId="0" fillId="8" borderId="0" xfId="11" applyFont="1" applyFill="1" applyBorder="1"/>
    <xf numFmtId="2" fontId="0" fillId="8" borderId="0" xfId="0" applyNumberFormat="1" applyFill="1"/>
    <xf numFmtId="0" fontId="11" fillId="9" borderId="0" xfId="12" applyFont="1" applyFill="1" applyAlignment="1">
      <alignment horizontal="center"/>
    </xf>
    <xf numFmtId="0" fontId="11" fillId="8" borderId="0" xfId="12" applyFont="1" applyFill="1"/>
    <xf numFmtId="0" fontId="11" fillId="8" borderId="0" xfId="12" applyFont="1" applyFill="1" applyAlignment="1">
      <alignment horizontal="right"/>
    </xf>
    <xf numFmtId="2" fontId="6" fillId="6" borderId="3" xfId="0" applyNumberFormat="1" applyFont="1" applyFill="1" applyBorder="1" applyAlignment="1">
      <alignment horizontal="center" vertical="center"/>
    </xf>
    <xf numFmtId="175" fontId="5" fillId="5" borderId="6" xfId="0" applyNumberFormat="1" applyFont="1" applyFill="1" applyBorder="1" applyAlignment="1">
      <alignment horizontal="center" vertical="center"/>
    </xf>
    <xf numFmtId="175" fontId="6" fillId="6" borderId="6" xfId="0" applyNumberFormat="1" applyFont="1" applyFill="1" applyBorder="1" applyAlignment="1">
      <alignment horizontal="center" vertical="center"/>
    </xf>
    <xf numFmtId="0" fontId="11" fillId="12" borderId="160" xfId="13" applyFont="1" applyFill="1" applyBorder="1" applyAlignment="1">
      <alignment horizontal="center"/>
    </xf>
    <xf numFmtId="0" fontId="11" fillId="0" borderId="8" xfId="13" applyFont="1" applyBorder="1" applyAlignment="1">
      <alignment horizontal="right"/>
    </xf>
    <xf numFmtId="44" fontId="5" fillId="5" borderId="60" xfId="0" applyNumberFormat="1" applyFont="1" applyFill="1" applyBorder="1" applyAlignment="1">
      <alignment horizontal="center" vertical="center"/>
    </xf>
    <xf numFmtId="44" fontId="5" fillId="5" borderId="61" xfId="0" applyNumberFormat="1" applyFont="1" applyFill="1" applyBorder="1" applyAlignment="1">
      <alignment horizontal="center" vertical="center"/>
    </xf>
    <xf numFmtId="0" fontId="11" fillId="9" borderId="0" xfId="13" applyFont="1" applyFill="1" applyAlignment="1">
      <alignment horizontal="center"/>
    </xf>
    <xf numFmtId="0" fontId="11" fillId="8" borderId="0" xfId="13" applyFont="1" applyFill="1" applyAlignment="1">
      <alignment horizontal="right"/>
    </xf>
    <xf numFmtId="0" fontId="11" fillId="8" borderId="0" xfId="13" applyFont="1" applyFill="1"/>
    <xf numFmtId="0" fontId="5" fillId="13" borderId="6" xfId="0" applyFont="1" applyFill="1" applyBorder="1" applyAlignment="1">
      <alignment horizontal="center" vertical="center"/>
    </xf>
    <xf numFmtId="0" fontId="49" fillId="8" borderId="0" xfId="0" applyFont="1" applyFill="1"/>
    <xf numFmtId="3" fontId="5" fillId="0" borderId="6" xfId="0" quotePrefix="1" applyNumberFormat="1" applyFont="1" applyBorder="1" applyAlignment="1">
      <alignment horizontal="center" vertical="center"/>
    </xf>
    <xf numFmtId="3" fontId="5" fillId="13" borderId="6" xfId="0" applyNumberFormat="1" applyFont="1" applyFill="1" applyBorder="1" applyAlignment="1">
      <alignment horizontal="center" vertical="center"/>
    </xf>
    <xf numFmtId="176" fontId="5" fillId="5" borderId="6" xfId="0" applyNumberFormat="1" applyFont="1" applyFill="1" applyBorder="1" applyAlignment="1">
      <alignment horizontal="center" vertical="center"/>
    </xf>
    <xf numFmtId="176" fontId="5" fillId="0" borderId="6" xfId="0" quotePrefix="1" applyNumberFormat="1" applyFont="1" applyBorder="1" applyAlignment="1">
      <alignment horizontal="center" vertical="center"/>
    </xf>
    <xf numFmtId="176" fontId="5" fillId="13" borderId="6" xfId="0" applyNumberFormat="1" applyFont="1" applyFill="1" applyBorder="1" applyAlignment="1">
      <alignment horizontal="center" vertical="center"/>
    </xf>
    <xf numFmtId="176" fontId="6" fillId="7" borderId="6" xfId="0" applyNumberFormat="1" applyFont="1" applyFill="1" applyBorder="1" applyAlignment="1">
      <alignment horizontal="center" vertical="center"/>
    </xf>
    <xf numFmtId="2" fontId="6" fillId="7" borderId="6" xfId="0" applyNumberFormat="1" applyFont="1" applyFill="1" applyBorder="1" applyAlignment="1">
      <alignment horizontal="center" vertical="center"/>
    </xf>
    <xf numFmtId="168" fontId="5" fillId="0" borderId="6" xfId="0" quotePrefix="1" applyNumberFormat="1" applyFont="1" applyBorder="1" applyAlignment="1">
      <alignment horizontal="center" vertical="center"/>
    </xf>
    <xf numFmtId="4" fontId="0" fillId="5" borderId="0" xfId="0" applyNumberFormat="1" applyFill="1" applyAlignment="1" applyProtection="1">
      <alignment vertical="center" shrinkToFit="1"/>
      <protection locked="0"/>
    </xf>
    <xf numFmtId="176" fontId="0" fillId="5" borderId="0" xfId="0" applyNumberFormat="1" applyFill="1" applyAlignment="1" applyProtection="1">
      <alignment vertical="center" shrinkToFit="1"/>
      <protection locked="0"/>
    </xf>
    <xf numFmtId="168" fontId="11" fillId="0" borderId="0" xfId="14" applyNumberFormat="1" applyFont="1" applyAlignment="1">
      <alignment horizontal="right"/>
    </xf>
    <xf numFmtId="168" fontId="5" fillId="0" borderId="6" xfId="0" applyNumberFormat="1" applyFont="1" applyBorder="1" applyAlignment="1">
      <alignment horizontal="center" vertical="center"/>
    </xf>
    <xf numFmtId="0" fontId="4" fillId="4" borderId="69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4" fillId="4" borderId="70" xfId="0" applyFont="1" applyFill="1" applyBorder="1" applyAlignment="1">
      <alignment horizontal="left" vertical="center" wrapText="1"/>
    </xf>
    <xf numFmtId="168" fontId="5" fillId="5" borderId="33" xfId="0" applyNumberFormat="1" applyFont="1" applyFill="1" applyBorder="1" applyAlignment="1">
      <alignment horizontal="right" vertical="center"/>
    </xf>
    <xf numFmtId="168" fontId="5" fillId="5" borderId="34" xfId="0" applyNumberFormat="1" applyFont="1" applyFill="1" applyBorder="1" applyAlignment="1">
      <alignment horizontal="right" vertical="center"/>
    </xf>
    <xf numFmtId="168" fontId="6" fillId="6" borderId="36" xfId="0" applyNumberFormat="1" applyFont="1" applyFill="1" applyBorder="1" applyAlignment="1">
      <alignment horizontal="right" vertical="center"/>
    </xf>
    <xf numFmtId="0" fontId="11" fillId="9" borderId="0" xfId="15" applyFont="1" applyFill="1" applyAlignment="1">
      <alignment horizontal="center"/>
    </xf>
    <xf numFmtId="0" fontId="11" fillId="8" borderId="0" xfId="15" applyFont="1" applyFill="1" applyAlignment="1">
      <alignment horizontal="right"/>
    </xf>
    <xf numFmtId="0" fontId="46" fillId="9" borderId="0" xfId="16" applyFont="1" applyFill="1" applyAlignment="1">
      <alignment horizontal="center"/>
    </xf>
    <xf numFmtId="0" fontId="46" fillId="8" borderId="0" xfId="16" applyFont="1" applyFill="1" applyAlignment="1">
      <alignment horizontal="right"/>
    </xf>
    <xf numFmtId="0" fontId="46" fillId="9" borderId="0" xfId="17" applyFont="1" applyFill="1" applyAlignment="1">
      <alignment horizontal="center"/>
    </xf>
    <xf numFmtId="0" fontId="46" fillId="8" borderId="0" xfId="17" applyFont="1" applyFill="1"/>
    <xf numFmtId="168" fontId="46" fillId="8" borderId="0" xfId="17" applyNumberFormat="1" applyFont="1" applyFill="1" applyAlignment="1">
      <alignment horizontal="right"/>
    </xf>
    <xf numFmtId="0" fontId="46" fillId="8" borderId="0" xfId="17" applyFont="1" applyFill="1" applyAlignment="1">
      <alignment horizontal="right"/>
    </xf>
    <xf numFmtId="0" fontId="52" fillId="8" borderId="0" xfId="0" applyFont="1" applyFill="1"/>
    <xf numFmtId="168" fontId="4" fillId="2" borderId="161" xfId="0" applyNumberFormat="1" applyFont="1" applyFill="1" applyBorder="1" applyAlignment="1">
      <alignment horizontal="right" vertical="center" wrapText="1"/>
    </xf>
    <xf numFmtId="168" fontId="4" fillId="2" borderId="162" xfId="0" applyNumberFormat="1" applyFont="1" applyFill="1" applyBorder="1" applyAlignment="1">
      <alignment horizontal="right" vertical="center" wrapText="1"/>
    </xf>
    <xf numFmtId="0" fontId="11" fillId="9" borderId="0" xfId="7" applyFont="1" applyFill="1" applyAlignment="1">
      <alignment horizontal="center"/>
    </xf>
    <xf numFmtId="176" fontId="6" fillId="6" borderId="6" xfId="0" applyNumberFormat="1" applyFont="1" applyFill="1" applyBorder="1" applyAlignment="1">
      <alignment horizontal="center" vertical="center"/>
    </xf>
    <xf numFmtId="0" fontId="46" fillId="9" borderId="0" xfId="18" applyFont="1" applyFill="1" applyAlignment="1">
      <alignment horizontal="center" vertical="center" wrapText="1"/>
    </xf>
    <xf numFmtId="0" fontId="46" fillId="8" borderId="0" xfId="18" applyFont="1" applyFill="1" applyAlignment="1">
      <alignment horizontal="right" vertical="center"/>
    </xf>
    <xf numFmtId="0" fontId="46" fillId="9" borderId="0" xfId="18" applyFont="1" applyFill="1" applyAlignment="1">
      <alignment horizontal="center"/>
    </xf>
    <xf numFmtId="0" fontId="46" fillId="8" borderId="0" xfId="18" applyFont="1" applyFill="1" applyAlignment="1">
      <alignment horizontal="right"/>
    </xf>
    <xf numFmtId="0" fontId="53" fillId="2" borderId="3" xfId="0" applyFont="1" applyFill="1" applyBorder="1" applyAlignment="1">
      <alignment horizontal="center" vertical="center"/>
    </xf>
    <xf numFmtId="175" fontId="53" fillId="2" borderId="6" xfId="0" applyNumberFormat="1" applyFont="1" applyFill="1" applyBorder="1" applyAlignment="1">
      <alignment horizontal="center" vertical="center"/>
    </xf>
    <xf numFmtId="4" fontId="39" fillId="8" borderId="0" xfId="0" applyNumberFormat="1" applyFont="1" applyFill="1" applyAlignment="1">
      <alignment vertical="center"/>
    </xf>
    <xf numFmtId="0" fontId="0" fillId="8" borderId="0" xfId="0" applyFill="1" applyAlignment="1">
      <alignment vertical="center" wrapText="1"/>
    </xf>
    <xf numFmtId="0" fontId="46" fillId="8" borderId="0" xfId="18" applyFont="1" applyFill="1" applyAlignment="1">
      <alignment vertical="center"/>
    </xf>
    <xf numFmtId="0" fontId="11" fillId="9" borderId="0" xfId="19" applyFont="1" applyFill="1" applyAlignment="1">
      <alignment horizontal="center" vertical="center"/>
    </xf>
    <xf numFmtId="0" fontId="54" fillId="8" borderId="0" xfId="0" applyFont="1" applyFill="1" applyAlignment="1">
      <alignment horizontal="left" vertical="center"/>
    </xf>
    <xf numFmtId="0" fontId="34" fillId="8" borderId="0" xfId="0" applyFont="1" applyFill="1" applyAlignment="1">
      <alignment vertical="center" wrapText="1"/>
    </xf>
    <xf numFmtId="0" fontId="55" fillId="8" borderId="0" xfId="0" applyFont="1" applyFill="1" applyAlignment="1">
      <alignment vertical="center"/>
    </xf>
    <xf numFmtId="0" fontId="55" fillId="8" borderId="0" xfId="0" applyFont="1" applyFill="1" applyAlignment="1">
      <alignment horizontal="left" vertical="center"/>
    </xf>
    <xf numFmtId="0" fontId="0" fillId="8" borderId="0" xfId="0" applyFill="1" applyAlignment="1">
      <alignment horizontal="left" vertical="center"/>
    </xf>
    <xf numFmtId="0" fontId="46" fillId="9" borderId="0" xfId="18" applyFont="1" applyFill="1" applyAlignment="1">
      <alignment horizontal="left" vertical="center"/>
    </xf>
    <xf numFmtId="0" fontId="46" fillId="8" borderId="0" xfId="18" applyFont="1" applyFill="1" applyAlignment="1">
      <alignment horizontal="left" vertical="center"/>
    </xf>
    <xf numFmtId="10" fontId="4" fillId="5" borderId="164" xfId="0" applyNumberFormat="1" applyFont="1" applyFill="1" applyBorder="1" applyAlignment="1">
      <alignment horizontal="center" vertical="center"/>
    </xf>
    <xf numFmtId="0" fontId="11" fillId="8" borderId="0" xfId="20" applyFont="1" applyFill="1" applyAlignment="1">
      <alignment vertical="center"/>
    </xf>
    <xf numFmtId="0" fontId="4" fillId="4" borderId="165" xfId="0" applyFont="1" applyFill="1" applyBorder="1" applyAlignment="1">
      <alignment vertical="center" wrapText="1"/>
    </xf>
    <xf numFmtId="0" fontId="4" fillId="4" borderId="166" xfId="0" applyFont="1" applyFill="1" applyBorder="1" applyAlignment="1">
      <alignment vertical="center" wrapText="1"/>
    </xf>
    <xf numFmtId="0" fontId="6" fillId="6" borderId="167" xfId="0" applyFont="1" applyFill="1" applyBorder="1" applyAlignment="1">
      <alignment horizontal="center" vertical="center"/>
    </xf>
    <xf numFmtId="4" fontId="5" fillId="5" borderId="33" xfId="0" applyNumberFormat="1" applyFont="1" applyFill="1" applyBorder="1" applyAlignment="1">
      <alignment horizontal="center" vertical="center"/>
    </xf>
    <xf numFmtId="4" fontId="6" fillId="6" borderId="36" xfId="0" applyNumberFormat="1" applyFont="1" applyFill="1" applyBorder="1" applyAlignment="1">
      <alignment horizontal="center" vertical="center"/>
    </xf>
    <xf numFmtId="0" fontId="5" fillId="5" borderId="163" xfId="0" applyFont="1" applyFill="1" applyBorder="1" applyAlignment="1">
      <alignment horizontal="center" vertical="center"/>
    </xf>
    <xf numFmtId="9" fontId="6" fillId="6" borderId="36" xfId="0" applyNumberFormat="1" applyFont="1" applyFill="1" applyBorder="1" applyAlignment="1">
      <alignment horizontal="center" vertical="center"/>
    </xf>
    <xf numFmtId="4" fontId="5" fillId="5" borderId="163" xfId="0" applyNumberFormat="1" applyFont="1" applyFill="1" applyBorder="1" applyAlignment="1">
      <alignment horizontal="center" vertical="center"/>
    </xf>
    <xf numFmtId="0" fontId="5" fillId="0" borderId="163" xfId="0" applyFont="1" applyBorder="1" applyAlignment="1">
      <alignment horizontal="center" vertical="center"/>
    </xf>
    <xf numFmtId="3" fontId="6" fillId="6" borderId="36" xfId="0" applyNumberFormat="1" applyFont="1" applyFill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9" fillId="8" borderId="100" xfId="0" applyFont="1" applyFill="1" applyBorder="1" applyAlignment="1">
      <alignment horizontal="left" vertical="center"/>
    </xf>
    <xf numFmtId="0" fontId="0" fillId="8" borderId="100" xfId="0" applyFill="1" applyBorder="1" applyAlignment="1">
      <alignment vertical="center"/>
    </xf>
    <xf numFmtId="0" fontId="4" fillId="2" borderId="109" xfId="0" applyFont="1" applyFill="1" applyBorder="1" applyAlignment="1">
      <alignment horizontal="center" vertical="center"/>
    </xf>
    <xf numFmtId="168" fontId="5" fillId="5" borderId="6" xfId="0" quotePrefix="1" applyNumberFormat="1" applyFont="1" applyFill="1" applyBorder="1" applyAlignment="1">
      <alignment horizontal="center" vertical="center"/>
    </xf>
    <xf numFmtId="168" fontId="4" fillId="5" borderId="6" xfId="0" applyNumberFormat="1" applyFont="1" applyFill="1" applyBorder="1" applyAlignment="1">
      <alignment horizontal="center" vertical="center"/>
    </xf>
    <xf numFmtId="168" fontId="35" fillId="8" borderId="0" xfId="0" applyNumberFormat="1" applyFont="1" applyFill="1" applyAlignment="1">
      <alignment vertical="center"/>
    </xf>
    <xf numFmtId="0" fontId="11" fillId="8" borderId="0" xfId="21" applyFont="1" applyFill="1" applyAlignment="1">
      <alignment vertical="center"/>
    </xf>
    <xf numFmtId="0" fontId="4" fillId="4" borderId="177" xfId="0" applyFont="1" applyFill="1" applyBorder="1" applyAlignment="1">
      <alignment vertical="center" wrapText="1"/>
    </xf>
    <xf numFmtId="0" fontId="4" fillId="4" borderId="178" xfId="0" applyFont="1" applyFill="1" applyBorder="1" applyAlignment="1">
      <alignment vertical="center" wrapText="1"/>
    </xf>
    <xf numFmtId="0" fontId="6" fillId="6" borderId="179" xfId="0" applyFont="1" applyFill="1" applyBorder="1" applyAlignment="1">
      <alignment horizontal="center" vertical="center"/>
    </xf>
    <xf numFmtId="0" fontId="26" fillId="8" borderId="0" xfId="0" applyFont="1" applyFill="1" applyAlignment="1">
      <alignment horizontal="left" vertical="center"/>
    </xf>
    <xf numFmtId="165" fontId="5" fillId="5" borderId="6" xfId="0" applyNumberFormat="1" applyFont="1" applyFill="1" applyBorder="1" applyAlignment="1">
      <alignment horizontal="center" vertical="center"/>
    </xf>
    <xf numFmtId="180" fontId="5" fillId="5" borderId="6" xfId="0" applyNumberFormat="1" applyFont="1" applyFill="1" applyBorder="1" applyAlignment="1">
      <alignment horizontal="center" vertical="center"/>
    </xf>
    <xf numFmtId="0" fontId="57" fillId="9" borderId="0" xfId="19" applyFont="1" applyFill="1" applyAlignment="1">
      <alignment horizontal="center" vertical="center" wrapText="1"/>
    </xf>
    <xf numFmtId="0" fontId="57" fillId="8" borderId="0" xfId="19" applyFont="1" applyFill="1" applyAlignment="1">
      <alignment vertical="center"/>
    </xf>
    <xf numFmtId="0" fontId="57" fillId="8" borderId="0" xfId="19" applyFont="1" applyFill="1" applyAlignment="1">
      <alignment horizontal="right" vertical="center"/>
    </xf>
    <xf numFmtId="0" fontId="58" fillId="8" borderId="0" xfId="22" applyFont="1" applyFill="1" applyAlignment="1">
      <alignment vertical="center"/>
    </xf>
    <xf numFmtId="4" fontId="58" fillId="8" borderId="0" xfId="22" applyNumberFormat="1" applyFont="1" applyFill="1" applyAlignment="1">
      <alignment horizontal="right" vertical="center"/>
    </xf>
    <xf numFmtId="0" fontId="57" fillId="9" borderId="0" xfId="19" applyFont="1" applyFill="1" applyAlignment="1">
      <alignment horizontal="center" vertical="center"/>
    </xf>
    <xf numFmtId="168" fontId="57" fillId="8" borderId="0" xfId="19" applyNumberFormat="1" applyFont="1" applyFill="1" applyAlignment="1">
      <alignment horizontal="right" vertical="center"/>
    </xf>
    <xf numFmtId="4" fontId="6" fillId="6" borderId="182" xfId="0" applyNumberFormat="1" applyFont="1" applyFill="1" applyBorder="1" applyAlignment="1">
      <alignment horizontal="center" vertical="center"/>
    </xf>
    <xf numFmtId="4" fontId="6" fillId="6" borderId="183" xfId="0" applyNumberFormat="1" applyFont="1" applyFill="1" applyBorder="1" applyAlignment="1">
      <alignment horizontal="center" vertical="center"/>
    </xf>
    <xf numFmtId="166" fontId="6" fillId="6" borderId="183" xfId="0" applyNumberFormat="1" applyFont="1" applyFill="1" applyBorder="1" applyAlignment="1">
      <alignment horizontal="center" vertical="center"/>
    </xf>
    <xf numFmtId="9" fontId="6" fillId="6" borderId="183" xfId="0" applyNumberFormat="1" applyFont="1" applyFill="1" applyBorder="1" applyAlignment="1">
      <alignment horizontal="center" vertical="center"/>
    </xf>
    <xf numFmtId="174" fontId="0" fillId="8" borderId="0" xfId="0" applyNumberFormat="1" applyFill="1"/>
    <xf numFmtId="0" fontId="4" fillId="8" borderId="0" xfId="0" applyFont="1" applyFill="1" applyAlignment="1">
      <alignment vertical="center"/>
    </xf>
    <xf numFmtId="174" fontId="5" fillId="8" borderId="0" xfId="0" applyNumberFormat="1" applyFont="1" applyFill="1" applyAlignment="1">
      <alignment horizontal="center" vertical="center"/>
    </xf>
    <xf numFmtId="0" fontId="59" fillId="0" borderId="0" xfId="0" applyFont="1" applyAlignment="1">
      <alignment vertical="center"/>
    </xf>
    <xf numFmtId="0" fontId="43" fillId="8" borderId="0" xfId="0" applyFont="1" applyFill="1"/>
    <xf numFmtId="0" fontId="36" fillId="8" borderId="155" xfId="0" applyFont="1" applyFill="1" applyBorder="1" applyAlignment="1">
      <alignment horizontal="left" vertical="center" wrapText="1"/>
    </xf>
    <xf numFmtId="0" fontId="36" fillId="11" borderId="155" xfId="0" applyFont="1" applyFill="1" applyBorder="1" applyAlignment="1">
      <alignment horizontal="left" vertical="center" wrapText="1"/>
    </xf>
    <xf numFmtId="175" fontId="43" fillId="8" borderId="0" xfId="0" applyNumberFormat="1" applyFont="1" applyFill="1"/>
    <xf numFmtId="0" fontId="36" fillId="11" borderId="184" xfId="0" applyFont="1" applyFill="1" applyBorder="1" applyAlignment="1">
      <alignment vertical="center" wrapText="1"/>
    </xf>
    <xf numFmtId="168" fontId="0" fillId="0" borderId="0" xfId="0" applyNumberFormat="1"/>
    <xf numFmtId="0" fontId="0" fillId="0" borderId="0" xfId="0" applyAlignment="1">
      <alignment vertical="center"/>
    </xf>
    <xf numFmtId="0" fontId="0" fillId="0" borderId="0" xfId="0" pivotButton="1" applyAlignment="1">
      <alignment vertical="center"/>
    </xf>
    <xf numFmtId="0" fontId="0" fillId="0" borderId="0" xfId="0" applyAlignment="1">
      <alignment horizontal="left" vertical="center"/>
    </xf>
    <xf numFmtId="168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168" fontId="46" fillId="8" borderId="0" xfId="10" applyNumberFormat="1" applyFont="1" applyFill="1"/>
    <xf numFmtId="168" fontId="46" fillId="8" borderId="0" xfId="10" applyNumberFormat="1" applyFont="1" applyFill="1" applyAlignment="1">
      <alignment horizontal="right"/>
    </xf>
    <xf numFmtId="168" fontId="1" fillId="8" borderId="0" xfId="0" applyNumberFormat="1" applyFont="1" applyFill="1"/>
    <xf numFmtId="4" fontId="18" fillId="5" borderId="45" xfId="0" applyNumberFormat="1" applyFont="1" applyFill="1" applyBorder="1" applyAlignment="1">
      <alignment horizontal="center" vertical="center"/>
    </xf>
    <xf numFmtId="7" fontId="0" fillId="0" borderId="0" xfId="0" applyNumberFormat="1"/>
    <xf numFmtId="0" fontId="21" fillId="8" borderId="0" xfId="0" applyFont="1" applyFill="1" applyAlignment="1">
      <alignment horizontal="center" vertical="center"/>
    </xf>
    <xf numFmtId="2" fontId="21" fillId="8" borderId="0" xfId="0" applyNumberFormat="1" applyFont="1" applyFill="1" applyAlignment="1">
      <alignment horizontal="center" vertical="center"/>
    </xf>
    <xf numFmtId="9" fontId="21" fillId="8" borderId="0" xfId="0" applyNumberFormat="1" applyFont="1" applyFill="1" applyAlignment="1">
      <alignment horizontal="center" vertical="center"/>
    </xf>
    <xf numFmtId="4" fontId="21" fillId="6" borderId="23" xfId="0" applyNumberFormat="1" applyFont="1" applyFill="1" applyBorder="1" applyAlignment="1">
      <alignment horizontal="center" vertical="center"/>
    </xf>
    <xf numFmtId="179" fontId="21" fillId="6" borderId="23" xfId="0" applyNumberFormat="1" applyFont="1" applyFill="1" applyBorder="1" applyAlignment="1">
      <alignment horizontal="center" vertical="center"/>
    </xf>
    <xf numFmtId="10" fontId="21" fillId="6" borderId="23" xfId="0" applyNumberFormat="1" applyFont="1" applyFill="1" applyBorder="1" applyAlignment="1">
      <alignment horizontal="center" vertical="center"/>
    </xf>
    <xf numFmtId="168" fontId="11" fillId="8" borderId="0" xfId="12" applyNumberFormat="1" applyFont="1" applyFill="1"/>
    <xf numFmtId="168" fontId="11" fillId="8" borderId="0" xfId="12" applyNumberFormat="1" applyFont="1" applyFill="1" applyAlignment="1">
      <alignment horizontal="right"/>
    </xf>
    <xf numFmtId="0" fontId="44" fillId="8" borderId="0" xfId="0" applyFont="1" applyFill="1" applyAlignment="1">
      <alignment horizontal="left" vertical="center" indent="1"/>
    </xf>
    <xf numFmtId="168" fontId="44" fillId="8" borderId="0" xfId="0" applyNumberFormat="1" applyFont="1" applyFill="1" applyAlignment="1">
      <alignment vertical="center"/>
    </xf>
    <xf numFmtId="168" fontId="44" fillId="0" borderId="0" xfId="0" applyNumberFormat="1" applyFont="1"/>
    <xf numFmtId="168" fontId="35" fillId="8" borderId="0" xfId="0" applyNumberFormat="1" applyFont="1" applyFill="1"/>
    <xf numFmtId="178" fontId="36" fillId="8" borderId="0" xfId="0" applyNumberFormat="1" applyFont="1" applyFill="1"/>
    <xf numFmtId="168" fontId="43" fillId="8" borderId="0" xfId="0" applyNumberFormat="1" applyFont="1" applyFill="1"/>
    <xf numFmtId="0" fontId="0" fillId="14" borderId="0" xfId="0" applyFill="1"/>
    <xf numFmtId="166" fontId="0" fillId="0" borderId="0" xfId="0" applyNumberFormat="1"/>
    <xf numFmtId="168" fontId="38" fillId="9" borderId="0" xfId="7" applyNumberFormat="1" applyFont="1" applyFill="1" applyAlignment="1">
      <alignment horizontal="center"/>
    </xf>
    <xf numFmtId="168" fontId="38" fillId="8" borderId="0" xfId="7" applyNumberFormat="1" applyFont="1" applyFill="1" applyAlignment="1">
      <alignment horizontal="right"/>
    </xf>
    <xf numFmtId="168" fontId="38" fillId="9" borderId="0" xfId="7" applyNumberFormat="1" applyFont="1" applyFill="1" applyAlignment="1">
      <alignment horizontal="center" vertical="top" wrapText="1"/>
    </xf>
    <xf numFmtId="181" fontId="35" fillId="8" borderId="0" xfId="0" applyNumberFormat="1" applyFont="1" applyFill="1" applyAlignment="1">
      <alignment vertical="center"/>
    </xf>
    <xf numFmtId="168" fontId="0" fillId="8" borderId="0" xfId="0" applyNumberFormat="1" applyFill="1" applyAlignment="1">
      <alignment vertical="center"/>
    </xf>
    <xf numFmtId="0" fontId="1" fillId="16" borderId="0" xfId="0" applyFont="1" applyFill="1" applyAlignment="1">
      <alignment horizontal="center" vertical="center" wrapText="1"/>
    </xf>
    <xf numFmtId="0" fontId="1" fillId="16" borderId="0" xfId="0" applyFont="1" applyFill="1" applyAlignment="1">
      <alignment horizontal="center" vertical="center"/>
    </xf>
    <xf numFmtId="168" fontId="1" fillId="8" borderId="0" xfId="0" applyNumberFormat="1" applyFont="1" applyFill="1" applyAlignment="1">
      <alignment vertical="center"/>
    </xf>
    <xf numFmtId="0" fontId="0" fillId="8" borderId="0" xfId="0" applyFill="1" applyAlignment="1">
      <alignment horizontal="left" vertical="center" indent="1"/>
    </xf>
    <xf numFmtId="176" fontId="5" fillId="8" borderId="0" xfId="0" applyNumberFormat="1" applyFont="1" applyFill="1" applyAlignment="1">
      <alignment horizontal="center" vertical="center"/>
    </xf>
    <xf numFmtId="180" fontId="5" fillId="8" borderId="0" xfId="0" applyNumberFormat="1" applyFont="1" applyFill="1" applyAlignment="1">
      <alignment horizontal="center" vertical="center"/>
    </xf>
    <xf numFmtId="0" fontId="36" fillId="8" borderId="0" xfId="0" applyFont="1" applyFill="1" applyAlignment="1">
      <alignment horizontal="left" vertical="center"/>
    </xf>
    <xf numFmtId="168" fontId="36" fillId="8" borderId="0" xfId="0" applyNumberFormat="1" applyFont="1" applyFill="1" applyAlignment="1">
      <alignment vertical="center"/>
    </xf>
    <xf numFmtId="171" fontId="44" fillId="8" borderId="0" xfId="0" applyNumberFormat="1" applyFont="1" applyFill="1"/>
    <xf numFmtId="0" fontId="45" fillId="8" borderId="0" xfId="0" applyFont="1" applyFill="1" applyAlignment="1">
      <alignment horizontal="left" vertical="center"/>
    </xf>
    <xf numFmtId="168" fontId="45" fillId="8" borderId="0" xfId="0" applyNumberFormat="1" applyFont="1" applyFill="1" applyAlignment="1">
      <alignment vertical="center"/>
    </xf>
    <xf numFmtId="0" fontId="0" fillId="8" borderId="0" xfId="0" applyFill="1" applyAlignment="1">
      <alignment horizontal="center" vertical="center"/>
    </xf>
    <xf numFmtId="3" fontId="43" fillId="8" borderId="0" xfId="0" applyNumberFormat="1" applyFont="1" applyFill="1"/>
    <xf numFmtId="3" fontId="44" fillId="8" borderId="0" xfId="0" applyNumberFormat="1" applyFont="1" applyFill="1"/>
    <xf numFmtId="0" fontId="36" fillId="8" borderId="0" xfId="0" applyFont="1" applyFill="1" applyAlignment="1">
      <alignment horizontal="left"/>
    </xf>
    <xf numFmtId="168" fontId="36" fillId="8" borderId="0" xfId="0" applyNumberFormat="1" applyFont="1" applyFill="1"/>
    <xf numFmtId="168" fontId="45" fillId="15" borderId="187" xfId="0" applyNumberFormat="1" applyFont="1" applyFill="1" applyBorder="1"/>
    <xf numFmtId="3" fontId="0" fillId="8" borderId="0" xfId="0" applyNumberFormat="1" applyFill="1" applyAlignment="1">
      <alignment vertical="center"/>
    </xf>
    <xf numFmtId="0" fontId="11" fillId="12" borderId="160" xfId="8" applyFont="1" applyFill="1" applyBorder="1" applyAlignment="1">
      <alignment horizontal="center"/>
    </xf>
    <xf numFmtId="4" fontId="11" fillId="12" borderId="160" xfId="8" applyNumberFormat="1" applyFont="1" applyFill="1" applyBorder="1" applyAlignment="1">
      <alignment horizontal="center"/>
    </xf>
    <xf numFmtId="0" fontId="11" fillId="0" borderId="8" xfId="8" applyFont="1" applyBorder="1"/>
    <xf numFmtId="0" fontId="11" fillId="0" borderId="8" xfId="8" applyFont="1" applyBorder="1" applyAlignment="1">
      <alignment horizontal="right"/>
    </xf>
    <xf numFmtId="4" fontId="11" fillId="0" borderId="8" xfId="8" applyNumberFormat="1" applyFont="1" applyBorder="1" applyAlignment="1">
      <alignment horizontal="right"/>
    </xf>
    <xf numFmtId="4" fontId="0" fillId="0" borderId="0" xfId="0" applyNumberFormat="1"/>
    <xf numFmtId="0" fontId="0" fillId="8" borderId="0" xfId="0" applyFill="1" applyAlignment="1">
      <alignment horizontal="right" vertical="center"/>
    </xf>
    <xf numFmtId="4" fontId="0" fillId="8" borderId="0" xfId="0" applyNumberFormat="1" applyFill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41" fillId="8" borderId="0" xfId="0" applyFont="1" applyFill="1" applyAlignment="1">
      <alignment vertical="center"/>
    </xf>
    <xf numFmtId="0" fontId="11" fillId="12" borderId="160" xfId="23" applyFont="1" applyFill="1" applyBorder="1" applyAlignment="1">
      <alignment horizontal="center" vertical="center"/>
    </xf>
    <xf numFmtId="0" fontId="11" fillId="0" borderId="8" xfId="23" applyFont="1" applyBorder="1" applyAlignment="1">
      <alignment horizontal="right" vertical="center"/>
    </xf>
    <xf numFmtId="0" fontId="11" fillId="0" borderId="8" xfId="23" applyFont="1" applyBorder="1" applyAlignment="1">
      <alignment vertical="center"/>
    </xf>
    <xf numFmtId="7" fontId="11" fillId="0" borderId="8" xfId="23" applyNumberFormat="1" applyFont="1" applyBorder="1" applyAlignment="1">
      <alignment horizontal="right" vertical="center"/>
    </xf>
    <xf numFmtId="0" fontId="12" fillId="0" borderId="0" xfId="23" applyAlignment="1">
      <alignment vertical="center"/>
    </xf>
    <xf numFmtId="8" fontId="0" fillId="0" borderId="0" xfId="0" applyNumberFormat="1" applyAlignment="1">
      <alignment vertical="center"/>
    </xf>
    <xf numFmtId="0" fontId="11" fillId="12" borderId="188" xfId="23" applyFont="1" applyFill="1" applyBorder="1" applyAlignment="1">
      <alignment horizontal="center" vertical="center"/>
    </xf>
    <xf numFmtId="0" fontId="41" fillId="8" borderId="0" xfId="0" applyFont="1" applyFill="1" applyAlignment="1">
      <alignment horizontal="center" vertical="center"/>
    </xf>
    <xf numFmtId="0" fontId="41" fillId="8" borderId="0" xfId="0" applyFont="1" applyFill="1" applyAlignment="1">
      <alignment horizontal="center" vertical="center" wrapText="1"/>
    </xf>
    <xf numFmtId="175" fontId="38" fillId="0" borderId="151" xfId="8" applyNumberFormat="1" applyFont="1" applyBorder="1" applyAlignment="1">
      <alignment horizontal="left" vertical="center" wrapText="1"/>
    </xf>
    <xf numFmtId="175" fontId="38" fillId="4" borderId="151" xfId="8" applyNumberFormat="1" applyFont="1" applyFill="1" applyBorder="1" applyAlignment="1">
      <alignment horizontal="left" vertical="center" wrapText="1"/>
    </xf>
    <xf numFmtId="175" fontId="39" fillId="2" borderId="151" xfId="0" applyNumberFormat="1" applyFont="1" applyFill="1" applyBorder="1" applyAlignment="1">
      <alignment horizontal="center" vertical="center"/>
    </xf>
    <xf numFmtId="0" fontId="35" fillId="8" borderId="0" xfId="0" applyFont="1" applyFill="1" applyAlignment="1">
      <alignment horizontal="center" vertical="center" wrapText="1"/>
    </xf>
    <xf numFmtId="0" fontId="42" fillId="8" borderId="152" xfId="0" applyFont="1" applyFill="1" applyBorder="1" applyAlignment="1">
      <alignment horizontal="left" vertical="center" wrapText="1"/>
    </xf>
    <xf numFmtId="0" fontId="1" fillId="8" borderId="153" xfId="0" applyFont="1" applyFill="1" applyBorder="1" applyAlignment="1">
      <alignment horizontal="left" vertical="center"/>
    </xf>
    <xf numFmtId="0" fontId="1" fillId="8" borderId="154" xfId="0" applyFont="1" applyFill="1" applyBorder="1" applyAlignment="1">
      <alignment horizontal="left" vertical="center"/>
    </xf>
    <xf numFmtId="0" fontId="1" fillId="8" borderId="153" xfId="0" applyFont="1" applyFill="1" applyBorder="1" applyAlignment="1">
      <alignment horizontal="center" vertical="center" wrapText="1"/>
    </xf>
    <xf numFmtId="0" fontId="1" fillId="8" borderId="154" xfId="0" applyFont="1" applyFill="1" applyBorder="1" applyAlignment="1">
      <alignment horizontal="center" vertical="center" wrapText="1"/>
    </xf>
    <xf numFmtId="0" fontId="1" fillId="8" borderId="153" xfId="0" applyFont="1" applyFill="1" applyBorder="1" applyAlignment="1">
      <alignment horizontal="center" vertical="center"/>
    </xf>
    <xf numFmtId="0" fontId="36" fillId="8" borderId="155" xfId="0" applyFont="1" applyFill="1" applyBorder="1" applyAlignment="1">
      <alignment horizontal="left" vertical="center" wrapText="1"/>
    </xf>
    <xf numFmtId="0" fontId="36" fillId="8" borderId="184" xfId="0" applyFont="1" applyFill="1" applyBorder="1" applyAlignment="1">
      <alignment horizontal="left" vertical="center" wrapText="1"/>
    </xf>
    <xf numFmtId="0" fontId="36" fillId="8" borderId="185" xfId="0" applyFont="1" applyFill="1" applyBorder="1" applyAlignment="1">
      <alignment horizontal="left" vertical="center" wrapText="1"/>
    </xf>
    <xf numFmtId="0" fontId="36" fillId="8" borderId="186" xfId="0" applyFont="1" applyFill="1" applyBorder="1" applyAlignment="1">
      <alignment horizontal="left" vertical="center" wrapText="1"/>
    </xf>
    <xf numFmtId="0" fontId="36" fillId="11" borderId="155" xfId="0" applyFont="1" applyFill="1" applyBorder="1" applyAlignment="1">
      <alignment horizontal="left" vertical="center" wrapText="1"/>
    </xf>
    <xf numFmtId="0" fontId="36" fillId="8" borderId="156" xfId="0" applyFont="1" applyFill="1" applyBorder="1" applyAlignment="1">
      <alignment horizontal="center" vertical="center"/>
    </xf>
    <xf numFmtId="0" fontId="36" fillId="8" borderId="157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8" fillId="2" borderId="41" xfId="0" applyFont="1" applyFill="1" applyBorder="1" applyAlignment="1">
      <alignment horizontal="center" vertical="center"/>
    </xf>
    <xf numFmtId="0" fontId="18" fillId="2" borderId="42" xfId="0" applyFont="1" applyFill="1" applyBorder="1" applyAlignment="1">
      <alignment horizontal="center" vertical="center"/>
    </xf>
    <xf numFmtId="0" fontId="18" fillId="2" borderId="43" xfId="0" applyFont="1" applyFill="1" applyBorder="1" applyAlignment="1">
      <alignment horizontal="center" vertical="center"/>
    </xf>
    <xf numFmtId="0" fontId="17" fillId="2" borderId="41" xfId="0" applyFont="1" applyFill="1" applyBorder="1" applyAlignment="1">
      <alignment horizontal="center" vertical="center" wrapText="1"/>
    </xf>
    <xf numFmtId="0" fontId="17" fillId="2" borderId="42" xfId="0" applyFont="1" applyFill="1" applyBorder="1" applyAlignment="1">
      <alignment horizontal="center" vertical="center" wrapText="1"/>
    </xf>
    <xf numFmtId="0" fontId="17" fillId="2" borderId="43" xfId="0" applyFont="1" applyFill="1" applyBorder="1" applyAlignment="1">
      <alignment horizontal="center" vertical="center" wrapText="1"/>
    </xf>
    <xf numFmtId="0" fontId="17" fillId="2" borderId="47" xfId="0" applyFont="1" applyFill="1" applyBorder="1" applyAlignment="1">
      <alignment horizontal="center" vertical="center"/>
    </xf>
    <xf numFmtId="0" fontId="17" fillId="2" borderId="46" xfId="0" applyFont="1" applyFill="1" applyBorder="1" applyAlignment="1">
      <alignment horizontal="center" vertical="center"/>
    </xf>
    <xf numFmtId="0" fontId="17" fillId="2" borderId="44" xfId="0" applyFont="1" applyFill="1" applyBorder="1" applyAlignment="1">
      <alignment horizontal="center" vertical="center"/>
    </xf>
    <xf numFmtId="0" fontId="17" fillId="2" borderId="41" xfId="0" applyFont="1" applyFill="1" applyBorder="1" applyAlignment="1">
      <alignment horizontal="center" vertical="center"/>
    </xf>
    <xf numFmtId="0" fontId="17" fillId="2" borderId="4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4" fontId="24" fillId="2" borderId="55" xfId="4" applyNumberFormat="1" applyFont="1" applyFill="1" applyBorder="1" applyAlignment="1">
      <alignment horizontal="center"/>
    </xf>
    <xf numFmtId="4" fontId="24" fillId="2" borderId="62" xfId="4" applyNumberFormat="1" applyFont="1" applyFill="1" applyBorder="1" applyAlignment="1">
      <alignment horizontal="center"/>
    </xf>
    <xf numFmtId="4" fontId="24" fillId="2" borderId="114" xfId="4" applyNumberFormat="1" applyFont="1" applyFill="1" applyBorder="1" applyAlignment="1">
      <alignment horizontal="center"/>
    </xf>
    <xf numFmtId="0" fontId="22" fillId="2" borderId="50" xfId="0" applyFont="1" applyFill="1" applyBorder="1" applyAlignment="1">
      <alignment horizontal="center" vertical="center"/>
    </xf>
    <xf numFmtId="0" fontId="22" fillId="2" borderId="53" xfId="0" applyFont="1" applyFill="1" applyBorder="1" applyAlignment="1">
      <alignment horizontal="center" vertical="center"/>
    </xf>
    <xf numFmtId="0" fontId="22" fillId="3" borderId="50" xfId="0" applyFont="1" applyFill="1" applyBorder="1" applyAlignment="1">
      <alignment horizontal="center" vertical="center" wrapText="1"/>
    </xf>
    <xf numFmtId="0" fontId="22" fillId="3" borderId="5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8" fillId="2" borderId="28" xfId="0" applyFont="1" applyFill="1" applyBorder="1" applyAlignment="1">
      <alignment horizontal="center" vertical="center"/>
    </xf>
    <xf numFmtId="0" fontId="18" fillId="2" borderId="29" xfId="0" applyFont="1" applyFill="1" applyBorder="1" applyAlignment="1">
      <alignment horizontal="center" vertical="center"/>
    </xf>
    <xf numFmtId="0" fontId="18" fillId="2" borderId="80" xfId="0" applyFont="1" applyFill="1" applyBorder="1" applyAlignment="1">
      <alignment horizontal="center" vertical="center"/>
    </xf>
    <xf numFmtId="0" fontId="17" fillId="2" borderId="89" xfId="0" applyFont="1" applyFill="1" applyBorder="1" applyAlignment="1">
      <alignment horizontal="center" vertical="center" wrapText="1"/>
    </xf>
    <xf numFmtId="0" fontId="17" fillId="2" borderId="90" xfId="0" applyFont="1" applyFill="1" applyBorder="1" applyAlignment="1">
      <alignment horizontal="center" vertical="center" wrapText="1"/>
    </xf>
    <xf numFmtId="0" fontId="17" fillId="2" borderId="83" xfId="0" applyFont="1" applyFill="1" applyBorder="1" applyAlignment="1">
      <alignment horizontal="center" vertical="center"/>
    </xf>
    <xf numFmtId="0" fontId="17" fillId="2" borderId="29" xfId="0" applyFont="1" applyFill="1" applyBorder="1" applyAlignment="1">
      <alignment horizontal="center" vertical="center"/>
    </xf>
    <xf numFmtId="0" fontId="17" fillId="2" borderId="80" xfId="0" applyFont="1" applyFill="1" applyBorder="1" applyAlignment="1">
      <alignment horizontal="center" vertical="center"/>
    </xf>
    <xf numFmtId="0" fontId="17" fillId="2" borderId="85" xfId="0" applyFont="1" applyFill="1" applyBorder="1" applyAlignment="1">
      <alignment horizontal="center" vertical="center" wrapText="1"/>
    </xf>
    <xf numFmtId="0" fontId="17" fillId="2" borderId="29" xfId="0" applyFont="1" applyFill="1" applyBorder="1" applyAlignment="1">
      <alignment horizontal="center" vertical="center" wrapText="1"/>
    </xf>
    <xf numFmtId="0" fontId="17" fillId="2" borderId="80" xfId="0" applyFont="1" applyFill="1" applyBorder="1" applyAlignment="1">
      <alignment horizontal="center" vertical="center" wrapText="1"/>
    </xf>
    <xf numFmtId="0" fontId="17" fillId="2" borderId="96" xfId="0" applyFont="1" applyFill="1" applyBorder="1" applyAlignment="1">
      <alignment horizontal="center" vertical="center" wrapText="1"/>
    </xf>
    <xf numFmtId="0" fontId="18" fillId="2" borderId="26" xfId="0" applyFont="1" applyFill="1" applyBorder="1" applyAlignment="1">
      <alignment horizontal="center" vertical="center"/>
    </xf>
    <xf numFmtId="0" fontId="17" fillId="2" borderId="25" xfId="0" applyFont="1" applyFill="1" applyBorder="1" applyAlignment="1">
      <alignment horizontal="center" vertical="center"/>
    </xf>
    <xf numFmtId="0" fontId="17" fillId="2" borderId="19" xfId="0" applyFont="1" applyFill="1" applyBorder="1" applyAlignment="1">
      <alignment horizontal="center" vertical="center"/>
    </xf>
    <xf numFmtId="0" fontId="17" fillId="2" borderId="18" xfId="0" applyFont="1" applyFill="1" applyBorder="1" applyAlignment="1">
      <alignment horizontal="center" vertical="center"/>
    </xf>
    <xf numFmtId="0" fontId="17" fillId="2" borderId="86" xfId="0" applyFont="1" applyFill="1" applyBorder="1" applyAlignment="1">
      <alignment horizontal="center" vertical="center"/>
    </xf>
    <xf numFmtId="0" fontId="17" fillId="2" borderId="87" xfId="0" applyFont="1" applyFill="1" applyBorder="1" applyAlignment="1">
      <alignment horizontal="center" vertical="center"/>
    </xf>
    <xf numFmtId="0" fontId="17" fillId="2" borderId="88" xfId="0" applyFont="1" applyFill="1" applyBorder="1" applyAlignment="1">
      <alignment horizontal="center" vertical="center"/>
    </xf>
    <xf numFmtId="0" fontId="17" fillId="2" borderId="91" xfId="0" applyFont="1" applyFill="1" applyBorder="1" applyAlignment="1">
      <alignment horizontal="center" vertical="center"/>
    </xf>
    <xf numFmtId="0" fontId="17" fillId="2" borderId="92" xfId="0" applyFont="1" applyFill="1" applyBorder="1" applyAlignment="1">
      <alignment horizontal="center" vertical="center"/>
    </xf>
    <xf numFmtId="0" fontId="17" fillId="2" borderId="28" xfId="0" applyFont="1" applyFill="1" applyBorder="1" applyAlignment="1">
      <alignment horizontal="center" vertical="center" wrapText="1"/>
    </xf>
    <xf numFmtId="0" fontId="17" fillId="2" borderId="83" xfId="0" applyFont="1" applyFill="1" applyBorder="1" applyAlignment="1">
      <alignment horizontal="center" vertical="center" wrapText="1"/>
    </xf>
    <xf numFmtId="0" fontId="17" fillId="2" borderId="26" xfId="0" applyFont="1" applyFill="1" applyBorder="1" applyAlignment="1">
      <alignment horizontal="center" vertical="center"/>
    </xf>
    <xf numFmtId="0" fontId="17" fillId="2" borderId="84" xfId="0" applyFont="1" applyFill="1" applyBorder="1" applyAlignment="1">
      <alignment horizontal="center" vertical="center"/>
    </xf>
    <xf numFmtId="0" fontId="17" fillId="2" borderId="20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2" borderId="83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80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2" borderId="95" xfId="0" applyFont="1" applyFill="1" applyBorder="1" applyAlignment="1">
      <alignment horizontal="center" vertical="center" wrapText="1"/>
    </xf>
    <xf numFmtId="0" fontId="4" fillId="2" borderId="93" xfId="0" applyFont="1" applyFill="1" applyBorder="1" applyAlignment="1">
      <alignment horizontal="center" vertical="center" wrapText="1"/>
    </xf>
    <xf numFmtId="0" fontId="4" fillId="2" borderId="73" xfId="0" applyFont="1" applyFill="1" applyBorder="1" applyAlignment="1">
      <alignment horizontal="center" vertical="center" wrapText="1"/>
    </xf>
    <xf numFmtId="0" fontId="4" fillId="2" borderId="96" xfId="0" applyFont="1" applyFill="1" applyBorder="1" applyAlignment="1">
      <alignment horizontal="center" vertical="center" wrapText="1"/>
    </xf>
    <xf numFmtId="0" fontId="4" fillId="2" borderId="94" xfId="0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/>
    </xf>
    <xf numFmtId="0" fontId="4" fillId="3" borderId="84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 wrapText="1"/>
    </xf>
    <xf numFmtId="0" fontId="4" fillId="3" borderId="84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17" fillId="2" borderId="148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 wrapText="1"/>
    </xf>
    <xf numFmtId="0" fontId="17" fillId="2" borderId="71" xfId="0" applyFont="1" applyFill="1" applyBorder="1" applyAlignment="1">
      <alignment horizontal="center" vertical="center" wrapText="1"/>
    </xf>
    <xf numFmtId="0" fontId="17" fillId="2" borderId="149" xfId="0" applyFont="1" applyFill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 wrapText="1"/>
    </xf>
    <xf numFmtId="0" fontId="17" fillId="2" borderId="72" xfId="0" applyFont="1" applyFill="1" applyBorder="1" applyAlignment="1">
      <alignment horizontal="center" vertical="center" wrapText="1"/>
    </xf>
    <xf numFmtId="0" fontId="17" fillId="2" borderId="150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/>
    </xf>
    <xf numFmtId="0" fontId="17" fillId="2" borderId="71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17" fillId="2" borderId="14" xfId="0" applyFont="1" applyFill="1" applyBorder="1" applyAlignment="1">
      <alignment horizontal="center" vertical="center"/>
    </xf>
    <xf numFmtId="0" fontId="17" fillId="2" borderId="72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26" xfId="0" applyFont="1" applyFill="1" applyBorder="1" applyAlignment="1">
      <alignment horizontal="center" vertical="center" wrapText="1"/>
    </xf>
    <xf numFmtId="0" fontId="17" fillId="2" borderId="20" xfId="0" applyFont="1" applyFill="1" applyBorder="1" applyAlignment="1">
      <alignment horizontal="center" vertical="center" wrapText="1"/>
    </xf>
    <xf numFmtId="0" fontId="17" fillId="2" borderId="27" xfId="0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 wrapText="1"/>
    </xf>
    <xf numFmtId="0" fontId="17" fillId="3" borderId="28" xfId="0" applyFont="1" applyFill="1" applyBorder="1" applyAlignment="1">
      <alignment horizontal="center" vertical="center" wrapText="1"/>
    </xf>
    <xf numFmtId="0" fontId="17" fillId="3" borderId="29" xfId="0" applyFont="1" applyFill="1" applyBorder="1" applyAlignment="1">
      <alignment horizontal="center" vertical="center" wrapText="1"/>
    </xf>
    <xf numFmtId="0" fontId="17" fillId="3" borderId="24" xfId="0" applyFont="1" applyFill="1" applyBorder="1" applyAlignment="1">
      <alignment horizontal="center" vertical="center" wrapText="1"/>
    </xf>
    <xf numFmtId="0" fontId="17" fillId="2" borderId="24" xfId="0" applyFont="1" applyFill="1" applyBorder="1" applyAlignment="1">
      <alignment horizontal="center" vertical="center" wrapText="1"/>
    </xf>
    <xf numFmtId="0" fontId="17" fillId="3" borderId="25" xfId="0" applyFont="1" applyFill="1" applyBorder="1" applyAlignment="1">
      <alignment horizontal="center" vertical="center"/>
    </xf>
    <xf numFmtId="0" fontId="17" fillId="3" borderId="19" xfId="0" applyFont="1" applyFill="1" applyBorder="1" applyAlignment="1">
      <alignment horizontal="center" vertical="center"/>
    </xf>
    <xf numFmtId="0" fontId="17" fillId="3" borderId="18" xfId="0" applyFont="1" applyFill="1" applyBorder="1" applyAlignment="1">
      <alignment horizontal="center" vertical="center"/>
    </xf>
    <xf numFmtId="0" fontId="17" fillId="3" borderId="28" xfId="0" applyFont="1" applyFill="1" applyBorder="1" applyAlignment="1">
      <alignment horizontal="center" vertical="center"/>
    </xf>
    <xf numFmtId="0" fontId="17" fillId="3" borderId="2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27" fillId="2" borderId="2" xfId="0" applyFont="1" applyFill="1" applyBorder="1" applyAlignment="1">
      <alignment horizontal="center" vertical="center"/>
    </xf>
    <xf numFmtId="0" fontId="27" fillId="2" borderId="9" xfId="0" applyFont="1" applyFill="1" applyBorder="1" applyAlignment="1">
      <alignment horizontal="center" vertical="center"/>
    </xf>
    <xf numFmtId="0" fontId="27" fillId="2" borderId="3" xfId="0" applyFont="1" applyFill="1" applyBorder="1" applyAlignment="1">
      <alignment horizontal="center" vertical="center"/>
    </xf>
    <xf numFmtId="0" fontId="4" fillId="2" borderId="71" xfId="0" applyFont="1" applyFill="1" applyBorder="1" applyAlignment="1">
      <alignment horizontal="center" vertical="center"/>
    </xf>
    <xf numFmtId="0" fontId="4" fillId="2" borderId="7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71" xfId="0" applyFont="1" applyFill="1" applyBorder="1" applyAlignment="1">
      <alignment horizontal="center" vertical="center" wrapText="1"/>
    </xf>
    <xf numFmtId="0" fontId="4" fillId="2" borderId="72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  <xf numFmtId="0" fontId="4" fillId="2" borderId="77" xfId="0" applyFont="1" applyFill="1" applyBorder="1" applyAlignment="1">
      <alignment horizontal="center" vertical="center" wrapText="1"/>
    </xf>
    <xf numFmtId="0" fontId="4" fillId="2" borderId="74" xfId="0" applyFont="1" applyFill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center" vertical="center" wrapText="1"/>
    </xf>
    <xf numFmtId="0" fontId="4" fillId="2" borderId="46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vertical="center" wrapText="1"/>
    </xf>
    <xf numFmtId="0" fontId="4" fillId="2" borderId="75" xfId="0" applyFont="1" applyFill="1" applyBorder="1" applyAlignment="1">
      <alignment horizontal="center" vertical="center" wrapText="1"/>
    </xf>
    <xf numFmtId="0" fontId="4" fillId="2" borderId="176" xfId="0" applyFont="1" applyFill="1" applyBorder="1" applyAlignment="1">
      <alignment horizontal="center" vertical="center" wrapText="1"/>
    </xf>
    <xf numFmtId="0" fontId="4" fillId="2" borderId="168" xfId="0" applyFont="1" applyFill="1" applyBorder="1" applyAlignment="1">
      <alignment horizontal="center" vertical="center" wrapText="1"/>
    </xf>
    <xf numFmtId="0" fontId="4" fillId="2" borderId="169" xfId="0" applyFont="1" applyFill="1" applyBorder="1" applyAlignment="1">
      <alignment horizontal="center" vertical="center" wrapText="1"/>
    </xf>
    <xf numFmtId="0" fontId="4" fillId="2" borderId="167" xfId="0" applyFont="1" applyFill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4" fillId="2" borderId="173" xfId="0" applyFont="1" applyFill="1" applyBorder="1" applyAlignment="1">
      <alignment horizontal="center" vertical="center"/>
    </xf>
    <xf numFmtId="0" fontId="4" fillId="2" borderId="174" xfId="0" applyFont="1" applyFill="1" applyBorder="1" applyAlignment="1">
      <alignment horizontal="center" vertical="center"/>
    </xf>
    <xf numFmtId="0" fontId="4" fillId="2" borderId="175" xfId="0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170" xfId="0" applyFont="1" applyFill="1" applyBorder="1" applyAlignment="1">
      <alignment horizontal="center" vertical="center"/>
    </xf>
    <xf numFmtId="0" fontId="4" fillId="2" borderId="171" xfId="0" applyFont="1" applyFill="1" applyBorder="1" applyAlignment="1">
      <alignment horizontal="center" vertical="center"/>
    </xf>
    <xf numFmtId="0" fontId="4" fillId="2" borderId="172" xfId="0" applyFont="1" applyFill="1" applyBorder="1" applyAlignment="1">
      <alignment horizontal="center" vertical="center"/>
    </xf>
    <xf numFmtId="0" fontId="4" fillId="2" borderId="180" xfId="0" applyFont="1" applyFill="1" applyBorder="1" applyAlignment="1">
      <alignment horizontal="left" vertical="center"/>
    </xf>
    <xf numFmtId="0" fontId="4" fillId="2" borderId="181" xfId="0" applyFont="1" applyFill="1" applyBorder="1" applyAlignment="1">
      <alignment horizontal="left" vertical="center"/>
    </xf>
    <xf numFmtId="0" fontId="4" fillId="2" borderId="179" xfId="0" applyFont="1" applyFill="1" applyBorder="1" applyAlignment="1">
      <alignment horizontal="left" vertical="center"/>
    </xf>
    <xf numFmtId="0" fontId="4" fillId="2" borderId="176" xfId="0" applyFont="1" applyFill="1" applyBorder="1" applyAlignment="1">
      <alignment horizontal="center" vertical="center"/>
    </xf>
    <xf numFmtId="0" fontId="27" fillId="3" borderId="2" xfId="0" applyFont="1" applyFill="1" applyBorder="1" applyAlignment="1">
      <alignment horizontal="center" vertical="center"/>
    </xf>
    <xf numFmtId="0" fontId="27" fillId="3" borderId="9" xfId="0" applyFont="1" applyFill="1" applyBorder="1" applyAlignment="1">
      <alignment horizontal="center" vertical="center"/>
    </xf>
    <xf numFmtId="0" fontId="27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2" borderId="113" xfId="0" applyFont="1" applyFill="1" applyBorder="1" applyAlignment="1">
      <alignment horizontal="center" vertical="center" wrapText="1"/>
    </xf>
    <xf numFmtId="0" fontId="4" fillId="2" borderId="110" xfId="0" applyFont="1" applyFill="1" applyBorder="1" applyAlignment="1">
      <alignment horizontal="center" vertical="center" wrapText="1"/>
    </xf>
    <xf numFmtId="0" fontId="4" fillId="2" borderId="111" xfId="0" applyFont="1" applyFill="1" applyBorder="1" applyAlignment="1">
      <alignment horizontal="center" vertical="center" wrapText="1"/>
    </xf>
    <xf numFmtId="0" fontId="4" fillId="2" borderId="112" xfId="0" applyFont="1" applyFill="1" applyBorder="1" applyAlignment="1">
      <alignment horizontal="center" vertical="center" wrapText="1"/>
    </xf>
    <xf numFmtId="0" fontId="4" fillId="2" borderId="106" xfId="0" applyFont="1" applyFill="1" applyBorder="1" applyAlignment="1">
      <alignment horizontal="center" vertical="center" wrapText="1"/>
    </xf>
    <xf numFmtId="0" fontId="4" fillId="2" borderId="107" xfId="0" applyFont="1" applyFill="1" applyBorder="1" applyAlignment="1">
      <alignment horizontal="center" vertical="center" wrapText="1"/>
    </xf>
    <xf numFmtId="0" fontId="4" fillId="2" borderId="108" xfId="0" applyFont="1" applyFill="1" applyBorder="1" applyAlignment="1">
      <alignment horizontal="center" vertical="center" wrapText="1"/>
    </xf>
    <xf numFmtId="0" fontId="4" fillId="2" borderId="105" xfId="0" applyFont="1" applyFill="1" applyBorder="1" applyAlignment="1">
      <alignment horizontal="center" vertical="center" wrapText="1"/>
    </xf>
    <xf numFmtId="0" fontId="29" fillId="2" borderId="2" xfId="0" applyFont="1" applyFill="1" applyBorder="1" applyAlignment="1">
      <alignment horizontal="center" vertical="center"/>
    </xf>
    <xf numFmtId="0" fontId="29" fillId="2" borderId="9" xfId="0" applyFont="1" applyFill="1" applyBorder="1" applyAlignment="1">
      <alignment horizontal="center" vertical="center"/>
    </xf>
    <xf numFmtId="0" fontId="29" fillId="2" borderId="3" xfId="0" applyFont="1" applyFill="1" applyBorder="1" applyAlignment="1">
      <alignment horizontal="center" vertical="center"/>
    </xf>
    <xf numFmtId="0" fontId="4" fillId="2" borderId="135" xfId="0" applyFont="1" applyFill="1" applyBorder="1" applyAlignment="1">
      <alignment horizontal="center" vertical="center" wrapText="1"/>
    </xf>
    <xf numFmtId="0" fontId="4" fillId="2" borderId="136" xfId="0" applyFont="1" applyFill="1" applyBorder="1" applyAlignment="1">
      <alignment horizontal="center" vertical="center" wrapText="1"/>
    </xf>
    <xf numFmtId="0" fontId="4" fillId="2" borderId="137" xfId="0" applyFont="1" applyFill="1" applyBorder="1" applyAlignment="1">
      <alignment horizontal="center" vertical="center" wrapText="1"/>
    </xf>
    <xf numFmtId="0" fontId="4" fillId="2" borderId="117" xfId="0" applyFont="1" applyFill="1" applyBorder="1" applyAlignment="1">
      <alignment horizontal="center" vertical="center"/>
    </xf>
    <xf numFmtId="0" fontId="4" fillId="2" borderId="118" xfId="0" applyFont="1" applyFill="1" applyBorder="1" applyAlignment="1">
      <alignment horizontal="center" vertical="center"/>
    </xf>
    <xf numFmtId="0" fontId="4" fillId="2" borderId="119" xfId="0" applyFont="1" applyFill="1" applyBorder="1" applyAlignment="1">
      <alignment horizontal="center" vertical="center"/>
    </xf>
    <xf numFmtId="0" fontId="4" fillId="2" borderId="129" xfId="0" applyFont="1" applyFill="1" applyBorder="1" applyAlignment="1">
      <alignment horizontal="center" vertical="center"/>
    </xf>
    <xf numFmtId="0" fontId="4" fillId="2" borderId="121" xfId="0" applyFont="1" applyFill="1" applyBorder="1" applyAlignment="1">
      <alignment horizontal="center" vertical="center"/>
    </xf>
    <xf numFmtId="0" fontId="4" fillId="2" borderId="120" xfId="0" applyFont="1" applyFill="1" applyBorder="1" applyAlignment="1">
      <alignment horizontal="center" vertical="center"/>
    </xf>
    <xf numFmtId="0" fontId="4" fillId="2" borderId="122" xfId="0" applyFont="1" applyFill="1" applyBorder="1" applyAlignment="1">
      <alignment horizontal="center" vertical="center"/>
    </xf>
    <xf numFmtId="0" fontId="4" fillId="2" borderId="130" xfId="0" applyFont="1" applyFill="1" applyBorder="1" applyAlignment="1">
      <alignment horizontal="center" vertical="center"/>
    </xf>
    <xf numFmtId="0" fontId="4" fillId="2" borderId="131" xfId="0" applyFont="1" applyFill="1" applyBorder="1" applyAlignment="1">
      <alignment horizontal="center" vertical="center"/>
    </xf>
    <xf numFmtId="0" fontId="4" fillId="2" borderId="132" xfId="0" applyFont="1" applyFill="1" applyBorder="1" applyAlignment="1">
      <alignment horizontal="center" vertical="center"/>
    </xf>
    <xf numFmtId="0" fontId="4" fillId="2" borderId="133" xfId="0" applyFont="1" applyFill="1" applyBorder="1" applyAlignment="1">
      <alignment horizontal="center" vertical="center"/>
    </xf>
    <xf numFmtId="0" fontId="4" fillId="2" borderId="134" xfId="0" applyFont="1" applyFill="1" applyBorder="1" applyAlignment="1">
      <alignment horizontal="center" vertical="center" wrapText="1"/>
    </xf>
    <xf numFmtId="0" fontId="4" fillId="2" borderId="124" xfId="0" applyFont="1" applyFill="1" applyBorder="1" applyAlignment="1">
      <alignment horizontal="center" vertical="center" wrapText="1"/>
    </xf>
    <xf numFmtId="0" fontId="4" fillId="2" borderId="123" xfId="0" applyFont="1" applyFill="1" applyBorder="1" applyAlignment="1">
      <alignment horizontal="center" vertical="center" wrapText="1"/>
    </xf>
    <xf numFmtId="0" fontId="17" fillId="2" borderId="42" xfId="0" applyFont="1" applyFill="1" applyBorder="1" applyAlignment="1">
      <alignment horizontal="center" vertical="center"/>
    </xf>
    <xf numFmtId="0" fontId="17" fillId="2" borderId="77" xfId="0" applyFont="1" applyFill="1" applyBorder="1" applyAlignment="1">
      <alignment horizontal="center" vertical="center"/>
    </xf>
    <xf numFmtId="0" fontId="17" fillId="2" borderId="73" xfId="0" applyFont="1" applyFill="1" applyBorder="1" applyAlignment="1">
      <alignment horizontal="center" vertical="center"/>
    </xf>
    <xf numFmtId="0" fontId="17" fillId="2" borderId="74" xfId="0" applyFont="1" applyFill="1" applyBorder="1" applyAlignment="1">
      <alignment horizontal="center" vertical="center"/>
    </xf>
    <xf numFmtId="0" fontId="17" fillId="2" borderId="45" xfId="0" applyFont="1" applyFill="1" applyBorder="1" applyAlignment="1">
      <alignment horizontal="center" vertical="center"/>
    </xf>
    <xf numFmtId="0" fontId="17" fillId="2" borderId="77" xfId="0" applyFont="1" applyFill="1" applyBorder="1" applyAlignment="1">
      <alignment horizontal="center" vertical="center" wrapText="1"/>
    </xf>
    <xf numFmtId="0" fontId="17" fillId="2" borderId="93" xfId="0" applyFont="1" applyFill="1" applyBorder="1" applyAlignment="1">
      <alignment horizontal="center" vertical="center" wrapText="1"/>
    </xf>
    <xf numFmtId="0" fontId="17" fillId="2" borderId="73" xfId="0" applyFont="1" applyFill="1" applyBorder="1" applyAlignment="1">
      <alignment horizontal="center" vertical="center" wrapText="1"/>
    </xf>
    <xf numFmtId="0" fontId="17" fillId="2" borderId="74" xfId="0" applyFont="1" applyFill="1" applyBorder="1" applyAlignment="1">
      <alignment horizontal="center" vertical="center" wrapText="1"/>
    </xf>
    <xf numFmtId="0" fontId="17" fillId="2" borderId="94" xfId="0" applyFont="1" applyFill="1" applyBorder="1" applyAlignment="1">
      <alignment horizontal="center" vertical="center" wrapText="1"/>
    </xf>
    <xf numFmtId="0" fontId="17" fillId="2" borderId="45" xfId="0" applyFont="1" applyFill="1" applyBorder="1" applyAlignment="1">
      <alignment horizontal="center" vertical="center" wrapText="1"/>
    </xf>
  </cellXfs>
  <cellStyles count="24">
    <cellStyle name="Millares" xfId="11" builtinId="3"/>
    <cellStyle name="Normal" xfId="0" builtinId="0"/>
    <cellStyle name="Normal_ARROZ" xfId="17" xr:uid="{E8A60959-8B75-4FB0-8E7E-2D07E238DFC2}"/>
    <cellStyle name="Normal_CARNES_FRESCAS" xfId="10" xr:uid="{702D8A67-40C9-4F5E-BCD3-442A9E0F1B6D}"/>
    <cellStyle name="Normal_CEREAL" xfId="5" xr:uid="{D87ABCC6-1171-49C9-B3D8-43B1E5468F9A}"/>
    <cellStyle name="Normal_CONDIMENTOS" xfId="7" xr:uid="{EB0BF295-B4C3-46B1-9545-CBB173AB2E5C}"/>
    <cellStyle name="Normal_EMBUTIDOS" xfId="12" xr:uid="{9994114D-6132-44A9-9FC7-7BC39CE178BB}"/>
    <cellStyle name="Normal_ETG_JAMON_SERRANO" xfId="13" xr:uid="{1C2ADC23-407A-4718-94F8-DC8F4A83B3FC}"/>
    <cellStyle name="Normal_FRUTAS_FRUTOS SECOS_ACEITUNAS" xfId="18" xr:uid="{F63CBCA1-2441-4517-AD67-C39DD41AF89F}"/>
    <cellStyle name="Normal_Hoja1" xfId="8" xr:uid="{CD1871F3-2165-47C7-A5F2-307B5F8D9194}"/>
    <cellStyle name="Normal_Hoja1_1" xfId="22" xr:uid="{7F4AAAEB-94DA-4F42-84E6-6B65F6062540}"/>
    <cellStyle name="Normal_Hoja1_2" xfId="19" xr:uid="{13BA6BA2-3B13-4BDD-B94B-35A91288ADF0}"/>
    <cellStyle name="Normal_Hoja3" xfId="20" xr:uid="{B841F78B-18D6-4B51-804D-4438C4953BD6}"/>
    <cellStyle name="Normal_Hoja4" xfId="3" xr:uid="{9E768915-F2C4-42D0-A6D0-CAAAC0802A35}"/>
    <cellStyle name="Normal_Hoja5" xfId="23" xr:uid="{E1AE22EC-92C6-4BF9-83A2-2D2B39A8A43C}"/>
    <cellStyle name="Normal_Hoja7" xfId="4" xr:uid="{1FEED770-C32B-48B0-B53F-5829DF0BA77C}"/>
    <cellStyle name="Normal_JAMONES_IBERICOS_COMER_1" xfId="1" xr:uid="{C26FECC7-68B5-4459-963D-357C7E9C98EA}"/>
    <cellStyle name="Normal_JAMONES_NO_IBERICOS" xfId="14" xr:uid="{904521C4-296A-46BB-BAEF-9423E6EE6F79}"/>
    <cellStyle name="Normal_LEGUMBRES" xfId="21" xr:uid="{547FC058-5C97-4E99-B13A-60B91EC0D1CB}"/>
    <cellStyle name="Normal_MANTEQUILLAS" xfId="2" xr:uid="{82418D8A-F93D-4E54-9863-34AE600105A8}"/>
    <cellStyle name="Normal_MIELES" xfId="16" xr:uid="{AD998589-95BD-4927-90C0-D7FC6BB60F06}"/>
    <cellStyle name="Normal_OTROS_CARNICOS" xfId="15" xr:uid="{B6A5D12B-C3E2-44C0-A913-50939ED6674F}"/>
    <cellStyle name="Normal_PESCADOS_MOLUSCOS" xfId="6" xr:uid="{F268BCDE-9FCE-4064-9CFF-AC607420FB38}"/>
    <cellStyle name="Normal_QUESOS" xfId="9" xr:uid="{58B72C3A-1081-4BF3-AFC0-B447D2A4DBE4}"/>
  </cellStyles>
  <dxfs count="1330">
    <dxf>
      <fill>
        <patternFill patternType="solid">
          <bgColor theme="0"/>
        </patternFill>
      </fill>
    </dxf>
    <dxf>
      <numFmt numFmtId="168" formatCode="#,##0.00\ &quot;€&quot;"/>
    </dxf>
    <dxf>
      <alignment horizontal="right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numFmt numFmtId="4" formatCode="#,##0.00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fill>
        <patternFill patternType="solid">
          <bgColor theme="0"/>
        </patternFill>
      </fill>
    </dxf>
    <dxf>
      <numFmt numFmtId="168" formatCode="#,##0.00\ &quot;€&quot;"/>
    </dxf>
    <dxf>
      <alignment horizontal="right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numFmt numFmtId="4" formatCode="#,##0.00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fill>
        <patternFill patternType="solid">
          <bgColor theme="0"/>
        </patternFill>
      </fill>
    </dxf>
    <dxf>
      <numFmt numFmtId="168" formatCode="#,##0.00\ &quot;€&quot;"/>
    </dxf>
    <dxf>
      <alignment horizontal="right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numFmt numFmtId="4" formatCode="#,##0.00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4" formatCode="#,##0.0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horizontal="right"/>
    </dxf>
    <dxf>
      <numFmt numFmtId="168" formatCode="#,##0.00\ &quot;€&quot;"/>
    </dxf>
    <dxf>
      <fill>
        <patternFill patternType="solid">
          <bgColor theme="0"/>
        </patternFill>
      </fill>
    </dxf>
    <dxf>
      <alignment horizontal="right"/>
    </dxf>
    <dxf>
      <alignment horizontal="right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numFmt numFmtId="12" formatCode="#,##0.00\ &quot;€&quot;;[Red]\-#,##0.00\ &quot;€&quot;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</dxfs>
  <tableStyles count="0" defaultTableStyle="TableStyleMedium2" defaultPivotStyle="PivotStyleLight16"/>
  <colors>
    <mruColors>
      <color rgb="FF901D0A"/>
      <color rgb="FFB4240C"/>
      <color rgb="FFD99795"/>
      <color rgb="FFF2DD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pivotCacheDefinition" Target="pivotCache/pivotCacheDefinition1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onzález Sánchez, Jose Luis" refreshedDate="46122.49883113426" createdVersion="8" refreshedVersion="8" minRefreshableVersion="3" recordCount="1347" xr:uid="{92A64058-ABDD-48DF-AE54-B3CB13E98B49}">
  <cacheSource type="worksheet">
    <worksheetSource ref="A1:O1348" sheet="agro_comex"/>
  </cacheSource>
  <cacheFields count="15">
    <cacheField name="CATEGORIA" numFmtId="0">
      <sharedItems count="1">
        <s v="Alimentarios"/>
      </sharedItems>
    </cacheField>
    <cacheField name="UE_TER_TEXTO" numFmtId="0">
      <sharedItems count="2">
        <s v="1. Unión Europea"/>
        <s v="2. Terceros países"/>
      </sharedItems>
    </cacheField>
    <cacheField name="AREA" numFmtId="0">
      <sharedItems count="6">
        <s v="Europa"/>
        <s v="Africa"/>
        <s v="Asia"/>
        <s v="Oceanía"/>
        <s v="América"/>
        <s v="No asignado"/>
      </sharedItems>
    </cacheField>
    <cacheField name="CONTINENTE" numFmtId="0">
      <sharedItems/>
    </cacheField>
    <cacheField name="PAIS" numFmtId="0">
      <sharedItems count="127">
        <s v="Austria"/>
        <s v="Bélgica"/>
        <s v="Bulgaria"/>
        <s v="Croacia"/>
        <s v="Chipre"/>
        <s v="Checa, República"/>
        <s v="Dinamarca"/>
        <s v="Estonia"/>
        <s v="Finlandia"/>
        <s v="Francia"/>
        <s v="Alemania"/>
        <s v="Grecia"/>
        <s v="Hungria"/>
        <s v="Irlanda"/>
        <s v="Italia"/>
        <s v="Letonia"/>
        <s v="Lituania"/>
        <s v="Luxemburgo"/>
        <s v="Malta"/>
        <s v="Paises Bajos"/>
        <s v="Polonia"/>
        <s v="Portugal"/>
        <s v="Rumania"/>
        <s v="Eslovaquia, Republica"/>
        <s v="Eslovenia"/>
        <s v="Suecia"/>
        <s v="- UE (sin especificar)"/>
        <s v="Albania"/>
        <s v="Andorra"/>
        <s v="Bosnia-Herzegovina"/>
        <s v="Gibraltar"/>
        <s v="Islandia"/>
        <s v="Moldavia"/>
        <s v="Montenegro"/>
        <s v="Noruega"/>
        <s v="Rusia"/>
        <s v="Serbia"/>
        <s v="Suiza"/>
        <s v="Ucrania"/>
        <s v="Macedonia"/>
        <s v="Reino Unido"/>
        <s v="- Resto de Europa no U.E."/>
        <s v="Argelia"/>
        <s v="Angola"/>
        <s v="Botswana"/>
        <s v="Cabo Verde"/>
        <s v="Mayotte"/>
        <s v="Congo"/>
        <s v="Guinea Ecuatorial"/>
        <s v="Gabon"/>
        <s v="Costa de Marfil"/>
        <s v="Kenya"/>
        <s v="Mauritania"/>
        <s v="Mauricio"/>
        <s v="Marruecos"/>
        <s v="Guinea-Bissau"/>
        <s v="Senegal"/>
        <s v="Seychelles"/>
        <s v="Sierra leona"/>
        <s v="Sudafrica"/>
        <s v="Egipto"/>
        <s v="- Resto África"/>
        <s v="Bahrein"/>
        <s v="Armenia"/>
        <s v="Camboya"/>
        <s v="Sri Lanka"/>
        <s v="China"/>
        <s v="Taiwan"/>
        <s v="Georgia"/>
        <s v="Hong Kong"/>
        <s v="India"/>
        <s v="Indonesia"/>
        <s v="Israel"/>
        <s v="Japón"/>
        <s v="Kazajistan"/>
        <s v="Jordania"/>
        <s v="Corea, Republica de"/>
        <s v="Kuwait"/>
        <s v="Laos, Rep.Pop.Dem.de"/>
        <s v="Libano"/>
        <s v="Macao"/>
        <s v="Malasia"/>
        <s v="Filipinas"/>
        <s v="Qatar"/>
        <s v="Arabia Saudita"/>
        <s v="Singapur"/>
        <s v="Viet Nam"/>
        <s v="Tailandia"/>
        <s v="Emiratos Arabes Unidos"/>
        <s v="Turquia"/>
        <s v="- Resto Asia"/>
        <s v="Australia"/>
        <s v="Polinesia francesa"/>
        <s v="Nueva Caledonia"/>
        <s v="Nueva Zelanda"/>
        <s v="- Resto Oceanía"/>
        <s v="Islas Vírgenes (u.k.)"/>
        <s v="Canada"/>
        <s v="Islas Caiman"/>
        <s v="Costa Rica"/>
        <s v="Cuba"/>
        <s v="Republica Dominicana"/>
        <s v="El Salvador"/>
        <s v="Guadalupe"/>
        <s v="Guatemala"/>
        <s v="Haiti"/>
        <s v="Honduras"/>
        <s v="Jamaica"/>
        <s v="Mexico"/>
        <s v="Nicaragua"/>
        <s v="Panama"/>
        <s v="Puerto Rico"/>
        <s v="Estados Unidos America"/>
        <s v="- Resto América"/>
        <s v="Argentina"/>
        <s v="Brasil"/>
        <s v="Chile"/>
        <s v="Colombia"/>
        <s v="Ecuador"/>
        <s v="Curaçao"/>
        <s v="Paraguay"/>
        <s v="Peru"/>
        <s v="Suriname"/>
        <s v="Uruguay"/>
        <s v="Venezuela"/>
        <s v="Otras Regiones"/>
        <s v="Terceros países (sin especificar)"/>
      </sharedItems>
    </cacheField>
    <cacheField name="ZONA_REPORT_unica" numFmtId="0">
      <sharedItems/>
    </cacheField>
    <cacheField name="ZONA_PAIS" numFmtId="0">
      <sharedItems/>
    </cacheField>
    <cacheField name="IG" numFmtId="0">
      <sharedItems count="99">
        <s v="DOP Aceite de la Rioja"/>
        <s v="DOP Aceite de Mallorca / Aceite mallorquín / Oli de Mallorca / Oli mallorquí"/>
        <s v="DOP Arroz del Delta del Ebro / Arròs del Delta de l'Ebre"/>
        <s v="DOP Estepa"/>
        <s v="DOP Granada Mollar de Elche / Granada de Elche"/>
        <s v="DOP Guijuelo"/>
        <s v="DOP Idiazabal"/>
        <s v="DOP Jabugo"/>
        <s v="DOP Kaki Ribera del Xúquer"/>
        <s v="DOP Les Garrigues"/>
        <s v="DOP Los Pedroches"/>
        <s v="DOP Mahón-Menorca"/>
        <s v="DOP Miel Villuercas-Ibores"/>
        <s v="DOP Priego de Córdoba"/>
        <s v="DOP Queso Camerano"/>
        <s v="DOP Queso de Murcia al vino"/>
        <s v="DOP Queso Majorero"/>
        <s v="DOP Queso Manchego"/>
        <s v="DOP San Simón da Costa"/>
        <s v="DOP Sidra de Asturias / Sidra d'Asturies"/>
        <s v="DOP Sierra de Cazorla"/>
        <s v="DOP Sierra de Segura"/>
        <s v="DOP Sierra Mágina"/>
        <s v="DOP Siurana"/>
        <s v="DOP Vinagre de Jerez"/>
        <s v="ETG Jamón Serrano"/>
        <s v="IGP Cebolla de la Mancha"/>
        <s v="IGP Cecina de León"/>
        <s v="IGP Jamón de Trevélez"/>
        <s v="IGP Jijona"/>
        <s v="IGP Mantecados de Estepa"/>
        <s v="IGP Mojama de Barbate"/>
        <s v="IGP Morcilla de Burgos"/>
        <s v="IGP Polvorones de Estepa"/>
        <s v="IGP Queso de Valdeón"/>
        <s v="IGP Salchichón de Vic / Llonganissa de Vic"/>
        <s v="IGP Turrón de Alicante"/>
        <s v="DOP Azafrán de la Mancha"/>
        <s v="DOP Calasparra"/>
        <s v="DOP Montes de Toledo"/>
        <s v="DOP Nísperos Callosa d'En Sarriá"/>
        <s v="DOP Queso Tetilla / Queixo Tetilla"/>
        <s v="DOP Roncal"/>
        <s v="DOP Torta del Casar"/>
        <s v="DOP Vinagre de Montilla-Moriles"/>
        <s v="ETG Tortas de Aceite de Castilleja de la Cuesta"/>
        <s v="IGP Aceite de Ibiza / Oli d'Eivissa"/>
        <s v="IGP Aceite de Jaén"/>
        <s v="IGP Caballa de Andalucia"/>
        <s v="IGP Chorizo Riojano"/>
        <s v="IGP Espárrago de Navarra"/>
        <s v="IGP Plátano de Canarias"/>
        <s v="IGP Queso Castellano"/>
        <s v="IGP Sobrasada de Mallorca"/>
        <s v="DOP Aceite Campo de Calatrava"/>
        <s v="DOP Queso Zamorano"/>
        <s v="DOP Arzúa-Ulloa"/>
        <s v="DOP Aceituna Aloreña de Málaga"/>
        <s v="IGP Turrón de Agramunt / Torró d'Agramunt"/>
        <s v="DOP Cereza del Jerte"/>
        <s v="IGP Ajo Morado de Las Pedroñeras"/>
        <s v="IGP Pimiento Asado del Bierzo"/>
        <s v="DOP Aceite de Terra Alta / Oli de Terra Alta"/>
        <s v="DOP Aceite del Baix Ebre-Montsià / Oli del Baix Ebre-Montsià"/>
        <s v="DOP Alcachofa de Benicarló / Carxofa de Benicarló"/>
        <s v="DOP Chirimoya de la Costa tropical de Granada-Málaga"/>
        <s v="DOP Cochinilla de Canarias"/>
        <s v="DOP Peras de Rincón de Soto"/>
        <s v="DOP Pimentón de la Vera"/>
        <s v="DOP Pimientos del Piquillo de Lodosa"/>
        <s v="DOP Queso de l'Alt Urgell y la Cerdanya"/>
        <s v="DOP Queso de Murcia"/>
        <s v="DOP Uva de mesa embolsada del Vinalopó"/>
        <s v="IGP Botillo del Bierzo"/>
        <s v="IGP Cerezas de la Montaña de Alicante"/>
        <s v="IGP Cítricos Valencianos / Cítrics Valencians"/>
        <s v="IGP Cordero de Extremadura"/>
        <s v="IGP Manzana de Girona / Poma de Girona"/>
        <s v="IGP Miel de Galicia / Mel de Galicia"/>
        <s v="DOP Aceituna de Mallorca / Aceituna Mallorquina / Oliva de Mallorca / Oliva Mallorquina"/>
        <s v="DOP Gata-Hurdes"/>
        <s v="DOP Melocotón de Calanda"/>
        <s v="DOP Pebre bord de Mallorca / Pimentón de Mallorca"/>
        <s v="DOP Queso Ibores"/>
        <s v="IGP Almendra de Mallorca / Almendra Mallorquina / Ametlla de Mallorca / Ametlla Mallorquina"/>
        <s v="IGP Ternera Gallega"/>
        <s v="IGP Ternera Asturiana"/>
        <s v="IGP Melón de La Mancha"/>
        <s v="IGP Gofio Canario"/>
        <s v="DOP Aceite Villuercas Ibores Jara"/>
        <s v="DOP Baena"/>
        <s v="DOP Cabrales"/>
        <s v="DOP Dehesa de Extremadura"/>
        <s v="DOP Mejillón de Galicia / Mexillón de Galicia"/>
        <s v="DOP Mantequilla de l'Alt Urgell y la Cerdanya / Mantega de l'Alt Urgell i la Cerdanya"/>
        <s v="IGP Tarta de Santiago"/>
        <s v="DOP Vinagre del Condado de Huelva"/>
        <s v="DOP Aceite Campo de Montiel"/>
        <s v="DOP Arroz de Valencia / Arròs de València"/>
      </sharedItems>
    </cacheField>
    <cacheField name="CCAA" numFmtId="0">
      <sharedItems count="15">
        <s v="La Rioja"/>
        <s v="Baleares"/>
        <s v="Cataluña"/>
        <s v="Andalucía"/>
        <s v="Valencia"/>
        <s v="Supraautonómico"/>
        <s v="Extremadura"/>
        <s v="Murcia"/>
        <s v="Canarias"/>
        <s v="Castilla-La Mancha"/>
        <s v="Galicia"/>
        <s v="Principado de Asturias"/>
        <s v="Castilla y León"/>
        <s v="Navarra"/>
        <s v="Aragón"/>
      </sharedItems>
    </cacheField>
    <cacheField name="SUBCLASE" numFmtId="0">
      <sharedItems count="24">
        <s v="1.5 Aceites  de Oliva Virgen"/>
        <s v="1.6 Arroces"/>
        <s v="1.6 Frutas"/>
        <s v="1.2 Jamones Ibéricos"/>
        <s v="1.3 Quesos"/>
        <s v="1.4 Miel"/>
        <s v="1.8 Sidra"/>
        <s v="1.8 Vinagres"/>
        <s v="1.2 Jamones no ibéricos"/>
        <s v="1.6 Hortalizas"/>
        <s v="1.2 Otros productos cárnicos"/>
        <s v="2.3  Turrones"/>
        <s v="2.3 Productos de pastelería y repostería"/>
        <s v="1.7 Pescados"/>
        <s v="1.2 Embutidos"/>
        <s v="1.8 Especias"/>
        <s v="1.6 Aceitunas"/>
        <s v="2.12 Cochinilla"/>
        <s v="1.1 Ovino"/>
        <s v="1.6 Otros vegetales (frutos secos)"/>
        <s v="1.1 Vacuno"/>
        <s v="1.6 Cereales frescos o transformados"/>
        <s v="1.7 Moluscos"/>
        <s v="1.5 Mantequillas"/>
      </sharedItems>
    </cacheField>
    <cacheField name="SUBPRODUCTO" numFmtId="0">
      <sharedItems/>
    </cacheField>
    <cacheField name="AÑO" numFmtId="0">
      <sharedItems containsSemiMixedTypes="0" containsString="0" containsNumber="1" containsInteger="1" minValue="2024" maxValue="2024"/>
    </cacheField>
    <cacheField name="Total_€_COMEX" numFmtId="4">
      <sharedItems containsSemiMixedTypes="0" containsString="0" containsNumber="1" minValue="4.1399999999999997" maxValue="93184136.945940748"/>
    </cacheField>
    <cacheField name="Total_KG_LT_COMEX" numFmtId="4">
      <sharedItems containsSemiMixedTypes="0" containsString="0" containsNumber="1" minValue="1.0999999999999999E-2" maxValue="11705303.033333333"/>
    </cacheField>
    <cacheField name="MEDIDA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onzález Sánchez, Jose Luis" refreshedDate="46129.423209606481" createdVersion="8" refreshedVersion="8" minRefreshableVersion="3" recordCount="876" xr:uid="{498D712B-CF3E-40CF-B911-52B579DC80FA}">
  <cacheSource type="worksheet">
    <worksheetSource ref="A1:S877" sheet="RESUMEN"/>
  </cacheSource>
  <cacheFields count="19">
    <cacheField name="ID_IIGG" numFmtId="0">
      <sharedItems containsSemiMixedTypes="0" containsString="0" containsNumber="1" containsInteger="1" minValue="1" maxValue="415"/>
    </cacheField>
    <cacheField name="IIGG_NOMBRE_OFICIAL" numFmtId="0">
      <sharedItems count="219">
        <s v="Calasparra"/>
        <s v="Cordero Segureño"/>
        <s v="Carne de Ávila"/>
        <s v="Espárrago de Navarra"/>
        <s v="Guijuelo"/>
        <s v="Jabugo"/>
        <s v="Queso Los Beyos"/>
        <s v="Idiazabal"/>
        <s v="Antequera"/>
        <s v="Baena"/>
        <s v="Estepa"/>
        <s v="Aceite de Lucena"/>
        <s v="Montes de Granada"/>
        <s v="Montoro-Adamuz"/>
        <s v="Poniente de Granada"/>
        <s v="Priego de Córdoba"/>
        <s v="Sierra de Cádiz"/>
        <s v="Sierra de Cazorla"/>
        <s v="Sierra de Segura"/>
        <s v="Sierra Mágina"/>
        <s v="Tomate La Cañada"/>
        <s v="Espárrago de Huétor-Tájar"/>
        <s v="Chirimoya de la Costa tropical de Granada-Málaga"/>
        <s v="Aceituna Aloreña de Málaga"/>
        <s v="Pasas de Málaga"/>
        <s v="Jamón de Trevélez"/>
        <s v="Los Pedroches"/>
        <s v="Jamón de Serón"/>
        <s v="Garbanzo de Escacena"/>
        <s v="Caballa de Andalucia"/>
        <s v="Melva de Andalucia"/>
        <s v="Mojama de Barbate"/>
        <s v="Mojama de Isla Cristina"/>
        <s v="Miel de Granada"/>
        <s v="Alfajor de Medina Sidonia"/>
        <s v="Mantecados de Estepa"/>
        <s v="Pan de Alfacar"/>
        <s v="Polvorones de Estepa"/>
        <s v="Vinagre del Condado de Huelva"/>
        <s v="Vinagre de Jerez"/>
        <s v="Vinagre de Montilla-Moriles"/>
        <s v="Aceite del Bajo Aragón"/>
        <s v="Aceite Sierra del Moncayo"/>
        <s v="Ternasco de Aragón"/>
        <s v="Melocotón de Calanda"/>
        <s v="Cebolla Fuentes de Ebro"/>
        <s v="Jamón de Teruel / Paleta de Teruel"/>
        <s v="Ternera Asturiana"/>
        <s v="Chosco de Tineo"/>
        <s v="Faba Asturiana"/>
        <s v="Afuega'l Pitu"/>
        <s v="Cabrales"/>
        <s v="Gamoneu / Gamonedo"/>
        <s v="Queso Casín"/>
        <s v="Sidra de Asturias / Sidra d'Asturies"/>
        <s v="Aceite de Mallorca / Aceite mallorquín / Oli de Mallorca / Oli mallorquí"/>
        <s v="Sobrasada de Mallorca"/>
        <s v="Aceituna de Mallorca / Aceituna Mallorquina / Oliva de Mallorca / Oliva Mallorquina"/>
        <s v="Almendra de Mallorca / Almendra Mallorquina / Ametlla de Mallorca / Ametlla Mallorquina"/>
        <s v="Ensaimada de Mallorca / Ensaimada mallorquina"/>
        <s v="Mahón-Menorca"/>
        <s v="Carne de Salamanca"/>
        <s v="Lechazo de Castilla y León"/>
        <s v="Ternera de Aliste"/>
        <s v="Botillo del Bierzo"/>
        <s v="Chorizo de Cantimpalos"/>
        <s v="Morcilla de Burgos"/>
        <s v="Manzana Reineta del Bierzo"/>
        <s v="Pimiento Asado del Bierzo"/>
        <s v="Pimiento de Fresno-Benavente"/>
        <s v="Alubia de La Bañeza-León"/>
        <s v="Garbanzo de Fuentesaúco"/>
        <s v="Judías de El Barco de Ávila"/>
        <s v="Lenteja de La Armuña"/>
        <s v="Lenteja de Tierra de Campos"/>
        <s v="Mantequilla de Soria"/>
        <s v="Cecina de León"/>
        <s v="Mantecadas de Astorga"/>
        <s v="Queso Zamorano"/>
        <s v="Queso de Valdeón"/>
        <s v="Gofio Canario"/>
        <s v="Papas Antiguas de Canarias"/>
        <s v="Plátano de Canarias"/>
        <s v="Miel de Tenerife"/>
        <s v="Cochinilla de Canarias"/>
        <s v="Queso de Flor de Guía / Queso de Media Flor de Guía / Queso de Guía"/>
        <s v="Queso Majorero"/>
        <s v="Queso Palmero / Queso de la Palma"/>
        <s v="Carne de Cantabria"/>
        <s v="Miel de Liébana"/>
        <s v="Sobao Pasiego"/>
        <s v="Picón Bejes-Tresviso"/>
        <s v="Queso Nata de Cantabria"/>
        <s v="Quesucos de Liébana"/>
        <s v="Aceite de Terra Alta / Oli de Terra Alta"/>
        <s v="Aceite del Baix Ebre-Montsià / Oli del Baix Ebre-Montsià"/>
        <s v="Oli de l'Empordà / Aceite de L'Empordà"/>
        <s v="Les Garrigues"/>
        <s v="Siurana"/>
        <s v="Arroz del Delta del Ebro / Arròs del Delta de l'Ebre"/>
        <s v="Gall del Penedès"/>
        <s v="Pollo y Capón del Prat"/>
        <s v="Ternera de los Pirineos Catalanes / Vedella dels Pirineus Catalans / Vedell des Pyrénées Catalanes"/>
        <s v="Salchichón de Vic / Llonganissa de Vic"/>
        <s v="Calçot de Valls"/>
        <s v="Patatas de Prades / Patates de Prades"/>
        <s v="Avellana de Reus"/>
        <s v="Pera de Lleida"/>
        <s v="Clementinas de las Tierras del Ebro / Clementines de les Terres de l'Ebre"/>
        <s v="Manzana de Girona / Poma de Girona"/>
        <s v="Fesols de Santa Pau"/>
        <s v="Mongeta del Ganxet"/>
        <s v="Mantequilla de l'Alt Urgell y la Cerdanya / Mantega de l'Alt Urgell i la Cerdanya"/>
        <s v="Pa de Pagès Català"/>
        <s v="Turrón de Agramunt / Torró d'Agramunt"/>
        <s v="Queso de l'Alt Urgell y la Cerdanya"/>
        <s v="Aceite Monterrubio"/>
        <s v="Gata-Hurdes"/>
        <s v="Cordero de Extremadura"/>
        <s v="Ternera de Extremadura"/>
        <s v="Pimentón de la Vera"/>
        <s v="Cereza del Jerte"/>
        <s v="Dehesa de Extremadura"/>
        <s v="Miel Villuercas-Ibores"/>
        <s v="Queso de La Serena"/>
        <s v="Queso Ibores"/>
        <s v="Torta del Casar"/>
        <s v="Capón de Vilalba"/>
        <s v="Ternera Gallega"/>
        <s v="Grelos de Galicia"/>
        <s v="Patata de Galicia / Pataca de Galicia"/>
        <s v="Pemento do Couto"/>
        <s v="Pemento de Oímbra"/>
        <s v="Pemento de Herbón"/>
        <s v="Pemento da Arnoia"/>
        <s v="Pemento de Mougán"/>
        <s v="Castaña de Galicia"/>
        <s v="Faba de Lourenzá"/>
        <s v="Mejillón de Galicia / Mexillón de Galicia"/>
        <s v="Miel de Galicia / Mel de Galicia"/>
        <s v="Lacón Gallego"/>
        <s v="Pan de Cea"/>
        <s v="Tarta de Santiago"/>
        <s v="Arzúa-Ulloa"/>
        <s v="Cebreiro"/>
        <s v="Queso Tetilla / Queixo Tetilla"/>
        <s v="San Simón da Costa"/>
        <s v="Aceite de la Rioja"/>
        <s v="Chorizo Riojano"/>
        <s v="Coliflor de Calahorra"/>
        <s v="Pimiento Riojano"/>
        <s v="Peras de Rincón de Soto"/>
        <s v="Queso Camerano"/>
        <s v="Carne de la Sierra de Guadarrama"/>
        <s v="Aceite Campo de Montiel"/>
        <s v="Aceite Campo de Calatrava"/>
        <s v="Aceite de La Alcarria"/>
        <s v="Montes de Toledo"/>
        <s v="Cordero Manchego"/>
        <s v="Azafrán de la Mancha"/>
        <s v="Berenjena de Almagro"/>
        <s v="Ajo Morado de Las Pedroñeras"/>
        <s v="Melón de La Mancha"/>
        <s v="Miel de La Alcarria"/>
        <s v="Mazapán de Toledo"/>
        <s v="Pan de Cruz de Ciudad Real"/>
        <s v="Queso Manchego"/>
        <s v="Pimentón de Murcia"/>
        <s v="Pera de Jumilla"/>
        <s v="Melón de Torre Pacheco-Murcia"/>
        <s v="Queso de Murcia"/>
        <s v="Queso de Murcia al vino"/>
        <s v="Aceite de Navarra"/>
        <s v="Cordero de Navarra / Nafarroako Arkumea"/>
        <s v="Ternera de Navarra / Nafarroako Aratxea"/>
        <s v="Pimientos del Piquillo de Lodosa"/>
        <s v="Alcachofa de Tudela"/>
        <s v="Roncal"/>
        <s v="Carne de Vacuno del País Vasco / Euskal Okela"/>
        <s v="Pimiento de Gernika or Gernikako Piperra"/>
        <s v="Arroz de Valencia / Arròs de València"/>
        <s v="Chufa de Valencia / Xufa de València"/>
        <s v="Alcachofa de Benicarló / Carxofa de Benicarló"/>
        <s v="Kaki Ribera del Xúquer"/>
        <s v="Nísperos Callosa d'En Sarriá"/>
        <s v="Uva de mesa embolsada del Vinalopó"/>
        <s v="Granada Mollar de Elche / Granada de Elche"/>
        <s v="Cerezas de la Montaña de Alicante"/>
        <s v="Cítricos Valencianos / Cítrics Valencians"/>
        <s v="Jijona"/>
        <s v="Turrón de Alicante"/>
        <s v="Jamón Serrano"/>
        <s v="Tortas de Aceite de Castilleja de la Cuesta"/>
        <s v="Vaca Gallega-Buey Gallego"/>
        <s v="Aceite de Ibiza / Oli d'Eivissa"/>
        <s v="Aceite de Jaén"/>
        <s v="Mollete de Antequera"/>
        <s v="Pan Galego / Pan Gallego"/>
        <s v="Pebre bord de Mallorca / Pimentón de Mallorca"/>
        <s v="Queso Castellano"/>
        <s v="Cebolla de la Mancha"/>
        <s v="Vaca de Extremadura"/>
        <s v="Cerdo de Teruel"/>
        <s v="Nueces de Nerpio"/>
        <s v="Queso de Acehúche"/>
        <s v="Nuez de Pedroso"/>
        <s v="Alubia de Anguiano"/>
        <s v="Melocotón de Cieza"/>
        <s v="Vino Naranja del Condado de Huelva"/>
        <s v="Cabrito de Extremadura"/>
        <s v="Aceite de Madrid"/>
        <s v="Aceite Villuercas Ibores Jara"/>
        <s v="Formatge Garrotxa / Queso Garrotxa"/>
        <s v="Miel de Ibiza / Mel d’Eivissa"/>
        <s v="Chistorra de Navarra / Nafarroako Txistorra / Txistorra de Navarra"/>
        <s v="Cochinillo de Segovia"/>
        <s v="Espárrago Verde de Guadalajara"/>
        <s v="Torrezno de Soria"/>
        <s v="Rosée des Pyrénées Catalanes"/>
      </sharedItems>
    </cacheField>
    <cacheField name="ID_CCAA" numFmtId="0">
      <sharedItems containsSemiMixedTypes="0" containsString="0" containsNumber="1" containsInteger="1" minValue="1" maxValue="20"/>
    </cacheField>
    <cacheField name="CCAA" numFmtId="0">
      <sharedItems count="18">
        <s v="Supraautonómico"/>
        <s v="Andalucía"/>
        <s v="Aragón"/>
        <s v="Principado de Asturias"/>
        <s v="Baleares"/>
        <s v="Castilla y León"/>
        <s v="Canarias"/>
        <s v="Cantabria"/>
        <s v="Cataluña"/>
        <s v="Extremadura"/>
        <s v="Galicia"/>
        <s v="La Rioja"/>
        <s v="Madrid"/>
        <s v="Castilla-La Mancha"/>
        <s v="Murcia"/>
        <s v="Navarra"/>
        <s v="País Vasco"/>
        <s v="Valencia"/>
      </sharedItems>
    </cacheField>
    <cacheField name="CLASE_CORTO" numFmtId="0">
      <sharedItems/>
    </cacheField>
    <cacheField name="CLASE" numFmtId="0">
      <sharedItems/>
    </cacheField>
    <cacheField name="SUBCLASE" numFmtId="0">
      <sharedItems count="31">
        <s v="1.6 Arroces"/>
        <s v="1.1 Ovino"/>
        <s v="1.1 Vacuno"/>
        <s v="1.6 Hortalizas"/>
        <s v="1.2 Jamones Ibéricos"/>
        <s v="1.3 Quesos"/>
        <s v="1.5 Aceites  de Oliva Virgen"/>
        <s v="1.6 Frutas"/>
        <s v="1.6 Aceitunas"/>
        <s v="1.2 Jamones no ibéricos"/>
        <s v="1.6 Legumbres"/>
        <s v="1.7 Pescados"/>
        <s v="1.4 Miel"/>
        <s v="2.3 Productos de pastelería y repostería"/>
        <s v="2.3 Panes"/>
        <s v="1.8 Vinagres"/>
        <s v="1.2 Jamones y paletas no ibéricas"/>
        <s v="1.2 Embutidos"/>
        <s v="1.8 Sidra"/>
        <s v="1.6 Otros vegetales (frutos secos)"/>
        <s v="1.5 Mantequillas"/>
        <s v="1.2 Otros productos cárnicos"/>
        <s v="1.6 Cereales frescos o transformados"/>
        <s v="2.12 Cochinilla"/>
        <s v="1.1 Aves de corral"/>
        <s v="2.3  Turrones"/>
        <s v="1.8 Especias"/>
        <s v="1.7 Moluscos"/>
        <s v="1.8 Frutos diversos (tubérculos, raíces, etc)"/>
        <s v="1.1. Porcino"/>
        <s v="Vinos aromatizados"/>
      </sharedItems>
    </cacheField>
    <cacheField name="SUBCL_CORTO" numFmtId="0">
      <sharedItems/>
    </cacheField>
    <cacheField name="CATEGORIA" numFmtId="0">
      <sharedItems/>
    </cacheField>
    <cacheField name="AÑO" numFmtId="0">
      <sharedItems containsSemiMixedTypes="0" containsString="0" containsNumber="1" containsInteger="1" minValue="2024" maxValue="2024"/>
    </cacheField>
    <cacheField name="VALOR" numFmtId="0">
      <sharedItems containsSemiMixedTypes="0" containsString="0" containsNumber="1" minValue="0" maxValue="1319853758.46"/>
    </cacheField>
    <cacheField name="TIPO_VALOR" numFmtId="0">
      <sharedItems/>
    </cacheField>
    <cacheField name="SIMBOLO" numFmtId="0">
      <sharedItems/>
    </cacheField>
    <cacheField name="ID_INDICADOR" numFmtId="0">
      <sharedItems containsSemiMixedTypes="0" containsString="0" containsNumber="1" containsInteger="1" minValue="114" maxValue="117"/>
    </cacheField>
    <cacheField name="INDICADOR" numFmtId="0">
      <sharedItems/>
    </cacheField>
    <cacheField name="INDI_CORTO" numFmtId="0">
      <sharedItems count="4">
        <s v="1.Mercado Nacional"/>
        <s v="2.Mercado en U.E."/>
        <s v="3.Mercado Terceros."/>
        <s v="4.Total valor económico"/>
      </sharedItems>
    </cacheField>
    <cacheField name="AÑO_1" numFmtId="0">
      <sharedItems containsSemiMixedTypes="0" containsString="0" containsNumber="1" containsInteger="1" minValue="2023" maxValue="2023"/>
    </cacheField>
    <cacheField name="qVALOR_1" numFmtId="0">
      <sharedItems containsString="0" containsBlank="1" containsNumber="1" minValue="0" maxValue="1118990721.16433"/>
    </cacheField>
    <cacheField name="Var" numFmtId="7">
      <sharedItems containsSemiMixedTypes="0" containsString="0" containsNumber="1" minValue="-15429456" maxValue="200863037.2956700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47">
  <r>
    <x v="0"/>
    <x v="0"/>
    <x v="0"/>
    <s v="Unión Europea"/>
    <x v="0"/>
    <s v="Unión Europea"/>
    <s v="Unión Europea Austria"/>
    <x v="0"/>
    <x v="0"/>
    <x v="0"/>
    <s v="No reportado"/>
    <n v="2024"/>
    <n v="48660"/>
    <n v="4055"/>
    <s v="Kgr."/>
  </r>
  <r>
    <x v="0"/>
    <x v="0"/>
    <x v="0"/>
    <s v="Unión Europea"/>
    <x v="0"/>
    <s v="Unión Europea"/>
    <s v="Unión Europea Austria"/>
    <x v="1"/>
    <x v="1"/>
    <x v="0"/>
    <s v="No reportado"/>
    <n v="2024"/>
    <n v="1879.4399999999998"/>
    <n v="123"/>
    <s v="Kgr."/>
  </r>
  <r>
    <x v="0"/>
    <x v="0"/>
    <x v="0"/>
    <s v="Unión Europea"/>
    <x v="0"/>
    <s v="Unión Europea"/>
    <s v="Unión Europea Austria"/>
    <x v="2"/>
    <x v="2"/>
    <x v="1"/>
    <s v="No reportado"/>
    <n v="2024"/>
    <n v="10800"/>
    <n v="4320"/>
    <s v="Kgr."/>
  </r>
  <r>
    <x v="0"/>
    <x v="0"/>
    <x v="0"/>
    <s v="Unión Europea"/>
    <x v="0"/>
    <s v="Unión Europea"/>
    <s v="Unión Europea Austria"/>
    <x v="3"/>
    <x v="3"/>
    <x v="0"/>
    <s v="No reportado"/>
    <n v="2024"/>
    <n v="6930"/>
    <n v="700"/>
    <s v="Kgr."/>
  </r>
  <r>
    <x v="0"/>
    <x v="0"/>
    <x v="0"/>
    <s v="Unión Europea"/>
    <x v="0"/>
    <s v="Unión Europea"/>
    <s v="Unión Europea Austria"/>
    <x v="4"/>
    <x v="4"/>
    <x v="2"/>
    <s v="No reportado"/>
    <n v="2024"/>
    <n v="40200"/>
    <n v="33500"/>
    <s v="Kgr."/>
  </r>
  <r>
    <x v="0"/>
    <x v="0"/>
    <x v="0"/>
    <s v="Unión Europea"/>
    <x v="0"/>
    <s v="Unión Europea"/>
    <s v="Unión Europea Austria"/>
    <x v="5"/>
    <x v="5"/>
    <x v="3"/>
    <s v="No reportado"/>
    <n v="2024"/>
    <n v="2075.6999999999998"/>
    <n v="51"/>
    <s v="Kgr."/>
  </r>
  <r>
    <x v="0"/>
    <x v="0"/>
    <x v="0"/>
    <s v="Unión Europea"/>
    <x v="0"/>
    <s v="Unión Europea"/>
    <s v="Unión Europea Austria"/>
    <x v="6"/>
    <x v="5"/>
    <x v="4"/>
    <s v="No reportado"/>
    <n v="2024"/>
    <n v="120.22500000000001"/>
    <n v="6.87"/>
    <s v="Kgr."/>
  </r>
  <r>
    <x v="0"/>
    <x v="0"/>
    <x v="0"/>
    <s v="Unión Europea"/>
    <x v="0"/>
    <s v="Unión Europea"/>
    <s v="Unión Europea Austria"/>
    <x v="7"/>
    <x v="5"/>
    <x v="3"/>
    <s v="No reportado"/>
    <n v="2024"/>
    <n v="894.06999999999994"/>
    <n v="20.5"/>
    <s v="Kgr."/>
  </r>
  <r>
    <x v="0"/>
    <x v="0"/>
    <x v="0"/>
    <s v="Unión Europea"/>
    <x v="0"/>
    <s v="Unión Europea"/>
    <s v="Unión Europea Austria"/>
    <x v="8"/>
    <x v="4"/>
    <x v="2"/>
    <s v="No reportado"/>
    <n v="2024"/>
    <n v="253440"/>
    <n v="192000"/>
    <s v="Kgr."/>
  </r>
  <r>
    <x v="0"/>
    <x v="0"/>
    <x v="0"/>
    <s v="Unión Europea"/>
    <x v="0"/>
    <s v="Unión Europea"/>
    <s v="Unión Europea Austria"/>
    <x v="9"/>
    <x v="2"/>
    <x v="0"/>
    <s v="No reportado"/>
    <n v="2024"/>
    <n v="2320"/>
    <n v="290"/>
    <s v="Kgr."/>
  </r>
  <r>
    <x v="0"/>
    <x v="0"/>
    <x v="0"/>
    <s v="Unión Europea"/>
    <x v="0"/>
    <s v="Unión Europea"/>
    <s v="Unión Europea Austria"/>
    <x v="10"/>
    <x v="3"/>
    <x v="3"/>
    <s v="No reportado"/>
    <n v="2024"/>
    <n v="2125.1999999999998"/>
    <n v="76"/>
    <s v="Kgr."/>
  </r>
  <r>
    <x v="0"/>
    <x v="0"/>
    <x v="0"/>
    <s v="Unión Europea"/>
    <x v="0"/>
    <s v="Unión Europea"/>
    <s v="Unión Europea Austria"/>
    <x v="11"/>
    <x v="1"/>
    <x v="4"/>
    <s v="No reportado"/>
    <n v="2024"/>
    <n v="2515.6950000000002"/>
    <n v="264.81"/>
    <s v="Kgr."/>
  </r>
  <r>
    <x v="0"/>
    <x v="0"/>
    <x v="0"/>
    <s v="Unión Europea"/>
    <x v="0"/>
    <s v="Unión Europea"/>
    <s v="Unión Europea Austria"/>
    <x v="12"/>
    <x v="6"/>
    <x v="5"/>
    <s v="No reportado"/>
    <n v="2024"/>
    <n v="70"/>
    <n v="10"/>
    <s v="Kgr."/>
  </r>
  <r>
    <x v="0"/>
    <x v="0"/>
    <x v="0"/>
    <s v="Unión Europea"/>
    <x v="0"/>
    <s v="Unión Europea"/>
    <s v="Unión Europea Austria"/>
    <x v="13"/>
    <x v="3"/>
    <x v="0"/>
    <s v="No reportado"/>
    <n v="2024"/>
    <n v="17868.900000000001"/>
    <n v="1005"/>
    <s v="Kgr."/>
  </r>
  <r>
    <x v="0"/>
    <x v="0"/>
    <x v="0"/>
    <s v="Unión Europea"/>
    <x v="0"/>
    <s v="Unión Europea"/>
    <s v="Unión Europea Austria"/>
    <x v="14"/>
    <x v="0"/>
    <x v="4"/>
    <s v="No reportado"/>
    <n v="2024"/>
    <n v="4357.28"/>
    <n v="241"/>
    <s v="Kgr."/>
  </r>
  <r>
    <x v="0"/>
    <x v="0"/>
    <x v="0"/>
    <s v="Unión Europea"/>
    <x v="0"/>
    <s v="Unión Europea"/>
    <s v="Unión Europea Austria"/>
    <x v="15"/>
    <x v="7"/>
    <x v="4"/>
    <s v="No reportado"/>
    <n v="2024"/>
    <n v="9629.2000000000007"/>
    <n v="687.8"/>
    <s v="Kgr."/>
  </r>
  <r>
    <x v="0"/>
    <x v="0"/>
    <x v="0"/>
    <s v="Unión Europea"/>
    <x v="0"/>
    <s v="Unión Europea"/>
    <s v="Unión Europea Austria"/>
    <x v="16"/>
    <x v="8"/>
    <x v="4"/>
    <s v="No reportado"/>
    <n v="2024"/>
    <n v="333.63"/>
    <n v="30.33"/>
    <s v="Kgr."/>
  </r>
  <r>
    <x v="0"/>
    <x v="0"/>
    <x v="0"/>
    <s v="Unión Europea"/>
    <x v="0"/>
    <s v="Unión Europea"/>
    <s v="Unión Europea Austria"/>
    <x v="17"/>
    <x v="9"/>
    <x v="4"/>
    <s v="No reportado"/>
    <n v="2024"/>
    <n v="1177821.6000000001"/>
    <n v="73613.850000000006"/>
    <s v="Kgr."/>
  </r>
  <r>
    <x v="0"/>
    <x v="0"/>
    <x v="0"/>
    <s v="Unión Europea"/>
    <x v="0"/>
    <s v="Unión Europea"/>
    <s v="Unión Europea Austria"/>
    <x v="18"/>
    <x v="10"/>
    <x v="4"/>
    <s v="No reportado"/>
    <n v="2024"/>
    <n v="900"/>
    <n v="100"/>
    <s v="Kgr."/>
  </r>
  <r>
    <x v="0"/>
    <x v="0"/>
    <x v="0"/>
    <s v="Unión Europea"/>
    <x v="0"/>
    <s v="Unión Europea"/>
    <s v="Unión Europea Austria"/>
    <x v="19"/>
    <x v="11"/>
    <x v="6"/>
    <s v="No reportado"/>
    <n v="2024"/>
    <n v="163.80000000000001"/>
    <n v="84"/>
    <s v="Ltr."/>
  </r>
  <r>
    <x v="0"/>
    <x v="0"/>
    <x v="0"/>
    <s v="Unión Europea"/>
    <x v="0"/>
    <s v="Unión Europea"/>
    <s v="Unión Europea Austria"/>
    <x v="20"/>
    <x v="3"/>
    <x v="0"/>
    <s v="No reportado"/>
    <n v="2024"/>
    <n v="20020"/>
    <n v="2200"/>
    <s v="Kgr."/>
  </r>
  <r>
    <x v="0"/>
    <x v="0"/>
    <x v="0"/>
    <s v="Unión Europea"/>
    <x v="0"/>
    <s v="Unión Europea"/>
    <s v="Unión Europea Austria"/>
    <x v="21"/>
    <x v="3"/>
    <x v="0"/>
    <s v="No reportado"/>
    <n v="2024"/>
    <n v="1274.0999999999999"/>
    <n v="137"/>
    <s v="Kgr."/>
  </r>
  <r>
    <x v="0"/>
    <x v="0"/>
    <x v="0"/>
    <s v="Unión Europea"/>
    <x v="0"/>
    <s v="Unión Europea"/>
    <s v="Unión Europea Austria"/>
    <x v="22"/>
    <x v="3"/>
    <x v="0"/>
    <s v="No reportado"/>
    <n v="2024"/>
    <n v="2736"/>
    <n v="360"/>
    <s v="Kgr."/>
  </r>
  <r>
    <x v="0"/>
    <x v="0"/>
    <x v="0"/>
    <s v="Unión Europea"/>
    <x v="0"/>
    <s v="Unión Europea"/>
    <s v="Unión Europea Austria"/>
    <x v="23"/>
    <x v="2"/>
    <x v="0"/>
    <s v="No reportado"/>
    <n v="2024"/>
    <n v="2530"/>
    <n v="230"/>
    <s v="Kgr."/>
  </r>
  <r>
    <x v="0"/>
    <x v="0"/>
    <x v="0"/>
    <s v="Unión Europea"/>
    <x v="0"/>
    <s v="Unión Europea"/>
    <s v="Unión Europea Austria"/>
    <x v="24"/>
    <x v="3"/>
    <x v="7"/>
    <s v="No reportado"/>
    <n v="2024"/>
    <n v="2730"/>
    <n v="700"/>
    <s v="Ltr."/>
  </r>
  <r>
    <x v="0"/>
    <x v="0"/>
    <x v="0"/>
    <s v="Unión Europea"/>
    <x v="0"/>
    <s v="Unión Europea"/>
    <s v="Unión Europea Austria"/>
    <x v="25"/>
    <x v="5"/>
    <x v="8"/>
    <s v="No reportado"/>
    <n v="2024"/>
    <n v="506066.22519999999"/>
    <n v="51266.34"/>
    <s v="Kgr."/>
  </r>
  <r>
    <x v="0"/>
    <x v="0"/>
    <x v="0"/>
    <s v="Unión Europea"/>
    <x v="0"/>
    <s v="Unión Europea"/>
    <s v="Unión Europea Austria"/>
    <x v="26"/>
    <x v="9"/>
    <x v="9"/>
    <s v="No reportado"/>
    <n v="2024"/>
    <n v="287.04200000000003"/>
    <n v="1025.1500000000001"/>
    <s v="Kgr."/>
  </r>
  <r>
    <x v="0"/>
    <x v="0"/>
    <x v="0"/>
    <s v="Unión Europea"/>
    <x v="0"/>
    <s v="Unión Europea"/>
    <s v="Unión Europea Austria"/>
    <x v="27"/>
    <x v="12"/>
    <x v="10"/>
    <s v="No reportado"/>
    <n v="2024"/>
    <n v="15000"/>
    <n v="600"/>
    <s v="Kgr."/>
  </r>
  <r>
    <x v="0"/>
    <x v="0"/>
    <x v="0"/>
    <s v="Unión Europea"/>
    <x v="0"/>
    <s v="Unión Europea"/>
    <s v="Unión Europea Austria"/>
    <x v="28"/>
    <x v="3"/>
    <x v="8"/>
    <s v="No reportado"/>
    <n v="2024"/>
    <n v="1587.4739999999999"/>
    <n v="180.6"/>
    <s v="Kgr."/>
  </r>
  <r>
    <x v="0"/>
    <x v="0"/>
    <x v="0"/>
    <s v="Unión Europea"/>
    <x v="0"/>
    <s v="Unión Europea"/>
    <s v="Unión Europea Austria"/>
    <x v="29"/>
    <x v="4"/>
    <x v="11"/>
    <s v="No reportado"/>
    <n v="2024"/>
    <n v="1431.6200000000001"/>
    <n v="94"/>
    <s v="Kgr."/>
  </r>
  <r>
    <x v="0"/>
    <x v="0"/>
    <x v="0"/>
    <s v="Unión Europea"/>
    <x v="0"/>
    <s v="Unión Europea"/>
    <s v="Unión Europea Austria"/>
    <x v="30"/>
    <x v="3"/>
    <x v="12"/>
    <s v="No reportado"/>
    <n v="2024"/>
    <n v="22"/>
    <n v="4"/>
    <s v="Kgr."/>
  </r>
  <r>
    <x v="0"/>
    <x v="0"/>
    <x v="0"/>
    <s v="Unión Europea"/>
    <x v="0"/>
    <s v="Unión Europea"/>
    <s v="Unión Europea Austria"/>
    <x v="31"/>
    <x v="3"/>
    <x v="13"/>
    <s v="No reportado"/>
    <n v="2024"/>
    <n v="705"/>
    <n v="20"/>
    <s v="Kgr."/>
  </r>
  <r>
    <x v="0"/>
    <x v="0"/>
    <x v="0"/>
    <s v="Unión Europea"/>
    <x v="0"/>
    <s v="Unión Europea"/>
    <s v="Unión Europea Austria"/>
    <x v="32"/>
    <x v="12"/>
    <x v="14"/>
    <s v="No reportado"/>
    <n v="2024"/>
    <n v="2610"/>
    <n v="600"/>
    <s v="Kgr."/>
  </r>
  <r>
    <x v="0"/>
    <x v="0"/>
    <x v="0"/>
    <s v="Unión Europea"/>
    <x v="0"/>
    <s v="Unión Europea"/>
    <s v="Unión Europea Austria"/>
    <x v="33"/>
    <x v="3"/>
    <x v="12"/>
    <s v="No reportado"/>
    <n v="2024"/>
    <n v="17.700000000000003"/>
    <n v="3"/>
    <s v="Kgr."/>
  </r>
  <r>
    <x v="0"/>
    <x v="0"/>
    <x v="0"/>
    <s v="Unión Europea"/>
    <x v="0"/>
    <s v="Unión Europea"/>
    <s v="Unión Europea Austria"/>
    <x v="34"/>
    <x v="12"/>
    <x v="4"/>
    <s v="No reportado"/>
    <n v="2024"/>
    <n v="15000"/>
    <n v="1500"/>
    <s v="Kgr."/>
  </r>
  <r>
    <x v="0"/>
    <x v="0"/>
    <x v="0"/>
    <s v="Unión Europea"/>
    <x v="0"/>
    <s v="Unión Europea"/>
    <s v="Unión Europea Austria"/>
    <x v="35"/>
    <x v="2"/>
    <x v="14"/>
    <s v="No reportado"/>
    <n v="2024"/>
    <n v="16269"/>
    <n v="870"/>
    <s v="Kgr."/>
  </r>
  <r>
    <x v="0"/>
    <x v="0"/>
    <x v="0"/>
    <s v="Unión Europea"/>
    <x v="0"/>
    <s v="Unión Europea"/>
    <s v="Unión Europea Austria"/>
    <x v="36"/>
    <x v="4"/>
    <x v="11"/>
    <s v="No reportado"/>
    <n v="2024"/>
    <n v="933.30000000000007"/>
    <n v="61"/>
    <s v="Kgr."/>
  </r>
  <r>
    <x v="0"/>
    <x v="0"/>
    <x v="0"/>
    <s v="Unión Europea"/>
    <x v="1"/>
    <s v="Unión Europea"/>
    <s v="Unión Europea Bélgica"/>
    <x v="0"/>
    <x v="0"/>
    <x v="0"/>
    <s v="No reportado"/>
    <n v="2024"/>
    <n v="72996"/>
    <n v="6083"/>
    <s v="Kgr."/>
  </r>
  <r>
    <x v="0"/>
    <x v="0"/>
    <x v="0"/>
    <s v="Unión Europea"/>
    <x v="1"/>
    <s v="Unión Europea"/>
    <s v="Unión Europea Bélgica"/>
    <x v="1"/>
    <x v="1"/>
    <x v="0"/>
    <s v="No reportado"/>
    <n v="2024"/>
    <n v="10359.84"/>
    <n v="678"/>
    <s v="Kgr."/>
  </r>
  <r>
    <x v="0"/>
    <x v="0"/>
    <x v="0"/>
    <s v="Unión Europea"/>
    <x v="1"/>
    <s v="Unión Europea"/>
    <s v="Unión Europea Bélgica"/>
    <x v="2"/>
    <x v="2"/>
    <x v="1"/>
    <s v="No reportado"/>
    <n v="2024"/>
    <n v="8200"/>
    <n v="3280"/>
    <s v="Kgr."/>
  </r>
  <r>
    <x v="0"/>
    <x v="0"/>
    <x v="0"/>
    <s v="Unión Europea"/>
    <x v="1"/>
    <s v="Unión Europea"/>
    <s v="Unión Europea Bélgica"/>
    <x v="37"/>
    <x v="9"/>
    <x v="15"/>
    <s v="No reportado"/>
    <n v="2024"/>
    <n v="1660"/>
    <n v="0.33200000000000002"/>
    <s v="Kgr."/>
  </r>
  <r>
    <x v="0"/>
    <x v="0"/>
    <x v="0"/>
    <s v="Unión Europea"/>
    <x v="1"/>
    <s v="Unión Europea"/>
    <s v="Unión Europea Bélgica"/>
    <x v="38"/>
    <x v="5"/>
    <x v="1"/>
    <s v="No reportado"/>
    <n v="2024"/>
    <n v="58.56"/>
    <n v="24"/>
    <s v="Kgr."/>
  </r>
  <r>
    <x v="0"/>
    <x v="0"/>
    <x v="0"/>
    <s v="Unión Europea"/>
    <x v="1"/>
    <s v="Unión Europea"/>
    <s v="Unión Europea Bélgica"/>
    <x v="3"/>
    <x v="3"/>
    <x v="0"/>
    <s v="No reportado"/>
    <n v="2024"/>
    <n v="2970"/>
    <n v="300"/>
    <s v="Kgr."/>
  </r>
  <r>
    <x v="0"/>
    <x v="0"/>
    <x v="0"/>
    <s v="Unión Europea"/>
    <x v="1"/>
    <s v="Unión Europea"/>
    <s v="Unión Europea Bélgica"/>
    <x v="5"/>
    <x v="5"/>
    <x v="3"/>
    <s v="No reportado"/>
    <n v="2024"/>
    <n v="229797.7"/>
    <n v="6541"/>
    <s v="Kgr."/>
  </r>
  <r>
    <x v="0"/>
    <x v="0"/>
    <x v="0"/>
    <s v="Unión Europea"/>
    <x v="1"/>
    <s v="Unión Europea"/>
    <s v="Unión Europea Bélgica"/>
    <x v="7"/>
    <x v="5"/>
    <x v="3"/>
    <s v="No reportado"/>
    <n v="2024"/>
    <n v="16451.53"/>
    <n v="369.5"/>
    <s v="Kgr."/>
  </r>
  <r>
    <x v="0"/>
    <x v="0"/>
    <x v="0"/>
    <s v="Unión Europea"/>
    <x v="1"/>
    <s v="Unión Europea"/>
    <s v="Unión Europea Bélgica"/>
    <x v="8"/>
    <x v="4"/>
    <x v="2"/>
    <s v="No reportado"/>
    <n v="2024"/>
    <n v="377520"/>
    <n v="286000"/>
    <s v="Kgr."/>
  </r>
  <r>
    <x v="0"/>
    <x v="0"/>
    <x v="0"/>
    <s v="Unión Europea"/>
    <x v="1"/>
    <s v="Unión Europea"/>
    <s v="Unión Europea Bélgica"/>
    <x v="9"/>
    <x v="2"/>
    <x v="0"/>
    <s v="No reportado"/>
    <n v="2024"/>
    <n v="73440"/>
    <n v="9180"/>
    <s v="Kgr."/>
  </r>
  <r>
    <x v="0"/>
    <x v="0"/>
    <x v="0"/>
    <s v="Unión Europea"/>
    <x v="1"/>
    <s v="Unión Europea"/>
    <s v="Unión Europea Bélgica"/>
    <x v="10"/>
    <x v="3"/>
    <x v="3"/>
    <s v="No reportado"/>
    <n v="2024"/>
    <n v="7923.3"/>
    <n v="199"/>
    <s v="Kgr."/>
  </r>
  <r>
    <x v="0"/>
    <x v="0"/>
    <x v="0"/>
    <s v="Unión Europea"/>
    <x v="1"/>
    <s v="Unión Europea"/>
    <s v="Unión Europea Bélgica"/>
    <x v="39"/>
    <x v="9"/>
    <x v="0"/>
    <s v="No reportado"/>
    <n v="2024"/>
    <n v="49000"/>
    <n v="3500"/>
    <s v="Kgr."/>
  </r>
  <r>
    <x v="0"/>
    <x v="0"/>
    <x v="0"/>
    <s v="Unión Europea"/>
    <x v="1"/>
    <s v="Unión Europea"/>
    <s v="Unión Europea Bélgica"/>
    <x v="40"/>
    <x v="4"/>
    <x v="2"/>
    <s v="No reportado"/>
    <n v="2024"/>
    <n v="56578.400000000001"/>
    <n v="15760"/>
    <s v="Kgr."/>
  </r>
  <r>
    <x v="0"/>
    <x v="0"/>
    <x v="0"/>
    <s v="Unión Europea"/>
    <x v="1"/>
    <s v="Unión Europea"/>
    <s v="Unión Europea Bélgica"/>
    <x v="13"/>
    <x v="3"/>
    <x v="0"/>
    <s v="No reportado"/>
    <n v="2024"/>
    <n v="27736.799999999999"/>
    <n v="1560"/>
    <s v="Kgr."/>
  </r>
  <r>
    <x v="0"/>
    <x v="0"/>
    <x v="0"/>
    <s v="Unión Europea"/>
    <x v="1"/>
    <s v="Unión Europea"/>
    <s v="Unión Europea Bélgica"/>
    <x v="17"/>
    <x v="9"/>
    <x v="4"/>
    <s v="No reportado"/>
    <n v="2024"/>
    <n v="3080533.76"/>
    <n v="192533.36"/>
    <s v="Kgr."/>
  </r>
  <r>
    <x v="0"/>
    <x v="0"/>
    <x v="0"/>
    <s v="Unión Europea"/>
    <x v="1"/>
    <s v="Unión Europea"/>
    <s v="Unión Europea Bélgica"/>
    <x v="41"/>
    <x v="10"/>
    <x v="4"/>
    <s v="No reportado"/>
    <n v="2024"/>
    <n v="248"/>
    <n v="31"/>
    <s v="Kgr."/>
  </r>
  <r>
    <x v="0"/>
    <x v="0"/>
    <x v="0"/>
    <s v="Unión Europea"/>
    <x v="1"/>
    <s v="Unión Europea"/>
    <s v="Unión Europea Bélgica"/>
    <x v="42"/>
    <x v="13"/>
    <x v="4"/>
    <s v="No reportado"/>
    <n v="2024"/>
    <n v="24300"/>
    <n v="1500"/>
    <s v="Kgr."/>
  </r>
  <r>
    <x v="0"/>
    <x v="0"/>
    <x v="0"/>
    <s v="Unión Europea"/>
    <x v="1"/>
    <s v="Unión Europea"/>
    <s v="Unión Europea Bélgica"/>
    <x v="19"/>
    <x v="11"/>
    <x v="6"/>
    <s v="No reportado"/>
    <n v="2024"/>
    <n v="448.5"/>
    <n v="230"/>
    <s v="Ltr."/>
  </r>
  <r>
    <x v="0"/>
    <x v="0"/>
    <x v="0"/>
    <s v="Unión Europea"/>
    <x v="1"/>
    <s v="Unión Europea"/>
    <s v="Unión Europea Bélgica"/>
    <x v="20"/>
    <x v="3"/>
    <x v="0"/>
    <s v="No reportado"/>
    <n v="2024"/>
    <n v="36400"/>
    <n v="4000"/>
    <s v="Kgr."/>
  </r>
  <r>
    <x v="0"/>
    <x v="0"/>
    <x v="0"/>
    <s v="Unión Europea"/>
    <x v="1"/>
    <s v="Unión Europea"/>
    <s v="Unión Europea Bélgica"/>
    <x v="22"/>
    <x v="3"/>
    <x v="0"/>
    <s v="No reportado"/>
    <n v="2024"/>
    <n v="35644"/>
    <n v="4690"/>
    <s v="Kgr."/>
  </r>
  <r>
    <x v="0"/>
    <x v="0"/>
    <x v="0"/>
    <s v="Unión Europea"/>
    <x v="1"/>
    <s v="Unión Europea"/>
    <s v="Unión Europea Bélgica"/>
    <x v="23"/>
    <x v="2"/>
    <x v="0"/>
    <s v="No reportado"/>
    <n v="2024"/>
    <n v="308220"/>
    <n v="28020"/>
    <s v="Kgr."/>
  </r>
  <r>
    <x v="0"/>
    <x v="0"/>
    <x v="0"/>
    <s v="Unión Europea"/>
    <x v="1"/>
    <s v="Unión Europea"/>
    <s v="Unión Europea Bélgica"/>
    <x v="43"/>
    <x v="6"/>
    <x v="4"/>
    <s v="No reportado"/>
    <n v="2024"/>
    <n v="5874"/>
    <n v="330"/>
    <s v="Kgr."/>
  </r>
  <r>
    <x v="0"/>
    <x v="0"/>
    <x v="0"/>
    <s v="Unión Europea"/>
    <x v="1"/>
    <s v="Unión Europea"/>
    <s v="Unión Europea Bélgica"/>
    <x v="24"/>
    <x v="3"/>
    <x v="7"/>
    <s v="No reportado"/>
    <n v="2024"/>
    <n v="4290"/>
    <n v="1100"/>
    <s v="Ltr."/>
  </r>
  <r>
    <x v="0"/>
    <x v="0"/>
    <x v="0"/>
    <s v="Unión Europea"/>
    <x v="1"/>
    <s v="Unión Europea"/>
    <s v="Unión Europea Bélgica"/>
    <x v="44"/>
    <x v="3"/>
    <x v="7"/>
    <s v="No reportado"/>
    <n v="2024"/>
    <n v="1311.7641599999999"/>
    <n v="67.2"/>
    <s v="Ltr."/>
  </r>
  <r>
    <x v="0"/>
    <x v="0"/>
    <x v="0"/>
    <s v="Unión Europea"/>
    <x v="1"/>
    <s v="Unión Europea"/>
    <s v="Unión Europea Bélgica"/>
    <x v="25"/>
    <x v="5"/>
    <x v="8"/>
    <s v="No reportado"/>
    <n v="2024"/>
    <n v="7330910.9077629643"/>
    <n v="743419.32333333336"/>
    <s v="Kgr."/>
  </r>
  <r>
    <x v="0"/>
    <x v="0"/>
    <x v="0"/>
    <s v="Unión Europea"/>
    <x v="1"/>
    <s v="Unión Europea"/>
    <s v="Unión Europea Bélgica"/>
    <x v="45"/>
    <x v="5"/>
    <x v="12"/>
    <s v="No reportado"/>
    <n v="2024"/>
    <n v="747.95999999999992"/>
    <n v="542"/>
    <s v="Kgr."/>
  </r>
  <r>
    <x v="0"/>
    <x v="0"/>
    <x v="0"/>
    <s v="Unión Europea"/>
    <x v="1"/>
    <s v="Unión Europea"/>
    <s v="Unión Europea Bélgica"/>
    <x v="46"/>
    <x v="1"/>
    <x v="0"/>
    <s v="No reportado"/>
    <n v="2024"/>
    <n v="864.45"/>
    <n v="45"/>
    <s v="Kgr."/>
  </r>
  <r>
    <x v="0"/>
    <x v="0"/>
    <x v="0"/>
    <s v="Unión Europea"/>
    <x v="1"/>
    <s v="Unión Europea"/>
    <s v="Unión Europea Bélgica"/>
    <x v="47"/>
    <x v="3"/>
    <x v="0"/>
    <s v="No reportado"/>
    <n v="2024"/>
    <n v="236520"/>
    <n v="32400"/>
    <s v="Kgr."/>
  </r>
  <r>
    <x v="0"/>
    <x v="0"/>
    <x v="0"/>
    <s v="Unión Europea"/>
    <x v="1"/>
    <s v="Unión Europea"/>
    <s v="Unión Europea Bélgica"/>
    <x v="48"/>
    <x v="3"/>
    <x v="13"/>
    <s v="No reportado"/>
    <n v="2024"/>
    <n v="6496.32"/>
    <n v="606"/>
    <s v="Kgr."/>
  </r>
  <r>
    <x v="0"/>
    <x v="0"/>
    <x v="0"/>
    <s v="Unión Europea"/>
    <x v="1"/>
    <s v="Unión Europea"/>
    <s v="Unión Europea Bélgica"/>
    <x v="26"/>
    <x v="9"/>
    <x v="9"/>
    <s v="No reportado"/>
    <n v="2024"/>
    <n v="126000.16800000001"/>
    <n v="450000.6"/>
    <s v="Kgr."/>
  </r>
  <r>
    <x v="0"/>
    <x v="0"/>
    <x v="0"/>
    <s v="Unión Europea"/>
    <x v="1"/>
    <s v="Unión Europea"/>
    <s v="Unión Europea Bélgica"/>
    <x v="27"/>
    <x v="12"/>
    <x v="10"/>
    <s v="No reportado"/>
    <n v="2024"/>
    <n v="15000"/>
    <n v="600"/>
    <s v="Kgr."/>
  </r>
  <r>
    <x v="0"/>
    <x v="0"/>
    <x v="0"/>
    <s v="Unión Europea"/>
    <x v="1"/>
    <s v="Unión Europea"/>
    <s v="Unión Europea Bélgica"/>
    <x v="49"/>
    <x v="0"/>
    <x v="14"/>
    <s v="No reportado"/>
    <n v="2024"/>
    <n v="11987.8884"/>
    <n v="1366.92"/>
    <s v="Kgr."/>
  </r>
  <r>
    <x v="0"/>
    <x v="0"/>
    <x v="0"/>
    <s v="Unión Europea"/>
    <x v="1"/>
    <s v="Unión Europea"/>
    <s v="Unión Europea Bélgica"/>
    <x v="50"/>
    <x v="5"/>
    <x v="9"/>
    <s v="En conserva"/>
    <n v="2024"/>
    <n v="198800"/>
    <n v="10000"/>
    <s v="Kgr."/>
  </r>
  <r>
    <x v="0"/>
    <x v="0"/>
    <x v="0"/>
    <s v="Unión Europea"/>
    <x v="1"/>
    <s v="Unión Europea"/>
    <s v="Unión Europea Bélgica"/>
    <x v="28"/>
    <x v="3"/>
    <x v="8"/>
    <s v="No reportado"/>
    <n v="2024"/>
    <n v="139848.9"/>
    <n v="15910"/>
    <s v="Kgr."/>
  </r>
  <r>
    <x v="0"/>
    <x v="0"/>
    <x v="0"/>
    <s v="Unión Europea"/>
    <x v="1"/>
    <s v="Unión Europea"/>
    <s v="Unión Europea Bélgica"/>
    <x v="29"/>
    <x v="4"/>
    <x v="11"/>
    <s v="No reportado"/>
    <n v="2024"/>
    <n v="16874.84"/>
    <n v="1108"/>
    <s v="Kgr."/>
  </r>
  <r>
    <x v="0"/>
    <x v="0"/>
    <x v="0"/>
    <s v="Unión Europea"/>
    <x v="1"/>
    <s v="Unión Europea"/>
    <s v="Unión Europea Bélgica"/>
    <x v="30"/>
    <x v="3"/>
    <x v="12"/>
    <s v="No reportado"/>
    <n v="2024"/>
    <n v="6506.5"/>
    <n v="1183"/>
    <s v="Kgr."/>
  </r>
  <r>
    <x v="0"/>
    <x v="0"/>
    <x v="0"/>
    <s v="Unión Europea"/>
    <x v="1"/>
    <s v="Unión Europea"/>
    <s v="Unión Europea Bélgica"/>
    <x v="31"/>
    <x v="3"/>
    <x v="13"/>
    <s v="No reportado"/>
    <n v="2024"/>
    <n v="3877.5"/>
    <n v="110"/>
    <s v="Kgr."/>
  </r>
  <r>
    <x v="0"/>
    <x v="0"/>
    <x v="0"/>
    <s v="Unión Europea"/>
    <x v="1"/>
    <s v="Unión Europea"/>
    <s v="Unión Europea Bélgica"/>
    <x v="32"/>
    <x v="12"/>
    <x v="14"/>
    <s v="No reportado"/>
    <n v="2024"/>
    <n v="5220"/>
    <n v="1200"/>
    <s v="Kgr."/>
  </r>
  <r>
    <x v="0"/>
    <x v="0"/>
    <x v="0"/>
    <s v="Unión Europea"/>
    <x v="1"/>
    <s v="Unión Europea"/>
    <s v="Unión Europea Bélgica"/>
    <x v="51"/>
    <x v="8"/>
    <x v="2"/>
    <s v="No reportado"/>
    <n v="2024"/>
    <n v="141240"/>
    <n v="132000"/>
    <s v="Kgr."/>
  </r>
  <r>
    <x v="0"/>
    <x v="0"/>
    <x v="0"/>
    <s v="Unión Europea"/>
    <x v="1"/>
    <s v="Unión Europea"/>
    <s v="Unión Europea Bélgica"/>
    <x v="33"/>
    <x v="3"/>
    <x v="12"/>
    <s v="No reportado"/>
    <n v="2024"/>
    <n v="2478"/>
    <n v="420"/>
    <s v="Kgr."/>
  </r>
  <r>
    <x v="0"/>
    <x v="0"/>
    <x v="0"/>
    <s v="Unión Europea"/>
    <x v="1"/>
    <s v="Unión Europea"/>
    <s v="Unión Europea Bélgica"/>
    <x v="52"/>
    <x v="12"/>
    <x v="4"/>
    <s v="No reportado"/>
    <n v="2024"/>
    <n v="49395.6"/>
    <n v="2744.2"/>
    <s v="Kgr."/>
  </r>
  <r>
    <x v="0"/>
    <x v="0"/>
    <x v="0"/>
    <s v="Unión Europea"/>
    <x v="1"/>
    <s v="Unión Europea"/>
    <s v="Unión Europea Bélgica"/>
    <x v="35"/>
    <x v="2"/>
    <x v="14"/>
    <s v="No reportado"/>
    <n v="2024"/>
    <n v="63355.6"/>
    <n v="3388"/>
    <s v="Kgr."/>
  </r>
  <r>
    <x v="0"/>
    <x v="0"/>
    <x v="0"/>
    <s v="Unión Europea"/>
    <x v="1"/>
    <s v="Unión Europea"/>
    <s v="Unión Europea Bélgica"/>
    <x v="53"/>
    <x v="1"/>
    <x v="14"/>
    <s v="No reportado"/>
    <n v="2024"/>
    <n v="4555.58"/>
    <n v="601"/>
    <s v="Kgr."/>
  </r>
  <r>
    <x v="0"/>
    <x v="0"/>
    <x v="0"/>
    <s v="Unión Europea"/>
    <x v="1"/>
    <s v="Unión Europea"/>
    <s v="Unión Europea Bélgica"/>
    <x v="36"/>
    <x v="4"/>
    <x v="11"/>
    <s v="No reportado"/>
    <n v="2024"/>
    <n v="23148.9"/>
    <n v="1513"/>
    <s v="Kgr."/>
  </r>
  <r>
    <x v="0"/>
    <x v="0"/>
    <x v="0"/>
    <s v="Unión Europea"/>
    <x v="2"/>
    <s v="Unión Europea"/>
    <s v="Unión Europea Bulgaria"/>
    <x v="54"/>
    <x v="9"/>
    <x v="0"/>
    <s v="No reportado"/>
    <n v="2024"/>
    <n v="1257.21"/>
    <n v="139.69"/>
    <s v="Kgr."/>
  </r>
  <r>
    <x v="0"/>
    <x v="0"/>
    <x v="0"/>
    <s v="Unión Europea"/>
    <x v="2"/>
    <s v="Unión Europea"/>
    <s v="Unión Europea Bulgaria"/>
    <x v="3"/>
    <x v="3"/>
    <x v="0"/>
    <s v="No reportado"/>
    <n v="2024"/>
    <n v="1188"/>
    <n v="120"/>
    <s v="Kgr."/>
  </r>
  <r>
    <x v="0"/>
    <x v="0"/>
    <x v="0"/>
    <s v="Unión Europea"/>
    <x v="2"/>
    <s v="Unión Europea"/>
    <s v="Unión Europea Bulgaria"/>
    <x v="8"/>
    <x v="4"/>
    <x v="2"/>
    <s v="No reportado"/>
    <n v="2024"/>
    <n v="6600"/>
    <n v="5000"/>
    <s v="Kgr."/>
  </r>
  <r>
    <x v="0"/>
    <x v="0"/>
    <x v="0"/>
    <s v="Unión Europea"/>
    <x v="2"/>
    <s v="Unión Europea"/>
    <s v="Unión Europea Bulgaria"/>
    <x v="10"/>
    <x v="3"/>
    <x v="3"/>
    <s v="No reportado"/>
    <n v="2024"/>
    <n v="231"/>
    <n v="10"/>
    <s v="Kgr."/>
  </r>
  <r>
    <x v="0"/>
    <x v="0"/>
    <x v="0"/>
    <s v="Unión Europea"/>
    <x v="2"/>
    <s v="Unión Europea"/>
    <s v="Unión Europea Bulgaria"/>
    <x v="13"/>
    <x v="3"/>
    <x v="0"/>
    <s v="No reportado"/>
    <n v="2024"/>
    <n v="24003"/>
    <n v="1350"/>
    <s v="Kgr."/>
  </r>
  <r>
    <x v="0"/>
    <x v="0"/>
    <x v="0"/>
    <s v="Unión Europea"/>
    <x v="2"/>
    <s v="Unión Europea"/>
    <s v="Unión Europea Bulgaria"/>
    <x v="15"/>
    <x v="7"/>
    <x v="4"/>
    <s v="No reportado"/>
    <n v="2024"/>
    <n v="6407.8"/>
    <n v="457.7"/>
    <s v="Kgr."/>
  </r>
  <r>
    <x v="0"/>
    <x v="0"/>
    <x v="0"/>
    <s v="Unión Europea"/>
    <x v="2"/>
    <s v="Unión Europea"/>
    <s v="Unión Europea Bulgaria"/>
    <x v="17"/>
    <x v="9"/>
    <x v="4"/>
    <s v="No reportado"/>
    <n v="2024"/>
    <n v="20981.759999999998"/>
    <n v="1311.36"/>
    <s v="Kgr."/>
  </r>
  <r>
    <x v="0"/>
    <x v="0"/>
    <x v="0"/>
    <s v="Unión Europea"/>
    <x v="2"/>
    <s v="Unión Europea"/>
    <s v="Unión Europea Bulgaria"/>
    <x v="25"/>
    <x v="5"/>
    <x v="8"/>
    <s v="No reportado"/>
    <n v="2024"/>
    <n v="737125.3284"/>
    <n v="90721.800000000017"/>
    <s v="Kgr."/>
  </r>
  <r>
    <x v="0"/>
    <x v="0"/>
    <x v="0"/>
    <s v="Unión Europea"/>
    <x v="2"/>
    <s v="Unión Europea"/>
    <s v="Unión Europea Bulgaria"/>
    <x v="48"/>
    <x v="3"/>
    <x v="13"/>
    <s v="No reportado"/>
    <n v="2024"/>
    <n v="1886.72"/>
    <n v="176"/>
    <s v="Kgr."/>
  </r>
  <r>
    <x v="0"/>
    <x v="0"/>
    <x v="0"/>
    <s v="Unión Europea"/>
    <x v="2"/>
    <s v="Unión Europea"/>
    <s v="Unión Europea Bulgaria"/>
    <x v="52"/>
    <x v="12"/>
    <x v="4"/>
    <s v="No reportado"/>
    <n v="2024"/>
    <n v="918"/>
    <n v="51"/>
    <s v="Kgr."/>
  </r>
  <r>
    <x v="0"/>
    <x v="0"/>
    <x v="0"/>
    <s v="Unión Europea"/>
    <x v="3"/>
    <s v="Unión Europea"/>
    <s v="Unión Europea Croacia"/>
    <x v="3"/>
    <x v="3"/>
    <x v="0"/>
    <s v="No reportado"/>
    <n v="2024"/>
    <n v="6930"/>
    <n v="700"/>
    <s v="Kgr."/>
  </r>
  <r>
    <x v="0"/>
    <x v="0"/>
    <x v="0"/>
    <s v="Unión Europea"/>
    <x v="3"/>
    <s v="Unión Europea"/>
    <s v="Unión Europea Croacia"/>
    <x v="5"/>
    <x v="5"/>
    <x v="3"/>
    <s v="No reportado"/>
    <n v="2024"/>
    <n v="3805.45"/>
    <n v="93.5"/>
    <s v="Kgr."/>
  </r>
  <r>
    <x v="0"/>
    <x v="0"/>
    <x v="0"/>
    <s v="Unión Europea"/>
    <x v="3"/>
    <s v="Unión Europea"/>
    <s v="Unión Europea Croacia"/>
    <x v="6"/>
    <x v="5"/>
    <x v="4"/>
    <s v="No reportado"/>
    <n v="2024"/>
    <n v="11623.5"/>
    <n v="664.2"/>
    <s v="Kgr."/>
  </r>
  <r>
    <x v="0"/>
    <x v="0"/>
    <x v="0"/>
    <s v="Unión Europea"/>
    <x v="3"/>
    <s v="Unión Europea"/>
    <s v="Unión Europea Croacia"/>
    <x v="7"/>
    <x v="5"/>
    <x v="3"/>
    <s v="No reportado"/>
    <n v="2024"/>
    <n v="760.12"/>
    <n v="15.5"/>
    <s v="Kgr."/>
  </r>
  <r>
    <x v="0"/>
    <x v="0"/>
    <x v="0"/>
    <s v="Unión Europea"/>
    <x v="3"/>
    <s v="Unión Europea"/>
    <s v="Unión Europea Croacia"/>
    <x v="11"/>
    <x v="1"/>
    <x v="4"/>
    <s v="No reportado"/>
    <n v="2024"/>
    <n v="280.82"/>
    <n v="29.56"/>
    <s v="Kgr."/>
  </r>
  <r>
    <x v="0"/>
    <x v="0"/>
    <x v="0"/>
    <s v="Unión Europea"/>
    <x v="3"/>
    <s v="Unión Europea"/>
    <s v="Unión Europea Croacia"/>
    <x v="17"/>
    <x v="9"/>
    <x v="4"/>
    <s v="No reportado"/>
    <n v="2024"/>
    <n v="4503.2"/>
    <n v="281.45"/>
    <s v="Kgr."/>
  </r>
  <r>
    <x v="0"/>
    <x v="0"/>
    <x v="0"/>
    <s v="Unión Europea"/>
    <x v="3"/>
    <s v="Unión Europea"/>
    <s v="Unión Europea Croacia"/>
    <x v="55"/>
    <x v="12"/>
    <x v="4"/>
    <s v="No reportado"/>
    <n v="2024"/>
    <n v="134.32"/>
    <n v="8"/>
    <s v="Kgr."/>
  </r>
  <r>
    <x v="0"/>
    <x v="0"/>
    <x v="0"/>
    <s v="Unión Europea"/>
    <x v="3"/>
    <s v="Unión Europea"/>
    <s v="Unión Europea Croacia"/>
    <x v="25"/>
    <x v="5"/>
    <x v="8"/>
    <s v="No reportado"/>
    <n v="2024"/>
    <n v="904177.47660000005"/>
    <n v="121400.32000000001"/>
    <s v="Kgr."/>
  </r>
  <r>
    <x v="0"/>
    <x v="0"/>
    <x v="0"/>
    <s v="Unión Europea"/>
    <x v="4"/>
    <s v="Unión Europea"/>
    <s v="Unión Europea Chipre"/>
    <x v="56"/>
    <x v="10"/>
    <x v="4"/>
    <s v="No reportado"/>
    <n v="2024"/>
    <n v="93.38"/>
    <n v="11.5"/>
    <s v="Kgr."/>
  </r>
  <r>
    <x v="0"/>
    <x v="0"/>
    <x v="0"/>
    <s v="Unión Europea"/>
    <x v="4"/>
    <s v="Unión Europea"/>
    <s v="Unión Europea Chipre"/>
    <x v="11"/>
    <x v="1"/>
    <x v="4"/>
    <s v="No reportado"/>
    <n v="2024"/>
    <n v="351.5"/>
    <n v="37"/>
    <s v="Kgr."/>
  </r>
  <r>
    <x v="0"/>
    <x v="0"/>
    <x v="0"/>
    <s v="Unión Europea"/>
    <x v="4"/>
    <s v="Unión Europea"/>
    <s v="Unión Europea Chipre"/>
    <x v="17"/>
    <x v="9"/>
    <x v="4"/>
    <s v="No reportado"/>
    <n v="2024"/>
    <n v="40314.239999999998"/>
    <n v="2519.64"/>
    <s v="Kgr."/>
  </r>
  <r>
    <x v="0"/>
    <x v="0"/>
    <x v="0"/>
    <s v="Unión Europea"/>
    <x v="4"/>
    <s v="Unión Europea"/>
    <s v="Unión Europea Chipre"/>
    <x v="41"/>
    <x v="10"/>
    <x v="4"/>
    <s v="No reportado"/>
    <n v="2024"/>
    <n v="888"/>
    <n v="111"/>
    <s v="Kgr."/>
  </r>
  <r>
    <x v="0"/>
    <x v="0"/>
    <x v="0"/>
    <s v="Unión Europea"/>
    <x v="4"/>
    <s v="Unión Europea"/>
    <s v="Unión Europea Chipre"/>
    <x v="19"/>
    <x v="11"/>
    <x v="6"/>
    <s v="No reportado"/>
    <n v="2024"/>
    <n v="1240.2"/>
    <n v="636"/>
    <s v="Ltr."/>
  </r>
  <r>
    <x v="0"/>
    <x v="0"/>
    <x v="0"/>
    <s v="Unión Europea"/>
    <x v="4"/>
    <s v="Unión Europea"/>
    <s v="Unión Europea Chipre"/>
    <x v="24"/>
    <x v="3"/>
    <x v="7"/>
    <s v="No reportado"/>
    <n v="2024"/>
    <n v="780"/>
    <n v="200"/>
    <s v="Ltr."/>
  </r>
  <r>
    <x v="0"/>
    <x v="0"/>
    <x v="0"/>
    <s v="Unión Europea"/>
    <x v="4"/>
    <s v="Unión Europea"/>
    <s v="Unión Europea Chipre"/>
    <x v="25"/>
    <x v="5"/>
    <x v="8"/>
    <s v="No reportado"/>
    <n v="2024"/>
    <n v="109265.88720000001"/>
    <n v="10645.920000000002"/>
    <s v="Kgr."/>
  </r>
  <r>
    <x v="0"/>
    <x v="0"/>
    <x v="0"/>
    <s v="Unión Europea"/>
    <x v="4"/>
    <s v="Unión Europea"/>
    <s v="Unión Europea Chipre"/>
    <x v="52"/>
    <x v="12"/>
    <x v="4"/>
    <s v="No reportado"/>
    <n v="2024"/>
    <n v="630"/>
    <n v="35"/>
    <s v="Kgr."/>
  </r>
  <r>
    <x v="0"/>
    <x v="0"/>
    <x v="0"/>
    <s v="Unión Europea"/>
    <x v="4"/>
    <s v="Unión Europea"/>
    <s v="Unión Europea Chipre"/>
    <x v="35"/>
    <x v="2"/>
    <x v="14"/>
    <s v="No reportado"/>
    <n v="2024"/>
    <n v="1103.3"/>
    <n v="59"/>
    <s v="Kgr."/>
  </r>
  <r>
    <x v="0"/>
    <x v="0"/>
    <x v="0"/>
    <s v="Unión Europea"/>
    <x v="5"/>
    <s v="Unión Europea"/>
    <s v="Unión Europea Checa, República"/>
    <x v="54"/>
    <x v="9"/>
    <x v="0"/>
    <s v="No reportado"/>
    <n v="2024"/>
    <n v="6735.33"/>
    <n v="748.37"/>
    <s v="Kgr."/>
  </r>
  <r>
    <x v="0"/>
    <x v="0"/>
    <x v="0"/>
    <s v="Unión Europea"/>
    <x v="5"/>
    <s v="Unión Europea"/>
    <s v="Unión Europea Checa, República"/>
    <x v="1"/>
    <x v="1"/>
    <x v="0"/>
    <s v="No reportado"/>
    <n v="2024"/>
    <n v="2139.1999999999998"/>
    <n v="140"/>
    <s v="Kgr."/>
  </r>
  <r>
    <x v="0"/>
    <x v="0"/>
    <x v="0"/>
    <s v="Unión Europea"/>
    <x v="5"/>
    <s v="Unión Europea"/>
    <s v="Unión Europea Checa, República"/>
    <x v="57"/>
    <x v="3"/>
    <x v="16"/>
    <s v="No reportado"/>
    <n v="2024"/>
    <n v="900"/>
    <n v="200"/>
    <s v="Kgr."/>
  </r>
  <r>
    <x v="0"/>
    <x v="0"/>
    <x v="0"/>
    <s v="Unión Europea"/>
    <x v="5"/>
    <s v="Unión Europea"/>
    <s v="Unión Europea Checa, República"/>
    <x v="38"/>
    <x v="5"/>
    <x v="1"/>
    <s v="No reportado"/>
    <n v="2024"/>
    <n v="19154"/>
    <n v="7850"/>
    <s v="Kgr."/>
  </r>
  <r>
    <x v="0"/>
    <x v="0"/>
    <x v="0"/>
    <s v="Unión Europea"/>
    <x v="5"/>
    <s v="Unión Europea"/>
    <s v="Unión Europea Checa, República"/>
    <x v="3"/>
    <x v="3"/>
    <x v="0"/>
    <s v="No reportado"/>
    <n v="2024"/>
    <n v="9801"/>
    <n v="990"/>
    <s v="Kgr."/>
  </r>
  <r>
    <x v="0"/>
    <x v="0"/>
    <x v="0"/>
    <s v="Unión Europea"/>
    <x v="5"/>
    <s v="Unión Europea"/>
    <s v="Unión Europea Checa, República"/>
    <x v="5"/>
    <x v="5"/>
    <x v="3"/>
    <s v="No reportado"/>
    <n v="2024"/>
    <n v="15913.7"/>
    <n v="391"/>
    <s v="Kgr."/>
  </r>
  <r>
    <x v="0"/>
    <x v="0"/>
    <x v="0"/>
    <s v="Unión Europea"/>
    <x v="5"/>
    <s v="Unión Europea"/>
    <s v="Unión Europea Checa, República"/>
    <x v="8"/>
    <x v="4"/>
    <x v="2"/>
    <s v="No reportado"/>
    <n v="2024"/>
    <n v="1059960"/>
    <n v="803000"/>
    <s v="Kgr."/>
  </r>
  <r>
    <x v="0"/>
    <x v="0"/>
    <x v="0"/>
    <s v="Unión Europea"/>
    <x v="5"/>
    <s v="Unión Europea"/>
    <s v="Unión Europea Checa, República"/>
    <x v="10"/>
    <x v="3"/>
    <x v="3"/>
    <s v="No reportado"/>
    <n v="2024"/>
    <n v="369.6"/>
    <n v="8"/>
    <s v="Kgr."/>
  </r>
  <r>
    <x v="0"/>
    <x v="0"/>
    <x v="0"/>
    <s v="Unión Europea"/>
    <x v="5"/>
    <s v="Unión Europea"/>
    <s v="Unión Europea Checa, República"/>
    <x v="11"/>
    <x v="1"/>
    <x v="4"/>
    <s v="No reportado"/>
    <n v="2024"/>
    <n v="1343.7749999999999"/>
    <n v="141.44999999999999"/>
    <s v="Kgr."/>
  </r>
  <r>
    <x v="0"/>
    <x v="0"/>
    <x v="0"/>
    <s v="Unión Europea"/>
    <x v="5"/>
    <s v="Unión Europea"/>
    <s v="Unión Europea Checa, República"/>
    <x v="39"/>
    <x v="9"/>
    <x v="0"/>
    <s v="No reportado"/>
    <n v="2024"/>
    <n v="28000"/>
    <n v="2000"/>
    <s v="Kgr."/>
  </r>
  <r>
    <x v="0"/>
    <x v="0"/>
    <x v="0"/>
    <s v="Unión Europea"/>
    <x v="5"/>
    <s v="Unión Europea"/>
    <s v="Unión Europea Checa, República"/>
    <x v="13"/>
    <x v="3"/>
    <x v="0"/>
    <s v="No reportado"/>
    <n v="2024"/>
    <n v="7734.3"/>
    <n v="435"/>
    <s v="Kgr."/>
  </r>
  <r>
    <x v="0"/>
    <x v="0"/>
    <x v="0"/>
    <s v="Unión Europea"/>
    <x v="5"/>
    <s v="Unión Europea"/>
    <s v="Unión Europea Checa, República"/>
    <x v="17"/>
    <x v="9"/>
    <x v="4"/>
    <s v="No reportado"/>
    <n v="2024"/>
    <n v="65652.320000000007"/>
    <n v="4103.2700000000004"/>
    <s v="Kgr."/>
  </r>
  <r>
    <x v="0"/>
    <x v="0"/>
    <x v="0"/>
    <s v="Unión Europea"/>
    <x v="5"/>
    <s v="Unión Europea"/>
    <s v="Unión Europea Checa, República"/>
    <x v="44"/>
    <x v="3"/>
    <x v="7"/>
    <s v="No reportado"/>
    <n v="2024"/>
    <n v="178.61074500000001"/>
    <n v="9.15"/>
    <s v="Ltr."/>
  </r>
  <r>
    <x v="0"/>
    <x v="0"/>
    <x v="0"/>
    <s v="Unión Europea"/>
    <x v="5"/>
    <s v="Unión Europea"/>
    <s v="Unión Europea Checa, República"/>
    <x v="25"/>
    <x v="5"/>
    <x v="8"/>
    <s v="No reportado"/>
    <n v="2024"/>
    <n v="450688.30700000003"/>
    <n v="53840.94"/>
    <s v="Kgr."/>
  </r>
  <r>
    <x v="0"/>
    <x v="0"/>
    <x v="0"/>
    <s v="Unión Europea"/>
    <x v="5"/>
    <s v="Unión Europea"/>
    <s v="Unión Europea Checa, República"/>
    <x v="45"/>
    <x v="5"/>
    <x v="12"/>
    <s v="No reportado"/>
    <n v="2024"/>
    <n v="4.1399999999999997"/>
    <n v="3"/>
    <s v="Kgr."/>
  </r>
  <r>
    <x v="0"/>
    <x v="0"/>
    <x v="0"/>
    <s v="Unión Europea"/>
    <x v="5"/>
    <s v="Unión Europea"/>
    <s v="Unión Europea Checa, República"/>
    <x v="48"/>
    <x v="3"/>
    <x v="13"/>
    <s v="No reportado"/>
    <n v="2024"/>
    <n v="85.76"/>
    <n v="8"/>
    <s v="Kgr."/>
  </r>
  <r>
    <x v="0"/>
    <x v="0"/>
    <x v="0"/>
    <s v="Unión Europea"/>
    <x v="5"/>
    <s v="Unión Europea"/>
    <s v="Unión Europea Checa, República"/>
    <x v="49"/>
    <x v="0"/>
    <x v="14"/>
    <s v="No reportado"/>
    <n v="2024"/>
    <n v="1227.8"/>
    <n v="140"/>
    <s v="Kgr."/>
  </r>
  <r>
    <x v="0"/>
    <x v="0"/>
    <x v="0"/>
    <s v="Unión Europea"/>
    <x v="5"/>
    <s v="Unión Europea"/>
    <s v="Unión Europea Checa, República"/>
    <x v="32"/>
    <x v="12"/>
    <x v="14"/>
    <s v="No reportado"/>
    <n v="2024"/>
    <n v="5220"/>
    <n v="1200"/>
    <s v="Kgr."/>
  </r>
  <r>
    <x v="0"/>
    <x v="0"/>
    <x v="0"/>
    <s v="Unión Europea"/>
    <x v="5"/>
    <s v="Unión Europea"/>
    <s v="Unión Europea Checa, República"/>
    <x v="52"/>
    <x v="12"/>
    <x v="4"/>
    <s v="No reportado"/>
    <n v="2024"/>
    <n v="8172"/>
    <n v="454"/>
    <s v="Kgr."/>
  </r>
  <r>
    <x v="0"/>
    <x v="0"/>
    <x v="0"/>
    <s v="Unión Europea"/>
    <x v="5"/>
    <s v="Unión Europea"/>
    <s v="Unión Europea Checa, República"/>
    <x v="35"/>
    <x v="2"/>
    <x v="14"/>
    <s v="No reportado"/>
    <n v="2024"/>
    <n v="143073.70000000001"/>
    <n v="7651"/>
    <s v="Kgr."/>
  </r>
  <r>
    <x v="0"/>
    <x v="0"/>
    <x v="0"/>
    <s v="Unión Europea"/>
    <x v="5"/>
    <s v="Unión Europea"/>
    <s v="Unión Europea Checa, República"/>
    <x v="58"/>
    <x v="2"/>
    <x v="11"/>
    <s v="No reportado"/>
    <n v="2024"/>
    <n v="61.24"/>
    <n v="2"/>
    <s v="Kgr."/>
  </r>
  <r>
    <x v="0"/>
    <x v="0"/>
    <x v="0"/>
    <s v="Unión Europea"/>
    <x v="6"/>
    <s v="Unión Europea"/>
    <s v="Unión Europea Dinamarca"/>
    <x v="54"/>
    <x v="9"/>
    <x v="0"/>
    <s v="No reportado"/>
    <n v="2024"/>
    <n v="24220.89"/>
    <n v="2691.21"/>
    <s v="Kgr."/>
  </r>
  <r>
    <x v="0"/>
    <x v="0"/>
    <x v="0"/>
    <s v="Unión Europea"/>
    <x v="6"/>
    <s v="Unión Europea"/>
    <s v="Unión Europea Dinamarca"/>
    <x v="0"/>
    <x v="0"/>
    <x v="0"/>
    <s v="No reportado"/>
    <n v="2024"/>
    <n v="38928"/>
    <n v="3244"/>
    <s v="Kgr."/>
  </r>
  <r>
    <x v="0"/>
    <x v="0"/>
    <x v="0"/>
    <s v="Unión Europea"/>
    <x v="6"/>
    <s v="Unión Europea"/>
    <s v="Unión Europea Dinamarca"/>
    <x v="1"/>
    <x v="1"/>
    <x v="0"/>
    <s v="No reportado"/>
    <n v="2024"/>
    <n v="916.8"/>
    <n v="60"/>
    <s v="Kgr."/>
  </r>
  <r>
    <x v="0"/>
    <x v="0"/>
    <x v="0"/>
    <s v="Unión Europea"/>
    <x v="6"/>
    <s v="Unión Europea"/>
    <s v="Unión Europea Dinamarca"/>
    <x v="2"/>
    <x v="2"/>
    <x v="1"/>
    <s v="No reportado"/>
    <n v="2024"/>
    <n v="3600"/>
    <n v="1440"/>
    <s v="Kgr."/>
  </r>
  <r>
    <x v="0"/>
    <x v="0"/>
    <x v="0"/>
    <s v="Unión Europea"/>
    <x v="6"/>
    <s v="Unión Europea"/>
    <s v="Unión Europea Dinamarca"/>
    <x v="37"/>
    <x v="9"/>
    <x v="15"/>
    <s v="No reportado"/>
    <n v="2024"/>
    <n v="11750"/>
    <n v="2.35"/>
    <s v="Kgr."/>
  </r>
  <r>
    <x v="0"/>
    <x v="0"/>
    <x v="0"/>
    <s v="Unión Europea"/>
    <x v="6"/>
    <s v="Unión Europea"/>
    <s v="Unión Europea Dinamarca"/>
    <x v="59"/>
    <x v="6"/>
    <x v="2"/>
    <s v="No reportado"/>
    <n v="2024"/>
    <n v="41436"/>
    <n v="18416"/>
    <s v="Kgr."/>
  </r>
  <r>
    <x v="0"/>
    <x v="0"/>
    <x v="0"/>
    <s v="Unión Europea"/>
    <x v="6"/>
    <s v="Unión Europea"/>
    <s v="Unión Europea Dinamarca"/>
    <x v="3"/>
    <x v="3"/>
    <x v="0"/>
    <s v="No reportado"/>
    <n v="2024"/>
    <n v="290070"/>
    <n v="29300"/>
    <s v="Kgr."/>
  </r>
  <r>
    <x v="0"/>
    <x v="0"/>
    <x v="0"/>
    <s v="Unión Europea"/>
    <x v="6"/>
    <s v="Unión Europea"/>
    <s v="Unión Europea Dinamarca"/>
    <x v="5"/>
    <x v="5"/>
    <x v="3"/>
    <s v="No reportado"/>
    <n v="2024"/>
    <n v="12454.2"/>
    <n v="306"/>
    <s v="Kgr."/>
  </r>
  <r>
    <x v="0"/>
    <x v="0"/>
    <x v="0"/>
    <s v="Unión Europea"/>
    <x v="6"/>
    <s v="Unión Europea"/>
    <s v="Unión Europea Dinamarca"/>
    <x v="7"/>
    <x v="5"/>
    <x v="3"/>
    <s v="No reportado"/>
    <n v="2024"/>
    <n v="1900.3"/>
    <n v="38.75"/>
    <s v="Kgr."/>
  </r>
  <r>
    <x v="0"/>
    <x v="0"/>
    <x v="0"/>
    <s v="Unión Europea"/>
    <x v="6"/>
    <s v="Unión Europea"/>
    <s v="Unión Europea Dinamarca"/>
    <x v="8"/>
    <x v="4"/>
    <x v="2"/>
    <s v="No reportado"/>
    <n v="2024"/>
    <n v="155760"/>
    <n v="118000"/>
    <s v="Kgr."/>
  </r>
  <r>
    <x v="0"/>
    <x v="0"/>
    <x v="0"/>
    <s v="Unión Europea"/>
    <x v="6"/>
    <s v="Unión Europea"/>
    <s v="Unión Europea Dinamarca"/>
    <x v="9"/>
    <x v="2"/>
    <x v="0"/>
    <s v="No reportado"/>
    <n v="2024"/>
    <n v="50080"/>
    <n v="6260"/>
    <s v="Kgr."/>
  </r>
  <r>
    <x v="0"/>
    <x v="0"/>
    <x v="0"/>
    <s v="Unión Europea"/>
    <x v="6"/>
    <s v="Unión Europea"/>
    <s v="Unión Europea Dinamarca"/>
    <x v="10"/>
    <x v="3"/>
    <x v="3"/>
    <s v="No reportado"/>
    <n v="2024"/>
    <n v="115.5"/>
    <n v="5"/>
    <s v="Kgr."/>
  </r>
  <r>
    <x v="0"/>
    <x v="0"/>
    <x v="0"/>
    <s v="Unión Europea"/>
    <x v="6"/>
    <s v="Unión Europea"/>
    <s v="Unión Europea Dinamarca"/>
    <x v="11"/>
    <x v="1"/>
    <x v="4"/>
    <s v="No reportado"/>
    <n v="2024"/>
    <n v="33343.195"/>
    <n v="3509.81"/>
    <s v="Kgr."/>
  </r>
  <r>
    <x v="0"/>
    <x v="0"/>
    <x v="0"/>
    <s v="Unión Europea"/>
    <x v="6"/>
    <s v="Unión Europea"/>
    <s v="Unión Europea Dinamarca"/>
    <x v="39"/>
    <x v="9"/>
    <x v="0"/>
    <s v="No reportado"/>
    <n v="2024"/>
    <n v="56000"/>
    <n v="4000"/>
    <s v="Kgr."/>
  </r>
  <r>
    <x v="0"/>
    <x v="0"/>
    <x v="0"/>
    <s v="Unión Europea"/>
    <x v="6"/>
    <s v="Unión Europea"/>
    <s v="Unión Europea Dinamarca"/>
    <x v="13"/>
    <x v="3"/>
    <x v="0"/>
    <s v="No reportado"/>
    <n v="2024"/>
    <n v="14668.5"/>
    <n v="825"/>
    <s v="Kgr."/>
  </r>
  <r>
    <x v="0"/>
    <x v="0"/>
    <x v="0"/>
    <s v="Unión Europea"/>
    <x v="6"/>
    <s v="Unión Europea"/>
    <s v="Unión Europea Dinamarca"/>
    <x v="15"/>
    <x v="7"/>
    <x v="4"/>
    <s v="No reportado"/>
    <n v="2024"/>
    <n v="6916"/>
    <n v="494"/>
    <s v="Kgr."/>
  </r>
  <r>
    <x v="0"/>
    <x v="0"/>
    <x v="0"/>
    <s v="Unión Europea"/>
    <x v="6"/>
    <s v="Unión Europea"/>
    <s v="Unión Europea Dinamarca"/>
    <x v="17"/>
    <x v="9"/>
    <x v="4"/>
    <s v="No reportado"/>
    <n v="2024"/>
    <n v="2592583.36"/>
    <n v="162036.46"/>
    <s v="Kgr."/>
  </r>
  <r>
    <x v="0"/>
    <x v="0"/>
    <x v="0"/>
    <s v="Unión Europea"/>
    <x v="6"/>
    <s v="Unión Europea"/>
    <s v="Unión Europea Dinamarca"/>
    <x v="41"/>
    <x v="10"/>
    <x v="4"/>
    <s v="No reportado"/>
    <n v="2024"/>
    <n v="168"/>
    <n v="21"/>
    <s v="Kgr."/>
  </r>
  <r>
    <x v="0"/>
    <x v="0"/>
    <x v="0"/>
    <s v="Unión Europea"/>
    <x v="6"/>
    <s v="Unión Europea"/>
    <s v="Unión Europea Dinamarca"/>
    <x v="55"/>
    <x v="12"/>
    <x v="4"/>
    <s v="No reportado"/>
    <n v="2024"/>
    <n v="1731.049"/>
    <n v="103.1"/>
    <s v="Kgr."/>
  </r>
  <r>
    <x v="0"/>
    <x v="0"/>
    <x v="0"/>
    <s v="Unión Europea"/>
    <x v="6"/>
    <s v="Unión Europea"/>
    <s v="Unión Europea Dinamarca"/>
    <x v="18"/>
    <x v="10"/>
    <x v="4"/>
    <s v="No reportado"/>
    <n v="2024"/>
    <n v="5400"/>
    <n v="600"/>
    <s v="Kgr."/>
  </r>
  <r>
    <x v="0"/>
    <x v="0"/>
    <x v="0"/>
    <s v="Unión Europea"/>
    <x v="6"/>
    <s v="Unión Europea"/>
    <s v="Unión Europea Dinamarca"/>
    <x v="20"/>
    <x v="3"/>
    <x v="0"/>
    <s v="No reportado"/>
    <n v="2024"/>
    <n v="4550"/>
    <n v="500"/>
    <s v="Kgr."/>
  </r>
  <r>
    <x v="0"/>
    <x v="0"/>
    <x v="0"/>
    <s v="Unión Europea"/>
    <x v="6"/>
    <s v="Unión Europea"/>
    <s v="Unión Europea Dinamarca"/>
    <x v="21"/>
    <x v="3"/>
    <x v="0"/>
    <s v="No reportado"/>
    <n v="2024"/>
    <n v="2790"/>
    <n v="300"/>
    <s v="Kgr."/>
  </r>
  <r>
    <x v="0"/>
    <x v="0"/>
    <x v="0"/>
    <s v="Unión Europea"/>
    <x v="6"/>
    <s v="Unión Europea"/>
    <s v="Unión Europea Dinamarca"/>
    <x v="22"/>
    <x v="3"/>
    <x v="0"/>
    <s v="No reportado"/>
    <n v="2024"/>
    <n v="3724"/>
    <n v="490"/>
    <s v="Kgr."/>
  </r>
  <r>
    <x v="0"/>
    <x v="0"/>
    <x v="0"/>
    <s v="Unión Europea"/>
    <x v="6"/>
    <s v="Unión Europea"/>
    <s v="Unión Europea Dinamarca"/>
    <x v="23"/>
    <x v="2"/>
    <x v="0"/>
    <s v="No reportado"/>
    <n v="2024"/>
    <n v="2090"/>
    <n v="190"/>
    <s v="Kgr."/>
  </r>
  <r>
    <x v="0"/>
    <x v="0"/>
    <x v="0"/>
    <s v="Unión Europea"/>
    <x v="6"/>
    <s v="Unión Europea"/>
    <s v="Unión Europea Dinamarca"/>
    <x v="24"/>
    <x v="3"/>
    <x v="7"/>
    <s v="No reportado"/>
    <n v="2024"/>
    <n v="53040"/>
    <n v="13600"/>
    <s v="Ltr."/>
  </r>
  <r>
    <x v="0"/>
    <x v="0"/>
    <x v="0"/>
    <s v="Unión Europea"/>
    <x v="6"/>
    <s v="Unión Europea"/>
    <s v="Unión Europea Dinamarca"/>
    <x v="25"/>
    <x v="5"/>
    <x v="8"/>
    <s v="No reportado"/>
    <n v="2024"/>
    <n v="4643770.0467999997"/>
    <n v="456669.45"/>
    <s v="Kgr."/>
  </r>
  <r>
    <x v="0"/>
    <x v="0"/>
    <x v="0"/>
    <s v="Unión Europea"/>
    <x v="6"/>
    <s v="Unión Europea"/>
    <s v="Unión Europea Dinamarca"/>
    <x v="27"/>
    <x v="12"/>
    <x v="10"/>
    <s v="No reportado"/>
    <n v="2024"/>
    <n v="100000"/>
    <n v="4000"/>
    <s v="Kgr."/>
  </r>
  <r>
    <x v="0"/>
    <x v="0"/>
    <x v="0"/>
    <s v="Unión Europea"/>
    <x v="6"/>
    <s v="Unión Europea"/>
    <s v="Unión Europea Dinamarca"/>
    <x v="49"/>
    <x v="0"/>
    <x v="14"/>
    <s v="No reportado"/>
    <n v="2024"/>
    <n v="1718.9199999999998"/>
    <n v="196"/>
    <s v="Kgr."/>
  </r>
  <r>
    <x v="0"/>
    <x v="0"/>
    <x v="0"/>
    <s v="Unión Europea"/>
    <x v="6"/>
    <s v="Unión Europea"/>
    <s v="Unión Europea Dinamarca"/>
    <x v="28"/>
    <x v="3"/>
    <x v="8"/>
    <s v="No reportado"/>
    <n v="2024"/>
    <n v="302.37599999999998"/>
    <n v="34.4"/>
    <s v="Kgr."/>
  </r>
  <r>
    <x v="0"/>
    <x v="0"/>
    <x v="0"/>
    <s v="Unión Europea"/>
    <x v="6"/>
    <s v="Unión Europea"/>
    <s v="Unión Europea Dinamarca"/>
    <x v="30"/>
    <x v="3"/>
    <x v="12"/>
    <s v="No reportado"/>
    <n v="2024"/>
    <n v="16.5"/>
    <n v="3"/>
    <s v="Kgr."/>
  </r>
  <r>
    <x v="0"/>
    <x v="0"/>
    <x v="0"/>
    <s v="Unión Europea"/>
    <x v="6"/>
    <s v="Unión Europea"/>
    <s v="Unión Europea Dinamarca"/>
    <x v="32"/>
    <x v="12"/>
    <x v="14"/>
    <s v="No reportado"/>
    <n v="2024"/>
    <n v="2392.5"/>
    <n v="550"/>
    <s v="Kgr."/>
  </r>
  <r>
    <x v="0"/>
    <x v="0"/>
    <x v="0"/>
    <s v="Unión Europea"/>
    <x v="6"/>
    <s v="Unión Europea"/>
    <s v="Unión Europea Dinamarca"/>
    <x v="33"/>
    <x v="3"/>
    <x v="12"/>
    <s v="No reportado"/>
    <n v="2024"/>
    <n v="11.8"/>
    <n v="2"/>
    <s v="Kgr."/>
  </r>
  <r>
    <x v="0"/>
    <x v="0"/>
    <x v="0"/>
    <s v="Unión Europea"/>
    <x v="6"/>
    <s v="Unión Europea"/>
    <s v="Unión Europea Dinamarca"/>
    <x v="34"/>
    <x v="12"/>
    <x v="4"/>
    <s v="No reportado"/>
    <n v="2024"/>
    <n v="5000"/>
    <n v="500"/>
    <s v="Kgr."/>
  </r>
  <r>
    <x v="0"/>
    <x v="0"/>
    <x v="0"/>
    <s v="Unión Europea"/>
    <x v="6"/>
    <s v="Unión Europea"/>
    <s v="Unión Europea Dinamarca"/>
    <x v="53"/>
    <x v="1"/>
    <x v="14"/>
    <s v="No reportado"/>
    <n v="2024"/>
    <n v="5578.88"/>
    <n v="736"/>
    <s v="Kgr."/>
  </r>
  <r>
    <x v="0"/>
    <x v="0"/>
    <x v="0"/>
    <s v="Unión Europea"/>
    <x v="7"/>
    <s v="Unión Europea"/>
    <s v="Unión Europea Estonia"/>
    <x v="1"/>
    <x v="1"/>
    <x v="0"/>
    <s v="No reportado"/>
    <n v="2024"/>
    <n v="595.91999999999996"/>
    <n v="39"/>
    <s v="Kgr."/>
  </r>
  <r>
    <x v="0"/>
    <x v="0"/>
    <x v="0"/>
    <s v="Unión Europea"/>
    <x v="7"/>
    <s v="Unión Europea"/>
    <s v="Unión Europea Estonia"/>
    <x v="8"/>
    <x v="4"/>
    <x v="2"/>
    <s v="No reportado"/>
    <n v="2024"/>
    <n v="306240"/>
    <n v="232000"/>
    <s v="Kgr."/>
  </r>
  <r>
    <x v="0"/>
    <x v="0"/>
    <x v="0"/>
    <s v="Unión Europea"/>
    <x v="7"/>
    <s v="Unión Europea"/>
    <s v="Unión Europea Estonia"/>
    <x v="10"/>
    <x v="3"/>
    <x v="3"/>
    <s v="No reportado"/>
    <n v="2024"/>
    <n v="369.6"/>
    <n v="8"/>
    <s v="Kgr."/>
  </r>
  <r>
    <x v="0"/>
    <x v="0"/>
    <x v="0"/>
    <s v="Unión Europea"/>
    <x v="7"/>
    <s v="Unión Europea"/>
    <s v="Unión Europea Estonia"/>
    <x v="40"/>
    <x v="4"/>
    <x v="2"/>
    <s v="No reportado"/>
    <n v="2024"/>
    <n v="848137.5"/>
    <n v="236250"/>
    <s v="Kgr."/>
  </r>
  <r>
    <x v="0"/>
    <x v="0"/>
    <x v="0"/>
    <s v="Unión Europea"/>
    <x v="7"/>
    <s v="Unión Europea"/>
    <s v="Unión Europea Estonia"/>
    <x v="13"/>
    <x v="3"/>
    <x v="0"/>
    <s v="No reportado"/>
    <n v="2024"/>
    <n v="1066.8"/>
    <n v="60"/>
    <s v="Kgr."/>
  </r>
  <r>
    <x v="0"/>
    <x v="0"/>
    <x v="0"/>
    <s v="Unión Europea"/>
    <x v="7"/>
    <s v="Unión Europea"/>
    <s v="Unión Europea Estonia"/>
    <x v="17"/>
    <x v="9"/>
    <x v="4"/>
    <s v="No reportado"/>
    <n v="2024"/>
    <n v="43040.639999999999"/>
    <n v="2690.04"/>
    <s v="Kgr."/>
  </r>
  <r>
    <x v="0"/>
    <x v="0"/>
    <x v="0"/>
    <s v="Unión Europea"/>
    <x v="7"/>
    <s v="Unión Europea"/>
    <s v="Unión Europea Estonia"/>
    <x v="44"/>
    <x v="3"/>
    <x v="7"/>
    <s v="No reportado"/>
    <n v="2024"/>
    <n v="263.52404999999999"/>
    <n v="13.5"/>
    <s v="Ltr."/>
  </r>
  <r>
    <x v="0"/>
    <x v="0"/>
    <x v="0"/>
    <s v="Unión Europea"/>
    <x v="7"/>
    <s v="Unión Europea"/>
    <s v="Unión Europea Estonia"/>
    <x v="25"/>
    <x v="5"/>
    <x v="8"/>
    <s v="No reportado"/>
    <n v="2024"/>
    <n v="612493.78620000009"/>
    <n v="64500.020000000004"/>
    <s v="Kgr."/>
  </r>
  <r>
    <x v="0"/>
    <x v="0"/>
    <x v="0"/>
    <s v="Unión Europea"/>
    <x v="8"/>
    <s v="Unión Europea"/>
    <s v="Unión Europea Finlandia"/>
    <x v="0"/>
    <x v="0"/>
    <x v="0"/>
    <s v="No reportado"/>
    <n v="2024"/>
    <n v="24324"/>
    <n v="2027"/>
    <s v="Kgr."/>
  </r>
  <r>
    <x v="0"/>
    <x v="0"/>
    <x v="0"/>
    <s v="Unión Europea"/>
    <x v="8"/>
    <s v="Unión Europea"/>
    <s v="Unión Europea Finlandia"/>
    <x v="2"/>
    <x v="2"/>
    <x v="1"/>
    <s v="No reportado"/>
    <n v="2024"/>
    <n v="3425"/>
    <n v="1370"/>
    <s v="Kgr."/>
  </r>
  <r>
    <x v="0"/>
    <x v="0"/>
    <x v="0"/>
    <s v="Unión Europea"/>
    <x v="8"/>
    <s v="Unión Europea"/>
    <s v="Unión Europea Finlandia"/>
    <x v="38"/>
    <x v="5"/>
    <x v="1"/>
    <s v="No reportado"/>
    <n v="2024"/>
    <n v="97.6"/>
    <n v="40"/>
    <s v="Kgr."/>
  </r>
  <r>
    <x v="0"/>
    <x v="0"/>
    <x v="0"/>
    <s v="Unión Europea"/>
    <x v="8"/>
    <s v="Unión Europea"/>
    <s v="Unión Europea Finlandia"/>
    <x v="59"/>
    <x v="6"/>
    <x v="2"/>
    <s v="No reportado"/>
    <n v="2024"/>
    <n v="34560"/>
    <n v="15360"/>
    <s v="Kgr."/>
  </r>
  <r>
    <x v="0"/>
    <x v="0"/>
    <x v="0"/>
    <s v="Unión Europea"/>
    <x v="8"/>
    <s v="Unión Europea"/>
    <s v="Unión Europea Finlandia"/>
    <x v="8"/>
    <x v="4"/>
    <x v="2"/>
    <s v="No reportado"/>
    <n v="2024"/>
    <n v="121440"/>
    <n v="92000"/>
    <s v="Kgr."/>
  </r>
  <r>
    <x v="0"/>
    <x v="0"/>
    <x v="0"/>
    <s v="Unión Europea"/>
    <x v="8"/>
    <s v="Unión Europea"/>
    <s v="Unión Europea Finlandia"/>
    <x v="10"/>
    <x v="3"/>
    <x v="3"/>
    <s v="No reportado"/>
    <n v="2024"/>
    <n v="115.5"/>
    <n v="5"/>
    <s v="Kgr."/>
  </r>
  <r>
    <x v="0"/>
    <x v="0"/>
    <x v="0"/>
    <s v="Unión Europea"/>
    <x v="8"/>
    <s v="Unión Europea"/>
    <s v="Unión Europea Finlandia"/>
    <x v="11"/>
    <x v="1"/>
    <x v="4"/>
    <s v="No reportado"/>
    <n v="2024"/>
    <n v="1165.8399999999999"/>
    <n v="122.72"/>
    <s v="Kgr."/>
  </r>
  <r>
    <x v="0"/>
    <x v="0"/>
    <x v="0"/>
    <s v="Unión Europea"/>
    <x v="8"/>
    <s v="Unión Europea"/>
    <s v="Unión Europea Finlandia"/>
    <x v="13"/>
    <x v="3"/>
    <x v="0"/>
    <s v="No reportado"/>
    <n v="2024"/>
    <n v="14135.1"/>
    <n v="795"/>
    <s v="Kgr."/>
  </r>
  <r>
    <x v="0"/>
    <x v="0"/>
    <x v="0"/>
    <s v="Unión Europea"/>
    <x v="8"/>
    <s v="Unión Europea"/>
    <s v="Unión Europea Finlandia"/>
    <x v="17"/>
    <x v="9"/>
    <x v="4"/>
    <s v="No reportado"/>
    <n v="2024"/>
    <n v="862133.76000000001"/>
    <n v="53883.360000000001"/>
    <s v="Kgr."/>
  </r>
  <r>
    <x v="0"/>
    <x v="0"/>
    <x v="0"/>
    <s v="Unión Europea"/>
    <x v="8"/>
    <s v="Unión Europea"/>
    <s v="Unión Europea Finlandia"/>
    <x v="55"/>
    <x v="12"/>
    <x v="4"/>
    <s v="No reportado"/>
    <n v="2024"/>
    <n v="8.3949999999999996"/>
    <n v="0.5"/>
    <s v="Kgr."/>
  </r>
  <r>
    <x v="0"/>
    <x v="0"/>
    <x v="0"/>
    <s v="Unión Europea"/>
    <x v="8"/>
    <s v="Unión Europea"/>
    <s v="Unión Europea Finlandia"/>
    <x v="18"/>
    <x v="10"/>
    <x v="4"/>
    <s v="No reportado"/>
    <n v="2024"/>
    <n v="1800"/>
    <n v="200"/>
    <s v="Kgr."/>
  </r>
  <r>
    <x v="0"/>
    <x v="0"/>
    <x v="0"/>
    <s v="Unión Europea"/>
    <x v="8"/>
    <s v="Unión Europea"/>
    <s v="Unión Europea Finlandia"/>
    <x v="19"/>
    <x v="11"/>
    <x v="6"/>
    <s v="No reportado"/>
    <n v="2024"/>
    <n v="358.8"/>
    <n v="184"/>
    <s v="Ltr."/>
  </r>
  <r>
    <x v="0"/>
    <x v="0"/>
    <x v="0"/>
    <s v="Unión Europea"/>
    <x v="8"/>
    <s v="Unión Europea"/>
    <s v="Unión Europea Finlandia"/>
    <x v="24"/>
    <x v="3"/>
    <x v="7"/>
    <s v="No reportado"/>
    <n v="2024"/>
    <n v="1950"/>
    <n v="500"/>
    <s v="Ltr."/>
  </r>
  <r>
    <x v="0"/>
    <x v="0"/>
    <x v="0"/>
    <s v="Unión Europea"/>
    <x v="8"/>
    <s v="Unión Europea"/>
    <s v="Unión Europea Finlandia"/>
    <x v="25"/>
    <x v="5"/>
    <x v="8"/>
    <s v="No reportado"/>
    <n v="2024"/>
    <n v="705357.2916"/>
    <n v="66144.84"/>
    <s v="Kgr."/>
  </r>
  <r>
    <x v="0"/>
    <x v="0"/>
    <x v="0"/>
    <s v="Unión Europea"/>
    <x v="8"/>
    <s v="Unión Europea"/>
    <s v="Unión Europea Finlandia"/>
    <x v="45"/>
    <x v="5"/>
    <x v="12"/>
    <s v="No reportado"/>
    <n v="2024"/>
    <n v="9.66"/>
    <n v="7"/>
    <s v="Kgr."/>
  </r>
  <r>
    <x v="0"/>
    <x v="0"/>
    <x v="0"/>
    <s v="Unión Europea"/>
    <x v="8"/>
    <s v="Unión Europea"/>
    <s v="Unión Europea Finlandia"/>
    <x v="60"/>
    <x v="9"/>
    <x v="9"/>
    <s v="No reportado"/>
    <n v="2024"/>
    <n v="239031"/>
    <n v="36774"/>
    <s v="Kgr."/>
  </r>
  <r>
    <x v="0"/>
    <x v="0"/>
    <x v="0"/>
    <s v="Unión Europea"/>
    <x v="8"/>
    <s v="Unión Europea"/>
    <s v="Unión Europea Finlandia"/>
    <x v="61"/>
    <x v="12"/>
    <x v="9"/>
    <s v="En conserva"/>
    <n v="2024"/>
    <n v="77"/>
    <n v="7"/>
    <s v="Kgr."/>
  </r>
  <r>
    <x v="0"/>
    <x v="0"/>
    <x v="0"/>
    <s v="Unión Europea"/>
    <x v="8"/>
    <s v="Unión Europea"/>
    <s v="Unión Europea Finlandia"/>
    <x v="52"/>
    <x v="12"/>
    <x v="4"/>
    <s v="No reportado"/>
    <n v="2024"/>
    <n v="20822.399999999998"/>
    <n v="1156.8"/>
    <s v="Kgr."/>
  </r>
  <r>
    <x v="0"/>
    <x v="0"/>
    <x v="0"/>
    <s v="Unión Europea"/>
    <x v="8"/>
    <s v="Unión Europea"/>
    <s v="Unión Europea Finlandia"/>
    <x v="53"/>
    <x v="1"/>
    <x v="14"/>
    <s v="No reportado"/>
    <n v="2024"/>
    <n v="7860.46"/>
    <n v="1037"/>
    <s v="Kgr."/>
  </r>
  <r>
    <x v="0"/>
    <x v="0"/>
    <x v="0"/>
    <s v="Unión Europea"/>
    <x v="9"/>
    <s v="Unión Europea"/>
    <s v="Unión Europea Francia"/>
    <x v="54"/>
    <x v="9"/>
    <x v="0"/>
    <s v="No reportado"/>
    <n v="2024"/>
    <n v="2555.64"/>
    <n v="283.95999999999998"/>
    <s v="Kgr."/>
  </r>
  <r>
    <x v="0"/>
    <x v="0"/>
    <x v="0"/>
    <s v="Unión Europea"/>
    <x v="9"/>
    <s v="Unión Europea"/>
    <s v="Unión Europea Francia"/>
    <x v="0"/>
    <x v="0"/>
    <x v="0"/>
    <s v="No reportado"/>
    <n v="2024"/>
    <n v="87600"/>
    <n v="7300"/>
    <s v="Kgr."/>
  </r>
  <r>
    <x v="0"/>
    <x v="0"/>
    <x v="0"/>
    <s v="Unión Europea"/>
    <x v="9"/>
    <s v="Unión Europea"/>
    <s v="Unión Europea Francia"/>
    <x v="1"/>
    <x v="1"/>
    <x v="0"/>
    <s v="No reportado"/>
    <n v="2024"/>
    <n v="2979.6"/>
    <n v="195"/>
    <s v="Kgr."/>
  </r>
  <r>
    <x v="0"/>
    <x v="0"/>
    <x v="0"/>
    <s v="Unión Europea"/>
    <x v="9"/>
    <s v="Unión Europea"/>
    <s v="Unión Europea Francia"/>
    <x v="62"/>
    <x v="2"/>
    <x v="0"/>
    <s v="No reportado"/>
    <n v="2024"/>
    <n v="20000"/>
    <n v="2000"/>
    <s v="Kgr."/>
  </r>
  <r>
    <x v="0"/>
    <x v="0"/>
    <x v="0"/>
    <s v="Unión Europea"/>
    <x v="9"/>
    <s v="Unión Europea"/>
    <s v="Unión Europea Francia"/>
    <x v="63"/>
    <x v="2"/>
    <x v="0"/>
    <s v="No reportado"/>
    <n v="2024"/>
    <n v="110.7"/>
    <n v="10"/>
    <s v="Kgr."/>
  </r>
  <r>
    <x v="0"/>
    <x v="0"/>
    <x v="0"/>
    <s v="Unión Europea"/>
    <x v="9"/>
    <s v="Unión Europea"/>
    <s v="Unión Europea Francia"/>
    <x v="57"/>
    <x v="3"/>
    <x v="16"/>
    <s v="No reportado"/>
    <n v="2024"/>
    <n v="2070"/>
    <n v="460"/>
    <s v="Kgr."/>
  </r>
  <r>
    <x v="0"/>
    <x v="0"/>
    <x v="0"/>
    <s v="Unión Europea"/>
    <x v="9"/>
    <s v="Unión Europea"/>
    <s v="Unión Europea Francia"/>
    <x v="64"/>
    <x v="4"/>
    <x v="9"/>
    <s v="No reportado"/>
    <n v="2024"/>
    <n v="13795.6"/>
    <n v="7580"/>
    <s v="Kgr."/>
  </r>
  <r>
    <x v="0"/>
    <x v="0"/>
    <x v="0"/>
    <s v="Unión Europea"/>
    <x v="9"/>
    <s v="Unión Europea"/>
    <s v="Unión Europea Francia"/>
    <x v="2"/>
    <x v="2"/>
    <x v="1"/>
    <s v="No reportado"/>
    <n v="2024"/>
    <n v="2225"/>
    <n v="890"/>
    <s v="Kgr."/>
  </r>
  <r>
    <x v="0"/>
    <x v="0"/>
    <x v="0"/>
    <s v="Unión Europea"/>
    <x v="9"/>
    <s v="Unión Europea"/>
    <s v="Unión Europea Francia"/>
    <x v="56"/>
    <x v="10"/>
    <x v="4"/>
    <s v="No reportado"/>
    <n v="2024"/>
    <n v="1468.9079999999999"/>
    <n v="180.9"/>
    <s v="Kgr."/>
  </r>
  <r>
    <x v="0"/>
    <x v="0"/>
    <x v="0"/>
    <s v="Unión Europea"/>
    <x v="9"/>
    <s v="Unión Europea"/>
    <s v="Unión Europea Francia"/>
    <x v="37"/>
    <x v="9"/>
    <x v="15"/>
    <s v="No reportado"/>
    <n v="2024"/>
    <n v="55"/>
    <n v="1.0999999999999999E-2"/>
    <s v="Kgr."/>
  </r>
  <r>
    <x v="0"/>
    <x v="0"/>
    <x v="0"/>
    <s v="Unión Europea"/>
    <x v="9"/>
    <s v="Unión Europea"/>
    <s v="Unión Europea Francia"/>
    <x v="38"/>
    <x v="5"/>
    <x v="1"/>
    <s v="No reportado"/>
    <n v="2024"/>
    <n v="2269.1999999999998"/>
    <n v="930"/>
    <s v="Kgr."/>
  </r>
  <r>
    <x v="0"/>
    <x v="0"/>
    <x v="0"/>
    <s v="Unión Europea"/>
    <x v="9"/>
    <s v="Unión Europea"/>
    <s v="Unión Europea Francia"/>
    <x v="65"/>
    <x v="3"/>
    <x v="2"/>
    <s v="No reportado"/>
    <n v="2024"/>
    <n v="54725"/>
    <n v="19900"/>
    <s v="Kgr."/>
  </r>
  <r>
    <x v="0"/>
    <x v="0"/>
    <x v="0"/>
    <s v="Unión Europea"/>
    <x v="9"/>
    <s v="Unión Europea"/>
    <s v="Unión Europea Francia"/>
    <x v="66"/>
    <x v="8"/>
    <x v="17"/>
    <s v="No reportado"/>
    <n v="2024"/>
    <n v="129.02000000000001"/>
    <n v="2"/>
    <s v="Kgr."/>
  </r>
  <r>
    <x v="0"/>
    <x v="0"/>
    <x v="0"/>
    <s v="Unión Europea"/>
    <x v="9"/>
    <s v="Unión Europea"/>
    <s v="Unión Europea Francia"/>
    <x v="3"/>
    <x v="3"/>
    <x v="0"/>
    <s v="No reportado"/>
    <n v="2024"/>
    <n v="19800"/>
    <n v="2000"/>
    <s v="Kgr."/>
  </r>
  <r>
    <x v="0"/>
    <x v="0"/>
    <x v="0"/>
    <s v="Unión Europea"/>
    <x v="9"/>
    <s v="Unión Europea"/>
    <s v="Unión Europea Francia"/>
    <x v="4"/>
    <x v="4"/>
    <x v="2"/>
    <s v="No reportado"/>
    <n v="2024"/>
    <n v="486000"/>
    <n v="405000"/>
    <s v="Kgr."/>
  </r>
  <r>
    <x v="0"/>
    <x v="0"/>
    <x v="0"/>
    <s v="Unión Europea"/>
    <x v="9"/>
    <s v="Unión Europea"/>
    <s v="Unión Europea Francia"/>
    <x v="5"/>
    <x v="5"/>
    <x v="3"/>
    <s v="No reportado"/>
    <n v="2024"/>
    <n v="638138.6"/>
    <n v="16128"/>
    <s v="Kgr."/>
  </r>
  <r>
    <x v="0"/>
    <x v="0"/>
    <x v="0"/>
    <s v="Unión Europea"/>
    <x v="9"/>
    <s v="Unión Europea"/>
    <s v="Unión Europea Francia"/>
    <x v="6"/>
    <x v="5"/>
    <x v="4"/>
    <s v="No reportado"/>
    <n v="2024"/>
    <n v="36275.050000000003"/>
    <n v="2072.86"/>
    <s v="Kgr."/>
  </r>
  <r>
    <x v="0"/>
    <x v="0"/>
    <x v="0"/>
    <s v="Unión Europea"/>
    <x v="9"/>
    <s v="Unión Europea"/>
    <s v="Unión Europea Francia"/>
    <x v="7"/>
    <x v="5"/>
    <x v="3"/>
    <s v="No reportado"/>
    <n v="2024"/>
    <n v="542558.94999999995"/>
    <n v="11723.75"/>
    <s v="Kgr."/>
  </r>
  <r>
    <x v="0"/>
    <x v="0"/>
    <x v="0"/>
    <s v="Unión Europea"/>
    <x v="9"/>
    <s v="Unión Europea"/>
    <s v="Unión Europea Francia"/>
    <x v="8"/>
    <x v="4"/>
    <x v="2"/>
    <s v="No reportado"/>
    <n v="2024"/>
    <n v="4744080"/>
    <n v="3594000"/>
    <s v="Kgr."/>
  </r>
  <r>
    <x v="0"/>
    <x v="0"/>
    <x v="0"/>
    <s v="Unión Europea"/>
    <x v="9"/>
    <s v="Unión Europea"/>
    <s v="Unión Europea Francia"/>
    <x v="9"/>
    <x v="2"/>
    <x v="0"/>
    <s v="No reportado"/>
    <n v="2024"/>
    <n v="229920"/>
    <n v="28740"/>
    <s v="Kgr."/>
  </r>
  <r>
    <x v="0"/>
    <x v="0"/>
    <x v="0"/>
    <s v="Unión Europea"/>
    <x v="9"/>
    <s v="Unión Europea"/>
    <s v="Unión Europea Francia"/>
    <x v="10"/>
    <x v="3"/>
    <x v="3"/>
    <s v="No reportado"/>
    <n v="2024"/>
    <n v="93993.9"/>
    <n v="2157"/>
    <s v="Kgr."/>
  </r>
  <r>
    <x v="0"/>
    <x v="0"/>
    <x v="0"/>
    <s v="Unión Europea"/>
    <x v="9"/>
    <s v="Unión Europea"/>
    <s v="Unión Europea Francia"/>
    <x v="11"/>
    <x v="1"/>
    <x v="4"/>
    <s v="No reportado"/>
    <n v="2024"/>
    <n v="35377.620000000003"/>
    <n v="3723.96"/>
    <s v="Kgr."/>
  </r>
  <r>
    <x v="0"/>
    <x v="0"/>
    <x v="0"/>
    <s v="Unión Europea"/>
    <x v="9"/>
    <s v="Unión Europea"/>
    <s v="Unión Europea Francia"/>
    <x v="12"/>
    <x v="6"/>
    <x v="5"/>
    <s v="No reportado"/>
    <n v="2024"/>
    <n v="210"/>
    <n v="30"/>
    <s v="Kgr."/>
  </r>
  <r>
    <x v="0"/>
    <x v="0"/>
    <x v="0"/>
    <s v="Unión Europea"/>
    <x v="9"/>
    <s v="Unión Europea"/>
    <s v="Unión Europea Francia"/>
    <x v="39"/>
    <x v="9"/>
    <x v="0"/>
    <s v="No reportado"/>
    <n v="2024"/>
    <n v="350000"/>
    <n v="25000"/>
    <s v="Kgr."/>
  </r>
  <r>
    <x v="0"/>
    <x v="0"/>
    <x v="0"/>
    <s v="Unión Europea"/>
    <x v="9"/>
    <s v="Unión Europea"/>
    <s v="Unión Europea Francia"/>
    <x v="40"/>
    <x v="4"/>
    <x v="2"/>
    <s v="No reportado"/>
    <n v="2024"/>
    <n v="508379.9"/>
    <n v="141610"/>
    <s v="Kgr."/>
  </r>
  <r>
    <x v="0"/>
    <x v="0"/>
    <x v="0"/>
    <s v="Unión Europea"/>
    <x v="9"/>
    <s v="Unión Europea"/>
    <s v="Unión Europea Francia"/>
    <x v="67"/>
    <x v="0"/>
    <x v="2"/>
    <s v="No reportado"/>
    <n v="2024"/>
    <n v="138450"/>
    <n v="71000"/>
    <s v="Kgr."/>
  </r>
  <r>
    <x v="0"/>
    <x v="0"/>
    <x v="0"/>
    <s v="Unión Europea"/>
    <x v="9"/>
    <s v="Unión Europea"/>
    <s v="Unión Europea Francia"/>
    <x v="68"/>
    <x v="6"/>
    <x v="15"/>
    <s v="No reportado"/>
    <n v="2024"/>
    <n v="289000"/>
    <n v="34000"/>
    <s v="Kgr."/>
  </r>
  <r>
    <x v="0"/>
    <x v="0"/>
    <x v="0"/>
    <s v="Unión Europea"/>
    <x v="9"/>
    <s v="Unión Europea"/>
    <s v="Unión Europea Francia"/>
    <x v="69"/>
    <x v="13"/>
    <x v="9"/>
    <s v="En conserva"/>
    <n v="2024"/>
    <n v="305200"/>
    <n v="20000"/>
    <s v="Kgr."/>
  </r>
  <r>
    <x v="0"/>
    <x v="0"/>
    <x v="0"/>
    <s v="Unión Europea"/>
    <x v="9"/>
    <s v="Unión Europea"/>
    <s v="Unión Europea Francia"/>
    <x v="13"/>
    <x v="3"/>
    <x v="0"/>
    <s v="No reportado"/>
    <n v="2024"/>
    <n v="36271.199999999997"/>
    <n v="2040"/>
    <s v="Kgr."/>
  </r>
  <r>
    <x v="0"/>
    <x v="0"/>
    <x v="0"/>
    <s v="Unión Europea"/>
    <x v="9"/>
    <s v="Unión Europea"/>
    <s v="Unión Europea Francia"/>
    <x v="14"/>
    <x v="0"/>
    <x v="4"/>
    <s v="No reportado"/>
    <n v="2024"/>
    <n v="72.319999999999993"/>
    <n v="4"/>
    <s v="Kgr."/>
  </r>
  <r>
    <x v="0"/>
    <x v="0"/>
    <x v="0"/>
    <s v="Unión Europea"/>
    <x v="9"/>
    <s v="Unión Europea"/>
    <s v="Unión Europea Francia"/>
    <x v="70"/>
    <x v="2"/>
    <x v="4"/>
    <s v="No reportado"/>
    <n v="2024"/>
    <n v="1888844.4580000003"/>
    <n v="225399.1"/>
    <s v="Kgr."/>
  </r>
  <r>
    <x v="0"/>
    <x v="0"/>
    <x v="0"/>
    <s v="Unión Europea"/>
    <x v="9"/>
    <s v="Unión Europea"/>
    <s v="Unión Europea Francia"/>
    <x v="71"/>
    <x v="7"/>
    <x v="4"/>
    <s v="No reportado"/>
    <n v="2024"/>
    <n v="1635"/>
    <n v="109"/>
    <s v="Kgr."/>
  </r>
  <r>
    <x v="0"/>
    <x v="0"/>
    <x v="0"/>
    <s v="Unión Europea"/>
    <x v="9"/>
    <s v="Unión Europea"/>
    <s v="Unión Europea Francia"/>
    <x v="15"/>
    <x v="7"/>
    <x v="4"/>
    <s v="No reportado"/>
    <n v="2024"/>
    <n v="1358"/>
    <n v="97"/>
    <s v="Kgr."/>
  </r>
  <r>
    <x v="0"/>
    <x v="0"/>
    <x v="0"/>
    <s v="Unión Europea"/>
    <x v="9"/>
    <s v="Unión Europea"/>
    <s v="Unión Europea Francia"/>
    <x v="16"/>
    <x v="8"/>
    <x v="4"/>
    <s v="No reportado"/>
    <n v="2024"/>
    <n v="340.56"/>
    <n v="30.96"/>
    <s v="Kgr."/>
  </r>
  <r>
    <x v="0"/>
    <x v="0"/>
    <x v="0"/>
    <s v="Unión Europea"/>
    <x v="9"/>
    <s v="Unión Europea"/>
    <s v="Unión Europea Francia"/>
    <x v="17"/>
    <x v="9"/>
    <x v="4"/>
    <s v="No reportado"/>
    <n v="2024"/>
    <n v="4654283.3600000003"/>
    <n v="290892.71000000002"/>
    <s v="Kgr."/>
  </r>
  <r>
    <x v="0"/>
    <x v="0"/>
    <x v="0"/>
    <s v="Unión Europea"/>
    <x v="9"/>
    <s v="Unión Europea"/>
    <s v="Unión Europea Francia"/>
    <x v="41"/>
    <x v="10"/>
    <x v="4"/>
    <s v="No reportado"/>
    <n v="2024"/>
    <n v="2456"/>
    <n v="307"/>
    <s v="Kgr."/>
  </r>
  <r>
    <x v="0"/>
    <x v="0"/>
    <x v="0"/>
    <s v="Unión Europea"/>
    <x v="9"/>
    <s v="Unión Europea"/>
    <s v="Unión Europea Francia"/>
    <x v="55"/>
    <x v="12"/>
    <x v="4"/>
    <s v="No reportado"/>
    <n v="2024"/>
    <n v="587.65"/>
    <n v="35"/>
    <s v="Kgr."/>
  </r>
  <r>
    <x v="0"/>
    <x v="0"/>
    <x v="0"/>
    <s v="Unión Europea"/>
    <x v="9"/>
    <s v="Unión Europea"/>
    <s v="Unión Europea Francia"/>
    <x v="42"/>
    <x v="13"/>
    <x v="4"/>
    <s v="No reportado"/>
    <n v="2024"/>
    <n v="40500"/>
    <n v="2500"/>
    <s v="Kgr."/>
  </r>
  <r>
    <x v="0"/>
    <x v="0"/>
    <x v="0"/>
    <s v="Unión Europea"/>
    <x v="9"/>
    <s v="Unión Europea"/>
    <s v="Unión Europea Francia"/>
    <x v="18"/>
    <x v="10"/>
    <x v="4"/>
    <s v="No reportado"/>
    <n v="2024"/>
    <n v="2250"/>
    <n v="250"/>
    <s v="Kgr."/>
  </r>
  <r>
    <x v="0"/>
    <x v="0"/>
    <x v="0"/>
    <s v="Unión Europea"/>
    <x v="9"/>
    <s v="Unión Europea"/>
    <s v="Unión Europea Francia"/>
    <x v="19"/>
    <x v="11"/>
    <x v="6"/>
    <s v="No reportado"/>
    <n v="2024"/>
    <n v="25.35"/>
    <n v="13"/>
    <s v="Ltr."/>
  </r>
  <r>
    <x v="0"/>
    <x v="0"/>
    <x v="0"/>
    <s v="Unión Europea"/>
    <x v="9"/>
    <s v="Unión Europea"/>
    <s v="Unión Europea Francia"/>
    <x v="20"/>
    <x v="3"/>
    <x v="0"/>
    <s v="No reportado"/>
    <n v="2024"/>
    <n v="168350"/>
    <n v="18500"/>
    <s v="Kgr."/>
  </r>
  <r>
    <x v="0"/>
    <x v="0"/>
    <x v="0"/>
    <s v="Unión Europea"/>
    <x v="9"/>
    <s v="Unión Europea"/>
    <s v="Unión Europea Francia"/>
    <x v="21"/>
    <x v="3"/>
    <x v="0"/>
    <s v="No reportado"/>
    <n v="2024"/>
    <n v="11150.7"/>
    <n v="1199"/>
    <s v="Kgr."/>
  </r>
  <r>
    <x v="0"/>
    <x v="0"/>
    <x v="0"/>
    <s v="Unión Europea"/>
    <x v="9"/>
    <s v="Unión Europea"/>
    <s v="Unión Europea Francia"/>
    <x v="22"/>
    <x v="3"/>
    <x v="0"/>
    <s v="No reportado"/>
    <n v="2024"/>
    <n v="23537.200000000001"/>
    <n v="3097"/>
    <s v="Kgr."/>
  </r>
  <r>
    <x v="0"/>
    <x v="0"/>
    <x v="0"/>
    <s v="Unión Europea"/>
    <x v="9"/>
    <s v="Unión Europea"/>
    <s v="Unión Europea Francia"/>
    <x v="23"/>
    <x v="2"/>
    <x v="0"/>
    <s v="No reportado"/>
    <n v="2024"/>
    <n v="73040"/>
    <n v="6640"/>
    <s v="Kgr."/>
  </r>
  <r>
    <x v="0"/>
    <x v="0"/>
    <x v="0"/>
    <s v="Unión Europea"/>
    <x v="9"/>
    <s v="Unión Europea"/>
    <s v="Unión Europea Francia"/>
    <x v="43"/>
    <x v="6"/>
    <x v="4"/>
    <s v="No reportado"/>
    <n v="2024"/>
    <n v="35706.800000000003"/>
    <n v="2006"/>
    <s v="Kgr."/>
  </r>
  <r>
    <x v="0"/>
    <x v="0"/>
    <x v="0"/>
    <s v="Unión Europea"/>
    <x v="9"/>
    <s v="Unión Europea"/>
    <s v="Unión Europea Francia"/>
    <x v="72"/>
    <x v="4"/>
    <x v="2"/>
    <s v="No reportado"/>
    <n v="2024"/>
    <n v="1921446.8"/>
    <n v="980330"/>
    <s v="Kgr."/>
  </r>
  <r>
    <x v="0"/>
    <x v="0"/>
    <x v="0"/>
    <s v="Unión Europea"/>
    <x v="9"/>
    <s v="Unión Europea"/>
    <s v="Unión Europea Francia"/>
    <x v="24"/>
    <x v="3"/>
    <x v="7"/>
    <s v="No reportado"/>
    <n v="2024"/>
    <n v="6280560"/>
    <n v="1610400"/>
    <s v="Ltr."/>
  </r>
  <r>
    <x v="0"/>
    <x v="0"/>
    <x v="0"/>
    <s v="Unión Europea"/>
    <x v="9"/>
    <s v="Unión Europea"/>
    <s v="Unión Europea Francia"/>
    <x v="44"/>
    <x v="3"/>
    <x v="7"/>
    <s v="No reportado"/>
    <n v="2024"/>
    <n v="31537.972695"/>
    <n v="1615.65"/>
    <s v="Ltr."/>
  </r>
  <r>
    <x v="0"/>
    <x v="0"/>
    <x v="0"/>
    <s v="Unión Europea"/>
    <x v="9"/>
    <s v="Unión Europea"/>
    <s v="Unión Europea Francia"/>
    <x v="25"/>
    <x v="5"/>
    <x v="8"/>
    <s v="No reportado"/>
    <n v="2024"/>
    <n v="70222023.921829641"/>
    <n v="7597087.1633333331"/>
    <s v="Kgr."/>
  </r>
  <r>
    <x v="0"/>
    <x v="0"/>
    <x v="0"/>
    <s v="Unión Europea"/>
    <x v="9"/>
    <s v="Unión Europea"/>
    <s v="Unión Europea Francia"/>
    <x v="45"/>
    <x v="5"/>
    <x v="12"/>
    <s v="No reportado"/>
    <n v="2024"/>
    <n v="11851.439999999999"/>
    <n v="8588"/>
    <s v="Kgr."/>
  </r>
  <r>
    <x v="0"/>
    <x v="0"/>
    <x v="0"/>
    <s v="Unión Europea"/>
    <x v="9"/>
    <s v="Unión Europea"/>
    <s v="Unión Europea Francia"/>
    <x v="73"/>
    <x v="12"/>
    <x v="14"/>
    <s v="No reportado"/>
    <n v="2024"/>
    <n v="456"/>
    <n v="57"/>
    <s v="Kgr."/>
  </r>
  <r>
    <x v="0"/>
    <x v="0"/>
    <x v="0"/>
    <s v="Unión Europea"/>
    <x v="9"/>
    <s v="Unión Europea"/>
    <s v="Unión Europea Francia"/>
    <x v="48"/>
    <x v="3"/>
    <x v="13"/>
    <s v="No reportado"/>
    <n v="2024"/>
    <n v="59378.080000000002"/>
    <n v="5539"/>
    <s v="Kgr."/>
  </r>
  <r>
    <x v="0"/>
    <x v="0"/>
    <x v="0"/>
    <s v="Unión Europea"/>
    <x v="9"/>
    <s v="Unión Europea"/>
    <s v="Unión Europea Francia"/>
    <x v="26"/>
    <x v="9"/>
    <x v="9"/>
    <s v="No reportado"/>
    <n v="2024"/>
    <n v="595000.04200000002"/>
    <n v="2125000.15"/>
    <s v="Kgr."/>
  </r>
  <r>
    <x v="0"/>
    <x v="0"/>
    <x v="0"/>
    <s v="Unión Europea"/>
    <x v="9"/>
    <s v="Unión Europea"/>
    <s v="Unión Europea Francia"/>
    <x v="27"/>
    <x v="12"/>
    <x v="10"/>
    <s v="No reportado"/>
    <n v="2024"/>
    <n v="300000"/>
    <n v="12000"/>
    <s v="Kgr."/>
  </r>
  <r>
    <x v="0"/>
    <x v="0"/>
    <x v="0"/>
    <s v="Unión Europea"/>
    <x v="9"/>
    <s v="Unión Europea"/>
    <s v="Unión Europea Francia"/>
    <x v="74"/>
    <x v="4"/>
    <x v="2"/>
    <s v="No reportado"/>
    <n v="2024"/>
    <n v="88508"/>
    <n v="30520"/>
    <s v="Kgr."/>
  </r>
  <r>
    <x v="0"/>
    <x v="0"/>
    <x v="0"/>
    <s v="Unión Europea"/>
    <x v="9"/>
    <s v="Unión Europea"/>
    <s v="Unión Europea Francia"/>
    <x v="49"/>
    <x v="0"/>
    <x v="14"/>
    <s v="No reportado"/>
    <n v="2024"/>
    <n v="636386.27999999991"/>
    <n v="72564"/>
    <s v="Kgr."/>
  </r>
  <r>
    <x v="0"/>
    <x v="0"/>
    <x v="0"/>
    <s v="Unión Europea"/>
    <x v="9"/>
    <s v="Unión Europea"/>
    <s v="Unión Europea Francia"/>
    <x v="75"/>
    <x v="4"/>
    <x v="2"/>
    <s v="No reportado"/>
    <n v="2024"/>
    <n v="3095650"/>
    <n v="3065000"/>
    <s v="Kgr."/>
  </r>
  <r>
    <x v="0"/>
    <x v="0"/>
    <x v="0"/>
    <s v="Unión Europea"/>
    <x v="9"/>
    <s v="Unión Europea"/>
    <s v="Unión Europea Francia"/>
    <x v="76"/>
    <x v="6"/>
    <x v="18"/>
    <s v="No reportado"/>
    <n v="2024"/>
    <n v="67080"/>
    <n v="5160"/>
    <s v="Kgr."/>
  </r>
  <r>
    <x v="0"/>
    <x v="0"/>
    <x v="0"/>
    <s v="Unión Europea"/>
    <x v="9"/>
    <s v="Unión Europea"/>
    <s v="Unión Europea Francia"/>
    <x v="50"/>
    <x v="5"/>
    <x v="9"/>
    <s v="En conserva"/>
    <n v="2024"/>
    <n v="795200"/>
    <n v="40000"/>
    <s v="Kgr."/>
  </r>
  <r>
    <x v="0"/>
    <x v="0"/>
    <x v="0"/>
    <s v="Unión Europea"/>
    <x v="9"/>
    <s v="Unión Europea"/>
    <s v="Unión Europea Francia"/>
    <x v="28"/>
    <x v="3"/>
    <x v="8"/>
    <s v="No reportado"/>
    <n v="2024"/>
    <n v="166684.76999999999"/>
    <n v="18963"/>
    <s v="Kgr."/>
  </r>
  <r>
    <x v="0"/>
    <x v="0"/>
    <x v="0"/>
    <s v="Unión Europea"/>
    <x v="9"/>
    <s v="Unión Europea"/>
    <s v="Unión Europea Francia"/>
    <x v="29"/>
    <x v="4"/>
    <x v="11"/>
    <s v="No reportado"/>
    <n v="2024"/>
    <n v="419099.14"/>
    <n v="27518"/>
    <s v="Kgr."/>
  </r>
  <r>
    <x v="0"/>
    <x v="0"/>
    <x v="0"/>
    <s v="Unión Europea"/>
    <x v="9"/>
    <s v="Unión Europea"/>
    <s v="Unión Europea Francia"/>
    <x v="30"/>
    <x v="3"/>
    <x v="12"/>
    <s v="No reportado"/>
    <n v="2024"/>
    <n v="79931.5"/>
    <n v="14533"/>
    <s v="Kgr."/>
  </r>
  <r>
    <x v="0"/>
    <x v="0"/>
    <x v="0"/>
    <s v="Unión Europea"/>
    <x v="9"/>
    <s v="Unión Europea"/>
    <s v="Unión Europea Francia"/>
    <x v="77"/>
    <x v="2"/>
    <x v="2"/>
    <s v="No reportado"/>
    <n v="2024"/>
    <n v="14850"/>
    <n v="15000"/>
    <s v="Kgr."/>
  </r>
  <r>
    <x v="0"/>
    <x v="0"/>
    <x v="0"/>
    <s v="Unión Europea"/>
    <x v="9"/>
    <s v="Unión Europea"/>
    <s v="Unión Europea Francia"/>
    <x v="78"/>
    <x v="10"/>
    <x v="5"/>
    <s v="No reportado"/>
    <n v="2024"/>
    <n v="168.3"/>
    <n v="17"/>
    <s v="Kgr."/>
  </r>
  <r>
    <x v="0"/>
    <x v="0"/>
    <x v="0"/>
    <s v="Unión Europea"/>
    <x v="9"/>
    <s v="Unión Europea"/>
    <s v="Unión Europea Francia"/>
    <x v="31"/>
    <x v="3"/>
    <x v="13"/>
    <s v="No reportado"/>
    <n v="2024"/>
    <n v="12690"/>
    <n v="360"/>
    <s v="Kgr."/>
  </r>
  <r>
    <x v="0"/>
    <x v="0"/>
    <x v="0"/>
    <s v="Unión Europea"/>
    <x v="9"/>
    <s v="Unión Europea"/>
    <s v="Unión Europea Francia"/>
    <x v="32"/>
    <x v="12"/>
    <x v="14"/>
    <s v="No reportado"/>
    <n v="2024"/>
    <n v="58724.999999999993"/>
    <n v="13500"/>
    <s v="Kgr."/>
  </r>
  <r>
    <x v="0"/>
    <x v="0"/>
    <x v="0"/>
    <s v="Unión Europea"/>
    <x v="9"/>
    <s v="Unión Europea"/>
    <s v="Unión Europea Francia"/>
    <x v="51"/>
    <x v="8"/>
    <x v="2"/>
    <s v="No reportado"/>
    <n v="2024"/>
    <n v="277130"/>
    <n v="259000"/>
    <s v="Kgr."/>
  </r>
  <r>
    <x v="0"/>
    <x v="0"/>
    <x v="0"/>
    <s v="Unión Europea"/>
    <x v="9"/>
    <s v="Unión Europea"/>
    <s v="Unión Europea Francia"/>
    <x v="33"/>
    <x v="3"/>
    <x v="12"/>
    <s v="No reportado"/>
    <n v="2024"/>
    <n v="14266.2"/>
    <n v="2418"/>
    <s v="Kgr."/>
  </r>
  <r>
    <x v="0"/>
    <x v="0"/>
    <x v="0"/>
    <s v="Unión Europea"/>
    <x v="9"/>
    <s v="Unión Europea"/>
    <s v="Unión Europea Francia"/>
    <x v="52"/>
    <x v="12"/>
    <x v="4"/>
    <s v="No reportado"/>
    <n v="2024"/>
    <n v="57924"/>
    <n v="3218"/>
    <s v="Kgr."/>
  </r>
  <r>
    <x v="0"/>
    <x v="0"/>
    <x v="0"/>
    <s v="Unión Europea"/>
    <x v="9"/>
    <s v="Unión Europea"/>
    <s v="Unión Europea Francia"/>
    <x v="35"/>
    <x v="2"/>
    <x v="14"/>
    <s v="No reportado"/>
    <n v="2024"/>
    <n v="308718.3"/>
    <n v="16509"/>
    <s v="Kgr."/>
  </r>
  <r>
    <x v="0"/>
    <x v="0"/>
    <x v="0"/>
    <s v="Unión Europea"/>
    <x v="9"/>
    <s v="Unión Europea"/>
    <s v="Unión Europea Francia"/>
    <x v="53"/>
    <x v="1"/>
    <x v="14"/>
    <s v="No reportado"/>
    <n v="2024"/>
    <n v="352985.44"/>
    <n v="46568"/>
    <s v="Kgr."/>
  </r>
  <r>
    <x v="0"/>
    <x v="0"/>
    <x v="0"/>
    <s v="Unión Europea"/>
    <x v="9"/>
    <s v="Unión Europea"/>
    <s v="Unión Europea Francia"/>
    <x v="58"/>
    <x v="2"/>
    <x v="11"/>
    <s v="No reportado"/>
    <n v="2024"/>
    <n v="4807.34"/>
    <n v="157"/>
    <s v="Kgr."/>
  </r>
  <r>
    <x v="0"/>
    <x v="0"/>
    <x v="0"/>
    <s v="Unión Europea"/>
    <x v="9"/>
    <s v="Unión Europea"/>
    <s v="Unión Europea Francia"/>
    <x v="36"/>
    <x v="4"/>
    <x v="11"/>
    <s v="No reportado"/>
    <n v="2024"/>
    <n v="406536.30000000005"/>
    <n v="26571"/>
    <s v="Kgr."/>
  </r>
  <r>
    <x v="0"/>
    <x v="0"/>
    <x v="0"/>
    <s v="Unión Europea"/>
    <x v="10"/>
    <s v="Unión Europea"/>
    <s v="Unión Europea Alemania"/>
    <x v="54"/>
    <x v="9"/>
    <x v="0"/>
    <s v="No reportado"/>
    <n v="2024"/>
    <n v="6203.61"/>
    <n v="689.29"/>
    <s v="Kgr."/>
  </r>
  <r>
    <x v="0"/>
    <x v="0"/>
    <x v="0"/>
    <s v="Unión Europea"/>
    <x v="10"/>
    <s v="Unión Europea"/>
    <s v="Unión Europea Alemania"/>
    <x v="0"/>
    <x v="0"/>
    <x v="0"/>
    <s v="No reportado"/>
    <n v="2024"/>
    <n v="121644"/>
    <n v="10137"/>
    <s v="Kgr."/>
  </r>
  <r>
    <x v="0"/>
    <x v="0"/>
    <x v="0"/>
    <s v="Unión Europea"/>
    <x v="10"/>
    <s v="Unión Europea"/>
    <s v="Unión Europea Alemania"/>
    <x v="1"/>
    <x v="1"/>
    <x v="0"/>
    <s v="No reportado"/>
    <n v="2024"/>
    <n v="435327.19999999995"/>
    <n v="28490"/>
    <s v="Kgr."/>
  </r>
  <r>
    <x v="0"/>
    <x v="0"/>
    <x v="0"/>
    <s v="Unión Europea"/>
    <x v="10"/>
    <s v="Unión Europea"/>
    <s v="Unión Europea Alemania"/>
    <x v="62"/>
    <x v="2"/>
    <x v="0"/>
    <s v="No reportado"/>
    <n v="2024"/>
    <n v="10000"/>
    <n v="1000"/>
    <s v="Kgr."/>
  </r>
  <r>
    <x v="0"/>
    <x v="0"/>
    <x v="0"/>
    <s v="Unión Europea"/>
    <x v="10"/>
    <s v="Unión Europea"/>
    <s v="Unión Europea Alemania"/>
    <x v="63"/>
    <x v="2"/>
    <x v="0"/>
    <s v="No reportado"/>
    <n v="2024"/>
    <n v="7195.5"/>
    <n v="650"/>
    <s v="Kgr."/>
  </r>
  <r>
    <x v="0"/>
    <x v="0"/>
    <x v="0"/>
    <s v="Unión Europea"/>
    <x v="10"/>
    <s v="Unión Europea"/>
    <s v="Unión Europea Alemania"/>
    <x v="57"/>
    <x v="3"/>
    <x v="16"/>
    <s v="No reportado"/>
    <n v="2024"/>
    <n v="225"/>
    <n v="50"/>
    <s v="Kgr."/>
  </r>
  <r>
    <x v="0"/>
    <x v="0"/>
    <x v="0"/>
    <s v="Unión Europea"/>
    <x v="10"/>
    <s v="Unión Europea"/>
    <s v="Unión Europea Alemania"/>
    <x v="79"/>
    <x v="1"/>
    <x v="16"/>
    <s v="No reportado"/>
    <n v="2024"/>
    <n v="3634"/>
    <n v="460"/>
    <s v="Kgr."/>
  </r>
  <r>
    <x v="0"/>
    <x v="0"/>
    <x v="0"/>
    <s v="Unión Europea"/>
    <x v="10"/>
    <s v="Unión Europea"/>
    <s v="Unión Europea Alemania"/>
    <x v="2"/>
    <x v="2"/>
    <x v="1"/>
    <s v="No reportado"/>
    <n v="2024"/>
    <n v="13300"/>
    <n v="5320"/>
    <s v="Kgr."/>
  </r>
  <r>
    <x v="0"/>
    <x v="0"/>
    <x v="0"/>
    <s v="Unión Europea"/>
    <x v="10"/>
    <s v="Unión Europea"/>
    <s v="Unión Europea Alemania"/>
    <x v="56"/>
    <x v="10"/>
    <x v="4"/>
    <s v="No reportado"/>
    <n v="2024"/>
    <n v="106022.84"/>
    <n v="13057"/>
    <s v="Kgr."/>
  </r>
  <r>
    <x v="0"/>
    <x v="0"/>
    <x v="0"/>
    <s v="Unión Europea"/>
    <x v="10"/>
    <s v="Unión Europea"/>
    <s v="Unión Europea Alemania"/>
    <x v="37"/>
    <x v="9"/>
    <x v="15"/>
    <s v="No reportado"/>
    <n v="2024"/>
    <n v="1620"/>
    <n v="0.32400000000000001"/>
    <s v="Kgr."/>
  </r>
  <r>
    <x v="0"/>
    <x v="0"/>
    <x v="0"/>
    <s v="Unión Europea"/>
    <x v="10"/>
    <s v="Unión Europea"/>
    <s v="Unión Europea Alemania"/>
    <x v="38"/>
    <x v="5"/>
    <x v="1"/>
    <s v="No reportado"/>
    <n v="2024"/>
    <n v="36097.360000000001"/>
    <n v="14794"/>
    <s v="Kgr."/>
  </r>
  <r>
    <x v="0"/>
    <x v="0"/>
    <x v="0"/>
    <s v="Unión Europea"/>
    <x v="10"/>
    <s v="Unión Europea"/>
    <s v="Unión Europea Alemania"/>
    <x v="3"/>
    <x v="3"/>
    <x v="0"/>
    <s v="No reportado"/>
    <n v="2024"/>
    <n v="60984"/>
    <n v="6160"/>
    <s v="Kgr."/>
  </r>
  <r>
    <x v="0"/>
    <x v="0"/>
    <x v="0"/>
    <s v="Unión Europea"/>
    <x v="10"/>
    <s v="Unión Europea"/>
    <s v="Unión Europea Alemania"/>
    <x v="80"/>
    <x v="6"/>
    <x v="0"/>
    <s v="No reportado"/>
    <n v="2024"/>
    <n v="24230"/>
    <n v="1010"/>
    <s v="Kgr."/>
  </r>
  <r>
    <x v="0"/>
    <x v="0"/>
    <x v="0"/>
    <s v="Unión Europea"/>
    <x v="10"/>
    <s v="Unión Europea"/>
    <s v="Unión Europea Alemania"/>
    <x v="4"/>
    <x v="4"/>
    <x v="2"/>
    <s v="No reportado"/>
    <n v="2024"/>
    <n v="11040"/>
    <n v="9200"/>
    <s v="Kgr."/>
  </r>
  <r>
    <x v="0"/>
    <x v="0"/>
    <x v="0"/>
    <s v="Unión Europea"/>
    <x v="10"/>
    <s v="Unión Europea"/>
    <s v="Unión Europea Alemania"/>
    <x v="5"/>
    <x v="5"/>
    <x v="3"/>
    <s v="No reportado"/>
    <n v="2024"/>
    <n v="20881.849999999999"/>
    <n v="520.5"/>
    <s v="Kgr."/>
  </r>
  <r>
    <x v="0"/>
    <x v="0"/>
    <x v="0"/>
    <s v="Unión Europea"/>
    <x v="10"/>
    <s v="Unión Europea"/>
    <s v="Unión Europea Alemania"/>
    <x v="6"/>
    <x v="5"/>
    <x v="4"/>
    <s v="No reportado"/>
    <n v="2024"/>
    <n v="12320.525"/>
    <n v="704.03"/>
    <s v="Kgr."/>
  </r>
  <r>
    <x v="0"/>
    <x v="0"/>
    <x v="0"/>
    <s v="Unión Europea"/>
    <x v="10"/>
    <s v="Unión Europea"/>
    <s v="Unión Europea Alemania"/>
    <x v="7"/>
    <x v="5"/>
    <x v="3"/>
    <s v="No reportado"/>
    <n v="2024"/>
    <n v="27582.22"/>
    <n v="630.5"/>
    <s v="Kgr."/>
  </r>
  <r>
    <x v="0"/>
    <x v="0"/>
    <x v="0"/>
    <s v="Unión Europea"/>
    <x v="10"/>
    <s v="Unión Europea"/>
    <s v="Unión Europea Alemania"/>
    <x v="8"/>
    <x v="4"/>
    <x v="2"/>
    <s v="No reportado"/>
    <n v="2024"/>
    <n v="4379760"/>
    <n v="3318000"/>
    <s v="Kgr."/>
  </r>
  <r>
    <x v="0"/>
    <x v="0"/>
    <x v="0"/>
    <s v="Unión Europea"/>
    <x v="10"/>
    <s v="Unión Europea"/>
    <s v="Unión Europea Alemania"/>
    <x v="9"/>
    <x v="2"/>
    <x v="0"/>
    <s v="No reportado"/>
    <n v="2024"/>
    <n v="112000"/>
    <n v="14000"/>
    <s v="Kgr."/>
  </r>
  <r>
    <x v="0"/>
    <x v="0"/>
    <x v="0"/>
    <s v="Unión Europea"/>
    <x v="10"/>
    <s v="Unión Europea"/>
    <s v="Unión Europea Alemania"/>
    <x v="10"/>
    <x v="3"/>
    <x v="3"/>
    <s v="No reportado"/>
    <n v="2024"/>
    <n v="22014.3"/>
    <n v="529"/>
    <s v="Kgr."/>
  </r>
  <r>
    <x v="0"/>
    <x v="0"/>
    <x v="0"/>
    <s v="Unión Europea"/>
    <x v="10"/>
    <s v="Unión Europea"/>
    <s v="Unión Europea Alemania"/>
    <x v="11"/>
    <x v="1"/>
    <x v="4"/>
    <s v="No reportado"/>
    <n v="2024"/>
    <n v="95936.414999999994"/>
    <n v="10098.57"/>
    <s v="Kgr."/>
  </r>
  <r>
    <x v="0"/>
    <x v="0"/>
    <x v="0"/>
    <s v="Unión Europea"/>
    <x v="10"/>
    <s v="Unión Europea"/>
    <s v="Unión Europea Alemania"/>
    <x v="81"/>
    <x v="14"/>
    <x v="2"/>
    <s v="No reportado"/>
    <n v="2024"/>
    <n v="1800000"/>
    <n v="900000"/>
    <s v="Kgr."/>
  </r>
  <r>
    <x v="0"/>
    <x v="0"/>
    <x v="0"/>
    <s v="Unión Europea"/>
    <x v="10"/>
    <s v="Unión Europea"/>
    <s v="Unión Europea Alemania"/>
    <x v="39"/>
    <x v="9"/>
    <x v="0"/>
    <s v="No reportado"/>
    <n v="2024"/>
    <n v="406000"/>
    <n v="29000"/>
    <s v="Kgr."/>
  </r>
  <r>
    <x v="0"/>
    <x v="0"/>
    <x v="0"/>
    <s v="Unión Europea"/>
    <x v="10"/>
    <s v="Unión Europea"/>
    <s v="Unión Europea Alemania"/>
    <x v="40"/>
    <x v="4"/>
    <x v="2"/>
    <s v="No reportado"/>
    <n v="2024"/>
    <n v="1088775.2"/>
    <n v="303280"/>
    <s v="Kgr."/>
  </r>
  <r>
    <x v="0"/>
    <x v="0"/>
    <x v="0"/>
    <s v="Unión Europea"/>
    <x v="10"/>
    <s v="Unión Europea"/>
    <s v="Unión Europea Alemania"/>
    <x v="82"/>
    <x v="1"/>
    <x v="15"/>
    <s v="No reportado"/>
    <n v="2024"/>
    <n v="447.33"/>
    <n v="13"/>
    <s v="Kgr."/>
  </r>
  <r>
    <x v="0"/>
    <x v="0"/>
    <x v="0"/>
    <s v="Unión Europea"/>
    <x v="10"/>
    <s v="Unión Europea"/>
    <s v="Unión Europea Alemania"/>
    <x v="13"/>
    <x v="3"/>
    <x v="0"/>
    <s v="No reportado"/>
    <n v="2024"/>
    <n v="371779.8"/>
    <n v="20910"/>
    <s v="Kgr."/>
  </r>
  <r>
    <x v="0"/>
    <x v="0"/>
    <x v="0"/>
    <s v="Unión Europea"/>
    <x v="10"/>
    <s v="Unión Europea"/>
    <s v="Unión Europea Alemania"/>
    <x v="14"/>
    <x v="0"/>
    <x v="4"/>
    <s v="No reportado"/>
    <n v="2024"/>
    <n v="8443.3599999999988"/>
    <n v="467"/>
    <s v="Kgr."/>
  </r>
  <r>
    <x v="0"/>
    <x v="0"/>
    <x v="0"/>
    <s v="Unión Europea"/>
    <x v="10"/>
    <s v="Unión Europea"/>
    <s v="Unión Europea Alemania"/>
    <x v="70"/>
    <x v="2"/>
    <x v="4"/>
    <s v="No reportado"/>
    <n v="2024"/>
    <n v="1042.1368"/>
    <n v="124.36"/>
    <s v="Kgr."/>
  </r>
  <r>
    <x v="0"/>
    <x v="0"/>
    <x v="0"/>
    <s v="Unión Europea"/>
    <x v="10"/>
    <s v="Unión Europea"/>
    <s v="Unión Europea Alemania"/>
    <x v="71"/>
    <x v="7"/>
    <x v="4"/>
    <s v="No reportado"/>
    <n v="2024"/>
    <n v="4035"/>
    <n v="269"/>
    <s v="Kgr."/>
  </r>
  <r>
    <x v="0"/>
    <x v="0"/>
    <x v="0"/>
    <s v="Unión Europea"/>
    <x v="10"/>
    <s v="Unión Europea"/>
    <s v="Unión Europea Alemania"/>
    <x v="15"/>
    <x v="7"/>
    <x v="4"/>
    <s v="No reportado"/>
    <n v="2024"/>
    <n v="31428.6"/>
    <n v="2244.9"/>
    <s v="Kgr."/>
  </r>
  <r>
    <x v="0"/>
    <x v="0"/>
    <x v="0"/>
    <s v="Unión Europea"/>
    <x v="10"/>
    <s v="Unión Europea"/>
    <s v="Unión Europea Alemania"/>
    <x v="83"/>
    <x v="6"/>
    <x v="4"/>
    <s v="No reportado"/>
    <n v="2024"/>
    <n v="13224"/>
    <n v="912"/>
    <s v="Kgr."/>
  </r>
  <r>
    <x v="0"/>
    <x v="0"/>
    <x v="0"/>
    <s v="Unión Europea"/>
    <x v="10"/>
    <s v="Unión Europea"/>
    <s v="Unión Europea Alemania"/>
    <x v="16"/>
    <x v="8"/>
    <x v="4"/>
    <s v="No reportado"/>
    <n v="2024"/>
    <n v="1607.98"/>
    <n v="146.18"/>
    <s v="Kgr."/>
  </r>
  <r>
    <x v="0"/>
    <x v="0"/>
    <x v="0"/>
    <s v="Unión Europea"/>
    <x v="10"/>
    <s v="Unión Europea"/>
    <s v="Unión Europea Alemania"/>
    <x v="17"/>
    <x v="9"/>
    <x v="4"/>
    <s v="No reportado"/>
    <n v="2024"/>
    <n v="9345866.7200000007"/>
    <n v="584116.67000000004"/>
    <s v="Kgr."/>
  </r>
  <r>
    <x v="0"/>
    <x v="0"/>
    <x v="0"/>
    <s v="Unión Europea"/>
    <x v="10"/>
    <s v="Unión Europea"/>
    <s v="Unión Europea Alemania"/>
    <x v="41"/>
    <x v="10"/>
    <x v="4"/>
    <s v="No reportado"/>
    <n v="2024"/>
    <n v="109600"/>
    <n v="13700"/>
    <s v="Kgr."/>
  </r>
  <r>
    <x v="0"/>
    <x v="0"/>
    <x v="0"/>
    <s v="Unión Europea"/>
    <x v="10"/>
    <s v="Unión Europea"/>
    <s v="Unión Europea Alemania"/>
    <x v="55"/>
    <x v="12"/>
    <x v="4"/>
    <s v="No reportado"/>
    <n v="2024"/>
    <n v="3994.3409999999999"/>
    <n v="237.9"/>
    <s v="Kgr."/>
  </r>
  <r>
    <x v="0"/>
    <x v="0"/>
    <x v="0"/>
    <s v="Unión Europea"/>
    <x v="10"/>
    <s v="Unión Europea"/>
    <s v="Unión Europea Alemania"/>
    <x v="42"/>
    <x v="13"/>
    <x v="4"/>
    <s v="No reportado"/>
    <n v="2024"/>
    <n v="24300"/>
    <n v="1500"/>
    <s v="Kgr."/>
  </r>
  <r>
    <x v="0"/>
    <x v="0"/>
    <x v="0"/>
    <s v="Unión Europea"/>
    <x v="10"/>
    <s v="Unión Europea"/>
    <s v="Unión Europea Alemania"/>
    <x v="18"/>
    <x v="10"/>
    <x v="4"/>
    <s v="No reportado"/>
    <n v="2024"/>
    <n v="10882.800000000001"/>
    <n v="1209.2"/>
    <s v="Kgr."/>
  </r>
  <r>
    <x v="0"/>
    <x v="0"/>
    <x v="0"/>
    <s v="Unión Europea"/>
    <x v="10"/>
    <s v="Unión Europea"/>
    <s v="Unión Europea Alemania"/>
    <x v="19"/>
    <x v="11"/>
    <x v="6"/>
    <s v="No reportado"/>
    <n v="2024"/>
    <n v="1234.3499999999999"/>
    <n v="633"/>
    <s v="Ltr."/>
  </r>
  <r>
    <x v="0"/>
    <x v="0"/>
    <x v="0"/>
    <s v="Unión Europea"/>
    <x v="10"/>
    <s v="Unión Europea"/>
    <s v="Unión Europea Alemania"/>
    <x v="20"/>
    <x v="3"/>
    <x v="0"/>
    <s v="No reportado"/>
    <n v="2024"/>
    <n v="170170"/>
    <n v="18700"/>
    <s v="Kgr."/>
  </r>
  <r>
    <x v="0"/>
    <x v="0"/>
    <x v="0"/>
    <s v="Unión Europea"/>
    <x v="10"/>
    <s v="Unión Europea"/>
    <s v="Unión Europea Alemania"/>
    <x v="21"/>
    <x v="3"/>
    <x v="0"/>
    <s v="No reportado"/>
    <n v="2024"/>
    <n v="22496.7"/>
    <n v="2419"/>
    <s v="Kgr."/>
  </r>
  <r>
    <x v="0"/>
    <x v="0"/>
    <x v="0"/>
    <s v="Unión Europea"/>
    <x v="10"/>
    <s v="Unión Europea"/>
    <s v="Unión Europea Alemania"/>
    <x v="22"/>
    <x v="3"/>
    <x v="0"/>
    <s v="No reportado"/>
    <n v="2024"/>
    <n v="23104"/>
    <n v="3040"/>
    <s v="Kgr."/>
  </r>
  <r>
    <x v="0"/>
    <x v="0"/>
    <x v="0"/>
    <s v="Unión Europea"/>
    <x v="10"/>
    <s v="Unión Europea"/>
    <s v="Unión Europea Alemania"/>
    <x v="23"/>
    <x v="2"/>
    <x v="0"/>
    <s v="No reportado"/>
    <n v="2024"/>
    <n v="191730"/>
    <n v="17430"/>
    <s v="Kgr."/>
  </r>
  <r>
    <x v="0"/>
    <x v="0"/>
    <x v="0"/>
    <s v="Unión Europea"/>
    <x v="10"/>
    <s v="Unión Europea"/>
    <s v="Unión Europea Alemania"/>
    <x v="43"/>
    <x v="6"/>
    <x v="4"/>
    <s v="No reportado"/>
    <n v="2024"/>
    <n v="39160"/>
    <n v="2200"/>
    <s v="Kgr."/>
  </r>
  <r>
    <x v="0"/>
    <x v="0"/>
    <x v="0"/>
    <s v="Unión Europea"/>
    <x v="10"/>
    <s v="Unión Europea"/>
    <s v="Unión Europea Alemania"/>
    <x v="24"/>
    <x v="3"/>
    <x v="7"/>
    <s v="No reportado"/>
    <n v="2024"/>
    <n v="200850"/>
    <n v="51500"/>
    <s v="Ltr."/>
  </r>
  <r>
    <x v="0"/>
    <x v="0"/>
    <x v="0"/>
    <s v="Unión Europea"/>
    <x v="10"/>
    <s v="Unión Europea"/>
    <s v="Unión Europea Alemania"/>
    <x v="44"/>
    <x v="3"/>
    <x v="7"/>
    <s v="No reportado"/>
    <n v="2024"/>
    <n v="3747.8975999999998"/>
    <n v="192"/>
    <s v="Ltr."/>
  </r>
  <r>
    <x v="0"/>
    <x v="0"/>
    <x v="0"/>
    <s v="Unión Europea"/>
    <x v="10"/>
    <s v="Unión Europea"/>
    <s v="Unión Europea Alemania"/>
    <x v="25"/>
    <x v="5"/>
    <x v="8"/>
    <s v="No reportado"/>
    <n v="2024"/>
    <n v="93184136.945940748"/>
    <n v="11705303.033333333"/>
    <s v="Kgr."/>
  </r>
  <r>
    <x v="0"/>
    <x v="0"/>
    <x v="0"/>
    <s v="Unión Europea"/>
    <x v="10"/>
    <s v="Unión Europea"/>
    <s v="Unión Europea Alemania"/>
    <x v="45"/>
    <x v="5"/>
    <x v="12"/>
    <s v="No reportado"/>
    <n v="2024"/>
    <n v="2731.02"/>
    <n v="1979"/>
    <s v="Kgr."/>
  </r>
  <r>
    <x v="0"/>
    <x v="0"/>
    <x v="0"/>
    <s v="Unión Europea"/>
    <x v="10"/>
    <s v="Unión Europea"/>
    <s v="Unión Europea Alemania"/>
    <x v="47"/>
    <x v="3"/>
    <x v="0"/>
    <s v="No reportado"/>
    <n v="2024"/>
    <n v="22630"/>
    <n v="3100"/>
    <s v="Kgr."/>
  </r>
  <r>
    <x v="0"/>
    <x v="0"/>
    <x v="0"/>
    <s v="Unión Europea"/>
    <x v="10"/>
    <s v="Unión Europea"/>
    <s v="Unión Europea Alemania"/>
    <x v="84"/>
    <x v="1"/>
    <x v="19"/>
    <s v="No reportado"/>
    <n v="2024"/>
    <n v="11250"/>
    <n v="1000"/>
    <s v="Kgr."/>
  </r>
  <r>
    <x v="0"/>
    <x v="0"/>
    <x v="0"/>
    <s v="Unión Europea"/>
    <x v="10"/>
    <s v="Unión Europea"/>
    <s v="Unión Europea Alemania"/>
    <x v="26"/>
    <x v="9"/>
    <x v="9"/>
    <s v="No reportado"/>
    <n v="2024"/>
    <n v="1358070.07"/>
    <n v="4850250.25"/>
    <s v="Kgr."/>
  </r>
  <r>
    <x v="0"/>
    <x v="0"/>
    <x v="0"/>
    <s v="Unión Europea"/>
    <x v="10"/>
    <s v="Unión Europea"/>
    <s v="Unión Europea Alemania"/>
    <x v="27"/>
    <x v="12"/>
    <x v="10"/>
    <s v="No reportado"/>
    <n v="2024"/>
    <n v="131250"/>
    <n v="5250"/>
    <s v="Kgr."/>
  </r>
  <r>
    <x v="0"/>
    <x v="0"/>
    <x v="0"/>
    <s v="Unión Europea"/>
    <x v="10"/>
    <s v="Unión Europea"/>
    <s v="Unión Europea Alemania"/>
    <x v="74"/>
    <x v="4"/>
    <x v="2"/>
    <s v="No reportado"/>
    <n v="2024"/>
    <n v="7424"/>
    <n v="2560"/>
    <s v="Kgr."/>
  </r>
  <r>
    <x v="0"/>
    <x v="0"/>
    <x v="0"/>
    <s v="Unión Europea"/>
    <x v="10"/>
    <s v="Unión Europea"/>
    <s v="Unión Europea Alemania"/>
    <x v="49"/>
    <x v="0"/>
    <x v="14"/>
    <s v="No reportado"/>
    <n v="2024"/>
    <n v="1669327.0532"/>
    <n v="190345.16"/>
    <s v="Kgr."/>
  </r>
  <r>
    <x v="0"/>
    <x v="0"/>
    <x v="0"/>
    <s v="Unión Europea"/>
    <x v="10"/>
    <s v="Unión Europea"/>
    <s v="Unión Europea Alemania"/>
    <x v="50"/>
    <x v="5"/>
    <x v="9"/>
    <s v="En conserva"/>
    <n v="2024"/>
    <n v="397600"/>
    <n v="20000"/>
    <s v="Kgr."/>
  </r>
  <r>
    <x v="0"/>
    <x v="0"/>
    <x v="0"/>
    <s v="Unión Europea"/>
    <x v="10"/>
    <s v="Unión Europea"/>
    <s v="Unión Europea Alemania"/>
    <x v="28"/>
    <x v="3"/>
    <x v="8"/>
    <s v="No reportado"/>
    <n v="2024"/>
    <n v="62969.802000000003"/>
    <n v="7163.8"/>
    <s v="Kgr."/>
  </r>
  <r>
    <x v="0"/>
    <x v="0"/>
    <x v="0"/>
    <s v="Unión Europea"/>
    <x v="10"/>
    <s v="Unión Europea"/>
    <s v="Unión Europea Alemania"/>
    <x v="29"/>
    <x v="4"/>
    <x v="11"/>
    <s v="No reportado"/>
    <n v="2024"/>
    <n v="46862.71"/>
    <n v="3077"/>
    <s v="Kgr."/>
  </r>
  <r>
    <x v="0"/>
    <x v="0"/>
    <x v="0"/>
    <s v="Unión Europea"/>
    <x v="10"/>
    <s v="Unión Europea"/>
    <s v="Unión Europea Alemania"/>
    <x v="30"/>
    <x v="3"/>
    <x v="12"/>
    <s v="No reportado"/>
    <n v="2024"/>
    <n v="74679"/>
    <n v="13578"/>
    <s v="Kgr."/>
  </r>
  <r>
    <x v="0"/>
    <x v="0"/>
    <x v="0"/>
    <s v="Unión Europea"/>
    <x v="10"/>
    <s v="Unión Europea"/>
    <s v="Unión Europea Alemania"/>
    <x v="32"/>
    <x v="12"/>
    <x v="14"/>
    <s v="No reportado"/>
    <n v="2024"/>
    <n v="39150"/>
    <n v="9000"/>
    <s v="Kgr."/>
  </r>
  <r>
    <x v="0"/>
    <x v="0"/>
    <x v="0"/>
    <s v="Unión Europea"/>
    <x v="10"/>
    <s v="Unión Europea"/>
    <s v="Unión Europea Alemania"/>
    <x v="51"/>
    <x v="8"/>
    <x v="2"/>
    <s v="No reportado"/>
    <n v="2024"/>
    <n v="24610"/>
    <n v="23000"/>
    <s v="Kgr."/>
  </r>
  <r>
    <x v="0"/>
    <x v="0"/>
    <x v="0"/>
    <s v="Unión Europea"/>
    <x v="10"/>
    <s v="Unión Europea"/>
    <s v="Unión Europea Alemania"/>
    <x v="33"/>
    <x v="3"/>
    <x v="12"/>
    <s v="No reportado"/>
    <n v="2024"/>
    <n v="13204.2"/>
    <n v="2238"/>
    <s v="Kgr."/>
  </r>
  <r>
    <x v="0"/>
    <x v="0"/>
    <x v="0"/>
    <s v="Unión Europea"/>
    <x v="10"/>
    <s v="Unión Europea"/>
    <s v="Unión Europea Alemania"/>
    <x v="52"/>
    <x v="12"/>
    <x v="4"/>
    <s v="No reportado"/>
    <n v="2024"/>
    <n v="38532.6"/>
    <n v="2140.6999999999998"/>
    <s v="Kgr."/>
  </r>
  <r>
    <x v="0"/>
    <x v="0"/>
    <x v="0"/>
    <s v="Unión Europea"/>
    <x v="10"/>
    <s v="Unión Europea"/>
    <s v="Unión Europea Alemania"/>
    <x v="34"/>
    <x v="12"/>
    <x v="4"/>
    <s v="No reportado"/>
    <n v="2024"/>
    <n v="20000"/>
    <n v="2000"/>
    <s v="Kgr."/>
  </r>
  <r>
    <x v="0"/>
    <x v="0"/>
    <x v="0"/>
    <s v="Unión Europea"/>
    <x v="10"/>
    <s v="Unión Europea"/>
    <s v="Unión Europea Alemania"/>
    <x v="35"/>
    <x v="2"/>
    <x v="14"/>
    <s v="No reportado"/>
    <n v="2024"/>
    <n v="14305.5"/>
    <n v="765"/>
    <s v="Kgr."/>
  </r>
  <r>
    <x v="0"/>
    <x v="0"/>
    <x v="0"/>
    <s v="Unión Europea"/>
    <x v="10"/>
    <s v="Unión Europea"/>
    <s v="Unión Europea Alemania"/>
    <x v="53"/>
    <x v="1"/>
    <x v="14"/>
    <s v="No reportado"/>
    <n v="2024"/>
    <n v="235775.9"/>
    <n v="31105"/>
    <s v="Kgr."/>
  </r>
  <r>
    <x v="0"/>
    <x v="0"/>
    <x v="0"/>
    <s v="Unión Europea"/>
    <x v="10"/>
    <s v="Unión Europea"/>
    <s v="Unión Europea Alemania"/>
    <x v="85"/>
    <x v="10"/>
    <x v="20"/>
    <s v="No reportado"/>
    <n v="2024"/>
    <n v="1109955"/>
    <n v="170500"/>
    <s v="Kgr."/>
  </r>
  <r>
    <x v="0"/>
    <x v="0"/>
    <x v="0"/>
    <s v="Unión Europea"/>
    <x v="10"/>
    <s v="Unión Europea"/>
    <s v="Unión Europea Alemania"/>
    <x v="36"/>
    <x v="4"/>
    <x v="11"/>
    <s v="No reportado"/>
    <n v="2024"/>
    <n v="33476.400000000001"/>
    <n v="2188"/>
    <s v="Kgr."/>
  </r>
  <r>
    <x v="0"/>
    <x v="0"/>
    <x v="0"/>
    <s v="Unión Europea"/>
    <x v="11"/>
    <s v="Unión Europea"/>
    <s v="Unión Europea Grecia"/>
    <x v="5"/>
    <x v="5"/>
    <x v="3"/>
    <s v="No reportado"/>
    <n v="2024"/>
    <n v="2075.6999999999998"/>
    <n v="51"/>
    <s v="Kgr."/>
  </r>
  <r>
    <x v="0"/>
    <x v="0"/>
    <x v="0"/>
    <s v="Unión Europea"/>
    <x v="11"/>
    <s v="Unión Europea"/>
    <s v="Unión Europea Grecia"/>
    <x v="6"/>
    <x v="5"/>
    <x v="4"/>
    <s v="No reportado"/>
    <n v="2024"/>
    <n v="219.1"/>
    <n v="12.52"/>
    <s v="Kgr."/>
  </r>
  <r>
    <x v="0"/>
    <x v="0"/>
    <x v="0"/>
    <s v="Unión Europea"/>
    <x v="11"/>
    <s v="Unión Europea"/>
    <s v="Unión Europea Grecia"/>
    <x v="8"/>
    <x v="4"/>
    <x v="2"/>
    <s v="No reportado"/>
    <n v="2024"/>
    <n v="167640"/>
    <n v="127000"/>
    <s v="Kgr."/>
  </r>
  <r>
    <x v="0"/>
    <x v="0"/>
    <x v="0"/>
    <s v="Unión Europea"/>
    <x v="11"/>
    <s v="Unión Europea"/>
    <s v="Unión Europea Grecia"/>
    <x v="10"/>
    <x v="3"/>
    <x v="3"/>
    <s v="No reportado"/>
    <n v="2024"/>
    <n v="369.6"/>
    <n v="8"/>
    <s v="Kgr."/>
  </r>
  <r>
    <x v="0"/>
    <x v="0"/>
    <x v="0"/>
    <s v="Unión Europea"/>
    <x v="11"/>
    <s v="Unión Europea"/>
    <s v="Unión Europea Grecia"/>
    <x v="11"/>
    <x v="1"/>
    <x v="4"/>
    <s v="No reportado"/>
    <n v="2024"/>
    <n v="1026"/>
    <n v="108"/>
    <s v="Kgr."/>
  </r>
  <r>
    <x v="0"/>
    <x v="0"/>
    <x v="0"/>
    <s v="Unión Europea"/>
    <x v="11"/>
    <s v="Unión Europea"/>
    <s v="Unión Europea Grecia"/>
    <x v="40"/>
    <x v="4"/>
    <x v="2"/>
    <s v="No reportado"/>
    <n v="2024"/>
    <n v="15113.9"/>
    <n v="4210"/>
    <s v="Kgr."/>
  </r>
  <r>
    <x v="0"/>
    <x v="0"/>
    <x v="0"/>
    <s v="Unión Europea"/>
    <x v="11"/>
    <s v="Unión Europea"/>
    <s v="Unión Europea Grecia"/>
    <x v="13"/>
    <x v="3"/>
    <x v="0"/>
    <s v="No reportado"/>
    <n v="2024"/>
    <n v="266.7"/>
    <n v="15"/>
    <s v="Kgr."/>
  </r>
  <r>
    <x v="0"/>
    <x v="0"/>
    <x v="0"/>
    <s v="Unión Europea"/>
    <x v="11"/>
    <s v="Unión Europea"/>
    <s v="Unión Europea Grecia"/>
    <x v="14"/>
    <x v="0"/>
    <x v="4"/>
    <s v="No reportado"/>
    <n v="2024"/>
    <n v="36.159999999999997"/>
    <n v="2"/>
    <s v="Kgr."/>
  </r>
  <r>
    <x v="0"/>
    <x v="0"/>
    <x v="0"/>
    <s v="Unión Europea"/>
    <x v="11"/>
    <s v="Unión Europea"/>
    <s v="Unión Europea Grecia"/>
    <x v="15"/>
    <x v="7"/>
    <x v="4"/>
    <s v="No reportado"/>
    <n v="2024"/>
    <n v="1344"/>
    <n v="96"/>
    <s v="Kgr."/>
  </r>
  <r>
    <x v="0"/>
    <x v="0"/>
    <x v="0"/>
    <s v="Unión Europea"/>
    <x v="11"/>
    <s v="Unión Europea"/>
    <s v="Unión Europea Grecia"/>
    <x v="17"/>
    <x v="9"/>
    <x v="4"/>
    <s v="No reportado"/>
    <n v="2024"/>
    <n v="103151.52"/>
    <n v="6446.97"/>
    <s v="Kgr."/>
  </r>
  <r>
    <x v="0"/>
    <x v="0"/>
    <x v="0"/>
    <s v="Unión Europea"/>
    <x v="11"/>
    <s v="Unión Europea"/>
    <s v="Unión Europea Grecia"/>
    <x v="43"/>
    <x v="6"/>
    <x v="4"/>
    <s v="No reportado"/>
    <n v="2024"/>
    <n v="3560"/>
    <n v="200"/>
    <s v="Kgr."/>
  </r>
  <r>
    <x v="0"/>
    <x v="0"/>
    <x v="0"/>
    <s v="Unión Europea"/>
    <x v="11"/>
    <s v="Unión Europea"/>
    <s v="Unión Europea Grecia"/>
    <x v="24"/>
    <x v="3"/>
    <x v="7"/>
    <s v="No reportado"/>
    <n v="2024"/>
    <n v="6630"/>
    <n v="1700"/>
    <s v="Ltr."/>
  </r>
  <r>
    <x v="0"/>
    <x v="0"/>
    <x v="0"/>
    <s v="Unión Europea"/>
    <x v="11"/>
    <s v="Unión Europea"/>
    <s v="Unión Europea Grecia"/>
    <x v="25"/>
    <x v="5"/>
    <x v="8"/>
    <s v="No reportado"/>
    <n v="2024"/>
    <n v="152943.61860000002"/>
    <n v="15061.140000000001"/>
    <s v="Kgr."/>
  </r>
  <r>
    <x v="0"/>
    <x v="0"/>
    <x v="0"/>
    <s v="Unión Europea"/>
    <x v="11"/>
    <s v="Unión Europea"/>
    <s v="Unión Europea Grecia"/>
    <x v="26"/>
    <x v="9"/>
    <x v="9"/>
    <s v="No reportado"/>
    <n v="2024"/>
    <n v="106526.00000000001"/>
    <n v="380450"/>
    <s v="Kgr."/>
  </r>
  <r>
    <x v="0"/>
    <x v="0"/>
    <x v="0"/>
    <s v="Unión Europea"/>
    <x v="11"/>
    <s v="Unión Europea"/>
    <s v="Unión Europea Grecia"/>
    <x v="27"/>
    <x v="12"/>
    <x v="10"/>
    <s v="No reportado"/>
    <n v="2024"/>
    <n v="125000"/>
    <n v="5000"/>
    <s v="Kgr."/>
  </r>
  <r>
    <x v="0"/>
    <x v="0"/>
    <x v="0"/>
    <s v="Unión Europea"/>
    <x v="11"/>
    <s v="Unión Europea"/>
    <s v="Unión Europea Grecia"/>
    <x v="49"/>
    <x v="0"/>
    <x v="14"/>
    <s v="No reportado"/>
    <n v="2024"/>
    <n v="526.19999999999993"/>
    <n v="60"/>
    <s v="Kgr."/>
  </r>
  <r>
    <x v="0"/>
    <x v="0"/>
    <x v="0"/>
    <s v="Unión Europea"/>
    <x v="11"/>
    <s v="Unión Europea"/>
    <s v="Unión Europea Grecia"/>
    <x v="31"/>
    <x v="3"/>
    <x v="13"/>
    <s v="No reportado"/>
    <n v="2024"/>
    <n v="352.5"/>
    <n v="10"/>
    <s v="Kgr."/>
  </r>
  <r>
    <x v="0"/>
    <x v="0"/>
    <x v="0"/>
    <s v="Unión Europea"/>
    <x v="11"/>
    <s v="Unión Europea"/>
    <s v="Unión Europea Grecia"/>
    <x v="52"/>
    <x v="12"/>
    <x v="4"/>
    <s v="No reportado"/>
    <n v="2024"/>
    <n v="2250"/>
    <n v="125"/>
    <s v="Kgr."/>
  </r>
  <r>
    <x v="0"/>
    <x v="0"/>
    <x v="0"/>
    <s v="Unión Europea"/>
    <x v="11"/>
    <s v="Unión Europea"/>
    <s v="Unión Europea Grecia"/>
    <x v="35"/>
    <x v="2"/>
    <x v="14"/>
    <s v="No reportado"/>
    <n v="2024"/>
    <n v="5610"/>
    <n v="300"/>
    <s v="Kgr."/>
  </r>
  <r>
    <x v="0"/>
    <x v="0"/>
    <x v="0"/>
    <s v="Unión Europea"/>
    <x v="11"/>
    <s v="Unión Europea"/>
    <s v="Unión Europea Grecia"/>
    <x v="53"/>
    <x v="1"/>
    <x v="14"/>
    <s v="No reportado"/>
    <n v="2024"/>
    <n v="303.2"/>
    <n v="40"/>
    <s v="Kgr."/>
  </r>
  <r>
    <x v="0"/>
    <x v="0"/>
    <x v="0"/>
    <s v="Unión Europea"/>
    <x v="12"/>
    <s v="Unión Europea"/>
    <s v="Unión Europea Hungria"/>
    <x v="3"/>
    <x v="3"/>
    <x v="0"/>
    <s v="No reportado"/>
    <n v="2024"/>
    <n v="58410"/>
    <n v="5900"/>
    <s v="Kgr."/>
  </r>
  <r>
    <x v="0"/>
    <x v="0"/>
    <x v="0"/>
    <s v="Unión Europea"/>
    <x v="12"/>
    <s v="Unión Europea"/>
    <s v="Unión Europea Hungria"/>
    <x v="5"/>
    <x v="5"/>
    <x v="3"/>
    <s v="No reportado"/>
    <n v="2024"/>
    <n v="490.05"/>
    <n v="16.5"/>
    <s v="Kgr."/>
  </r>
  <r>
    <x v="0"/>
    <x v="0"/>
    <x v="0"/>
    <s v="Unión Europea"/>
    <x v="12"/>
    <s v="Unión Europea"/>
    <s v="Unión Europea Hungria"/>
    <x v="6"/>
    <x v="5"/>
    <x v="4"/>
    <s v="No reportado"/>
    <n v="2024"/>
    <n v="612.5"/>
    <n v="35"/>
    <s v="Kgr."/>
  </r>
  <r>
    <x v="0"/>
    <x v="0"/>
    <x v="0"/>
    <s v="Unión Europea"/>
    <x v="12"/>
    <s v="Unión Europea"/>
    <s v="Unión Europea Hungria"/>
    <x v="8"/>
    <x v="4"/>
    <x v="2"/>
    <s v="No reportado"/>
    <n v="2024"/>
    <n v="25080"/>
    <n v="19000"/>
    <s v="Kgr."/>
  </r>
  <r>
    <x v="0"/>
    <x v="0"/>
    <x v="0"/>
    <s v="Unión Europea"/>
    <x v="12"/>
    <s v="Unión Europea"/>
    <s v="Unión Europea Hungria"/>
    <x v="11"/>
    <x v="1"/>
    <x v="4"/>
    <s v="No reportado"/>
    <n v="2024"/>
    <n v="755.15499999999997"/>
    <n v="79.489999999999995"/>
    <s v="Kgr."/>
  </r>
  <r>
    <x v="0"/>
    <x v="0"/>
    <x v="0"/>
    <s v="Unión Europea"/>
    <x v="12"/>
    <s v="Unión Europea"/>
    <s v="Unión Europea Hungria"/>
    <x v="13"/>
    <x v="3"/>
    <x v="0"/>
    <s v="No reportado"/>
    <n v="2024"/>
    <n v="266.7"/>
    <n v="15"/>
    <s v="Kgr."/>
  </r>
  <r>
    <x v="0"/>
    <x v="0"/>
    <x v="0"/>
    <s v="Unión Europea"/>
    <x v="12"/>
    <s v="Unión Europea"/>
    <s v="Unión Europea Hungria"/>
    <x v="71"/>
    <x v="7"/>
    <x v="4"/>
    <s v="No reportado"/>
    <n v="2024"/>
    <n v="255"/>
    <n v="17"/>
    <s v="Kgr."/>
  </r>
  <r>
    <x v="0"/>
    <x v="0"/>
    <x v="0"/>
    <s v="Unión Europea"/>
    <x v="12"/>
    <s v="Unión Europea"/>
    <s v="Unión Europea Hungria"/>
    <x v="15"/>
    <x v="7"/>
    <x v="4"/>
    <s v="No reportado"/>
    <n v="2024"/>
    <n v="910"/>
    <n v="65"/>
    <s v="Kgr."/>
  </r>
  <r>
    <x v="0"/>
    <x v="0"/>
    <x v="0"/>
    <s v="Unión Europea"/>
    <x v="12"/>
    <s v="Unión Europea"/>
    <s v="Unión Europea Hungria"/>
    <x v="17"/>
    <x v="9"/>
    <x v="4"/>
    <s v="No reportado"/>
    <n v="2024"/>
    <n v="37551.519999999997"/>
    <n v="2346.9699999999998"/>
    <s v="Kgr."/>
  </r>
  <r>
    <x v="0"/>
    <x v="0"/>
    <x v="0"/>
    <s v="Unión Europea"/>
    <x v="12"/>
    <s v="Unión Europea"/>
    <s v="Unión Europea Hungria"/>
    <x v="18"/>
    <x v="10"/>
    <x v="4"/>
    <s v="No reportado"/>
    <n v="2024"/>
    <n v="1934.1000000000001"/>
    <n v="214.9"/>
    <s v="Kgr."/>
  </r>
  <r>
    <x v="0"/>
    <x v="0"/>
    <x v="0"/>
    <s v="Unión Europea"/>
    <x v="12"/>
    <s v="Unión Europea"/>
    <s v="Unión Europea Hungria"/>
    <x v="21"/>
    <x v="3"/>
    <x v="0"/>
    <s v="No reportado"/>
    <n v="2024"/>
    <n v="6510"/>
    <n v="700"/>
    <s v="Kgr."/>
  </r>
  <r>
    <x v="0"/>
    <x v="0"/>
    <x v="0"/>
    <s v="Unión Europea"/>
    <x v="12"/>
    <s v="Unión Europea"/>
    <s v="Unión Europea Hungria"/>
    <x v="24"/>
    <x v="3"/>
    <x v="7"/>
    <s v="No reportado"/>
    <n v="2024"/>
    <n v="1170"/>
    <n v="300"/>
    <s v="Ltr."/>
  </r>
  <r>
    <x v="0"/>
    <x v="0"/>
    <x v="0"/>
    <s v="Unión Europea"/>
    <x v="12"/>
    <s v="Unión Europea"/>
    <s v="Unión Europea Hungria"/>
    <x v="25"/>
    <x v="5"/>
    <x v="8"/>
    <s v="No reportado"/>
    <n v="2024"/>
    <n v="195450.05979999996"/>
    <n v="21608.559999999998"/>
    <s v="Kgr."/>
  </r>
  <r>
    <x v="0"/>
    <x v="0"/>
    <x v="0"/>
    <s v="Unión Europea"/>
    <x v="12"/>
    <s v="Unión Europea"/>
    <s v="Unión Europea Hungria"/>
    <x v="48"/>
    <x v="3"/>
    <x v="13"/>
    <s v="No reportado"/>
    <n v="2024"/>
    <n v="1361.44"/>
    <n v="127"/>
    <s v="Kgr."/>
  </r>
  <r>
    <x v="0"/>
    <x v="0"/>
    <x v="0"/>
    <s v="Unión Europea"/>
    <x v="12"/>
    <s v="Unión Europea"/>
    <s v="Unión Europea Hungria"/>
    <x v="30"/>
    <x v="3"/>
    <x v="12"/>
    <s v="No reportado"/>
    <n v="2024"/>
    <n v="797.5"/>
    <n v="145"/>
    <s v="Kgr."/>
  </r>
  <r>
    <x v="0"/>
    <x v="0"/>
    <x v="0"/>
    <s v="Unión Europea"/>
    <x v="12"/>
    <s v="Unión Europea"/>
    <s v="Unión Europea Hungria"/>
    <x v="52"/>
    <x v="12"/>
    <x v="4"/>
    <s v="No reportado"/>
    <n v="2024"/>
    <n v="21168"/>
    <n v="1176"/>
    <s v="Kgr."/>
  </r>
  <r>
    <x v="0"/>
    <x v="0"/>
    <x v="0"/>
    <s v="Unión Europea"/>
    <x v="13"/>
    <s v="Unión Europea"/>
    <s v="Unión Europea Irlanda"/>
    <x v="62"/>
    <x v="2"/>
    <x v="0"/>
    <s v="No reportado"/>
    <n v="2024"/>
    <n v="40000"/>
    <n v="4000"/>
    <s v="Kgr."/>
  </r>
  <r>
    <x v="0"/>
    <x v="0"/>
    <x v="0"/>
    <s v="Unión Europea"/>
    <x v="13"/>
    <s v="Unión Europea"/>
    <s v="Unión Europea Irlanda"/>
    <x v="59"/>
    <x v="6"/>
    <x v="2"/>
    <s v="No reportado"/>
    <n v="2024"/>
    <n v="4050"/>
    <n v="1800"/>
    <s v="Kgr."/>
  </r>
  <r>
    <x v="0"/>
    <x v="0"/>
    <x v="0"/>
    <s v="Unión Europea"/>
    <x v="13"/>
    <s v="Unión Europea"/>
    <s v="Unión Europea Irlanda"/>
    <x v="3"/>
    <x v="3"/>
    <x v="0"/>
    <s v="No reportado"/>
    <n v="2024"/>
    <n v="1089"/>
    <n v="110"/>
    <s v="Kgr."/>
  </r>
  <r>
    <x v="0"/>
    <x v="0"/>
    <x v="0"/>
    <s v="Unión Europea"/>
    <x v="13"/>
    <s v="Unión Europea"/>
    <s v="Unión Europea Irlanda"/>
    <x v="5"/>
    <x v="5"/>
    <x v="3"/>
    <s v="No reportado"/>
    <n v="2024"/>
    <n v="1037.8499999999999"/>
    <n v="25.5"/>
    <s v="Kgr."/>
  </r>
  <r>
    <x v="0"/>
    <x v="0"/>
    <x v="0"/>
    <s v="Unión Europea"/>
    <x v="13"/>
    <s v="Unión Europea"/>
    <s v="Unión Europea Irlanda"/>
    <x v="7"/>
    <x v="5"/>
    <x v="3"/>
    <s v="No reportado"/>
    <n v="2024"/>
    <n v="760.12"/>
    <n v="15.5"/>
    <s v="Kgr."/>
  </r>
  <r>
    <x v="0"/>
    <x v="0"/>
    <x v="0"/>
    <s v="Unión Europea"/>
    <x v="13"/>
    <s v="Unión Europea"/>
    <s v="Unión Europea Irlanda"/>
    <x v="8"/>
    <x v="4"/>
    <x v="2"/>
    <s v="No reportado"/>
    <n v="2024"/>
    <n v="75240"/>
    <n v="57000"/>
    <s v="Kgr."/>
  </r>
  <r>
    <x v="0"/>
    <x v="0"/>
    <x v="0"/>
    <s v="Unión Europea"/>
    <x v="13"/>
    <s v="Unión Europea"/>
    <s v="Unión Europea Irlanda"/>
    <x v="10"/>
    <x v="3"/>
    <x v="3"/>
    <s v="No reportado"/>
    <n v="2024"/>
    <n v="115.5"/>
    <n v="5"/>
    <s v="Kgr."/>
  </r>
  <r>
    <x v="0"/>
    <x v="0"/>
    <x v="0"/>
    <s v="Unión Europea"/>
    <x v="13"/>
    <s v="Unión Europea"/>
    <s v="Unión Europea Irlanda"/>
    <x v="11"/>
    <x v="1"/>
    <x v="4"/>
    <s v="No reportado"/>
    <n v="2024"/>
    <n v="2971.9799999999996"/>
    <n v="312.83999999999997"/>
    <s v="Kgr."/>
  </r>
  <r>
    <x v="0"/>
    <x v="0"/>
    <x v="0"/>
    <s v="Unión Europea"/>
    <x v="13"/>
    <s v="Unión Europea"/>
    <s v="Unión Europea Irlanda"/>
    <x v="83"/>
    <x v="6"/>
    <x v="4"/>
    <s v="No reportado"/>
    <n v="2024"/>
    <n v="7032.5"/>
    <n v="485"/>
    <s v="Kgr."/>
  </r>
  <r>
    <x v="0"/>
    <x v="0"/>
    <x v="0"/>
    <s v="Unión Europea"/>
    <x v="13"/>
    <s v="Unión Europea"/>
    <s v="Unión Europea Irlanda"/>
    <x v="17"/>
    <x v="9"/>
    <x v="4"/>
    <s v="No reportado"/>
    <n v="2024"/>
    <n v="490566.88"/>
    <n v="30660.43"/>
    <s v="Kgr."/>
  </r>
  <r>
    <x v="0"/>
    <x v="0"/>
    <x v="0"/>
    <s v="Unión Europea"/>
    <x v="13"/>
    <s v="Unión Europea"/>
    <s v="Unión Europea Irlanda"/>
    <x v="41"/>
    <x v="10"/>
    <x v="4"/>
    <s v="No reportado"/>
    <n v="2024"/>
    <n v="1008"/>
    <n v="126"/>
    <s v="Kgr."/>
  </r>
  <r>
    <x v="0"/>
    <x v="0"/>
    <x v="0"/>
    <s v="Unión Europea"/>
    <x v="13"/>
    <s v="Unión Europea"/>
    <s v="Unión Europea Irlanda"/>
    <x v="18"/>
    <x v="10"/>
    <x v="4"/>
    <s v="No reportado"/>
    <n v="2024"/>
    <n v="1800"/>
    <n v="200"/>
    <s v="Kgr."/>
  </r>
  <r>
    <x v="0"/>
    <x v="0"/>
    <x v="0"/>
    <s v="Unión Europea"/>
    <x v="13"/>
    <s v="Unión Europea"/>
    <s v="Unión Europea Irlanda"/>
    <x v="20"/>
    <x v="3"/>
    <x v="0"/>
    <s v="No reportado"/>
    <n v="2024"/>
    <n v="4550"/>
    <n v="500"/>
    <s v="Kgr."/>
  </r>
  <r>
    <x v="0"/>
    <x v="0"/>
    <x v="0"/>
    <s v="Unión Europea"/>
    <x v="13"/>
    <s v="Unión Europea"/>
    <s v="Unión Europea Irlanda"/>
    <x v="43"/>
    <x v="6"/>
    <x v="4"/>
    <s v="No reportado"/>
    <n v="2024"/>
    <n v="4450"/>
    <n v="250"/>
    <s v="Kgr."/>
  </r>
  <r>
    <x v="0"/>
    <x v="0"/>
    <x v="0"/>
    <s v="Unión Europea"/>
    <x v="13"/>
    <s v="Unión Europea"/>
    <s v="Unión Europea Irlanda"/>
    <x v="24"/>
    <x v="3"/>
    <x v="7"/>
    <s v="No reportado"/>
    <n v="2024"/>
    <n v="1560"/>
    <n v="400"/>
    <s v="Ltr."/>
  </r>
  <r>
    <x v="0"/>
    <x v="0"/>
    <x v="0"/>
    <s v="Unión Europea"/>
    <x v="13"/>
    <s v="Unión Europea"/>
    <s v="Unión Europea Irlanda"/>
    <x v="44"/>
    <x v="3"/>
    <x v="7"/>
    <s v="No reportado"/>
    <n v="2024"/>
    <n v="46.84872"/>
    <n v="2.4"/>
    <s v="Ltr."/>
  </r>
  <r>
    <x v="0"/>
    <x v="0"/>
    <x v="0"/>
    <s v="Unión Europea"/>
    <x v="13"/>
    <s v="Unión Europea"/>
    <s v="Unión Europea Irlanda"/>
    <x v="25"/>
    <x v="5"/>
    <x v="8"/>
    <s v="No reportado"/>
    <n v="2024"/>
    <n v="424418.53200000001"/>
    <n v="47422.8"/>
    <s v="Kgr."/>
  </r>
  <r>
    <x v="0"/>
    <x v="0"/>
    <x v="0"/>
    <s v="Unión Europea"/>
    <x v="13"/>
    <s v="Unión Europea"/>
    <s v="Unión Europea Irlanda"/>
    <x v="45"/>
    <x v="5"/>
    <x v="12"/>
    <s v="No reportado"/>
    <n v="2024"/>
    <n v="489.9"/>
    <n v="355"/>
    <s v="Kgr."/>
  </r>
  <r>
    <x v="0"/>
    <x v="0"/>
    <x v="0"/>
    <s v="Unión Europea"/>
    <x v="13"/>
    <s v="Unión Europea"/>
    <s v="Unión Europea Irlanda"/>
    <x v="48"/>
    <x v="3"/>
    <x v="13"/>
    <s v="No reportado"/>
    <n v="2024"/>
    <n v="32.159999999999997"/>
    <n v="3"/>
    <s v="Kgr."/>
  </r>
  <r>
    <x v="0"/>
    <x v="0"/>
    <x v="0"/>
    <s v="Unión Europea"/>
    <x v="13"/>
    <s v="Unión Europea"/>
    <s v="Unión Europea Irlanda"/>
    <x v="27"/>
    <x v="12"/>
    <x v="10"/>
    <s v="No reportado"/>
    <n v="2024"/>
    <n v="182500"/>
    <n v="7300"/>
    <s v="Kgr."/>
  </r>
  <r>
    <x v="0"/>
    <x v="0"/>
    <x v="0"/>
    <s v="Unión Europea"/>
    <x v="13"/>
    <s v="Unión Europea"/>
    <s v="Unión Europea Irlanda"/>
    <x v="49"/>
    <x v="0"/>
    <x v="14"/>
    <s v="No reportado"/>
    <n v="2024"/>
    <n v="10787.1"/>
    <n v="1230"/>
    <s v="Kgr."/>
  </r>
  <r>
    <x v="0"/>
    <x v="0"/>
    <x v="0"/>
    <s v="Unión Europea"/>
    <x v="13"/>
    <s v="Unión Europea"/>
    <s v="Unión Europea Irlanda"/>
    <x v="29"/>
    <x v="4"/>
    <x v="11"/>
    <s v="No reportado"/>
    <n v="2024"/>
    <n v="3381.06"/>
    <n v="222"/>
    <s v="Kgr."/>
  </r>
  <r>
    <x v="0"/>
    <x v="0"/>
    <x v="0"/>
    <s v="Unión Europea"/>
    <x v="13"/>
    <s v="Unión Europea"/>
    <s v="Unión Europea Irlanda"/>
    <x v="31"/>
    <x v="3"/>
    <x v="13"/>
    <s v="No reportado"/>
    <n v="2024"/>
    <n v="352.5"/>
    <n v="10"/>
    <s v="Kgr."/>
  </r>
  <r>
    <x v="0"/>
    <x v="0"/>
    <x v="0"/>
    <s v="Unión Europea"/>
    <x v="13"/>
    <s v="Unión Europea"/>
    <s v="Unión Europea Irlanda"/>
    <x v="32"/>
    <x v="12"/>
    <x v="14"/>
    <s v="No reportado"/>
    <n v="2024"/>
    <n v="3262.4999999999995"/>
    <n v="750"/>
    <s v="Kgr."/>
  </r>
  <r>
    <x v="0"/>
    <x v="0"/>
    <x v="0"/>
    <s v="Unión Europea"/>
    <x v="13"/>
    <s v="Unión Europea"/>
    <s v="Unión Europea Irlanda"/>
    <x v="61"/>
    <x v="12"/>
    <x v="9"/>
    <s v="En conserva"/>
    <n v="2024"/>
    <n v="22"/>
    <n v="2"/>
    <s v="Kgr."/>
  </r>
  <r>
    <x v="0"/>
    <x v="0"/>
    <x v="0"/>
    <s v="Unión Europea"/>
    <x v="13"/>
    <s v="Unión Europea"/>
    <s v="Unión Europea Irlanda"/>
    <x v="52"/>
    <x v="12"/>
    <x v="4"/>
    <s v="No reportado"/>
    <n v="2024"/>
    <n v="13374"/>
    <n v="743"/>
    <s v="Kgr."/>
  </r>
  <r>
    <x v="0"/>
    <x v="0"/>
    <x v="0"/>
    <s v="Unión Europea"/>
    <x v="13"/>
    <s v="Unión Europea"/>
    <s v="Unión Europea Irlanda"/>
    <x v="34"/>
    <x v="12"/>
    <x v="4"/>
    <s v="No reportado"/>
    <n v="2024"/>
    <n v="5000"/>
    <n v="500"/>
    <s v="Kgr."/>
  </r>
  <r>
    <x v="0"/>
    <x v="0"/>
    <x v="0"/>
    <s v="Unión Europea"/>
    <x v="13"/>
    <s v="Unión Europea"/>
    <s v="Unión Europea Irlanda"/>
    <x v="35"/>
    <x v="2"/>
    <x v="14"/>
    <s v="No reportado"/>
    <n v="2024"/>
    <n v="11220"/>
    <n v="600"/>
    <s v="Kgr."/>
  </r>
  <r>
    <x v="0"/>
    <x v="0"/>
    <x v="0"/>
    <s v="Unión Europea"/>
    <x v="13"/>
    <s v="Unión Europea"/>
    <s v="Unión Europea Irlanda"/>
    <x v="36"/>
    <x v="4"/>
    <x v="11"/>
    <s v="No reportado"/>
    <n v="2024"/>
    <n v="1484.1000000000001"/>
    <n v="97"/>
    <s v="Kgr."/>
  </r>
  <r>
    <x v="0"/>
    <x v="0"/>
    <x v="0"/>
    <s v="Unión Europea"/>
    <x v="14"/>
    <s v="Unión Europea"/>
    <s v="Unión Europea Italia"/>
    <x v="62"/>
    <x v="2"/>
    <x v="0"/>
    <s v="No reportado"/>
    <n v="2024"/>
    <n v="10000"/>
    <n v="1000"/>
    <s v="Kgr."/>
  </r>
  <r>
    <x v="0"/>
    <x v="0"/>
    <x v="0"/>
    <s v="Unión Europea"/>
    <x v="14"/>
    <s v="Unión Europea"/>
    <s v="Unión Europea Italia"/>
    <x v="2"/>
    <x v="2"/>
    <x v="1"/>
    <s v="No reportado"/>
    <n v="2024"/>
    <n v="17500"/>
    <n v="7000"/>
    <s v="Kgr."/>
  </r>
  <r>
    <x v="0"/>
    <x v="0"/>
    <x v="0"/>
    <s v="Unión Europea"/>
    <x v="14"/>
    <s v="Unión Europea"/>
    <s v="Unión Europea Italia"/>
    <x v="37"/>
    <x v="9"/>
    <x v="15"/>
    <s v="No reportado"/>
    <n v="2024"/>
    <n v="16170"/>
    <n v="3.234"/>
    <s v="Kgr."/>
  </r>
  <r>
    <x v="0"/>
    <x v="0"/>
    <x v="0"/>
    <s v="Unión Europea"/>
    <x v="14"/>
    <s v="Unión Europea"/>
    <s v="Unión Europea Italia"/>
    <x v="38"/>
    <x v="5"/>
    <x v="1"/>
    <s v="No reportado"/>
    <n v="2024"/>
    <n v="41480"/>
    <n v="17000"/>
    <s v="Kgr."/>
  </r>
  <r>
    <x v="0"/>
    <x v="0"/>
    <x v="0"/>
    <s v="Unión Europea"/>
    <x v="14"/>
    <s v="Unión Europea"/>
    <s v="Unión Europea Italia"/>
    <x v="59"/>
    <x v="6"/>
    <x v="2"/>
    <s v="No reportado"/>
    <n v="2024"/>
    <n v="96968.25"/>
    <n v="43097"/>
    <s v="Kgr."/>
  </r>
  <r>
    <x v="0"/>
    <x v="0"/>
    <x v="0"/>
    <s v="Unión Europea"/>
    <x v="14"/>
    <s v="Unión Europea"/>
    <s v="Unión Europea Italia"/>
    <x v="3"/>
    <x v="3"/>
    <x v="0"/>
    <s v="No reportado"/>
    <n v="2024"/>
    <n v="8118"/>
    <n v="820"/>
    <s v="Kgr."/>
  </r>
  <r>
    <x v="0"/>
    <x v="0"/>
    <x v="0"/>
    <s v="Unión Europea"/>
    <x v="14"/>
    <s v="Unión Europea"/>
    <s v="Unión Europea Italia"/>
    <x v="5"/>
    <x v="5"/>
    <x v="3"/>
    <s v="No reportado"/>
    <n v="2024"/>
    <n v="451935"/>
    <n v="11165"/>
    <s v="Kgr."/>
  </r>
  <r>
    <x v="0"/>
    <x v="0"/>
    <x v="0"/>
    <s v="Unión Europea"/>
    <x v="14"/>
    <s v="Unión Europea"/>
    <s v="Unión Europea Italia"/>
    <x v="6"/>
    <x v="5"/>
    <x v="4"/>
    <s v="No reportado"/>
    <n v="2024"/>
    <n v="518"/>
    <n v="29.6"/>
    <s v="Kgr."/>
  </r>
  <r>
    <x v="0"/>
    <x v="0"/>
    <x v="0"/>
    <s v="Unión Europea"/>
    <x v="14"/>
    <s v="Unión Europea"/>
    <s v="Unión Europea Italia"/>
    <x v="7"/>
    <x v="5"/>
    <x v="3"/>
    <s v="No reportado"/>
    <n v="2024"/>
    <n v="133322.85"/>
    <n v="2852.5"/>
    <s v="Kgr."/>
  </r>
  <r>
    <x v="0"/>
    <x v="0"/>
    <x v="0"/>
    <s v="Unión Europea"/>
    <x v="14"/>
    <s v="Unión Europea"/>
    <s v="Unión Europea Italia"/>
    <x v="8"/>
    <x v="4"/>
    <x v="2"/>
    <s v="No reportado"/>
    <n v="2024"/>
    <n v="4066920"/>
    <n v="3081000"/>
    <s v="Kgr."/>
  </r>
  <r>
    <x v="0"/>
    <x v="0"/>
    <x v="0"/>
    <s v="Unión Europea"/>
    <x v="14"/>
    <s v="Unión Europea"/>
    <s v="Unión Europea Italia"/>
    <x v="9"/>
    <x v="2"/>
    <x v="0"/>
    <s v="No reportado"/>
    <n v="2024"/>
    <n v="5600"/>
    <n v="700"/>
    <s v="Kgr."/>
  </r>
  <r>
    <x v="0"/>
    <x v="0"/>
    <x v="0"/>
    <s v="Unión Europea"/>
    <x v="14"/>
    <s v="Unión Europea"/>
    <s v="Unión Europea Italia"/>
    <x v="10"/>
    <x v="3"/>
    <x v="3"/>
    <s v="No reportado"/>
    <n v="2024"/>
    <n v="214899.3"/>
    <n v="5319"/>
    <s v="Kgr."/>
  </r>
  <r>
    <x v="0"/>
    <x v="0"/>
    <x v="0"/>
    <s v="Unión Europea"/>
    <x v="14"/>
    <s v="Unión Europea"/>
    <s v="Unión Europea Italia"/>
    <x v="11"/>
    <x v="1"/>
    <x v="4"/>
    <s v="No reportado"/>
    <n v="2024"/>
    <n v="12616.285"/>
    <n v="1328.03"/>
    <s v="Kgr."/>
  </r>
  <r>
    <x v="0"/>
    <x v="0"/>
    <x v="0"/>
    <s v="Unión Europea"/>
    <x v="14"/>
    <s v="Unión Europea"/>
    <s v="Unión Europea Italia"/>
    <x v="40"/>
    <x v="4"/>
    <x v="2"/>
    <s v="No reportado"/>
    <n v="2024"/>
    <n v="3711270.2"/>
    <n v="1033780"/>
    <s v="Kgr."/>
  </r>
  <r>
    <x v="0"/>
    <x v="0"/>
    <x v="0"/>
    <s v="Unión Europea"/>
    <x v="14"/>
    <s v="Unión Europea"/>
    <s v="Unión Europea Italia"/>
    <x v="68"/>
    <x v="6"/>
    <x v="15"/>
    <s v="No reportado"/>
    <n v="2024"/>
    <n v="272000"/>
    <n v="32000"/>
    <s v="Kgr."/>
  </r>
  <r>
    <x v="0"/>
    <x v="0"/>
    <x v="0"/>
    <s v="Unión Europea"/>
    <x v="14"/>
    <s v="Unión Europea"/>
    <s v="Unión Europea Italia"/>
    <x v="13"/>
    <x v="3"/>
    <x v="0"/>
    <s v="No reportado"/>
    <n v="2024"/>
    <n v="6667.5"/>
    <n v="375"/>
    <s v="Kgr."/>
  </r>
  <r>
    <x v="0"/>
    <x v="0"/>
    <x v="0"/>
    <s v="Unión Europea"/>
    <x v="14"/>
    <s v="Unión Europea"/>
    <s v="Unión Europea Italia"/>
    <x v="15"/>
    <x v="7"/>
    <x v="4"/>
    <s v="No reportado"/>
    <n v="2024"/>
    <n v="3024"/>
    <n v="216"/>
    <s v="Kgr."/>
  </r>
  <r>
    <x v="0"/>
    <x v="0"/>
    <x v="0"/>
    <s v="Unión Europea"/>
    <x v="14"/>
    <s v="Unión Europea"/>
    <s v="Unión Europea Italia"/>
    <x v="17"/>
    <x v="9"/>
    <x v="4"/>
    <s v="No reportado"/>
    <n v="2024"/>
    <n v="1315476.1599999999"/>
    <n v="82217.259999999995"/>
    <s v="Kgr."/>
  </r>
  <r>
    <x v="0"/>
    <x v="0"/>
    <x v="0"/>
    <s v="Unión Europea"/>
    <x v="14"/>
    <s v="Unión Europea"/>
    <s v="Unión Europea Italia"/>
    <x v="18"/>
    <x v="10"/>
    <x v="4"/>
    <s v="No reportado"/>
    <n v="2024"/>
    <n v="13073.4"/>
    <n v="1452.6"/>
    <s v="Kgr."/>
  </r>
  <r>
    <x v="0"/>
    <x v="0"/>
    <x v="0"/>
    <s v="Unión Europea"/>
    <x v="14"/>
    <s v="Unión Europea"/>
    <s v="Unión Europea Italia"/>
    <x v="19"/>
    <x v="11"/>
    <x v="6"/>
    <s v="No reportado"/>
    <n v="2024"/>
    <n v="493.35"/>
    <n v="253"/>
    <s v="Ltr."/>
  </r>
  <r>
    <x v="0"/>
    <x v="0"/>
    <x v="0"/>
    <s v="Unión Europea"/>
    <x v="14"/>
    <s v="Unión Europea"/>
    <s v="Unión Europea Italia"/>
    <x v="20"/>
    <x v="3"/>
    <x v="0"/>
    <s v="No reportado"/>
    <n v="2024"/>
    <n v="4550"/>
    <n v="500"/>
    <s v="Kgr."/>
  </r>
  <r>
    <x v="0"/>
    <x v="0"/>
    <x v="0"/>
    <s v="Unión Europea"/>
    <x v="14"/>
    <s v="Unión Europea"/>
    <s v="Unión Europea Italia"/>
    <x v="22"/>
    <x v="3"/>
    <x v="0"/>
    <s v="No reportado"/>
    <n v="2024"/>
    <n v="760"/>
    <n v="100"/>
    <s v="Kgr."/>
  </r>
  <r>
    <x v="0"/>
    <x v="0"/>
    <x v="0"/>
    <s v="Unión Europea"/>
    <x v="14"/>
    <s v="Unión Europea"/>
    <s v="Unión Europea Italia"/>
    <x v="23"/>
    <x v="2"/>
    <x v="0"/>
    <s v="No reportado"/>
    <n v="2024"/>
    <n v="297220"/>
    <n v="27020"/>
    <s v="Kgr."/>
  </r>
  <r>
    <x v="0"/>
    <x v="0"/>
    <x v="0"/>
    <s v="Unión Europea"/>
    <x v="14"/>
    <s v="Unión Europea"/>
    <s v="Unión Europea Italia"/>
    <x v="43"/>
    <x v="6"/>
    <x v="4"/>
    <s v="No reportado"/>
    <n v="2024"/>
    <n v="26700"/>
    <n v="1500"/>
    <s v="Kgr."/>
  </r>
  <r>
    <x v="0"/>
    <x v="0"/>
    <x v="0"/>
    <s v="Unión Europea"/>
    <x v="14"/>
    <s v="Unión Europea"/>
    <s v="Unión Europea Italia"/>
    <x v="72"/>
    <x v="4"/>
    <x v="2"/>
    <s v="No reportado"/>
    <n v="2024"/>
    <n v="990897.6"/>
    <n v="505560"/>
    <s v="Kgr."/>
  </r>
  <r>
    <x v="0"/>
    <x v="0"/>
    <x v="0"/>
    <s v="Unión Europea"/>
    <x v="14"/>
    <s v="Unión Europea"/>
    <s v="Unión Europea Italia"/>
    <x v="24"/>
    <x v="3"/>
    <x v="7"/>
    <s v="No reportado"/>
    <n v="2024"/>
    <n v="396630"/>
    <n v="101700"/>
    <s v="Ltr."/>
  </r>
  <r>
    <x v="0"/>
    <x v="0"/>
    <x v="0"/>
    <s v="Unión Europea"/>
    <x v="14"/>
    <s v="Unión Europea"/>
    <s v="Unión Europea Italia"/>
    <x v="25"/>
    <x v="5"/>
    <x v="8"/>
    <s v="No reportado"/>
    <n v="2024"/>
    <n v="41658977.923298776"/>
    <n v="4304986.0977777774"/>
    <s v="Kgr."/>
  </r>
  <r>
    <x v="0"/>
    <x v="0"/>
    <x v="0"/>
    <s v="Unión Europea"/>
    <x v="14"/>
    <s v="Unión Europea"/>
    <s v="Unión Europea Italia"/>
    <x v="48"/>
    <x v="3"/>
    <x v="13"/>
    <s v="No reportado"/>
    <n v="2024"/>
    <n v="33639.360000000001"/>
    <n v="3138"/>
    <s v="Kgr."/>
  </r>
  <r>
    <x v="0"/>
    <x v="0"/>
    <x v="0"/>
    <s v="Unión Europea"/>
    <x v="14"/>
    <s v="Unión Europea"/>
    <s v="Unión Europea Italia"/>
    <x v="26"/>
    <x v="9"/>
    <x v="9"/>
    <s v="No reportado"/>
    <n v="2024"/>
    <n v="441000.02800000005"/>
    <n v="1575000.1"/>
    <s v="Kgr."/>
  </r>
  <r>
    <x v="0"/>
    <x v="0"/>
    <x v="0"/>
    <s v="Unión Europea"/>
    <x v="14"/>
    <s v="Unión Europea"/>
    <s v="Unión Europea Italia"/>
    <x v="27"/>
    <x v="12"/>
    <x v="10"/>
    <s v="No reportado"/>
    <n v="2024"/>
    <n v="500000"/>
    <n v="20000"/>
    <s v="Kgr."/>
  </r>
  <r>
    <x v="0"/>
    <x v="0"/>
    <x v="0"/>
    <s v="Unión Europea"/>
    <x v="14"/>
    <s v="Unión Europea"/>
    <s v="Unión Europea Italia"/>
    <x v="74"/>
    <x v="4"/>
    <x v="2"/>
    <s v="No reportado"/>
    <n v="2024"/>
    <n v="41760"/>
    <n v="14400"/>
    <s v="Kgr."/>
  </r>
  <r>
    <x v="0"/>
    <x v="0"/>
    <x v="0"/>
    <s v="Unión Europea"/>
    <x v="14"/>
    <s v="Unión Europea"/>
    <s v="Unión Europea Italia"/>
    <x v="75"/>
    <x v="4"/>
    <x v="2"/>
    <s v="No reportado"/>
    <n v="2024"/>
    <n v="526210"/>
    <n v="521000"/>
    <s v="Kgr."/>
  </r>
  <r>
    <x v="0"/>
    <x v="0"/>
    <x v="0"/>
    <s v="Unión Europea"/>
    <x v="14"/>
    <s v="Unión Europea"/>
    <s v="Unión Europea Italia"/>
    <x v="76"/>
    <x v="6"/>
    <x v="18"/>
    <s v="No reportado"/>
    <n v="2024"/>
    <n v="228683"/>
    <n v="17591"/>
    <s v="Kgr."/>
  </r>
  <r>
    <x v="0"/>
    <x v="0"/>
    <x v="0"/>
    <s v="Unión Europea"/>
    <x v="14"/>
    <s v="Unión Europea"/>
    <s v="Unión Europea Italia"/>
    <x v="50"/>
    <x v="5"/>
    <x v="9"/>
    <s v="En conserva"/>
    <n v="2024"/>
    <n v="397600"/>
    <n v="20000"/>
    <s v="Kgr."/>
  </r>
  <r>
    <x v="0"/>
    <x v="0"/>
    <x v="0"/>
    <s v="Unión Europea"/>
    <x v="14"/>
    <s v="Unión Europea"/>
    <s v="Unión Europea Italia"/>
    <x v="28"/>
    <x v="3"/>
    <x v="8"/>
    <s v="No reportado"/>
    <n v="2024"/>
    <n v="4006.482"/>
    <n v="455.8"/>
    <s v="Kgr."/>
  </r>
  <r>
    <x v="0"/>
    <x v="0"/>
    <x v="0"/>
    <s v="Unión Europea"/>
    <x v="14"/>
    <s v="Unión Europea"/>
    <s v="Unión Europea Italia"/>
    <x v="29"/>
    <x v="4"/>
    <x v="11"/>
    <s v="No reportado"/>
    <n v="2024"/>
    <n v="2314.96"/>
    <n v="152"/>
    <s v="Kgr."/>
  </r>
  <r>
    <x v="0"/>
    <x v="0"/>
    <x v="0"/>
    <s v="Unión Europea"/>
    <x v="14"/>
    <s v="Unión Europea"/>
    <s v="Unión Europea Italia"/>
    <x v="30"/>
    <x v="3"/>
    <x v="12"/>
    <s v="No reportado"/>
    <n v="2024"/>
    <n v="253"/>
    <n v="46"/>
    <s v="Kgr."/>
  </r>
  <r>
    <x v="0"/>
    <x v="0"/>
    <x v="0"/>
    <s v="Unión Europea"/>
    <x v="14"/>
    <s v="Unión Europea"/>
    <s v="Unión Europea Italia"/>
    <x v="31"/>
    <x v="3"/>
    <x v="13"/>
    <s v="No reportado"/>
    <n v="2024"/>
    <n v="2820"/>
    <n v="80"/>
    <s v="Kgr."/>
  </r>
  <r>
    <x v="0"/>
    <x v="0"/>
    <x v="0"/>
    <s v="Unión Europea"/>
    <x v="14"/>
    <s v="Unión Europea"/>
    <s v="Unión Europea Italia"/>
    <x v="32"/>
    <x v="12"/>
    <x v="14"/>
    <s v="No reportado"/>
    <n v="2024"/>
    <n v="18270"/>
    <n v="4200"/>
    <s v="Kgr."/>
  </r>
  <r>
    <x v="0"/>
    <x v="0"/>
    <x v="0"/>
    <s v="Unión Europea"/>
    <x v="14"/>
    <s v="Unión Europea"/>
    <s v="Unión Europea Italia"/>
    <x v="33"/>
    <x v="3"/>
    <x v="12"/>
    <s v="No reportado"/>
    <n v="2024"/>
    <n v="153.4"/>
    <n v="26"/>
    <s v="Kgr."/>
  </r>
  <r>
    <x v="0"/>
    <x v="0"/>
    <x v="0"/>
    <s v="Unión Europea"/>
    <x v="14"/>
    <s v="Unión Europea"/>
    <s v="Unión Europea Italia"/>
    <x v="52"/>
    <x v="12"/>
    <x v="4"/>
    <s v="No reportado"/>
    <n v="2024"/>
    <n v="14598"/>
    <n v="811"/>
    <s v="Kgr."/>
  </r>
  <r>
    <x v="0"/>
    <x v="0"/>
    <x v="0"/>
    <s v="Unión Europea"/>
    <x v="14"/>
    <s v="Unión Europea"/>
    <s v="Unión Europea Italia"/>
    <x v="34"/>
    <x v="12"/>
    <x v="4"/>
    <s v="No reportado"/>
    <n v="2024"/>
    <n v="7000"/>
    <n v="700"/>
    <s v="Kgr."/>
  </r>
  <r>
    <x v="0"/>
    <x v="0"/>
    <x v="0"/>
    <s v="Unión Europea"/>
    <x v="14"/>
    <s v="Unión Europea"/>
    <s v="Unión Europea Italia"/>
    <x v="86"/>
    <x v="11"/>
    <x v="20"/>
    <s v="No reportado"/>
    <n v="2024"/>
    <n v="631.47699999999998"/>
    <n v="97.3"/>
    <s v="Kgr."/>
  </r>
  <r>
    <x v="0"/>
    <x v="0"/>
    <x v="0"/>
    <s v="Unión Europea"/>
    <x v="14"/>
    <s v="Unión Europea"/>
    <s v="Unión Europea Italia"/>
    <x v="85"/>
    <x v="10"/>
    <x v="20"/>
    <s v="No reportado"/>
    <n v="2024"/>
    <n v="247380"/>
    <n v="38000"/>
    <s v="Kgr."/>
  </r>
  <r>
    <x v="0"/>
    <x v="0"/>
    <x v="0"/>
    <s v="Unión Europea"/>
    <x v="14"/>
    <s v="Unión Europea"/>
    <s v="Unión Europea Italia"/>
    <x v="36"/>
    <x v="4"/>
    <x v="11"/>
    <s v="No reportado"/>
    <n v="2024"/>
    <n v="20716.2"/>
    <n v="1354"/>
    <s v="Kgr."/>
  </r>
  <r>
    <x v="0"/>
    <x v="0"/>
    <x v="0"/>
    <s v="Unión Europea"/>
    <x v="15"/>
    <s v="Unión Europea"/>
    <s v="Unión Europea Letonia"/>
    <x v="3"/>
    <x v="3"/>
    <x v="0"/>
    <s v="No reportado"/>
    <n v="2024"/>
    <n v="396"/>
    <n v="40"/>
    <s v="Kgr."/>
  </r>
  <r>
    <x v="0"/>
    <x v="0"/>
    <x v="0"/>
    <s v="Unión Europea"/>
    <x v="15"/>
    <s v="Unión Europea"/>
    <s v="Unión Europea Letonia"/>
    <x v="8"/>
    <x v="4"/>
    <x v="2"/>
    <s v="No reportado"/>
    <n v="2024"/>
    <n v="789360"/>
    <n v="598000"/>
    <s v="Kgr."/>
  </r>
  <r>
    <x v="0"/>
    <x v="0"/>
    <x v="0"/>
    <s v="Unión Europea"/>
    <x v="15"/>
    <s v="Unión Europea"/>
    <s v="Unión Europea Letonia"/>
    <x v="10"/>
    <x v="3"/>
    <x v="3"/>
    <s v="No reportado"/>
    <n v="2024"/>
    <n v="600.6"/>
    <n v="18"/>
    <s v="Kgr."/>
  </r>
  <r>
    <x v="0"/>
    <x v="0"/>
    <x v="0"/>
    <s v="Unión Europea"/>
    <x v="15"/>
    <s v="Unión Europea"/>
    <s v="Unión Europea Letonia"/>
    <x v="13"/>
    <x v="3"/>
    <x v="0"/>
    <s v="No reportado"/>
    <n v="2024"/>
    <n v="2400.3000000000002"/>
    <n v="135"/>
    <s v="Kgr."/>
  </r>
  <r>
    <x v="0"/>
    <x v="0"/>
    <x v="0"/>
    <s v="Unión Europea"/>
    <x v="15"/>
    <s v="Unión Europea"/>
    <s v="Unión Europea Letonia"/>
    <x v="15"/>
    <x v="7"/>
    <x v="4"/>
    <s v="No reportado"/>
    <n v="2024"/>
    <n v="25242"/>
    <n v="1803"/>
    <s v="Kgr."/>
  </r>
  <r>
    <x v="0"/>
    <x v="0"/>
    <x v="0"/>
    <s v="Unión Europea"/>
    <x v="15"/>
    <s v="Unión Europea"/>
    <s v="Unión Europea Letonia"/>
    <x v="17"/>
    <x v="9"/>
    <x v="4"/>
    <s v="No reportado"/>
    <n v="2024"/>
    <n v="68031.199999999997"/>
    <n v="4251.95"/>
    <s v="Kgr."/>
  </r>
  <r>
    <x v="0"/>
    <x v="0"/>
    <x v="0"/>
    <s v="Unión Europea"/>
    <x v="15"/>
    <s v="Unión Europea"/>
    <s v="Unión Europea Letonia"/>
    <x v="20"/>
    <x v="3"/>
    <x v="0"/>
    <s v="No reportado"/>
    <n v="2024"/>
    <n v="72800"/>
    <n v="8000"/>
    <s v="Kgr."/>
  </r>
  <r>
    <x v="0"/>
    <x v="0"/>
    <x v="0"/>
    <s v="Unión Europea"/>
    <x v="15"/>
    <s v="Unión Europea"/>
    <s v="Unión Europea Letonia"/>
    <x v="25"/>
    <x v="5"/>
    <x v="8"/>
    <s v="No reportado"/>
    <n v="2024"/>
    <n v="1310293.0056000003"/>
    <n v="122194.04000000001"/>
    <s v="Kgr."/>
  </r>
  <r>
    <x v="0"/>
    <x v="0"/>
    <x v="0"/>
    <s v="Unión Europea"/>
    <x v="15"/>
    <s v="Unión Europea"/>
    <s v="Unión Europea Letonia"/>
    <x v="48"/>
    <x v="3"/>
    <x v="13"/>
    <s v="No reportado"/>
    <n v="2024"/>
    <n v="235.84"/>
    <n v="22"/>
    <s v="Kgr."/>
  </r>
  <r>
    <x v="0"/>
    <x v="0"/>
    <x v="0"/>
    <s v="Unión Europea"/>
    <x v="15"/>
    <s v="Unión Europea"/>
    <s v="Unión Europea Letonia"/>
    <x v="27"/>
    <x v="12"/>
    <x v="10"/>
    <s v="No reportado"/>
    <n v="2024"/>
    <n v="50000"/>
    <n v="2000"/>
    <s v="Kgr."/>
  </r>
  <r>
    <x v="0"/>
    <x v="0"/>
    <x v="0"/>
    <s v="Unión Europea"/>
    <x v="16"/>
    <s v="Unión Europea"/>
    <s v="Unión Europea Lituania"/>
    <x v="1"/>
    <x v="1"/>
    <x v="0"/>
    <s v="No reportado"/>
    <n v="2024"/>
    <n v="458.4"/>
    <n v="30"/>
    <s v="Kgr."/>
  </r>
  <r>
    <x v="0"/>
    <x v="0"/>
    <x v="0"/>
    <s v="Unión Europea"/>
    <x v="16"/>
    <s v="Unión Europea"/>
    <s v="Unión Europea Lituania"/>
    <x v="57"/>
    <x v="3"/>
    <x v="16"/>
    <s v="No reportado"/>
    <n v="2024"/>
    <n v="45"/>
    <n v="10"/>
    <s v="Kgr."/>
  </r>
  <r>
    <x v="0"/>
    <x v="0"/>
    <x v="0"/>
    <s v="Unión Europea"/>
    <x v="16"/>
    <s v="Unión Europea"/>
    <s v="Unión Europea Lituania"/>
    <x v="2"/>
    <x v="2"/>
    <x v="1"/>
    <s v="No reportado"/>
    <n v="2024"/>
    <n v="9000"/>
    <n v="3600"/>
    <s v="Kgr."/>
  </r>
  <r>
    <x v="0"/>
    <x v="0"/>
    <x v="0"/>
    <s v="Unión Europea"/>
    <x v="16"/>
    <s v="Unión Europea"/>
    <s v="Unión Europea Lituania"/>
    <x v="3"/>
    <x v="3"/>
    <x v="0"/>
    <s v="No reportado"/>
    <n v="2024"/>
    <n v="2871"/>
    <n v="290"/>
    <s v="Kgr."/>
  </r>
  <r>
    <x v="0"/>
    <x v="0"/>
    <x v="0"/>
    <s v="Unión Europea"/>
    <x v="16"/>
    <s v="Unión Europea"/>
    <s v="Unión Europea Lituania"/>
    <x v="7"/>
    <x v="5"/>
    <x v="3"/>
    <s v="No reportado"/>
    <n v="2024"/>
    <n v="894.06999999999994"/>
    <n v="20.5"/>
    <s v="Kgr."/>
  </r>
  <r>
    <x v="0"/>
    <x v="0"/>
    <x v="0"/>
    <s v="Unión Europea"/>
    <x v="16"/>
    <s v="Unión Europea"/>
    <s v="Unión Europea Lituania"/>
    <x v="8"/>
    <x v="4"/>
    <x v="2"/>
    <s v="No reportado"/>
    <n v="2024"/>
    <n v="386760"/>
    <n v="293000"/>
    <s v="Kgr."/>
  </r>
  <r>
    <x v="0"/>
    <x v="0"/>
    <x v="0"/>
    <s v="Unión Europea"/>
    <x v="16"/>
    <s v="Unión Europea"/>
    <s v="Unión Europea Lituania"/>
    <x v="11"/>
    <x v="1"/>
    <x v="4"/>
    <s v="No reportado"/>
    <n v="2024"/>
    <n v="4343.97"/>
    <n v="457.26"/>
    <s v="Kgr."/>
  </r>
  <r>
    <x v="0"/>
    <x v="0"/>
    <x v="0"/>
    <s v="Unión Europea"/>
    <x v="16"/>
    <s v="Unión Europea"/>
    <s v="Unión Europea Lituania"/>
    <x v="14"/>
    <x v="0"/>
    <x v="4"/>
    <s v="No reportado"/>
    <n v="2024"/>
    <n v="1229.4399999999998"/>
    <n v="68"/>
    <s v="Kgr."/>
  </r>
  <r>
    <x v="0"/>
    <x v="0"/>
    <x v="0"/>
    <s v="Unión Europea"/>
    <x v="16"/>
    <s v="Unión Europea"/>
    <s v="Unión Europea Lituania"/>
    <x v="71"/>
    <x v="7"/>
    <x v="4"/>
    <s v="No reportado"/>
    <n v="2024"/>
    <n v="435"/>
    <n v="29"/>
    <s v="Kgr."/>
  </r>
  <r>
    <x v="0"/>
    <x v="0"/>
    <x v="0"/>
    <s v="Unión Europea"/>
    <x v="16"/>
    <s v="Unión Europea"/>
    <s v="Unión Europea Lituania"/>
    <x v="15"/>
    <x v="7"/>
    <x v="4"/>
    <s v="No reportado"/>
    <n v="2024"/>
    <n v="1344"/>
    <n v="96"/>
    <s v="Kgr."/>
  </r>
  <r>
    <x v="0"/>
    <x v="0"/>
    <x v="0"/>
    <s v="Unión Europea"/>
    <x v="16"/>
    <s v="Unión Europea"/>
    <s v="Unión Europea Lituania"/>
    <x v="16"/>
    <x v="8"/>
    <x v="4"/>
    <s v="No reportado"/>
    <n v="2024"/>
    <n v="207.9"/>
    <n v="18.899999999999999"/>
    <s v="Kgr."/>
  </r>
  <r>
    <x v="0"/>
    <x v="0"/>
    <x v="0"/>
    <s v="Unión Europea"/>
    <x v="16"/>
    <s v="Unión Europea"/>
    <s v="Unión Europea Lituania"/>
    <x v="17"/>
    <x v="9"/>
    <x v="4"/>
    <s v="No reportado"/>
    <n v="2024"/>
    <n v="21569.599999999999"/>
    <n v="1348.1"/>
    <s v="Kgr."/>
  </r>
  <r>
    <x v="0"/>
    <x v="0"/>
    <x v="0"/>
    <s v="Unión Europea"/>
    <x v="16"/>
    <s v="Unión Europea"/>
    <s v="Unión Europea Lituania"/>
    <x v="55"/>
    <x v="12"/>
    <x v="4"/>
    <s v="No reportado"/>
    <n v="2024"/>
    <n v="2921.46"/>
    <n v="174"/>
    <s v="Kgr."/>
  </r>
  <r>
    <x v="0"/>
    <x v="0"/>
    <x v="0"/>
    <s v="Unión Europea"/>
    <x v="16"/>
    <s v="Unión Europea"/>
    <s v="Unión Europea Lituania"/>
    <x v="19"/>
    <x v="11"/>
    <x v="6"/>
    <s v="No reportado"/>
    <n v="2024"/>
    <n v="148.19999999999999"/>
    <n v="76"/>
    <s v="Ltr."/>
  </r>
  <r>
    <x v="0"/>
    <x v="0"/>
    <x v="0"/>
    <s v="Unión Europea"/>
    <x v="16"/>
    <s v="Unión Europea"/>
    <s v="Unión Europea Lituania"/>
    <x v="25"/>
    <x v="5"/>
    <x v="8"/>
    <s v="No reportado"/>
    <n v="2024"/>
    <n v="3214965.6282000002"/>
    <n v="339489.12"/>
    <s v="Kgr."/>
  </r>
  <r>
    <x v="0"/>
    <x v="0"/>
    <x v="0"/>
    <s v="Unión Europea"/>
    <x v="16"/>
    <s v="Unión Europea"/>
    <s v="Unión Europea Lituania"/>
    <x v="45"/>
    <x v="5"/>
    <x v="12"/>
    <s v="No reportado"/>
    <n v="2024"/>
    <n v="34.5"/>
    <n v="25"/>
    <s v="Kgr."/>
  </r>
  <r>
    <x v="0"/>
    <x v="0"/>
    <x v="0"/>
    <s v="Unión Europea"/>
    <x v="16"/>
    <s v="Unión Europea"/>
    <s v="Unión Europea Lituania"/>
    <x v="49"/>
    <x v="0"/>
    <x v="14"/>
    <s v="No reportado"/>
    <n v="2024"/>
    <n v="1175.1799999999998"/>
    <n v="134"/>
    <s v="Kgr."/>
  </r>
  <r>
    <x v="0"/>
    <x v="0"/>
    <x v="0"/>
    <s v="Unión Europea"/>
    <x v="16"/>
    <s v="Unión Europea"/>
    <s v="Unión Europea Lituania"/>
    <x v="28"/>
    <x v="3"/>
    <x v="8"/>
    <s v="No reportado"/>
    <n v="2024"/>
    <n v="2419.0079999999998"/>
    <n v="275.2"/>
    <s v="Kgr."/>
  </r>
  <r>
    <x v="0"/>
    <x v="0"/>
    <x v="0"/>
    <s v="Unión Europea"/>
    <x v="16"/>
    <s v="Unión Europea"/>
    <s v="Unión Europea Lituania"/>
    <x v="31"/>
    <x v="3"/>
    <x v="13"/>
    <s v="No reportado"/>
    <n v="2024"/>
    <n v="705"/>
    <n v="20"/>
    <s v="Kgr."/>
  </r>
  <r>
    <x v="0"/>
    <x v="0"/>
    <x v="0"/>
    <s v="Unión Europea"/>
    <x v="16"/>
    <s v="Unión Europea"/>
    <s v="Unión Europea Lituania"/>
    <x v="52"/>
    <x v="12"/>
    <x v="4"/>
    <s v="No reportado"/>
    <n v="2024"/>
    <n v="14364"/>
    <n v="798"/>
    <s v="Kgr."/>
  </r>
  <r>
    <x v="0"/>
    <x v="0"/>
    <x v="0"/>
    <s v="Unión Europea"/>
    <x v="16"/>
    <s v="Unión Europea"/>
    <s v="Unión Europea Lituania"/>
    <x v="35"/>
    <x v="2"/>
    <x v="14"/>
    <s v="No reportado"/>
    <n v="2024"/>
    <n v="51032.3"/>
    <n v="2729"/>
    <s v="Kgr."/>
  </r>
  <r>
    <x v="0"/>
    <x v="0"/>
    <x v="0"/>
    <s v="Unión Europea"/>
    <x v="16"/>
    <s v="Unión Europea"/>
    <s v="Unión Europea Lituania"/>
    <x v="53"/>
    <x v="1"/>
    <x v="14"/>
    <s v="No reportado"/>
    <n v="2024"/>
    <n v="12469.1"/>
    <n v="1645"/>
    <s v="Kgr."/>
  </r>
  <r>
    <x v="0"/>
    <x v="0"/>
    <x v="0"/>
    <s v="Unión Europea"/>
    <x v="17"/>
    <s v="Unión Europea"/>
    <s v="Unión Europea Luxemburgo"/>
    <x v="0"/>
    <x v="0"/>
    <x v="0"/>
    <s v="No reportado"/>
    <n v="2024"/>
    <n v="24324"/>
    <n v="2027"/>
    <s v="Kgr."/>
  </r>
  <r>
    <x v="0"/>
    <x v="0"/>
    <x v="0"/>
    <s v="Unión Europea"/>
    <x v="17"/>
    <s v="Unión Europea"/>
    <s v="Unión Europea Luxemburgo"/>
    <x v="3"/>
    <x v="3"/>
    <x v="0"/>
    <s v="No reportado"/>
    <n v="2024"/>
    <n v="118.80000000000001"/>
    <n v="12"/>
    <s v="Kgr."/>
  </r>
  <r>
    <x v="0"/>
    <x v="0"/>
    <x v="0"/>
    <s v="Unión Europea"/>
    <x v="17"/>
    <s v="Unión Europea"/>
    <s v="Unión Europea Luxemburgo"/>
    <x v="5"/>
    <x v="5"/>
    <x v="3"/>
    <s v="No reportado"/>
    <n v="2024"/>
    <n v="1037.8499999999999"/>
    <n v="25.5"/>
    <s v="Kgr."/>
  </r>
  <r>
    <x v="0"/>
    <x v="0"/>
    <x v="0"/>
    <s v="Unión Europea"/>
    <x v="17"/>
    <s v="Unión Europea"/>
    <s v="Unión Europea Luxemburgo"/>
    <x v="7"/>
    <x v="5"/>
    <x v="3"/>
    <s v="No reportado"/>
    <n v="2024"/>
    <n v="1274.1300000000001"/>
    <n v="28.25"/>
    <s v="Kgr."/>
  </r>
  <r>
    <x v="0"/>
    <x v="0"/>
    <x v="0"/>
    <s v="Unión Europea"/>
    <x v="17"/>
    <s v="Unión Europea"/>
    <s v="Unión Europea Luxemburgo"/>
    <x v="8"/>
    <x v="4"/>
    <x v="2"/>
    <s v="No reportado"/>
    <n v="2024"/>
    <n v="76560"/>
    <n v="58000"/>
    <s v="Kgr."/>
  </r>
  <r>
    <x v="0"/>
    <x v="0"/>
    <x v="0"/>
    <s v="Unión Europea"/>
    <x v="17"/>
    <s v="Unión Europea"/>
    <s v="Unión Europea Luxemburgo"/>
    <x v="10"/>
    <x v="3"/>
    <x v="3"/>
    <s v="No reportado"/>
    <n v="2024"/>
    <n v="115.5"/>
    <n v="5"/>
    <s v="Kgr."/>
  </r>
  <r>
    <x v="0"/>
    <x v="0"/>
    <x v="0"/>
    <s v="Unión Europea"/>
    <x v="17"/>
    <s v="Unión Europea"/>
    <s v="Unión Europea Luxemburgo"/>
    <x v="13"/>
    <x v="3"/>
    <x v="0"/>
    <s v="No reportado"/>
    <n v="2024"/>
    <n v="1866.9"/>
    <n v="105"/>
    <s v="Kgr."/>
  </r>
  <r>
    <x v="0"/>
    <x v="0"/>
    <x v="0"/>
    <s v="Unión Europea"/>
    <x v="17"/>
    <s v="Unión Europea"/>
    <s v="Unión Europea Luxemburgo"/>
    <x v="17"/>
    <x v="9"/>
    <x v="4"/>
    <s v="No reportado"/>
    <n v="2024"/>
    <n v="11952"/>
    <n v="747"/>
    <s v="Kgr."/>
  </r>
  <r>
    <x v="0"/>
    <x v="0"/>
    <x v="0"/>
    <s v="Unión Europea"/>
    <x v="17"/>
    <s v="Unión Europea"/>
    <s v="Unión Europea Luxemburgo"/>
    <x v="23"/>
    <x v="2"/>
    <x v="0"/>
    <s v="No reportado"/>
    <n v="2024"/>
    <n v="29040"/>
    <n v="2640"/>
    <s v="Kgr."/>
  </r>
  <r>
    <x v="0"/>
    <x v="0"/>
    <x v="0"/>
    <s v="Unión Europea"/>
    <x v="17"/>
    <s v="Unión Europea"/>
    <s v="Unión Europea Luxemburgo"/>
    <x v="24"/>
    <x v="3"/>
    <x v="7"/>
    <s v="No reportado"/>
    <n v="2024"/>
    <n v="24570"/>
    <n v="6300"/>
    <s v="Ltr."/>
  </r>
  <r>
    <x v="0"/>
    <x v="0"/>
    <x v="0"/>
    <s v="Unión Europea"/>
    <x v="17"/>
    <s v="Unión Europea"/>
    <s v="Unión Europea Luxemburgo"/>
    <x v="44"/>
    <x v="3"/>
    <x v="7"/>
    <s v="No reportado"/>
    <n v="2024"/>
    <n v="4392.0675000000001"/>
    <n v="225"/>
    <s v="Ltr."/>
  </r>
  <r>
    <x v="0"/>
    <x v="0"/>
    <x v="0"/>
    <s v="Unión Europea"/>
    <x v="17"/>
    <s v="Unión Europea"/>
    <s v="Unión Europea Luxemburgo"/>
    <x v="25"/>
    <x v="5"/>
    <x v="8"/>
    <s v="No reportado"/>
    <n v="2024"/>
    <n v="19919.692800000001"/>
    <n v="1854.72"/>
    <s v="Kgr."/>
  </r>
  <r>
    <x v="0"/>
    <x v="0"/>
    <x v="0"/>
    <s v="Unión Europea"/>
    <x v="17"/>
    <s v="Unión Europea"/>
    <s v="Unión Europea Luxemburgo"/>
    <x v="28"/>
    <x v="3"/>
    <x v="8"/>
    <s v="No reportado"/>
    <n v="2024"/>
    <n v="75.593999999999994"/>
    <n v="8.6"/>
    <s v="Kgr."/>
  </r>
  <r>
    <x v="0"/>
    <x v="0"/>
    <x v="0"/>
    <s v="Unión Europea"/>
    <x v="17"/>
    <s v="Unión Europea"/>
    <s v="Unión Europea Luxemburgo"/>
    <x v="29"/>
    <x v="4"/>
    <x v="11"/>
    <s v="No reportado"/>
    <n v="2024"/>
    <n v="2543.41"/>
    <n v="167"/>
    <s v="Kgr."/>
  </r>
  <r>
    <x v="0"/>
    <x v="0"/>
    <x v="0"/>
    <s v="Unión Europea"/>
    <x v="17"/>
    <s v="Unión Europea"/>
    <s v="Unión Europea Luxemburgo"/>
    <x v="52"/>
    <x v="12"/>
    <x v="4"/>
    <s v="No reportado"/>
    <n v="2024"/>
    <n v="936"/>
    <n v="52"/>
    <s v="Kgr."/>
  </r>
  <r>
    <x v="0"/>
    <x v="0"/>
    <x v="0"/>
    <s v="Unión Europea"/>
    <x v="17"/>
    <s v="Unión Europea"/>
    <s v="Unión Europea Luxemburgo"/>
    <x v="85"/>
    <x v="10"/>
    <x v="20"/>
    <s v="No reportado"/>
    <n v="2024"/>
    <n v="169260"/>
    <n v="26000"/>
    <s v="Kgr."/>
  </r>
  <r>
    <x v="0"/>
    <x v="0"/>
    <x v="0"/>
    <s v="Unión Europea"/>
    <x v="17"/>
    <s v="Unión Europea"/>
    <s v="Unión Europea Luxemburgo"/>
    <x v="36"/>
    <x v="4"/>
    <x v="11"/>
    <s v="No reportado"/>
    <n v="2024"/>
    <n v="2937.6000000000004"/>
    <n v="192"/>
    <s v="Kgr."/>
  </r>
  <r>
    <x v="0"/>
    <x v="0"/>
    <x v="0"/>
    <s v="Unión Europea"/>
    <x v="18"/>
    <s v="Unión Europea"/>
    <s v="Unión Europea Malta"/>
    <x v="3"/>
    <x v="3"/>
    <x v="0"/>
    <s v="No reportado"/>
    <n v="2024"/>
    <n v="297"/>
    <n v="30"/>
    <s v="Kgr."/>
  </r>
  <r>
    <x v="0"/>
    <x v="0"/>
    <x v="0"/>
    <s v="Unión Europea"/>
    <x v="18"/>
    <s v="Unión Europea"/>
    <s v="Unión Europea Malta"/>
    <x v="13"/>
    <x v="3"/>
    <x v="0"/>
    <s v="No reportado"/>
    <n v="2024"/>
    <n v="2933.7"/>
    <n v="165"/>
    <s v="Kgr."/>
  </r>
  <r>
    <x v="0"/>
    <x v="0"/>
    <x v="0"/>
    <s v="Unión Europea"/>
    <x v="18"/>
    <s v="Unión Europea"/>
    <s v="Unión Europea Malta"/>
    <x v="17"/>
    <x v="9"/>
    <x v="4"/>
    <s v="No reportado"/>
    <n v="2024"/>
    <n v="9120"/>
    <n v="570"/>
    <s v="Kgr."/>
  </r>
  <r>
    <x v="0"/>
    <x v="0"/>
    <x v="0"/>
    <s v="Unión Europea"/>
    <x v="18"/>
    <s v="Unión Europea"/>
    <s v="Unión Europea Malta"/>
    <x v="25"/>
    <x v="5"/>
    <x v="8"/>
    <s v="No reportado"/>
    <n v="2024"/>
    <n v="28150.399200000003"/>
    <n v="2621.0800000000004"/>
    <s v="Kgr."/>
  </r>
  <r>
    <x v="0"/>
    <x v="0"/>
    <x v="0"/>
    <s v="Unión Europea"/>
    <x v="18"/>
    <s v="Unión Europea"/>
    <s v="Unión Europea Malta"/>
    <x v="58"/>
    <x v="2"/>
    <x v="11"/>
    <s v="No reportado"/>
    <n v="2024"/>
    <n v="459.3"/>
    <n v="15"/>
    <s v="Kgr."/>
  </r>
  <r>
    <x v="0"/>
    <x v="0"/>
    <x v="0"/>
    <s v="Unión Europea"/>
    <x v="19"/>
    <s v="Unión Europea"/>
    <s v="Unión Europea Paises Bajos"/>
    <x v="54"/>
    <x v="9"/>
    <x v="0"/>
    <s v="No reportado"/>
    <n v="2024"/>
    <n v="4538.34"/>
    <n v="504.26000000000005"/>
    <s v="Kgr."/>
  </r>
  <r>
    <x v="0"/>
    <x v="0"/>
    <x v="0"/>
    <s v="Unión Europea"/>
    <x v="19"/>
    <s v="Unión Europea"/>
    <s v="Unión Europea Paises Bajos"/>
    <x v="0"/>
    <x v="0"/>
    <x v="0"/>
    <s v="No reportado"/>
    <n v="2024"/>
    <n v="68124"/>
    <n v="5677"/>
    <s v="Kgr."/>
  </r>
  <r>
    <x v="0"/>
    <x v="0"/>
    <x v="0"/>
    <s v="Unión Europea"/>
    <x v="19"/>
    <s v="Unión Europea"/>
    <s v="Unión Europea Paises Bajos"/>
    <x v="1"/>
    <x v="1"/>
    <x v="0"/>
    <s v="No reportado"/>
    <n v="2024"/>
    <n v="702.88"/>
    <n v="46"/>
    <s v="Kgr."/>
  </r>
  <r>
    <x v="0"/>
    <x v="0"/>
    <x v="0"/>
    <s v="Unión Europea"/>
    <x v="19"/>
    <s v="Unión Europea"/>
    <s v="Unión Europea Paises Bajos"/>
    <x v="38"/>
    <x v="5"/>
    <x v="1"/>
    <s v="No reportado"/>
    <n v="2024"/>
    <n v="11760.8"/>
    <n v="4820"/>
    <s v="Kgr."/>
  </r>
  <r>
    <x v="0"/>
    <x v="0"/>
    <x v="0"/>
    <s v="Unión Europea"/>
    <x v="19"/>
    <s v="Unión Europea"/>
    <s v="Unión Europea Paises Bajos"/>
    <x v="65"/>
    <x v="3"/>
    <x v="2"/>
    <s v="No reportado"/>
    <n v="2024"/>
    <n v="127215"/>
    <n v="46260"/>
    <s v="Kgr."/>
  </r>
  <r>
    <x v="0"/>
    <x v="0"/>
    <x v="0"/>
    <s v="Unión Europea"/>
    <x v="19"/>
    <s v="Unión Europea"/>
    <s v="Unión Europea Paises Bajos"/>
    <x v="3"/>
    <x v="3"/>
    <x v="0"/>
    <s v="No reportado"/>
    <n v="2024"/>
    <n v="2871"/>
    <n v="290"/>
    <s v="Kgr."/>
  </r>
  <r>
    <x v="0"/>
    <x v="0"/>
    <x v="0"/>
    <s v="Unión Europea"/>
    <x v="19"/>
    <s v="Unión Europea"/>
    <s v="Unión Europea Paises Bajos"/>
    <x v="4"/>
    <x v="4"/>
    <x v="2"/>
    <s v="No reportado"/>
    <n v="2024"/>
    <n v="17760"/>
    <n v="14800"/>
    <s v="Kgr."/>
  </r>
  <r>
    <x v="0"/>
    <x v="0"/>
    <x v="0"/>
    <s v="Unión Europea"/>
    <x v="19"/>
    <s v="Unión Europea"/>
    <s v="Unión Europea Paises Bajos"/>
    <x v="5"/>
    <x v="5"/>
    <x v="3"/>
    <s v="No reportado"/>
    <n v="2024"/>
    <n v="2056.4499999999998"/>
    <n v="53.5"/>
    <s v="Kgr."/>
  </r>
  <r>
    <x v="0"/>
    <x v="0"/>
    <x v="0"/>
    <s v="Unión Europea"/>
    <x v="19"/>
    <s v="Unión Europea"/>
    <s v="Unión Europea Paises Bajos"/>
    <x v="6"/>
    <x v="5"/>
    <x v="4"/>
    <s v="No reportado"/>
    <n v="2024"/>
    <n v="5609.9749999999995"/>
    <n v="320.57"/>
    <s v="Kgr."/>
  </r>
  <r>
    <x v="0"/>
    <x v="0"/>
    <x v="0"/>
    <s v="Unión Europea"/>
    <x v="19"/>
    <s v="Unión Europea"/>
    <s v="Unión Europea Paises Bajos"/>
    <x v="7"/>
    <x v="5"/>
    <x v="3"/>
    <s v="No reportado"/>
    <n v="2024"/>
    <n v="21772.37"/>
    <n v="478"/>
    <s v="Kgr."/>
  </r>
  <r>
    <x v="0"/>
    <x v="0"/>
    <x v="0"/>
    <s v="Unión Europea"/>
    <x v="19"/>
    <s v="Unión Europea"/>
    <s v="Unión Europea Paises Bajos"/>
    <x v="8"/>
    <x v="4"/>
    <x v="2"/>
    <s v="No reportado"/>
    <n v="2024"/>
    <n v="473880"/>
    <n v="359000"/>
    <s v="Kgr."/>
  </r>
  <r>
    <x v="0"/>
    <x v="0"/>
    <x v="0"/>
    <s v="Unión Europea"/>
    <x v="19"/>
    <s v="Unión Europea"/>
    <s v="Unión Europea Paises Bajos"/>
    <x v="9"/>
    <x v="2"/>
    <x v="0"/>
    <s v="No reportado"/>
    <n v="2024"/>
    <n v="8000"/>
    <n v="1000"/>
    <s v="Kgr."/>
  </r>
  <r>
    <x v="0"/>
    <x v="0"/>
    <x v="0"/>
    <s v="Unión Europea"/>
    <x v="19"/>
    <s v="Unión Europea"/>
    <s v="Unión Europea Paises Bajos"/>
    <x v="10"/>
    <x v="3"/>
    <x v="3"/>
    <s v="No reportado"/>
    <n v="2024"/>
    <n v="19265.400000000001"/>
    <n v="442"/>
    <s v="Kgr."/>
  </r>
  <r>
    <x v="0"/>
    <x v="0"/>
    <x v="0"/>
    <s v="Unión Europea"/>
    <x v="19"/>
    <s v="Unión Europea"/>
    <s v="Unión Europea Paises Bajos"/>
    <x v="11"/>
    <x v="1"/>
    <x v="4"/>
    <s v="No reportado"/>
    <n v="2024"/>
    <n v="6852.92"/>
    <n v="721.36"/>
    <s v="Kgr."/>
  </r>
  <r>
    <x v="0"/>
    <x v="0"/>
    <x v="0"/>
    <s v="Unión Europea"/>
    <x v="19"/>
    <s v="Unión Europea"/>
    <s v="Unión Europea Paises Bajos"/>
    <x v="39"/>
    <x v="9"/>
    <x v="0"/>
    <s v="No reportado"/>
    <n v="2024"/>
    <n v="56000"/>
    <n v="4000"/>
    <s v="Kgr."/>
  </r>
  <r>
    <x v="0"/>
    <x v="0"/>
    <x v="0"/>
    <s v="Unión Europea"/>
    <x v="19"/>
    <s v="Unión Europea"/>
    <s v="Unión Europea Paises Bajos"/>
    <x v="40"/>
    <x v="4"/>
    <x v="2"/>
    <s v="No reportado"/>
    <n v="2024"/>
    <n v="529417.30000000005"/>
    <n v="147470"/>
    <s v="Kgr."/>
  </r>
  <r>
    <x v="0"/>
    <x v="0"/>
    <x v="0"/>
    <s v="Unión Europea"/>
    <x v="19"/>
    <s v="Unión Europea"/>
    <s v="Unión Europea Paises Bajos"/>
    <x v="82"/>
    <x v="1"/>
    <x v="15"/>
    <s v="No reportado"/>
    <n v="2024"/>
    <n v="17.204999999999998"/>
    <n v="0.5"/>
    <s v="Kgr."/>
  </r>
  <r>
    <x v="0"/>
    <x v="0"/>
    <x v="0"/>
    <s v="Unión Europea"/>
    <x v="19"/>
    <s v="Unión Europea"/>
    <s v="Unión Europea Paises Bajos"/>
    <x v="13"/>
    <x v="3"/>
    <x v="0"/>
    <s v="No reportado"/>
    <n v="2024"/>
    <n v="895756.4"/>
    <n v="50380"/>
    <s v="Kgr."/>
  </r>
  <r>
    <x v="0"/>
    <x v="0"/>
    <x v="0"/>
    <s v="Unión Europea"/>
    <x v="19"/>
    <s v="Unión Europea"/>
    <s v="Unión Europea Paises Bajos"/>
    <x v="14"/>
    <x v="0"/>
    <x v="4"/>
    <s v="No reportado"/>
    <n v="2024"/>
    <n v="216.95999999999998"/>
    <n v="12"/>
    <s v="Kgr."/>
  </r>
  <r>
    <x v="0"/>
    <x v="0"/>
    <x v="0"/>
    <s v="Unión Europea"/>
    <x v="19"/>
    <s v="Unión Europea"/>
    <s v="Unión Europea Paises Bajos"/>
    <x v="17"/>
    <x v="9"/>
    <x v="4"/>
    <s v="No reportado"/>
    <n v="2024"/>
    <n v="4568947.68"/>
    <n v="285559.23"/>
    <s v="Kgr."/>
  </r>
  <r>
    <x v="0"/>
    <x v="0"/>
    <x v="0"/>
    <s v="Unión Europea"/>
    <x v="19"/>
    <s v="Unión Europea"/>
    <s v="Unión Europea Paises Bajos"/>
    <x v="41"/>
    <x v="10"/>
    <x v="4"/>
    <s v="No reportado"/>
    <n v="2024"/>
    <n v="488"/>
    <n v="61"/>
    <s v="Kgr."/>
  </r>
  <r>
    <x v="0"/>
    <x v="0"/>
    <x v="0"/>
    <s v="Unión Europea"/>
    <x v="19"/>
    <s v="Unión Europea"/>
    <s v="Unión Europea Paises Bajos"/>
    <x v="18"/>
    <x v="10"/>
    <x v="4"/>
    <s v="No reportado"/>
    <n v="2024"/>
    <n v="2250"/>
    <n v="250"/>
    <s v="Kgr."/>
  </r>
  <r>
    <x v="0"/>
    <x v="0"/>
    <x v="0"/>
    <s v="Unión Europea"/>
    <x v="19"/>
    <s v="Unión Europea"/>
    <s v="Unión Europea Paises Bajos"/>
    <x v="19"/>
    <x v="11"/>
    <x v="6"/>
    <s v="No reportado"/>
    <n v="2024"/>
    <n v="2379"/>
    <n v="1220"/>
    <s v="Ltr."/>
  </r>
  <r>
    <x v="0"/>
    <x v="0"/>
    <x v="0"/>
    <s v="Unión Europea"/>
    <x v="19"/>
    <s v="Unión Europea"/>
    <s v="Unión Europea Paises Bajos"/>
    <x v="20"/>
    <x v="3"/>
    <x v="0"/>
    <s v="No reportado"/>
    <n v="2024"/>
    <n v="4550"/>
    <n v="500"/>
    <s v="Kgr."/>
  </r>
  <r>
    <x v="0"/>
    <x v="0"/>
    <x v="0"/>
    <s v="Unión Europea"/>
    <x v="19"/>
    <s v="Unión Europea"/>
    <s v="Unión Europea Paises Bajos"/>
    <x v="21"/>
    <x v="3"/>
    <x v="0"/>
    <s v="No reportado"/>
    <n v="2024"/>
    <n v="12768.9"/>
    <n v="1373"/>
    <s v="Kgr."/>
  </r>
  <r>
    <x v="0"/>
    <x v="0"/>
    <x v="0"/>
    <s v="Unión Europea"/>
    <x v="19"/>
    <s v="Unión Europea"/>
    <s v="Unión Europea Paises Bajos"/>
    <x v="23"/>
    <x v="2"/>
    <x v="0"/>
    <s v="No reportado"/>
    <n v="2024"/>
    <n v="75460"/>
    <n v="6860"/>
    <s v="Kgr."/>
  </r>
  <r>
    <x v="0"/>
    <x v="0"/>
    <x v="0"/>
    <s v="Unión Europea"/>
    <x v="19"/>
    <s v="Unión Europea"/>
    <s v="Unión Europea Paises Bajos"/>
    <x v="43"/>
    <x v="6"/>
    <x v="4"/>
    <s v="No reportado"/>
    <n v="2024"/>
    <n v="8900"/>
    <n v="500"/>
    <s v="Kgr."/>
  </r>
  <r>
    <x v="0"/>
    <x v="0"/>
    <x v="0"/>
    <s v="Unión Europea"/>
    <x v="19"/>
    <s v="Unión Europea"/>
    <s v="Unión Europea Paises Bajos"/>
    <x v="24"/>
    <x v="3"/>
    <x v="7"/>
    <s v="No reportado"/>
    <n v="2024"/>
    <n v="3900"/>
    <n v="1000"/>
    <s v="Ltr."/>
  </r>
  <r>
    <x v="0"/>
    <x v="0"/>
    <x v="0"/>
    <s v="Unión Europea"/>
    <x v="19"/>
    <s v="Unión Europea"/>
    <s v="Unión Europea Paises Bajos"/>
    <x v="44"/>
    <x v="3"/>
    <x v="7"/>
    <s v="No reportado"/>
    <n v="2024"/>
    <n v="380.64585"/>
    <n v="19.5"/>
    <s v="Ltr."/>
  </r>
  <r>
    <x v="0"/>
    <x v="0"/>
    <x v="0"/>
    <s v="Unión Europea"/>
    <x v="19"/>
    <s v="Unión Europea"/>
    <s v="Unión Europea Paises Bajos"/>
    <x v="25"/>
    <x v="5"/>
    <x v="8"/>
    <s v="No reportado"/>
    <n v="2024"/>
    <n v="9639819.296098765"/>
    <n v="954390.74777777772"/>
    <s v="Kgr."/>
  </r>
  <r>
    <x v="0"/>
    <x v="0"/>
    <x v="0"/>
    <s v="Unión Europea"/>
    <x v="19"/>
    <s v="Unión Europea"/>
    <s v="Unión Europea Paises Bajos"/>
    <x v="45"/>
    <x v="5"/>
    <x v="12"/>
    <s v="No reportado"/>
    <n v="2024"/>
    <n v="197.33999999999997"/>
    <n v="143"/>
    <s v="Kgr."/>
  </r>
  <r>
    <x v="0"/>
    <x v="0"/>
    <x v="0"/>
    <s v="Unión Europea"/>
    <x v="19"/>
    <s v="Unión Europea"/>
    <s v="Unión Europea Paises Bajos"/>
    <x v="47"/>
    <x v="3"/>
    <x v="0"/>
    <s v="No reportado"/>
    <n v="2024"/>
    <n v="9563"/>
    <n v="1310"/>
    <s v="Kgr."/>
  </r>
  <r>
    <x v="0"/>
    <x v="0"/>
    <x v="0"/>
    <s v="Unión Europea"/>
    <x v="19"/>
    <s v="Unión Europea"/>
    <s v="Unión Europea Paises Bajos"/>
    <x v="26"/>
    <x v="9"/>
    <x v="9"/>
    <s v="No reportado"/>
    <n v="2024"/>
    <n v="63000.056000000011"/>
    <n v="225000.2"/>
    <s v="Kgr."/>
  </r>
  <r>
    <x v="0"/>
    <x v="0"/>
    <x v="0"/>
    <s v="Unión Europea"/>
    <x v="19"/>
    <s v="Unión Europea"/>
    <s v="Unión Europea Paises Bajos"/>
    <x v="27"/>
    <x v="12"/>
    <x v="10"/>
    <s v="No reportado"/>
    <n v="2024"/>
    <n v="112500"/>
    <n v="4500"/>
    <s v="Kgr."/>
  </r>
  <r>
    <x v="0"/>
    <x v="0"/>
    <x v="0"/>
    <s v="Unión Europea"/>
    <x v="19"/>
    <s v="Unión Europea"/>
    <s v="Unión Europea Paises Bajos"/>
    <x v="49"/>
    <x v="0"/>
    <x v="14"/>
    <s v="No reportado"/>
    <n v="2024"/>
    <n v="344099.72"/>
    <n v="39236"/>
    <s v="Kgr."/>
  </r>
  <r>
    <x v="0"/>
    <x v="0"/>
    <x v="0"/>
    <s v="Unión Europea"/>
    <x v="19"/>
    <s v="Unión Europea"/>
    <s v="Unión Europea Paises Bajos"/>
    <x v="75"/>
    <x v="4"/>
    <x v="2"/>
    <s v="No reportado"/>
    <n v="2024"/>
    <n v="4155140"/>
    <n v="4114000"/>
    <s v="Kgr."/>
  </r>
  <r>
    <x v="0"/>
    <x v="0"/>
    <x v="0"/>
    <s v="Unión Europea"/>
    <x v="19"/>
    <s v="Unión Europea"/>
    <s v="Unión Europea Paises Bajos"/>
    <x v="28"/>
    <x v="3"/>
    <x v="8"/>
    <s v="No reportado"/>
    <n v="2024"/>
    <n v="185356.48800000001"/>
    <n v="21087.200000000001"/>
    <s v="Kgr."/>
  </r>
  <r>
    <x v="0"/>
    <x v="0"/>
    <x v="0"/>
    <s v="Unión Europea"/>
    <x v="19"/>
    <s v="Unión Europea"/>
    <s v="Unión Europea Paises Bajos"/>
    <x v="29"/>
    <x v="4"/>
    <x v="11"/>
    <s v="No reportado"/>
    <n v="2024"/>
    <n v="5421.88"/>
    <n v="356"/>
    <s v="Kgr."/>
  </r>
  <r>
    <x v="0"/>
    <x v="0"/>
    <x v="0"/>
    <s v="Unión Europea"/>
    <x v="19"/>
    <s v="Unión Europea"/>
    <s v="Unión Europea Paises Bajos"/>
    <x v="30"/>
    <x v="3"/>
    <x v="12"/>
    <s v="No reportado"/>
    <n v="2024"/>
    <n v="3465"/>
    <n v="630"/>
    <s v="Kgr."/>
  </r>
  <r>
    <x v="0"/>
    <x v="0"/>
    <x v="0"/>
    <s v="Unión Europea"/>
    <x v="19"/>
    <s v="Unión Europea"/>
    <s v="Unión Europea Paises Bajos"/>
    <x v="87"/>
    <x v="9"/>
    <x v="2"/>
    <s v="No reportado"/>
    <n v="2024"/>
    <n v="84645"/>
    <n v="153900"/>
    <s v="Kgr."/>
  </r>
  <r>
    <x v="0"/>
    <x v="0"/>
    <x v="0"/>
    <s v="Unión Europea"/>
    <x v="19"/>
    <s v="Unión Europea"/>
    <s v="Unión Europea Paises Bajos"/>
    <x v="31"/>
    <x v="3"/>
    <x v="13"/>
    <s v="No reportado"/>
    <n v="2024"/>
    <n v="14805"/>
    <n v="420"/>
    <s v="Kgr."/>
  </r>
  <r>
    <x v="0"/>
    <x v="0"/>
    <x v="0"/>
    <s v="Unión Europea"/>
    <x v="19"/>
    <s v="Unión Europea"/>
    <s v="Unión Europea Paises Bajos"/>
    <x v="32"/>
    <x v="12"/>
    <x v="14"/>
    <s v="No reportado"/>
    <n v="2024"/>
    <n v="13049.999999999998"/>
    <n v="3000"/>
    <s v="Kgr."/>
  </r>
  <r>
    <x v="0"/>
    <x v="0"/>
    <x v="0"/>
    <s v="Unión Europea"/>
    <x v="19"/>
    <s v="Unión Europea"/>
    <s v="Unión Europea Paises Bajos"/>
    <x v="33"/>
    <x v="3"/>
    <x v="12"/>
    <s v="No reportado"/>
    <n v="2024"/>
    <n v="1215.4000000000001"/>
    <n v="206"/>
    <s v="Kgr."/>
  </r>
  <r>
    <x v="0"/>
    <x v="0"/>
    <x v="0"/>
    <s v="Unión Europea"/>
    <x v="19"/>
    <s v="Unión Europea"/>
    <s v="Unión Europea Paises Bajos"/>
    <x v="52"/>
    <x v="12"/>
    <x v="4"/>
    <s v="No reportado"/>
    <n v="2024"/>
    <n v="16038"/>
    <n v="891"/>
    <s v="Kgr."/>
  </r>
  <r>
    <x v="0"/>
    <x v="0"/>
    <x v="0"/>
    <s v="Unión Europea"/>
    <x v="19"/>
    <s v="Unión Europea"/>
    <s v="Unión Europea Paises Bajos"/>
    <x v="34"/>
    <x v="12"/>
    <x v="4"/>
    <s v="No reportado"/>
    <n v="2024"/>
    <n v="20000"/>
    <n v="2000"/>
    <s v="Kgr."/>
  </r>
  <r>
    <x v="0"/>
    <x v="0"/>
    <x v="0"/>
    <s v="Unión Europea"/>
    <x v="19"/>
    <s v="Unión Europea"/>
    <s v="Unión Europea Paises Bajos"/>
    <x v="35"/>
    <x v="2"/>
    <x v="14"/>
    <s v="No reportado"/>
    <n v="2024"/>
    <n v="2131.8000000000002"/>
    <n v="114"/>
    <s v="Kgr."/>
  </r>
  <r>
    <x v="0"/>
    <x v="0"/>
    <x v="0"/>
    <s v="Unión Europea"/>
    <x v="19"/>
    <s v="Unión Europea"/>
    <s v="Unión Europea Paises Bajos"/>
    <x v="36"/>
    <x v="4"/>
    <x v="11"/>
    <s v="No reportado"/>
    <n v="2024"/>
    <n v="1224"/>
    <n v="80"/>
    <s v="Kgr."/>
  </r>
  <r>
    <x v="0"/>
    <x v="0"/>
    <x v="0"/>
    <s v="Unión Europea"/>
    <x v="20"/>
    <s v="Unión Europea"/>
    <s v="Unión Europea Polonia"/>
    <x v="54"/>
    <x v="9"/>
    <x v="0"/>
    <s v="No reportado"/>
    <n v="2024"/>
    <n v="23342.85"/>
    <n v="2593.6499999999996"/>
    <s v="Kgr."/>
  </r>
  <r>
    <x v="0"/>
    <x v="0"/>
    <x v="0"/>
    <s v="Unión Europea"/>
    <x v="20"/>
    <s v="Unión Europea"/>
    <s v="Unión Europea Polonia"/>
    <x v="1"/>
    <x v="1"/>
    <x v="0"/>
    <s v="No reportado"/>
    <n v="2024"/>
    <n v="2949.04"/>
    <n v="193"/>
    <s v="Kgr."/>
  </r>
  <r>
    <x v="0"/>
    <x v="0"/>
    <x v="0"/>
    <s v="Unión Europea"/>
    <x v="20"/>
    <s v="Unión Europea"/>
    <s v="Unión Europea Polonia"/>
    <x v="2"/>
    <x v="2"/>
    <x v="1"/>
    <s v="No reportado"/>
    <n v="2024"/>
    <n v="25200"/>
    <n v="10080"/>
    <s v="Kgr."/>
  </r>
  <r>
    <x v="0"/>
    <x v="0"/>
    <x v="0"/>
    <s v="Unión Europea"/>
    <x v="20"/>
    <s v="Unión Europea"/>
    <s v="Unión Europea Polonia"/>
    <x v="38"/>
    <x v="5"/>
    <x v="1"/>
    <s v="No reportado"/>
    <n v="2024"/>
    <n v="117.12"/>
    <n v="48"/>
    <s v="Kgr."/>
  </r>
  <r>
    <x v="0"/>
    <x v="0"/>
    <x v="0"/>
    <s v="Unión Europea"/>
    <x v="20"/>
    <s v="Unión Europea"/>
    <s v="Unión Europea Polonia"/>
    <x v="3"/>
    <x v="3"/>
    <x v="0"/>
    <s v="No reportado"/>
    <n v="2024"/>
    <n v="16434"/>
    <n v="1660"/>
    <s v="Kgr."/>
  </r>
  <r>
    <x v="0"/>
    <x v="0"/>
    <x v="0"/>
    <s v="Unión Europea"/>
    <x v="20"/>
    <s v="Unión Europea"/>
    <s v="Unión Europea Polonia"/>
    <x v="4"/>
    <x v="4"/>
    <x v="2"/>
    <s v="No reportado"/>
    <n v="2024"/>
    <n v="600"/>
    <n v="500"/>
    <s v="Kgr."/>
  </r>
  <r>
    <x v="0"/>
    <x v="0"/>
    <x v="0"/>
    <s v="Unión Europea"/>
    <x v="20"/>
    <s v="Unión Europea"/>
    <s v="Unión Europea Polonia"/>
    <x v="6"/>
    <x v="5"/>
    <x v="4"/>
    <s v="No reportado"/>
    <n v="2024"/>
    <n v="767.2"/>
    <n v="43.84"/>
    <s v="Kgr."/>
  </r>
  <r>
    <x v="0"/>
    <x v="0"/>
    <x v="0"/>
    <s v="Unión Europea"/>
    <x v="20"/>
    <s v="Unión Europea"/>
    <s v="Unión Europea Polonia"/>
    <x v="8"/>
    <x v="4"/>
    <x v="2"/>
    <s v="No reportado"/>
    <n v="2024"/>
    <n v="1346400"/>
    <n v="1020000"/>
    <s v="Kgr."/>
  </r>
  <r>
    <x v="0"/>
    <x v="0"/>
    <x v="0"/>
    <s v="Unión Europea"/>
    <x v="20"/>
    <s v="Unión Europea"/>
    <s v="Unión Europea Polonia"/>
    <x v="9"/>
    <x v="2"/>
    <x v="0"/>
    <s v="No reportado"/>
    <n v="2024"/>
    <n v="12800"/>
    <n v="1600"/>
    <s v="Kgr."/>
  </r>
  <r>
    <x v="0"/>
    <x v="0"/>
    <x v="0"/>
    <s v="Unión Europea"/>
    <x v="20"/>
    <s v="Unión Europea"/>
    <s v="Unión Europea Polonia"/>
    <x v="10"/>
    <x v="3"/>
    <x v="3"/>
    <s v="No reportado"/>
    <n v="2024"/>
    <n v="7738.5"/>
    <n v="175"/>
    <s v="Kgr."/>
  </r>
  <r>
    <x v="0"/>
    <x v="0"/>
    <x v="0"/>
    <s v="Unión Europea"/>
    <x v="20"/>
    <s v="Unión Europea"/>
    <s v="Unión Europea Polonia"/>
    <x v="11"/>
    <x v="1"/>
    <x v="4"/>
    <s v="No reportado"/>
    <n v="2024"/>
    <n v="8062.2699999999995"/>
    <n v="848.66"/>
    <s v="Kgr."/>
  </r>
  <r>
    <x v="0"/>
    <x v="0"/>
    <x v="0"/>
    <s v="Unión Europea"/>
    <x v="20"/>
    <s v="Unión Europea"/>
    <s v="Unión Europea Polonia"/>
    <x v="39"/>
    <x v="9"/>
    <x v="0"/>
    <s v="No reportado"/>
    <n v="2024"/>
    <n v="210000"/>
    <n v="15000"/>
    <s v="Kgr."/>
  </r>
  <r>
    <x v="0"/>
    <x v="0"/>
    <x v="0"/>
    <s v="Unión Europea"/>
    <x v="20"/>
    <s v="Unión Europea"/>
    <s v="Unión Europea Polonia"/>
    <x v="13"/>
    <x v="3"/>
    <x v="0"/>
    <s v="No reportado"/>
    <n v="2024"/>
    <n v="215529.16"/>
    <n v="12122"/>
    <s v="Kgr."/>
  </r>
  <r>
    <x v="0"/>
    <x v="0"/>
    <x v="0"/>
    <s v="Unión Europea"/>
    <x v="20"/>
    <s v="Unión Europea"/>
    <s v="Unión Europea Polonia"/>
    <x v="14"/>
    <x v="0"/>
    <x v="4"/>
    <s v="No reportado"/>
    <n v="2024"/>
    <n v="2368.4799999999996"/>
    <n v="131"/>
    <s v="Kgr."/>
  </r>
  <r>
    <x v="0"/>
    <x v="0"/>
    <x v="0"/>
    <s v="Unión Europea"/>
    <x v="20"/>
    <s v="Unión Europea"/>
    <s v="Unión Europea Polonia"/>
    <x v="70"/>
    <x v="2"/>
    <x v="4"/>
    <s v="No reportado"/>
    <n v="2024"/>
    <n v="2577.6880000000006"/>
    <n v="307.60000000000002"/>
    <s v="Kgr."/>
  </r>
  <r>
    <x v="0"/>
    <x v="0"/>
    <x v="0"/>
    <s v="Unión Europea"/>
    <x v="20"/>
    <s v="Unión Europea"/>
    <s v="Unión Europea Polonia"/>
    <x v="71"/>
    <x v="7"/>
    <x v="4"/>
    <s v="No reportado"/>
    <n v="2024"/>
    <n v="375"/>
    <n v="25"/>
    <s v="Kgr."/>
  </r>
  <r>
    <x v="0"/>
    <x v="0"/>
    <x v="0"/>
    <s v="Unión Europea"/>
    <x v="20"/>
    <s v="Unión Europea"/>
    <s v="Unión Europea Polonia"/>
    <x v="15"/>
    <x v="7"/>
    <x v="4"/>
    <s v="No reportado"/>
    <n v="2024"/>
    <n v="11270"/>
    <n v="805"/>
    <s v="Kgr."/>
  </r>
  <r>
    <x v="0"/>
    <x v="0"/>
    <x v="0"/>
    <s v="Unión Europea"/>
    <x v="20"/>
    <s v="Unión Europea"/>
    <s v="Unión Europea Polonia"/>
    <x v="17"/>
    <x v="9"/>
    <x v="4"/>
    <s v="No reportado"/>
    <n v="2024"/>
    <n v="513220.16"/>
    <n v="32076.26"/>
    <s v="Kgr."/>
  </r>
  <r>
    <x v="0"/>
    <x v="0"/>
    <x v="0"/>
    <s v="Unión Europea"/>
    <x v="20"/>
    <s v="Unión Europea"/>
    <s v="Unión Europea Polonia"/>
    <x v="19"/>
    <x v="11"/>
    <x v="6"/>
    <s v="No reportado"/>
    <n v="2024"/>
    <n v="245.7"/>
    <n v="126"/>
    <s v="Ltr."/>
  </r>
  <r>
    <x v="0"/>
    <x v="0"/>
    <x v="0"/>
    <s v="Unión Europea"/>
    <x v="20"/>
    <s v="Unión Europea"/>
    <s v="Unión Europea Polonia"/>
    <x v="20"/>
    <x v="3"/>
    <x v="0"/>
    <s v="No reportado"/>
    <n v="2024"/>
    <n v="160160"/>
    <n v="17600"/>
    <s v="Kgr."/>
  </r>
  <r>
    <x v="0"/>
    <x v="0"/>
    <x v="0"/>
    <s v="Unión Europea"/>
    <x v="20"/>
    <s v="Unión Europea"/>
    <s v="Unión Europea Polonia"/>
    <x v="21"/>
    <x v="3"/>
    <x v="0"/>
    <s v="No reportado"/>
    <n v="2024"/>
    <n v="9300"/>
    <n v="1000"/>
    <s v="Kgr."/>
  </r>
  <r>
    <x v="0"/>
    <x v="0"/>
    <x v="0"/>
    <s v="Unión Europea"/>
    <x v="20"/>
    <s v="Unión Europea"/>
    <s v="Unión Europea Polonia"/>
    <x v="24"/>
    <x v="3"/>
    <x v="7"/>
    <s v="No reportado"/>
    <n v="2024"/>
    <n v="390"/>
    <n v="100"/>
    <s v="Ltr."/>
  </r>
  <r>
    <x v="0"/>
    <x v="0"/>
    <x v="0"/>
    <s v="Unión Europea"/>
    <x v="20"/>
    <s v="Unión Europea"/>
    <s v="Unión Europea Polonia"/>
    <x v="44"/>
    <x v="3"/>
    <x v="7"/>
    <s v="No reportado"/>
    <n v="2024"/>
    <n v="2518.1187"/>
    <n v="129"/>
    <s v="Ltr."/>
  </r>
  <r>
    <x v="0"/>
    <x v="0"/>
    <x v="0"/>
    <s v="Unión Europea"/>
    <x v="20"/>
    <s v="Unión Europea"/>
    <s v="Unión Europea Polonia"/>
    <x v="25"/>
    <x v="5"/>
    <x v="8"/>
    <s v="No reportado"/>
    <n v="2024"/>
    <n v="2017951.1846000003"/>
    <n v="234564.86000000002"/>
    <s v="Kgr."/>
  </r>
  <r>
    <x v="0"/>
    <x v="0"/>
    <x v="0"/>
    <s v="Unión Europea"/>
    <x v="20"/>
    <s v="Unión Europea"/>
    <s v="Unión Europea Polonia"/>
    <x v="45"/>
    <x v="5"/>
    <x v="12"/>
    <s v="No reportado"/>
    <n v="2024"/>
    <n v="102.11999999999999"/>
    <n v="74"/>
    <s v="Kgr."/>
  </r>
  <r>
    <x v="0"/>
    <x v="0"/>
    <x v="0"/>
    <s v="Unión Europea"/>
    <x v="20"/>
    <s v="Unión Europea"/>
    <s v="Unión Europea Polonia"/>
    <x v="48"/>
    <x v="3"/>
    <x v="13"/>
    <s v="No reportado"/>
    <n v="2024"/>
    <n v="503.84"/>
    <n v="47"/>
    <s v="Kgr."/>
  </r>
  <r>
    <x v="0"/>
    <x v="0"/>
    <x v="0"/>
    <s v="Unión Europea"/>
    <x v="20"/>
    <s v="Unión Europea"/>
    <s v="Unión Europea Polonia"/>
    <x v="27"/>
    <x v="12"/>
    <x v="10"/>
    <s v="No reportado"/>
    <n v="2024"/>
    <n v="62500"/>
    <n v="2500"/>
    <s v="Kgr."/>
  </r>
  <r>
    <x v="0"/>
    <x v="0"/>
    <x v="0"/>
    <s v="Unión Europea"/>
    <x v="20"/>
    <s v="Unión Europea"/>
    <s v="Unión Europea Polonia"/>
    <x v="49"/>
    <x v="0"/>
    <x v="14"/>
    <s v="No reportado"/>
    <n v="2024"/>
    <n v="17583.849999999999"/>
    <n v="2005"/>
    <s v="Kgr."/>
  </r>
  <r>
    <x v="0"/>
    <x v="0"/>
    <x v="0"/>
    <s v="Unión Europea"/>
    <x v="20"/>
    <s v="Unión Europea"/>
    <s v="Unión Europea Polonia"/>
    <x v="50"/>
    <x v="5"/>
    <x v="9"/>
    <s v="En conserva"/>
    <n v="2024"/>
    <n v="99400"/>
    <n v="5000"/>
    <s v="Kgr."/>
  </r>
  <r>
    <x v="0"/>
    <x v="0"/>
    <x v="0"/>
    <s v="Unión Europea"/>
    <x v="20"/>
    <s v="Unión Europea"/>
    <s v="Unión Europea Polonia"/>
    <x v="28"/>
    <x v="3"/>
    <x v="8"/>
    <s v="No reportado"/>
    <n v="2024"/>
    <n v="529.15800000000002"/>
    <n v="60.2"/>
    <s v="Kgr."/>
  </r>
  <r>
    <x v="0"/>
    <x v="0"/>
    <x v="0"/>
    <s v="Unión Europea"/>
    <x v="20"/>
    <s v="Unión Europea"/>
    <s v="Unión Europea Polonia"/>
    <x v="30"/>
    <x v="3"/>
    <x v="12"/>
    <s v="No reportado"/>
    <n v="2024"/>
    <n v="11"/>
    <n v="2"/>
    <s v="Kgr."/>
  </r>
  <r>
    <x v="0"/>
    <x v="0"/>
    <x v="0"/>
    <s v="Unión Europea"/>
    <x v="20"/>
    <s v="Unión Europea"/>
    <s v="Unión Europea Polonia"/>
    <x v="32"/>
    <x v="12"/>
    <x v="14"/>
    <s v="No reportado"/>
    <n v="2024"/>
    <n v="30449.999999999996"/>
    <n v="7000"/>
    <s v="Kgr."/>
  </r>
  <r>
    <x v="0"/>
    <x v="0"/>
    <x v="0"/>
    <s v="Unión Europea"/>
    <x v="20"/>
    <s v="Unión Europea"/>
    <s v="Unión Europea Polonia"/>
    <x v="51"/>
    <x v="8"/>
    <x v="2"/>
    <s v="No reportado"/>
    <n v="2024"/>
    <n v="564960"/>
    <n v="528000"/>
    <s v="Kgr."/>
  </r>
  <r>
    <x v="0"/>
    <x v="0"/>
    <x v="0"/>
    <s v="Unión Europea"/>
    <x v="20"/>
    <s v="Unión Europea"/>
    <s v="Unión Europea Polonia"/>
    <x v="33"/>
    <x v="3"/>
    <x v="12"/>
    <s v="No reportado"/>
    <n v="2024"/>
    <n v="5.9"/>
    <n v="1"/>
    <s v="Kgr."/>
  </r>
  <r>
    <x v="0"/>
    <x v="0"/>
    <x v="0"/>
    <s v="Unión Europea"/>
    <x v="20"/>
    <s v="Unión Europea"/>
    <s v="Unión Europea Polonia"/>
    <x v="52"/>
    <x v="12"/>
    <x v="4"/>
    <s v="No reportado"/>
    <n v="2024"/>
    <n v="43848"/>
    <n v="2436"/>
    <s v="Kgr."/>
  </r>
  <r>
    <x v="0"/>
    <x v="0"/>
    <x v="0"/>
    <s v="Unión Europea"/>
    <x v="20"/>
    <s v="Unión Europea"/>
    <s v="Unión Europea Polonia"/>
    <x v="35"/>
    <x v="2"/>
    <x v="14"/>
    <s v="No reportado"/>
    <n v="2024"/>
    <n v="3235.1"/>
    <n v="173"/>
    <s v="Kgr."/>
  </r>
  <r>
    <x v="0"/>
    <x v="0"/>
    <x v="0"/>
    <s v="Unión Europea"/>
    <x v="20"/>
    <s v="Unión Europea"/>
    <s v="Unión Europea Polonia"/>
    <x v="53"/>
    <x v="1"/>
    <x v="14"/>
    <s v="No reportado"/>
    <n v="2024"/>
    <n v="909.6"/>
    <n v="120"/>
    <s v="Kgr."/>
  </r>
  <r>
    <x v="0"/>
    <x v="0"/>
    <x v="0"/>
    <s v="Unión Europea"/>
    <x v="21"/>
    <s v="Unión Europea"/>
    <s v="Unión Europea Portugal"/>
    <x v="56"/>
    <x v="10"/>
    <x v="4"/>
    <s v="No reportado"/>
    <n v="2024"/>
    <n v="161456.45599999998"/>
    <n v="19883.8"/>
    <s v="Kgr."/>
  </r>
  <r>
    <x v="0"/>
    <x v="0"/>
    <x v="0"/>
    <s v="Unión Europea"/>
    <x v="21"/>
    <s v="Unión Europea"/>
    <s v="Unión Europea Portugal"/>
    <x v="3"/>
    <x v="3"/>
    <x v="0"/>
    <s v="No reportado"/>
    <n v="2024"/>
    <n v="12870"/>
    <n v="1300"/>
    <s v="Kgr."/>
  </r>
  <r>
    <x v="0"/>
    <x v="0"/>
    <x v="0"/>
    <s v="Unión Europea"/>
    <x v="21"/>
    <s v="Unión Europea"/>
    <s v="Unión Europea Portugal"/>
    <x v="4"/>
    <x v="4"/>
    <x v="2"/>
    <s v="No reportado"/>
    <n v="2024"/>
    <n v="39600"/>
    <n v="33000"/>
    <s v="Kgr."/>
  </r>
  <r>
    <x v="0"/>
    <x v="0"/>
    <x v="0"/>
    <s v="Unión Europea"/>
    <x v="21"/>
    <s v="Unión Europea"/>
    <s v="Unión Europea Portugal"/>
    <x v="5"/>
    <x v="5"/>
    <x v="3"/>
    <s v="No reportado"/>
    <n v="2024"/>
    <n v="17816.150000000001"/>
    <n v="464.5"/>
    <s v="Kgr."/>
  </r>
  <r>
    <x v="0"/>
    <x v="0"/>
    <x v="0"/>
    <s v="Unión Europea"/>
    <x v="21"/>
    <s v="Unión Europea"/>
    <s v="Unión Europea Portugal"/>
    <x v="6"/>
    <x v="5"/>
    <x v="4"/>
    <s v="No reportado"/>
    <n v="2024"/>
    <n v="66.149999999999991"/>
    <n v="3.78"/>
    <s v="Kgr."/>
  </r>
  <r>
    <x v="0"/>
    <x v="0"/>
    <x v="0"/>
    <s v="Unión Europea"/>
    <x v="21"/>
    <s v="Unión Europea"/>
    <s v="Unión Europea Portugal"/>
    <x v="7"/>
    <x v="5"/>
    <x v="3"/>
    <s v="No reportado"/>
    <n v="2024"/>
    <n v="183334.35"/>
    <n v="4140"/>
    <s v="Kgr."/>
  </r>
  <r>
    <x v="0"/>
    <x v="0"/>
    <x v="0"/>
    <s v="Unión Europea"/>
    <x v="21"/>
    <s v="Unión Europea"/>
    <s v="Unión Europea Portugal"/>
    <x v="8"/>
    <x v="4"/>
    <x v="2"/>
    <s v="No reportado"/>
    <n v="2024"/>
    <n v="508200"/>
    <n v="385000"/>
    <s v="Kgr."/>
  </r>
  <r>
    <x v="0"/>
    <x v="0"/>
    <x v="0"/>
    <s v="Unión Europea"/>
    <x v="21"/>
    <s v="Unión Europea"/>
    <s v="Unión Europea Portugal"/>
    <x v="10"/>
    <x v="3"/>
    <x v="3"/>
    <s v="No reportado"/>
    <n v="2024"/>
    <n v="1409.1"/>
    <n v="53"/>
    <s v="Kgr."/>
  </r>
  <r>
    <x v="0"/>
    <x v="0"/>
    <x v="0"/>
    <s v="Unión Europea"/>
    <x v="21"/>
    <s v="Unión Europea"/>
    <s v="Unión Europea Portugal"/>
    <x v="11"/>
    <x v="1"/>
    <x v="4"/>
    <s v="No reportado"/>
    <n v="2024"/>
    <n v="7493.7900000000009"/>
    <n v="788.82"/>
    <s v="Kgr."/>
  </r>
  <r>
    <x v="0"/>
    <x v="0"/>
    <x v="0"/>
    <s v="Unión Europea"/>
    <x v="21"/>
    <s v="Unión Europea"/>
    <s v="Unión Europea Portugal"/>
    <x v="40"/>
    <x v="4"/>
    <x v="2"/>
    <s v="No reportado"/>
    <n v="2024"/>
    <n v="523637.4"/>
    <n v="145860"/>
    <s v="Kgr."/>
  </r>
  <r>
    <x v="0"/>
    <x v="0"/>
    <x v="0"/>
    <s v="Unión Europea"/>
    <x v="21"/>
    <s v="Unión Europea"/>
    <s v="Unión Europea Portugal"/>
    <x v="68"/>
    <x v="6"/>
    <x v="15"/>
    <s v="No reportado"/>
    <n v="2024"/>
    <n v="348500"/>
    <n v="41000"/>
    <s v="Kgr."/>
  </r>
  <r>
    <x v="0"/>
    <x v="0"/>
    <x v="0"/>
    <s v="Unión Europea"/>
    <x v="21"/>
    <s v="Unión Europea"/>
    <s v="Unión Europea Portugal"/>
    <x v="69"/>
    <x v="13"/>
    <x v="9"/>
    <s v="En conserva"/>
    <n v="2024"/>
    <n v="152600"/>
    <n v="10000"/>
    <s v="Kgr."/>
  </r>
  <r>
    <x v="0"/>
    <x v="0"/>
    <x v="0"/>
    <s v="Unión Europea"/>
    <x v="21"/>
    <s v="Unión Europea"/>
    <s v="Unión Europea Portugal"/>
    <x v="13"/>
    <x v="3"/>
    <x v="0"/>
    <s v="No reportado"/>
    <n v="2024"/>
    <n v="4000.5"/>
    <n v="225"/>
    <s v="Kgr."/>
  </r>
  <r>
    <x v="0"/>
    <x v="0"/>
    <x v="0"/>
    <s v="Unión Europea"/>
    <x v="21"/>
    <s v="Unión Europea"/>
    <s v="Unión Europea Portugal"/>
    <x v="14"/>
    <x v="0"/>
    <x v="4"/>
    <s v="No reportado"/>
    <n v="2024"/>
    <n v="596.64"/>
    <n v="33"/>
    <s v="Kgr."/>
  </r>
  <r>
    <x v="0"/>
    <x v="0"/>
    <x v="0"/>
    <s v="Unión Europea"/>
    <x v="21"/>
    <s v="Unión Europea"/>
    <s v="Unión Europea Portugal"/>
    <x v="71"/>
    <x v="7"/>
    <x v="4"/>
    <s v="No reportado"/>
    <n v="2024"/>
    <n v="2325"/>
    <n v="155"/>
    <s v="Kgr."/>
  </r>
  <r>
    <x v="0"/>
    <x v="0"/>
    <x v="0"/>
    <s v="Unión Europea"/>
    <x v="21"/>
    <s v="Unión Europea"/>
    <s v="Unión Europea Portugal"/>
    <x v="15"/>
    <x v="7"/>
    <x v="4"/>
    <s v="No reportado"/>
    <n v="2024"/>
    <n v="602"/>
    <n v="43"/>
    <s v="Kgr."/>
  </r>
  <r>
    <x v="0"/>
    <x v="0"/>
    <x v="0"/>
    <s v="Unión Europea"/>
    <x v="21"/>
    <s v="Unión Europea"/>
    <s v="Unión Europea Portugal"/>
    <x v="83"/>
    <x v="6"/>
    <x v="4"/>
    <s v="No reportado"/>
    <n v="2024"/>
    <n v="35641"/>
    <n v="2458"/>
    <s v="Kgr."/>
  </r>
  <r>
    <x v="0"/>
    <x v="0"/>
    <x v="0"/>
    <s v="Unión Europea"/>
    <x v="21"/>
    <s v="Unión Europea"/>
    <s v="Unión Europea Portugal"/>
    <x v="17"/>
    <x v="9"/>
    <x v="4"/>
    <s v="No reportado"/>
    <n v="2024"/>
    <n v="2812912.32"/>
    <n v="175807.02"/>
    <s v="Kgr."/>
  </r>
  <r>
    <x v="0"/>
    <x v="0"/>
    <x v="0"/>
    <s v="Unión Europea"/>
    <x v="21"/>
    <s v="Unión Europea"/>
    <s v="Unión Europea Portugal"/>
    <x v="41"/>
    <x v="10"/>
    <x v="4"/>
    <s v="No reportado"/>
    <n v="2024"/>
    <n v="1216312"/>
    <n v="152039"/>
    <s v="Kgr."/>
  </r>
  <r>
    <x v="0"/>
    <x v="0"/>
    <x v="0"/>
    <s v="Unión Europea"/>
    <x v="21"/>
    <s v="Unión Europea"/>
    <s v="Unión Europea Portugal"/>
    <x v="55"/>
    <x v="12"/>
    <x v="4"/>
    <s v="No reportado"/>
    <n v="2024"/>
    <n v="3656.8620000000001"/>
    <n v="217.8"/>
    <s v="Kgr."/>
  </r>
  <r>
    <x v="0"/>
    <x v="0"/>
    <x v="0"/>
    <s v="Unión Europea"/>
    <x v="21"/>
    <s v="Unión Europea"/>
    <s v="Unión Europea Portugal"/>
    <x v="19"/>
    <x v="11"/>
    <x v="6"/>
    <s v="No reportado"/>
    <n v="2024"/>
    <n v="1051.05"/>
    <n v="539"/>
    <s v="Ltr."/>
  </r>
  <r>
    <x v="0"/>
    <x v="0"/>
    <x v="0"/>
    <s v="Unión Europea"/>
    <x v="21"/>
    <s v="Unión Europea"/>
    <s v="Unión Europea Portugal"/>
    <x v="43"/>
    <x v="6"/>
    <x v="4"/>
    <s v="No reportado"/>
    <n v="2024"/>
    <n v="16376"/>
    <n v="920"/>
    <s v="Kgr."/>
  </r>
  <r>
    <x v="0"/>
    <x v="0"/>
    <x v="0"/>
    <s v="Unión Europea"/>
    <x v="21"/>
    <s v="Unión Europea"/>
    <s v="Unión Europea Portugal"/>
    <x v="72"/>
    <x v="4"/>
    <x v="2"/>
    <s v="No reportado"/>
    <n v="2024"/>
    <n v="53312"/>
    <n v="27200"/>
    <s v="Kgr."/>
  </r>
  <r>
    <x v="0"/>
    <x v="0"/>
    <x v="0"/>
    <s v="Unión Europea"/>
    <x v="21"/>
    <s v="Unión Europea"/>
    <s v="Unión Europea Portugal"/>
    <x v="24"/>
    <x v="3"/>
    <x v="7"/>
    <s v="No reportado"/>
    <n v="2024"/>
    <n v="8970"/>
    <n v="2300"/>
    <s v="Ltr."/>
  </r>
  <r>
    <x v="0"/>
    <x v="0"/>
    <x v="0"/>
    <s v="Unión Europea"/>
    <x v="21"/>
    <s v="Unión Europea"/>
    <s v="Unión Europea Portugal"/>
    <x v="25"/>
    <x v="5"/>
    <x v="8"/>
    <s v="No reportado"/>
    <n v="2024"/>
    <n v="11033820.6248"/>
    <n v="1277511.23"/>
    <s v="Kgr."/>
  </r>
  <r>
    <x v="0"/>
    <x v="0"/>
    <x v="0"/>
    <s v="Unión Europea"/>
    <x v="21"/>
    <s v="Unión Europea"/>
    <s v="Unión Europea Portugal"/>
    <x v="45"/>
    <x v="5"/>
    <x v="12"/>
    <s v="No reportado"/>
    <n v="2024"/>
    <n v="1795.3799999999999"/>
    <n v="1301"/>
    <s v="Kgr."/>
  </r>
  <r>
    <x v="0"/>
    <x v="0"/>
    <x v="0"/>
    <s v="Unión Europea"/>
    <x v="21"/>
    <s v="Unión Europea"/>
    <s v="Unión Europea Portugal"/>
    <x v="26"/>
    <x v="9"/>
    <x v="9"/>
    <s v="No reportado"/>
    <n v="2024"/>
    <n v="516600.00000000006"/>
    <n v="1845000"/>
    <s v="Kgr."/>
  </r>
  <r>
    <x v="0"/>
    <x v="0"/>
    <x v="0"/>
    <s v="Unión Europea"/>
    <x v="21"/>
    <s v="Unión Europea"/>
    <s v="Unión Europea Portugal"/>
    <x v="27"/>
    <x v="12"/>
    <x v="10"/>
    <s v="No reportado"/>
    <n v="2024"/>
    <n v="75000"/>
    <n v="3000"/>
    <s v="Kgr."/>
  </r>
  <r>
    <x v="0"/>
    <x v="0"/>
    <x v="0"/>
    <s v="Unión Europea"/>
    <x v="21"/>
    <s v="Unión Europea"/>
    <s v="Unión Europea Portugal"/>
    <x v="49"/>
    <x v="0"/>
    <x v="14"/>
    <s v="No reportado"/>
    <n v="2024"/>
    <n v="724.40199999999993"/>
    <n v="82.6"/>
    <s v="Kgr."/>
  </r>
  <r>
    <x v="0"/>
    <x v="0"/>
    <x v="0"/>
    <s v="Unión Europea"/>
    <x v="21"/>
    <s v="Unión Europea"/>
    <s v="Unión Europea Portugal"/>
    <x v="50"/>
    <x v="5"/>
    <x v="9"/>
    <s v="En conserva"/>
    <n v="2024"/>
    <n v="198800"/>
    <n v="10000"/>
    <s v="Kgr."/>
  </r>
  <r>
    <x v="0"/>
    <x v="0"/>
    <x v="0"/>
    <s v="Unión Europea"/>
    <x v="21"/>
    <s v="Unión Europea"/>
    <s v="Unión Europea Portugal"/>
    <x v="29"/>
    <x v="4"/>
    <x v="11"/>
    <s v="No reportado"/>
    <n v="2024"/>
    <n v="218474.35"/>
    <n v="14345"/>
    <s v="Kgr."/>
  </r>
  <r>
    <x v="0"/>
    <x v="0"/>
    <x v="0"/>
    <s v="Unión Europea"/>
    <x v="21"/>
    <s v="Unión Europea"/>
    <s v="Unión Europea Portugal"/>
    <x v="30"/>
    <x v="3"/>
    <x v="12"/>
    <s v="No reportado"/>
    <n v="2024"/>
    <n v="38.5"/>
    <n v="7"/>
    <s v="Kgr."/>
  </r>
  <r>
    <x v="0"/>
    <x v="0"/>
    <x v="0"/>
    <s v="Unión Europea"/>
    <x v="21"/>
    <s v="Unión Europea"/>
    <s v="Unión Europea Portugal"/>
    <x v="77"/>
    <x v="2"/>
    <x v="2"/>
    <s v="No reportado"/>
    <n v="2024"/>
    <n v="16830"/>
    <n v="17000"/>
    <s v="Kgr."/>
  </r>
  <r>
    <x v="0"/>
    <x v="0"/>
    <x v="0"/>
    <s v="Unión Europea"/>
    <x v="21"/>
    <s v="Unión Europea"/>
    <s v="Unión Europea Portugal"/>
    <x v="31"/>
    <x v="3"/>
    <x v="13"/>
    <s v="No reportado"/>
    <n v="2024"/>
    <n v="2115"/>
    <n v="60"/>
    <s v="Kgr."/>
  </r>
  <r>
    <x v="0"/>
    <x v="0"/>
    <x v="0"/>
    <s v="Unión Europea"/>
    <x v="21"/>
    <s v="Unión Europea"/>
    <s v="Unión Europea Portugal"/>
    <x v="32"/>
    <x v="12"/>
    <x v="14"/>
    <s v="No reportado"/>
    <n v="2024"/>
    <n v="52199.999999999993"/>
    <n v="12000"/>
    <s v="Kgr."/>
  </r>
  <r>
    <x v="0"/>
    <x v="0"/>
    <x v="0"/>
    <s v="Unión Europea"/>
    <x v="21"/>
    <s v="Unión Europea"/>
    <s v="Unión Europea Portugal"/>
    <x v="51"/>
    <x v="8"/>
    <x v="2"/>
    <s v="No reportado"/>
    <n v="2024"/>
    <n v="277130"/>
    <n v="259000"/>
    <s v="Kgr."/>
  </r>
  <r>
    <x v="0"/>
    <x v="0"/>
    <x v="0"/>
    <s v="Unión Europea"/>
    <x v="21"/>
    <s v="Unión Europea"/>
    <s v="Unión Europea Portugal"/>
    <x v="33"/>
    <x v="3"/>
    <x v="12"/>
    <s v="No reportado"/>
    <n v="2024"/>
    <n v="5.9"/>
    <n v="1"/>
    <s v="Kgr."/>
  </r>
  <r>
    <x v="0"/>
    <x v="0"/>
    <x v="0"/>
    <s v="Unión Europea"/>
    <x v="21"/>
    <s v="Unión Europea"/>
    <s v="Unión Europea Portugal"/>
    <x v="52"/>
    <x v="12"/>
    <x v="4"/>
    <s v="No reportado"/>
    <n v="2024"/>
    <n v="32590.799999999999"/>
    <n v="1810.6"/>
    <s v="Kgr."/>
  </r>
  <r>
    <x v="0"/>
    <x v="0"/>
    <x v="0"/>
    <s v="Unión Europea"/>
    <x v="21"/>
    <s v="Unión Europea"/>
    <s v="Unión Europea Portugal"/>
    <x v="53"/>
    <x v="1"/>
    <x v="14"/>
    <s v="No reportado"/>
    <n v="2024"/>
    <n v="21769.759999999998"/>
    <n v="2872"/>
    <s v="Kgr."/>
  </r>
  <r>
    <x v="0"/>
    <x v="0"/>
    <x v="0"/>
    <s v="Unión Europea"/>
    <x v="21"/>
    <s v="Unión Europea"/>
    <s v="Unión Europea Portugal"/>
    <x v="85"/>
    <x v="10"/>
    <x v="20"/>
    <s v="No reportado"/>
    <n v="2024"/>
    <n v="2187360"/>
    <n v="336000"/>
    <s v="Kgr."/>
  </r>
  <r>
    <x v="0"/>
    <x v="0"/>
    <x v="0"/>
    <s v="Unión Europea"/>
    <x v="21"/>
    <s v="Unión Europea"/>
    <s v="Unión Europea Portugal"/>
    <x v="36"/>
    <x v="4"/>
    <x v="11"/>
    <s v="No reportado"/>
    <n v="2024"/>
    <n v="66555"/>
    <n v="4350"/>
    <s v="Kgr."/>
  </r>
  <r>
    <x v="0"/>
    <x v="0"/>
    <x v="0"/>
    <s v="Unión Europea"/>
    <x v="22"/>
    <s v="Unión Europea"/>
    <s v="Unión Europea Rumania"/>
    <x v="54"/>
    <x v="9"/>
    <x v="0"/>
    <s v="No reportado"/>
    <n v="2024"/>
    <n v="85437.54"/>
    <n v="9493.06"/>
    <s v="Kgr."/>
  </r>
  <r>
    <x v="0"/>
    <x v="0"/>
    <x v="0"/>
    <s v="Unión Europea"/>
    <x v="22"/>
    <s v="Unión Europea"/>
    <s v="Unión Europea Rumania"/>
    <x v="3"/>
    <x v="3"/>
    <x v="0"/>
    <s v="No reportado"/>
    <n v="2024"/>
    <n v="18711"/>
    <n v="1890"/>
    <s v="Kgr."/>
  </r>
  <r>
    <x v="0"/>
    <x v="0"/>
    <x v="0"/>
    <s v="Unión Europea"/>
    <x v="22"/>
    <s v="Unión Europea"/>
    <s v="Unión Europea Rumania"/>
    <x v="5"/>
    <x v="5"/>
    <x v="3"/>
    <s v="No reportado"/>
    <n v="2024"/>
    <n v="20276.300000000003"/>
    <n v="519"/>
    <s v="Kgr."/>
  </r>
  <r>
    <x v="0"/>
    <x v="0"/>
    <x v="0"/>
    <s v="Unión Europea"/>
    <x v="22"/>
    <s v="Unión Europea"/>
    <s v="Unión Europea Rumania"/>
    <x v="7"/>
    <x v="5"/>
    <x v="3"/>
    <s v="No reportado"/>
    <n v="2024"/>
    <n v="760.12"/>
    <n v="15.5"/>
    <s v="Kgr."/>
  </r>
  <r>
    <x v="0"/>
    <x v="0"/>
    <x v="0"/>
    <s v="Unión Europea"/>
    <x v="22"/>
    <s v="Unión Europea"/>
    <s v="Unión Europea Rumania"/>
    <x v="8"/>
    <x v="4"/>
    <x v="2"/>
    <s v="No reportado"/>
    <n v="2024"/>
    <n v="179520"/>
    <n v="136000"/>
    <s v="Kgr."/>
  </r>
  <r>
    <x v="0"/>
    <x v="0"/>
    <x v="0"/>
    <s v="Unión Europea"/>
    <x v="22"/>
    <s v="Unión Europea"/>
    <s v="Unión Europea Rumania"/>
    <x v="10"/>
    <x v="3"/>
    <x v="3"/>
    <s v="No reportado"/>
    <n v="2024"/>
    <n v="346.5"/>
    <n v="15"/>
    <s v="Kgr."/>
  </r>
  <r>
    <x v="0"/>
    <x v="0"/>
    <x v="0"/>
    <s v="Unión Europea"/>
    <x v="22"/>
    <s v="Unión Europea"/>
    <s v="Unión Europea Rumania"/>
    <x v="13"/>
    <x v="3"/>
    <x v="0"/>
    <s v="No reportado"/>
    <n v="2024"/>
    <n v="64008"/>
    <n v="3600"/>
    <s v="Kgr."/>
  </r>
  <r>
    <x v="0"/>
    <x v="0"/>
    <x v="0"/>
    <s v="Unión Europea"/>
    <x v="22"/>
    <s v="Unión Europea"/>
    <s v="Unión Europea Rumania"/>
    <x v="15"/>
    <x v="7"/>
    <x v="4"/>
    <s v="No reportado"/>
    <n v="2024"/>
    <n v="588"/>
    <n v="42"/>
    <s v="Kgr."/>
  </r>
  <r>
    <x v="0"/>
    <x v="0"/>
    <x v="0"/>
    <s v="Unión Europea"/>
    <x v="22"/>
    <s v="Unión Europea"/>
    <s v="Unión Europea Rumania"/>
    <x v="17"/>
    <x v="9"/>
    <x v="4"/>
    <s v="No reportado"/>
    <n v="2024"/>
    <n v="1456"/>
    <n v="91"/>
    <s v="Kgr."/>
  </r>
  <r>
    <x v="0"/>
    <x v="0"/>
    <x v="0"/>
    <s v="Unión Europea"/>
    <x v="22"/>
    <s v="Unión Europea"/>
    <s v="Unión Europea Rumania"/>
    <x v="19"/>
    <x v="11"/>
    <x v="6"/>
    <s v="No reportado"/>
    <n v="2024"/>
    <n v="475.8"/>
    <n v="244"/>
    <s v="Ltr."/>
  </r>
  <r>
    <x v="0"/>
    <x v="0"/>
    <x v="0"/>
    <s v="Unión Europea"/>
    <x v="22"/>
    <s v="Unión Europea"/>
    <s v="Unión Europea Rumania"/>
    <x v="21"/>
    <x v="3"/>
    <x v="0"/>
    <s v="No reportado"/>
    <n v="2024"/>
    <n v="5570.7"/>
    <n v="599"/>
    <s v="Kgr."/>
  </r>
  <r>
    <x v="0"/>
    <x v="0"/>
    <x v="0"/>
    <s v="Unión Europea"/>
    <x v="22"/>
    <s v="Unión Europea"/>
    <s v="Unión Europea Rumania"/>
    <x v="72"/>
    <x v="4"/>
    <x v="2"/>
    <s v="No reportado"/>
    <n v="2024"/>
    <n v="75754"/>
    <n v="38650"/>
    <s v="Kgr."/>
  </r>
  <r>
    <x v="0"/>
    <x v="0"/>
    <x v="0"/>
    <s v="Unión Europea"/>
    <x v="22"/>
    <s v="Unión Europea"/>
    <s v="Unión Europea Rumania"/>
    <x v="44"/>
    <x v="3"/>
    <x v="7"/>
    <s v="No reportado"/>
    <n v="2024"/>
    <n v="409.92630000000003"/>
    <n v="21"/>
    <s v="Ltr."/>
  </r>
  <r>
    <x v="0"/>
    <x v="0"/>
    <x v="0"/>
    <s v="Unión Europea"/>
    <x v="22"/>
    <s v="Unión Europea"/>
    <s v="Unión Europea Rumania"/>
    <x v="25"/>
    <x v="5"/>
    <x v="8"/>
    <s v="No reportado"/>
    <n v="2024"/>
    <n v="1207042.0992000001"/>
    <n v="139523.36000000002"/>
    <s v="Kgr."/>
  </r>
  <r>
    <x v="0"/>
    <x v="0"/>
    <x v="0"/>
    <s v="Unión Europea"/>
    <x v="22"/>
    <s v="Unión Europea"/>
    <s v="Unión Europea Rumania"/>
    <x v="88"/>
    <x v="8"/>
    <x v="21"/>
    <s v="No reportado"/>
    <n v="2024"/>
    <n v="2520"/>
    <n v="1440"/>
    <s v="Kgr."/>
  </r>
  <r>
    <x v="0"/>
    <x v="0"/>
    <x v="0"/>
    <s v="Unión Europea"/>
    <x v="22"/>
    <s v="Unión Europea"/>
    <s v="Unión Europea Rumania"/>
    <x v="35"/>
    <x v="2"/>
    <x v="14"/>
    <s v="No reportado"/>
    <n v="2024"/>
    <n v="1570.8"/>
    <n v="84"/>
    <s v="Kgr."/>
  </r>
  <r>
    <x v="0"/>
    <x v="0"/>
    <x v="0"/>
    <s v="Unión Europea"/>
    <x v="23"/>
    <s v="Unión Europea"/>
    <s v="Unión Europea Eslovaquia, Republica"/>
    <x v="1"/>
    <x v="1"/>
    <x v="0"/>
    <s v="No reportado"/>
    <n v="2024"/>
    <n v="320.88"/>
    <n v="21"/>
    <s v="Kgr."/>
  </r>
  <r>
    <x v="0"/>
    <x v="0"/>
    <x v="0"/>
    <s v="Unión Europea"/>
    <x v="23"/>
    <s v="Unión Europea"/>
    <s v="Unión Europea Eslovaquia, Republica"/>
    <x v="57"/>
    <x v="3"/>
    <x v="16"/>
    <s v="No reportado"/>
    <n v="2024"/>
    <n v="1620"/>
    <n v="360"/>
    <s v="Kgr."/>
  </r>
  <r>
    <x v="0"/>
    <x v="0"/>
    <x v="0"/>
    <s v="Unión Europea"/>
    <x v="23"/>
    <s v="Unión Europea"/>
    <s v="Unión Europea Eslovaquia, Republica"/>
    <x v="3"/>
    <x v="3"/>
    <x v="0"/>
    <s v="No reportado"/>
    <n v="2024"/>
    <n v="6534"/>
    <n v="660"/>
    <s v="Kgr."/>
  </r>
  <r>
    <x v="0"/>
    <x v="0"/>
    <x v="0"/>
    <s v="Unión Europea"/>
    <x v="23"/>
    <s v="Unión Europea"/>
    <s v="Unión Europea Eslovaquia, Republica"/>
    <x v="8"/>
    <x v="4"/>
    <x v="2"/>
    <s v="No reportado"/>
    <n v="2024"/>
    <n v="64680"/>
    <n v="49000"/>
    <s v="Kgr."/>
  </r>
  <r>
    <x v="0"/>
    <x v="0"/>
    <x v="0"/>
    <s v="Unión Europea"/>
    <x v="23"/>
    <s v="Unión Europea"/>
    <s v="Unión Europea Eslovaquia, Republica"/>
    <x v="13"/>
    <x v="3"/>
    <x v="0"/>
    <s v="No reportado"/>
    <n v="2024"/>
    <n v="26670"/>
    <n v="1500"/>
    <s v="Kgr."/>
  </r>
  <r>
    <x v="0"/>
    <x v="0"/>
    <x v="0"/>
    <s v="Unión Europea"/>
    <x v="23"/>
    <s v="Unión Europea"/>
    <s v="Unión Europea Eslovaquia, Republica"/>
    <x v="17"/>
    <x v="9"/>
    <x v="4"/>
    <s v="No reportado"/>
    <n v="2024"/>
    <n v="21296.48"/>
    <n v="1331.03"/>
    <s v="Kgr."/>
  </r>
  <r>
    <x v="0"/>
    <x v="0"/>
    <x v="0"/>
    <s v="Unión Europea"/>
    <x v="23"/>
    <s v="Unión Europea"/>
    <s v="Unión Europea Eslovaquia, Republica"/>
    <x v="22"/>
    <x v="3"/>
    <x v="0"/>
    <s v="No reportado"/>
    <n v="2024"/>
    <n v="20216"/>
    <n v="2660"/>
    <s v="Kgr."/>
  </r>
  <r>
    <x v="0"/>
    <x v="0"/>
    <x v="0"/>
    <s v="Unión Europea"/>
    <x v="23"/>
    <s v="Unión Europea"/>
    <s v="Unión Europea Eslovaquia, Republica"/>
    <x v="44"/>
    <x v="3"/>
    <x v="7"/>
    <s v="No reportado"/>
    <n v="2024"/>
    <n v="257.66795999999999"/>
    <n v="13.2"/>
    <s v="Ltr."/>
  </r>
  <r>
    <x v="0"/>
    <x v="0"/>
    <x v="0"/>
    <s v="Unión Europea"/>
    <x v="23"/>
    <s v="Unión Europea"/>
    <s v="Unión Europea Eslovaquia, Republica"/>
    <x v="25"/>
    <x v="5"/>
    <x v="8"/>
    <s v="No reportado"/>
    <n v="2024"/>
    <n v="171091.25520000001"/>
    <n v="18251.32"/>
    <s v="Kgr."/>
  </r>
  <r>
    <x v="0"/>
    <x v="0"/>
    <x v="0"/>
    <s v="Unión Europea"/>
    <x v="23"/>
    <s v="Unión Europea"/>
    <s v="Unión Europea Eslovaquia, Republica"/>
    <x v="52"/>
    <x v="12"/>
    <x v="4"/>
    <s v="No reportado"/>
    <n v="2024"/>
    <n v="63828"/>
    <n v="3546"/>
    <s v="Kgr."/>
  </r>
  <r>
    <x v="0"/>
    <x v="0"/>
    <x v="0"/>
    <s v="Unión Europea"/>
    <x v="24"/>
    <s v="Unión Europea"/>
    <s v="Unión Europea Eslovenia"/>
    <x v="7"/>
    <x v="5"/>
    <x v="3"/>
    <s v="No reportado"/>
    <n v="2024"/>
    <n v="760.12"/>
    <n v="15.5"/>
    <s v="Kgr."/>
  </r>
  <r>
    <x v="0"/>
    <x v="0"/>
    <x v="0"/>
    <s v="Unión Europea"/>
    <x v="24"/>
    <s v="Unión Europea"/>
    <s v="Unión Europea Eslovenia"/>
    <x v="8"/>
    <x v="4"/>
    <x v="2"/>
    <s v="No reportado"/>
    <n v="2024"/>
    <n v="44880"/>
    <n v="34000"/>
    <s v="Kgr."/>
  </r>
  <r>
    <x v="0"/>
    <x v="0"/>
    <x v="0"/>
    <s v="Unión Europea"/>
    <x v="24"/>
    <s v="Unión Europea"/>
    <s v="Unión Europea Eslovenia"/>
    <x v="13"/>
    <x v="3"/>
    <x v="0"/>
    <s v="No reportado"/>
    <n v="2024"/>
    <n v="533.4"/>
    <n v="30"/>
    <s v="Kgr."/>
  </r>
  <r>
    <x v="0"/>
    <x v="0"/>
    <x v="0"/>
    <s v="Unión Europea"/>
    <x v="24"/>
    <s v="Unión Europea"/>
    <s v="Unión Europea Eslovenia"/>
    <x v="17"/>
    <x v="9"/>
    <x v="4"/>
    <s v="No reportado"/>
    <n v="2024"/>
    <n v="10304"/>
    <n v="644"/>
    <s v="Kgr."/>
  </r>
  <r>
    <x v="0"/>
    <x v="0"/>
    <x v="0"/>
    <s v="Unión Europea"/>
    <x v="24"/>
    <s v="Unión Europea"/>
    <s v="Unión Europea Eslovenia"/>
    <x v="25"/>
    <x v="5"/>
    <x v="8"/>
    <s v="No reportado"/>
    <n v="2024"/>
    <n v="58744.308000000005"/>
    <n v="5940.2000000000007"/>
    <s v="Kgr."/>
  </r>
  <r>
    <x v="0"/>
    <x v="0"/>
    <x v="0"/>
    <s v="Unión Europea"/>
    <x v="24"/>
    <s v="Unión Europea"/>
    <s v="Unión Europea Eslovenia"/>
    <x v="28"/>
    <x v="3"/>
    <x v="8"/>
    <s v="No reportado"/>
    <n v="2024"/>
    <n v="226.78200000000001"/>
    <n v="25.8"/>
    <s v="Kgr."/>
  </r>
  <r>
    <x v="0"/>
    <x v="0"/>
    <x v="0"/>
    <s v="Unión Europea"/>
    <x v="25"/>
    <s v="Unión Europea"/>
    <s v="Unión Europea Suecia"/>
    <x v="1"/>
    <x v="1"/>
    <x v="0"/>
    <s v="No reportado"/>
    <n v="2024"/>
    <n v="25670.399999999998"/>
    <n v="1680"/>
    <s v="Kgr."/>
  </r>
  <r>
    <x v="0"/>
    <x v="0"/>
    <x v="0"/>
    <s v="Unión Europea"/>
    <x v="25"/>
    <s v="Unión Europea"/>
    <s v="Unión Europea Suecia"/>
    <x v="57"/>
    <x v="3"/>
    <x v="16"/>
    <s v="No reportado"/>
    <n v="2024"/>
    <n v="45"/>
    <n v="10"/>
    <s v="Kgr."/>
  </r>
  <r>
    <x v="0"/>
    <x v="0"/>
    <x v="0"/>
    <s v="Unión Europea"/>
    <x v="25"/>
    <s v="Unión Europea"/>
    <s v="Unión Europea Suecia"/>
    <x v="2"/>
    <x v="2"/>
    <x v="1"/>
    <s v="No reportado"/>
    <n v="2024"/>
    <n v="950"/>
    <n v="380"/>
    <s v="Kgr."/>
  </r>
  <r>
    <x v="0"/>
    <x v="0"/>
    <x v="0"/>
    <s v="Unión Europea"/>
    <x v="25"/>
    <s v="Unión Europea"/>
    <s v="Unión Europea Suecia"/>
    <x v="38"/>
    <x v="5"/>
    <x v="1"/>
    <s v="No reportado"/>
    <n v="2024"/>
    <n v="3123.2"/>
    <n v="1280"/>
    <s v="Kgr."/>
  </r>
  <r>
    <x v="0"/>
    <x v="0"/>
    <x v="0"/>
    <s v="Unión Europea"/>
    <x v="25"/>
    <s v="Unión Europea"/>
    <s v="Unión Europea Suecia"/>
    <x v="3"/>
    <x v="3"/>
    <x v="0"/>
    <s v="No reportado"/>
    <n v="2024"/>
    <n v="4950"/>
    <n v="500"/>
    <s v="Kgr."/>
  </r>
  <r>
    <x v="0"/>
    <x v="0"/>
    <x v="0"/>
    <s v="Unión Europea"/>
    <x v="25"/>
    <s v="Unión Europea"/>
    <s v="Unión Europea Suecia"/>
    <x v="5"/>
    <x v="5"/>
    <x v="3"/>
    <s v="No reportado"/>
    <n v="2024"/>
    <n v="4497.3500000000004"/>
    <n v="110.5"/>
    <s v="Kgr."/>
  </r>
  <r>
    <x v="0"/>
    <x v="0"/>
    <x v="0"/>
    <s v="Unión Europea"/>
    <x v="25"/>
    <s v="Unión Europea"/>
    <s v="Unión Europea Suecia"/>
    <x v="6"/>
    <x v="5"/>
    <x v="4"/>
    <s v="No reportado"/>
    <n v="2024"/>
    <n v="1820"/>
    <n v="104"/>
    <s v="Kgr."/>
  </r>
  <r>
    <x v="0"/>
    <x v="0"/>
    <x v="0"/>
    <s v="Unión Europea"/>
    <x v="25"/>
    <s v="Unión Europea"/>
    <s v="Unión Europea Suecia"/>
    <x v="7"/>
    <x v="5"/>
    <x v="3"/>
    <s v="No reportado"/>
    <n v="2024"/>
    <n v="380.06"/>
    <n v="7.75"/>
    <s v="Kgr."/>
  </r>
  <r>
    <x v="0"/>
    <x v="0"/>
    <x v="0"/>
    <s v="Unión Europea"/>
    <x v="25"/>
    <s v="Unión Europea"/>
    <s v="Unión Europea Suecia"/>
    <x v="8"/>
    <x v="4"/>
    <x v="2"/>
    <s v="No reportado"/>
    <n v="2024"/>
    <n v="220440"/>
    <n v="167000"/>
    <s v="Kgr."/>
  </r>
  <r>
    <x v="0"/>
    <x v="0"/>
    <x v="0"/>
    <s v="Unión Europea"/>
    <x v="25"/>
    <s v="Unión Europea"/>
    <s v="Unión Europea Suecia"/>
    <x v="9"/>
    <x v="2"/>
    <x v="0"/>
    <s v="No reportado"/>
    <n v="2024"/>
    <n v="1040"/>
    <n v="130"/>
    <s v="Kgr."/>
  </r>
  <r>
    <x v="0"/>
    <x v="0"/>
    <x v="0"/>
    <s v="Unión Europea"/>
    <x v="25"/>
    <s v="Unión Europea"/>
    <s v="Unión Europea Suecia"/>
    <x v="10"/>
    <x v="3"/>
    <x v="3"/>
    <s v="No reportado"/>
    <n v="2024"/>
    <n v="1963.5"/>
    <n v="45"/>
    <s v="Kgr."/>
  </r>
  <r>
    <x v="0"/>
    <x v="0"/>
    <x v="0"/>
    <s v="Unión Europea"/>
    <x v="25"/>
    <s v="Unión Europea"/>
    <s v="Unión Europea Suecia"/>
    <x v="11"/>
    <x v="1"/>
    <x v="4"/>
    <s v="No reportado"/>
    <n v="2024"/>
    <n v="18492.415000000001"/>
    <n v="1946.57"/>
    <s v="Kgr."/>
  </r>
  <r>
    <x v="0"/>
    <x v="0"/>
    <x v="0"/>
    <s v="Unión Europea"/>
    <x v="25"/>
    <s v="Unión Europea"/>
    <s v="Unión Europea Suecia"/>
    <x v="39"/>
    <x v="9"/>
    <x v="0"/>
    <s v="No reportado"/>
    <n v="2024"/>
    <n v="21000"/>
    <n v="1500"/>
    <s v="Kgr."/>
  </r>
  <r>
    <x v="0"/>
    <x v="0"/>
    <x v="0"/>
    <s v="Unión Europea"/>
    <x v="25"/>
    <s v="Unión Europea"/>
    <s v="Unión Europea Suecia"/>
    <x v="40"/>
    <x v="4"/>
    <x v="2"/>
    <s v="No reportado"/>
    <n v="2024"/>
    <n v="12672.7"/>
    <n v="3530"/>
    <s v="Kgr."/>
  </r>
  <r>
    <x v="0"/>
    <x v="0"/>
    <x v="0"/>
    <s v="Unión Europea"/>
    <x v="25"/>
    <s v="Unión Europea"/>
    <s v="Unión Europea Suecia"/>
    <x v="13"/>
    <x v="3"/>
    <x v="0"/>
    <s v="No reportado"/>
    <n v="2024"/>
    <n v="5067.3"/>
    <n v="285"/>
    <s v="Kgr."/>
  </r>
  <r>
    <x v="0"/>
    <x v="0"/>
    <x v="0"/>
    <s v="Unión Europea"/>
    <x v="25"/>
    <s v="Unión Europea"/>
    <s v="Unión Europea Suecia"/>
    <x v="70"/>
    <x v="2"/>
    <x v="4"/>
    <s v="No reportado"/>
    <n v="2024"/>
    <n v="3451.1354000000001"/>
    <n v="411.83"/>
    <s v="Kgr."/>
  </r>
  <r>
    <x v="0"/>
    <x v="0"/>
    <x v="0"/>
    <s v="Unión Europea"/>
    <x v="25"/>
    <s v="Unión Europea"/>
    <s v="Unión Europea Suecia"/>
    <x v="15"/>
    <x v="7"/>
    <x v="4"/>
    <s v="No reportado"/>
    <n v="2024"/>
    <n v="6407.8"/>
    <n v="457.7"/>
    <s v="Kgr."/>
  </r>
  <r>
    <x v="0"/>
    <x v="0"/>
    <x v="0"/>
    <s v="Unión Europea"/>
    <x v="25"/>
    <s v="Unión Europea"/>
    <s v="Unión Europea Suecia"/>
    <x v="16"/>
    <x v="8"/>
    <x v="4"/>
    <s v="No reportado"/>
    <n v="2024"/>
    <n v="350.13"/>
    <n v="31.83"/>
    <s v="Kgr."/>
  </r>
  <r>
    <x v="0"/>
    <x v="0"/>
    <x v="0"/>
    <s v="Unión Europea"/>
    <x v="25"/>
    <s v="Unión Europea"/>
    <s v="Unión Europea Suecia"/>
    <x v="17"/>
    <x v="9"/>
    <x v="4"/>
    <s v="No reportado"/>
    <n v="2024"/>
    <n v="2608382.88"/>
    <n v="163023.93"/>
    <s v="Kgr."/>
  </r>
  <r>
    <x v="0"/>
    <x v="0"/>
    <x v="0"/>
    <s v="Unión Europea"/>
    <x v="25"/>
    <s v="Unión Europea"/>
    <s v="Unión Europea Suecia"/>
    <x v="55"/>
    <x v="12"/>
    <x v="4"/>
    <s v="No reportado"/>
    <n v="2024"/>
    <n v="4202.5370000000003"/>
    <n v="250.3"/>
    <s v="Kgr."/>
  </r>
  <r>
    <x v="0"/>
    <x v="0"/>
    <x v="0"/>
    <s v="Unión Europea"/>
    <x v="25"/>
    <s v="Unión Europea"/>
    <s v="Unión Europea Suecia"/>
    <x v="20"/>
    <x v="3"/>
    <x v="0"/>
    <s v="No reportado"/>
    <n v="2024"/>
    <n v="4550"/>
    <n v="500"/>
    <s v="Kgr."/>
  </r>
  <r>
    <x v="0"/>
    <x v="0"/>
    <x v="0"/>
    <s v="Unión Europea"/>
    <x v="25"/>
    <s v="Unión Europea"/>
    <s v="Unión Europea Suecia"/>
    <x v="23"/>
    <x v="2"/>
    <x v="0"/>
    <s v="No reportado"/>
    <n v="2024"/>
    <n v="65230"/>
    <n v="5930"/>
    <s v="Kgr."/>
  </r>
  <r>
    <x v="0"/>
    <x v="0"/>
    <x v="0"/>
    <s v="Unión Europea"/>
    <x v="25"/>
    <s v="Unión Europea"/>
    <s v="Unión Europea Suecia"/>
    <x v="24"/>
    <x v="3"/>
    <x v="7"/>
    <s v="No reportado"/>
    <n v="2024"/>
    <n v="145080"/>
    <n v="37200"/>
    <s v="Ltr."/>
  </r>
  <r>
    <x v="0"/>
    <x v="0"/>
    <x v="0"/>
    <s v="Unión Europea"/>
    <x v="25"/>
    <s v="Unión Europea"/>
    <s v="Unión Europea Suecia"/>
    <x v="25"/>
    <x v="5"/>
    <x v="8"/>
    <s v="No reportado"/>
    <n v="2024"/>
    <n v="2227152.5444"/>
    <n v="224095.3"/>
    <s v="Kgr."/>
  </r>
  <r>
    <x v="0"/>
    <x v="0"/>
    <x v="0"/>
    <s v="Unión Europea"/>
    <x v="25"/>
    <s v="Unión Europea"/>
    <s v="Unión Europea Suecia"/>
    <x v="60"/>
    <x v="9"/>
    <x v="9"/>
    <s v="No reportado"/>
    <n v="2024"/>
    <n v="141232"/>
    <n v="21728"/>
    <s v="Kgr."/>
  </r>
  <r>
    <x v="0"/>
    <x v="0"/>
    <x v="0"/>
    <s v="Unión Europea"/>
    <x v="25"/>
    <s v="Unión Europea"/>
    <s v="Unión Europea Suecia"/>
    <x v="27"/>
    <x v="12"/>
    <x v="10"/>
    <s v="No reportado"/>
    <n v="2024"/>
    <n v="64725"/>
    <n v="2589"/>
    <s v="Kgr."/>
  </r>
  <r>
    <x v="0"/>
    <x v="0"/>
    <x v="0"/>
    <s v="Unión Europea"/>
    <x v="25"/>
    <s v="Unión Europea"/>
    <s v="Unión Europea Suecia"/>
    <x v="49"/>
    <x v="0"/>
    <x v="14"/>
    <s v="No reportado"/>
    <n v="2024"/>
    <n v="657.75"/>
    <n v="75"/>
    <s v="Kgr."/>
  </r>
  <r>
    <x v="0"/>
    <x v="0"/>
    <x v="0"/>
    <s v="Unión Europea"/>
    <x v="25"/>
    <s v="Unión Europea"/>
    <s v="Unión Europea Suecia"/>
    <x v="28"/>
    <x v="3"/>
    <x v="8"/>
    <s v="No reportado"/>
    <n v="2024"/>
    <n v="151.18799999999999"/>
    <n v="17.2"/>
    <s v="Kgr."/>
  </r>
  <r>
    <x v="0"/>
    <x v="0"/>
    <x v="0"/>
    <s v="Unión Europea"/>
    <x v="25"/>
    <s v="Unión Europea"/>
    <s v="Unión Europea Suecia"/>
    <x v="29"/>
    <x v="4"/>
    <x v="11"/>
    <s v="No reportado"/>
    <n v="2024"/>
    <n v="426.44"/>
    <n v="28"/>
    <s v="Kgr."/>
  </r>
  <r>
    <x v="0"/>
    <x v="0"/>
    <x v="0"/>
    <s v="Unión Europea"/>
    <x v="25"/>
    <s v="Unión Europea"/>
    <s v="Unión Europea Suecia"/>
    <x v="30"/>
    <x v="3"/>
    <x v="12"/>
    <s v="No reportado"/>
    <n v="2024"/>
    <n v="11"/>
    <n v="2"/>
    <s v="Kgr."/>
  </r>
  <r>
    <x v="0"/>
    <x v="0"/>
    <x v="0"/>
    <s v="Unión Europea"/>
    <x v="25"/>
    <s v="Unión Europea"/>
    <s v="Unión Europea Suecia"/>
    <x v="32"/>
    <x v="12"/>
    <x v="14"/>
    <s v="No reportado"/>
    <n v="2024"/>
    <n v="8700"/>
    <n v="2000"/>
    <s v="Kgr."/>
  </r>
  <r>
    <x v="0"/>
    <x v="0"/>
    <x v="0"/>
    <s v="Unión Europea"/>
    <x v="25"/>
    <s v="Unión Europea"/>
    <s v="Unión Europea Suecia"/>
    <x v="33"/>
    <x v="3"/>
    <x v="12"/>
    <s v="No reportado"/>
    <n v="2024"/>
    <n v="5.9"/>
    <n v="1"/>
    <s v="Kgr."/>
  </r>
  <r>
    <x v="0"/>
    <x v="0"/>
    <x v="0"/>
    <s v="Unión Europea"/>
    <x v="25"/>
    <s v="Unión Europea"/>
    <s v="Unión Europea Suecia"/>
    <x v="52"/>
    <x v="12"/>
    <x v="4"/>
    <s v="No reportado"/>
    <n v="2024"/>
    <n v="24102"/>
    <n v="1339"/>
    <s v="Kgr."/>
  </r>
  <r>
    <x v="0"/>
    <x v="0"/>
    <x v="0"/>
    <s v="Unión Europea"/>
    <x v="25"/>
    <s v="Unión Europea"/>
    <s v="Unión Europea Suecia"/>
    <x v="53"/>
    <x v="1"/>
    <x v="14"/>
    <s v="No reportado"/>
    <n v="2024"/>
    <n v="75.8"/>
    <n v="10"/>
    <s v="Kgr."/>
  </r>
  <r>
    <x v="0"/>
    <x v="0"/>
    <x v="0"/>
    <s v="Unión Europea"/>
    <x v="25"/>
    <s v="Unión Europea"/>
    <s v="Unión Europea Suecia"/>
    <x v="58"/>
    <x v="2"/>
    <x v="11"/>
    <s v="No reportado"/>
    <n v="2024"/>
    <n v="183.72"/>
    <n v="6"/>
    <s v="Kgr."/>
  </r>
  <r>
    <x v="0"/>
    <x v="0"/>
    <x v="0"/>
    <s v="Unión Europea"/>
    <x v="25"/>
    <s v="Unión Europea"/>
    <s v="Unión Europea Suecia"/>
    <x v="36"/>
    <x v="4"/>
    <x v="11"/>
    <s v="No reportado"/>
    <n v="2024"/>
    <n v="382.5"/>
    <n v="25"/>
    <s v="Kgr."/>
  </r>
  <r>
    <x v="0"/>
    <x v="0"/>
    <x v="0"/>
    <s v="Unión Europea"/>
    <x v="26"/>
    <s v="Unión Europea"/>
    <s v="Unión Europea - UE (sin especificar)"/>
    <x v="89"/>
    <x v="6"/>
    <x v="0"/>
    <s v="No reportado"/>
    <n v="2024"/>
    <n v="836"/>
    <n v="110"/>
    <s v="Kgr."/>
  </r>
  <r>
    <x v="0"/>
    <x v="0"/>
    <x v="0"/>
    <s v="Unión Europea"/>
    <x v="26"/>
    <s v="Unión Europea"/>
    <s v="Unión Europea - UE (sin especificar)"/>
    <x v="90"/>
    <x v="3"/>
    <x v="0"/>
    <s v="No reportado"/>
    <n v="2024"/>
    <n v="2090000"/>
    <n v="190000"/>
    <s v="Kgr."/>
  </r>
  <r>
    <x v="0"/>
    <x v="0"/>
    <x v="0"/>
    <s v="Unión Europea"/>
    <x v="26"/>
    <s v="Unión Europea"/>
    <s v="Unión Europea - UE (sin especificar)"/>
    <x v="91"/>
    <x v="11"/>
    <x v="4"/>
    <s v="No reportado"/>
    <n v="2024"/>
    <n v="677241"/>
    <n v="50166"/>
    <s v="Kgr."/>
  </r>
  <r>
    <x v="0"/>
    <x v="0"/>
    <x v="0"/>
    <s v="Unión Europea"/>
    <x v="26"/>
    <s v="Unión Europea"/>
    <s v="Unión Europea - UE (sin especificar)"/>
    <x v="38"/>
    <x v="5"/>
    <x v="1"/>
    <s v="No reportado"/>
    <n v="2024"/>
    <n v="244"/>
    <n v="100"/>
    <s v="Kgr."/>
  </r>
  <r>
    <x v="0"/>
    <x v="0"/>
    <x v="0"/>
    <s v="Unión Europea"/>
    <x v="26"/>
    <s v="Unión Europea"/>
    <s v="Unión Europea - UE (sin especificar)"/>
    <x v="92"/>
    <x v="6"/>
    <x v="3"/>
    <s v="No reportado"/>
    <n v="2024"/>
    <n v="740279.48670000001"/>
    <n v="23374.989999999998"/>
    <s v="Kgr."/>
  </r>
  <r>
    <x v="0"/>
    <x v="0"/>
    <x v="0"/>
    <s v="Unión Europea"/>
    <x v="26"/>
    <s v="Unión Europea"/>
    <s v="Unión Europea - UE (sin especificar)"/>
    <x v="93"/>
    <x v="10"/>
    <x v="22"/>
    <s v="No reportado"/>
    <n v="2024"/>
    <n v="2308600"/>
    <n v="170000"/>
    <s v="Kgr."/>
  </r>
  <r>
    <x v="0"/>
    <x v="0"/>
    <x v="0"/>
    <s v="Unión Europea"/>
    <x v="26"/>
    <s v="Unión Europea"/>
    <s v="Unión Europea - UE (sin especificar)"/>
    <x v="13"/>
    <x v="3"/>
    <x v="0"/>
    <s v="No reportado"/>
    <n v="2024"/>
    <n v="13995711.199999999"/>
    <n v="1500040"/>
    <s v="Kgr."/>
  </r>
  <r>
    <x v="0"/>
    <x v="0"/>
    <x v="0"/>
    <s v="Unión Europea"/>
    <x v="26"/>
    <s v="Unión Europea"/>
    <s v="Unión Europea - UE (sin especificar)"/>
    <x v="71"/>
    <x v="7"/>
    <x v="4"/>
    <s v="No reportado"/>
    <n v="2024"/>
    <n v="2715"/>
    <n v="181"/>
    <s v="Kgr."/>
  </r>
  <r>
    <x v="0"/>
    <x v="0"/>
    <x v="0"/>
    <s v="Unión Europea"/>
    <x v="26"/>
    <s v="Unión Europea"/>
    <s v="Unión Europea - UE (sin especificar)"/>
    <x v="16"/>
    <x v="8"/>
    <x v="4"/>
    <s v="No reportado"/>
    <n v="2024"/>
    <n v="1606.22"/>
    <n v="146.02000000000001"/>
    <s v="Kgr."/>
  </r>
  <r>
    <x v="0"/>
    <x v="0"/>
    <x v="0"/>
    <s v="Unión Europea"/>
    <x v="26"/>
    <s v="Unión Europea"/>
    <s v="Unión Europea - UE (sin especificar)"/>
    <x v="55"/>
    <x v="12"/>
    <x v="4"/>
    <s v="No reportado"/>
    <n v="2024"/>
    <n v="48583.544000000009"/>
    <n v="2893.6"/>
    <s v="Kgr."/>
  </r>
  <r>
    <x v="0"/>
    <x v="0"/>
    <x v="0"/>
    <s v="Unión Europea"/>
    <x v="26"/>
    <s v="Unión Europea"/>
    <s v="Unión Europea - UE (sin especificar)"/>
    <x v="22"/>
    <x v="3"/>
    <x v="0"/>
    <s v="No reportado"/>
    <n v="2024"/>
    <n v="3496"/>
    <n v="460"/>
    <s v="Kgr."/>
  </r>
  <r>
    <x v="0"/>
    <x v="0"/>
    <x v="0"/>
    <s v="Unión Europea"/>
    <x v="26"/>
    <s v="Unión Europea"/>
    <s v="Unión Europea - UE (sin especificar)"/>
    <x v="23"/>
    <x v="2"/>
    <x v="0"/>
    <s v="No reportado"/>
    <n v="2024"/>
    <n v="92400"/>
    <n v="8400"/>
    <s v="Kgr."/>
  </r>
  <r>
    <x v="0"/>
    <x v="0"/>
    <x v="0"/>
    <s v="Unión Europea"/>
    <x v="26"/>
    <s v="Unión Europea"/>
    <s v="Unión Europea - UE (sin especificar)"/>
    <x v="77"/>
    <x v="2"/>
    <x v="2"/>
    <s v="No reportado"/>
    <n v="2024"/>
    <n v="15582.6"/>
    <n v="15740"/>
    <s v="Kgr."/>
  </r>
  <r>
    <x v="0"/>
    <x v="0"/>
    <x v="0"/>
    <s v="Unión Europea"/>
    <x v="26"/>
    <s v="Unión Europea"/>
    <s v="Unión Europea - UE (sin especificar)"/>
    <x v="35"/>
    <x v="2"/>
    <x v="14"/>
    <s v="No reportado"/>
    <n v="2024"/>
    <n v="20925.3"/>
    <n v="1119"/>
    <s v="Kgr."/>
  </r>
  <r>
    <x v="0"/>
    <x v="1"/>
    <x v="0"/>
    <s v="Europa no UE"/>
    <x v="27"/>
    <s v="Europa no UE"/>
    <s v="Europa no UE Albania"/>
    <x v="17"/>
    <x v="9"/>
    <x v="4"/>
    <s v="No reportado"/>
    <n v="2024"/>
    <n v="1008"/>
    <n v="63"/>
    <s v="Kgr."/>
  </r>
  <r>
    <x v="0"/>
    <x v="1"/>
    <x v="0"/>
    <s v="Europa no UE"/>
    <x v="28"/>
    <s v="Europa no UE"/>
    <s v="Europa no UE Andorra"/>
    <x v="2"/>
    <x v="2"/>
    <x v="1"/>
    <s v="No reportado"/>
    <n v="2024"/>
    <n v="4000"/>
    <n v="1600"/>
    <s v="Kgr."/>
  </r>
  <r>
    <x v="0"/>
    <x v="1"/>
    <x v="0"/>
    <s v="Europa no UE"/>
    <x v="28"/>
    <s v="Europa no UE"/>
    <s v="Europa no UE Andorra"/>
    <x v="56"/>
    <x v="10"/>
    <x v="4"/>
    <s v="No reportado"/>
    <n v="2024"/>
    <n v="94.191999999999993"/>
    <n v="11.6"/>
    <s v="Kgr."/>
  </r>
  <r>
    <x v="0"/>
    <x v="1"/>
    <x v="0"/>
    <s v="Europa no UE"/>
    <x v="28"/>
    <s v="Europa no UE"/>
    <s v="Europa no UE Andorra"/>
    <x v="5"/>
    <x v="5"/>
    <x v="3"/>
    <s v="No reportado"/>
    <n v="2024"/>
    <n v="54195.350000000006"/>
    <n v="1670.5"/>
    <s v="Kgr."/>
  </r>
  <r>
    <x v="0"/>
    <x v="1"/>
    <x v="0"/>
    <s v="Europa no UE"/>
    <x v="28"/>
    <s v="Europa no UE"/>
    <s v="Europa no UE Andorra"/>
    <x v="6"/>
    <x v="5"/>
    <x v="4"/>
    <s v="No reportado"/>
    <n v="2024"/>
    <n v="612.5"/>
    <n v="35"/>
    <s v="Kgr."/>
  </r>
  <r>
    <x v="0"/>
    <x v="1"/>
    <x v="0"/>
    <s v="Europa no UE"/>
    <x v="28"/>
    <s v="Europa no UE"/>
    <s v="Europa no UE Andorra"/>
    <x v="7"/>
    <x v="5"/>
    <x v="3"/>
    <s v="No reportado"/>
    <n v="2024"/>
    <n v="9501.5"/>
    <n v="193.75"/>
    <s v="Kgr."/>
  </r>
  <r>
    <x v="0"/>
    <x v="1"/>
    <x v="0"/>
    <s v="Europa no UE"/>
    <x v="28"/>
    <s v="Europa no UE"/>
    <s v="Europa no UE Andorra"/>
    <x v="9"/>
    <x v="2"/>
    <x v="0"/>
    <s v="No reportado"/>
    <n v="2024"/>
    <n v="49280"/>
    <n v="6160"/>
    <s v="Kgr."/>
  </r>
  <r>
    <x v="0"/>
    <x v="1"/>
    <x v="0"/>
    <s v="Europa no UE"/>
    <x v="28"/>
    <s v="Europa no UE"/>
    <s v="Europa no UE Andorra"/>
    <x v="10"/>
    <x v="3"/>
    <x v="3"/>
    <s v="No reportado"/>
    <n v="2024"/>
    <n v="5336.1"/>
    <n v="143"/>
    <s v="Kgr."/>
  </r>
  <r>
    <x v="0"/>
    <x v="1"/>
    <x v="0"/>
    <s v="Europa no UE"/>
    <x v="28"/>
    <s v="Europa no UE"/>
    <s v="Europa no UE Andorra"/>
    <x v="94"/>
    <x v="2"/>
    <x v="23"/>
    <s v="No reportado"/>
    <n v="2024"/>
    <n v="99879.84"/>
    <n v="10008"/>
    <s v="Kgr."/>
  </r>
  <r>
    <x v="0"/>
    <x v="1"/>
    <x v="0"/>
    <s v="Europa no UE"/>
    <x v="28"/>
    <s v="Europa no UE"/>
    <s v="Europa no UE Andorra"/>
    <x v="69"/>
    <x v="13"/>
    <x v="9"/>
    <s v="En conserva"/>
    <n v="2024"/>
    <n v="152600"/>
    <n v="10000"/>
    <s v="Kgr."/>
  </r>
  <r>
    <x v="0"/>
    <x v="1"/>
    <x v="0"/>
    <s v="Europa no UE"/>
    <x v="28"/>
    <s v="Europa no UE"/>
    <s v="Europa no UE Andorra"/>
    <x v="14"/>
    <x v="0"/>
    <x v="4"/>
    <s v="No reportado"/>
    <n v="2024"/>
    <n v="325.43999999999994"/>
    <n v="18"/>
    <s v="Kgr."/>
  </r>
  <r>
    <x v="0"/>
    <x v="1"/>
    <x v="0"/>
    <s v="Europa no UE"/>
    <x v="28"/>
    <s v="Europa no UE"/>
    <s v="Europa no UE Andorra"/>
    <x v="70"/>
    <x v="2"/>
    <x v="4"/>
    <s v="No reportado"/>
    <n v="2024"/>
    <n v="19445.454800000003"/>
    <n v="2320.46"/>
    <s v="Kgr."/>
  </r>
  <r>
    <x v="0"/>
    <x v="1"/>
    <x v="0"/>
    <s v="Europa no UE"/>
    <x v="28"/>
    <s v="Europa no UE"/>
    <s v="Europa no UE Andorra"/>
    <x v="17"/>
    <x v="9"/>
    <x v="4"/>
    <s v="No reportado"/>
    <n v="2024"/>
    <n v="148873.92000000001"/>
    <n v="9304.6200000000008"/>
    <s v="Kgr."/>
  </r>
  <r>
    <x v="0"/>
    <x v="1"/>
    <x v="0"/>
    <s v="Europa no UE"/>
    <x v="28"/>
    <s v="Europa no UE"/>
    <s v="Europa no UE Andorra"/>
    <x v="18"/>
    <x v="10"/>
    <x v="4"/>
    <s v="No reportado"/>
    <n v="2024"/>
    <n v="13500"/>
    <n v="1500"/>
    <s v="Kgr."/>
  </r>
  <r>
    <x v="0"/>
    <x v="1"/>
    <x v="0"/>
    <s v="Europa no UE"/>
    <x v="28"/>
    <s v="Europa no UE"/>
    <s v="Europa no UE Andorra"/>
    <x v="24"/>
    <x v="3"/>
    <x v="7"/>
    <s v="No reportado"/>
    <n v="2024"/>
    <n v="1950"/>
    <n v="500"/>
    <s v="Ltr."/>
  </r>
  <r>
    <x v="0"/>
    <x v="1"/>
    <x v="0"/>
    <s v="Europa no UE"/>
    <x v="28"/>
    <s v="Europa no UE"/>
    <s v="Europa no UE Andorra"/>
    <x v="44"/>
    <x v="3"/>
    <x v="7"/>
    <s v="No reportado"/>
    <n v="2024"/>
    <n v="117.12179999999999"/>
    <n v="6"/>
    <s v="Ltr."/>
  </r>
  <r>
    <x v="0"/>
    <x v="1"/>
    <x v="0"/>
    <s v="Europa no UE"/>
    <x v="28"/>
    <s v="Europa no UE"/>
    <s v="Europa no UE Andorra"/>
    <x v="25"/>
    <x v="5"/>
    <x v="8"/>
    <s v="No reportado"/>
    <n v="2024"/>
    <n v="484966.82880000002"/>
    <n v="49217.52"/>
    <s v="Kgr."/>
  </r>
  <r>
    <x v="0"/>
    <x v="1"/>
    <x v="0"/>
    <s v="Europa no UE"/>
    <x v="28"/>
    <s v="Europa no UE"/>
    <s v="Europa no UE Andorra"/>
    <x v="45"/>
    <x v="5"/>
    <x v="12"/>
    <s v="No reportado"/>
    <n v="2024"/>
    <n v="31.74"/>
    <n v="23"/>
    <s v="Kgr."/>
  </r>
  <r>
    <x v="0"/>
    <x v="1"/>
    <x v="0"/>
    <s v="Europa no UE"/>
    <x v="28"/>
    <s v="Europa no UE"/>
    <s v="Europa no UE Andorra"/>
    <x v="26"/>
    <x v="9"/>
    <x v="9"/>
    <s v="No reportado"/>
    <n v="2024"/>
    <n v="700.00000000000011"/>
    <n v="2500"/>
    <s v="Kgr."/>
  </r>
  <r>
    <x v="0"/>
    <x v="1"/>
    <x v="0"/>
    <s v="Europa no UE"/>
    <x v="28"/>
    <s v="Europa no UE"/>
    <s v="Europa no UE Andorra"/>
    <x v="49"/>
    <x v="0"/>
    <x v="14"/>
    <s v="No reportado"/>
    <n v="2024"/>
    <n v="27695.66"/>
    <n v="3158"/>
    <s v="Kgr."/>
  </r>
  <r>
    <x v="0"/>
    <x v="1"/>
    <x v="0"/>
    <s v="Europa no UE"/>
    <x v="28"/>
    <s v="Europa no UE"/>
    <s v="Europa no UE Andorra"/>
    <x v="50"/>
    <x v="5"/>
    <x v="9"/>
    <s v="En conserva"/>
    <n v="2024"/>
    <n v="198800"/>
    <n v="10000"/>
    <s v="Kgr."/>
  </r>
  <r>
    <x v="0"/>
    <x v="1"/>
    <x v="0"/>
    <s v="Europa no UE"/>
    <x v="28"/>
    <s v="Europa no UE"/>
    <s v="Europa no UE Andorra"/>
    <x v="30"/>
    <x v="3"/>
    <x v="12"/>
    <s v="No reportado"/>
    <n v="2024"/>
    <n v="52481"/>
    <n v="9542"/>
    <s v="Kgr."/>
  </r>
  <r>
    <x v="0"/>
    <x v="1"/>
    <x v="0"/>
    <s v="Europa no UE"/>
    <x v="28"/>
    <s v="Europa no UE"/>
    <s v="Europa no UE Andorra"/>
    <x v="33"/>
    <x v="3"/>
    <x v="12"/>
    <s v="No reportado"/>
    <n v="2024"/>
    <n v="4749.5"/>
    <n v="805"/>
    <s v="Kgr."/>
  </r>
  <r>
    <x v="0"/>
    <x v="1"/>
    <x v="0"/>
    <s v="Europa no UE"/>
    <x v="28"/>
    <s v="Europa no UE"/>
    <s v="Europa no UE Andorra"/>
    <x v="52"/>
    <x v="12"/>
    <x v="4"/>
    <s v="No reportado"/>
    <n v="2024"/>
    <n v="27504"/>
    <n v="1528"/>
    <s v="Kgr."/>
  </r>
  <r>
    <x v="0"/>
    <x v="1"/>
    <x v="0"/>
    <s v="Europa no UE"/>
    <x v="28"/>
    <s v="Europa no UE"/>
    <s v="Europa no UE Andorra"/>
    <x v="53"/>
    <x v="1"/>
    <x v="14"/>
    <s v="No reportado"/>
    <n v="2024"/>
    <n v="26355.66"/>
    <n v="3477"/>
    <s v="Kgr."/>
  </r>
  <r>
    <x v="0"/>
    <x v="1"/>
    <x v="0"/>
    <s v="Europa no UE"/>
    <x v="28"/>
    <s v="Europa no UE"/>
    <s v="Europa no UE Andorra"/>
    <x v="85"/>
    <x v="10"/>
    <x v="20"/>
    <s v="No reportado"/>
    <n v="2024"/>
    <n v="703731"/>
    <n v="108100"/>
    <s v="Kgr."/>
  </r>
  <r>
    <x v="0"/>
    <x v="1"/>
    <x v="0"/>
    <s v="Europa no UE"/>
    <x v="28"/>
    <s v="Europa no UE"/>
    <s v="Europa no UE Andorra"/>
    <x v="58"/>
    <x v="2"/>
    <x v="11"/>
    <s v="No reportado"/>
    <n v="2024"/>
    <n v="341223.15600000002"/>
    <n v="11143.8"/>
    <s v="Kgr."/>
  </r>
  <r>
    <x v="0"/>
    <x v="1"/>
    <x v="0"/>
    <s v="Europa no UE"/>
    <x v="29"/>
    <s v="Europa no UE"/>
    <s v="Europa no UE Bosnia-Herzegovina"/>
    <x v="3"/>
    <x v="3"/>
    <x v="0"/>
    <s v="No reportado"/>
    <n v="2024"/>
    <n v="13860"/>
    <n v="1400"/>
    <s v="Kgr."/>
  </r>
  <r>
    <x v="0"/>
    <x v="1"/>
    <x v="0"/>
    <s v="Europa no UE"/>
    <x v="29"/>
    <s v="Europa no UE"/>
    <s v="Europa no UE Bosnia-Herzegovina"/>
    <x v="25"/>
    <x v="5"/>
    <x v="8"/>
    <s v="No reportado"/>
    <n v="2024"/>
    <n v="7400.7192000000005"/>
    <n v="689.08"/>
    <s v="Kgr."/>
  </r>
  <r>
    <x v="0"/>
    <x v="1"/>
    <x v="0"/>
    <s v="Europa no UE"/>
    <x v="30"/>
    <s v="Europa no UE"/>
    <s v="Europa no UE Gibraltar"/>
    <x v="25"/>
    <x v="5"/>
    <x v="8"/>
    <s v="No reportado"/>
    <n v="2024"/>
    <n v="79955.433600000004"/>
    <n v="7444.64"/>
    <s v="Kgr."/>
  </r>
  <r>
    <x v="0"/>
    <x v="1"/>
    <x v="0"/>
    <s v="Europa no UE"/>
    <x v="31"/>
    <s v="Europa no UE"/>
    <s v="Europa no UE Islandia"/>
    <x v="54"/>
    <x v="9"/>
    <x v="0"/>
    <s v="No reportado"/>
    <n v="2024"/>
    <n v="9534.15"/>
    <n v="1059.3499999999999"/>
    <s v="Kgr."/>
  </r>
  <r>
    <x v="0"/>
    <x v="1"/>
    <x v="0"/>
    <s v="Europa no UE"/>
    <x v="31"/>
    <s v="Europa no UE"/>
    <s v="Europa no UE Islandia"/>
    <x v="25"/>
    <x v="5"/>
    <x v="8"/>
    <s v="No reportado"/>
    <n v="2024"/>
    <n v="95880.388800000015"/>
    <n v="9395.1200000000008"/>
    <s v="Kgr."/>
  </r>
  <r>
    <x v="0"/>
    <x v="1"/>
    <x v="0"/>
    <s v="Europa no UE"/>
    <x v="32"/>
    <s v="Europa no UE"/>
    <s v="Europa no UE Moldavia"/>
    <x v="17"/>
    <x v="9"/>
    <x v="4"/>
    <s v="No reportado"/>
    <n v="2024"/>
    <n v="1520"/>
    <n v="95"/>
    <s v="Kgr."/>
  </r>
  <r>
    <x v="0"/>
    <x v="1"/>
    <x v="0"/>
    <s v="Europa no UE"/>
    <x v="32"/>
    <s v="Europa no UE"/>
    <s v="Europa no UE Moldavia"/>
    <x v="25"/>
    <x v="5"/>
    <x v="8"/>
    <s v="No reportado"/>
    <n v="2024"/>
    <n v="48928.267200000002"/>
    <n v="6159.28"/>
    <s v="Kgr."/>
  </r>
  <r>
    <x v="0"/>
    <x v="1"/>
    <x v="0"/>
    <s v="Europa no UE"/>
    <x v="33"/>
    <s v="Europa no UE"/>
    <s v="Europa no UE Montenegro"/>
    <x v="44"/>
    <x v="3"/>
    <x v="7"/>
    <s v="No reportado"/>
    <n v="2024"/>
    <n v="97.601500000000001"/>
    <n v="5"/>
    <s v="Ltr."/>
  </r>
  <r>
    <x v="0"/>
    <x v="1"/>
    <x v="0"/>
    <s v="Europa no UE"/>
    <x v="33"/>
    <s v="Europa no UE"/>
    <s v="Europa no UE Montenegro"/>
    <x v="25"/>
    <x v="5"/>
    <x v="8"/>
    <s v="No reportado"/>
    <n v="2024"/>
    <n v="12975.5226"/>
    <n v="1435.74"/>
    <s v="Kgr."/>
  </r>
  <r>
    <x v="0"/>
    <x v="1"/>
    <x v="0"/>
    <s v="Europa no UE"/>
    <x v="34"/>
    <s v="Europa no UE"/>
    <s v="Europa no UE Noruega"/>
    <x v="54"/>
    <x v="9"/>
    <x v="0"/>
    <s v="No reportado"/>
    <n v="2024"/>
    <n v="3001.41"/>
    <n v="333.49"/>
    <s v="Kgr."/>
  </r>
  <r>
    <x v="0"/>
    <x v="1"/>
    <x v="0"/>
    <s v="Europa no UE"/>
    <x v="34"/>
    <s v="Europa no UE"/>
    <s v="Europa no UE Noruega"/>
    <x v="0"/>
    <x v="0"/>
    <x v="0"/>
    <s v="No reportado"/>
    <n v="2024"/>
    <n v="19464"/>
    <n v="1622"/>
    <s v="Kgr."/>
  </r>
  <r>
    <x v="0"/>
    <x v="1"/>
    <x v="0"/>
    <s v="Europa no UE"/>
    <x v="34"/>
    <s v="Europa no UE"/>
    <s v="Europa no UE Noruega"/>
    <x v="5"/>
    <x v="5"/>
    <x v="3"/>
    <s v="No reportado"/>
    <n v="2024"/>
    <n v="1037.8499999999999"/>
    <n v="25.5"/>
    <s v="Kgr."/>
  </r>
  <r>
    <x v="0"/>
    <x v="1"/>
    <x v="0"/>
    <s v="Europa no UE"/>
    <x v="34"/>
    <s v="Europa no UE"/>
    <s v="Europa no UE Noruega"/>
    <x v="8"/>
    <x v="4"/>
    <x v="2"/>
    <s v="No reportado"/>
    <n v="2024"/>
    <n v="216480"/>
    <n v="164000"/>
    <s v="Kgr."/>
  </r>
  <r>
    <x v="0"/>
    <x v="1"/>
    <x v="0"/>
    <s v="Europa no UE"/>
    <x v="34"/>
    <s v="Europa no UE"/>
    <s v="Europa no UE Noruega"/>
    <x v="11"/>
    <x v="1"/>
    <x v="4"/>
    <s v="No reportado"/>
    <n v="2024"/>
    <n v="1428.23"/>
    <n v="150.34"/>
    <s v="Kgr."/>
  </r>
  <r>
    <x v="0"/>
    <x v="1"/>
    <x v="0"/>
    <s v="Europa no UE"/>
    <x v="34"/>
    <s v="Europa no UE"/>
    <s v="Europa no UE Noruega"/>
    <x v="17"/>
    <x v="9"/>
    <x v="4"/>
    <s v="No reportado"/>
    <n v="2024"/>
    <n v="1252354.08"/>
    <n v="78272.13"/>
    <s v="Kgr."/>
  </r>
  <r>
    <x v="0"/>
    <x v="1"/>
    <x v="0"/>
    <s v="Europa no UE"/>
    <x v="34"/>
    <s v="Europa no UE"/>
    <s v="Europa no UE Noruega"/>
    <x v="19"/>
    <x v="11"/>
    <x v="6"/>
    <s v="No reportado"/>
    <n v="2024"/>
    <n v="421.2"/>
    <n v="216"/>
    <s v="Ltr."/>
  </r>
  <r>
    <x v="0"/>
    <x v="1"/>
    <x v="0"/>
    <s v="Europa no UE"/>
    <x v="34"/>
    <s v="Europa no UE"/>
    <s v="Europa no UE Noruega"/>
    <x v="20"/>
    <x v="3"/>
    <x v="0"/>
    <s v="No reportado"/>
    <n v="2024"/>
    <n v="4550"/>
    <n v="500"/>
    <s v="Kgr."/>
  </r>
  <r>
    <x v="0"/>
    <x v="1"/>
    <x v="0"/>
    <s v="Europa no UE"/>
    <x v="34"/>
    <s v="Europa no UE"/>
    <s v="Europa no UE Noruega"/>
    <x v="22"/>
    <x v="3"/>
    <x v="0"/>
    <s v="No reportado"/>
    <n v="2024"/>
    <n v="1459.2"/>
    <n v="192"/>
    <s v="Kgr."/>
  </r>
  <r>
    <x v="0"/>
    <x v="1"/>
    <x v="0"/>
    <s v="Europa no UE"/>
    <x v="34"/>
    <s v="Europa no UE"/>
    <s v="Europa no UE Noruega"/>
    <x v="23"/>
    <x v="2"/>
    <x v="0"/>
    <s v="No reportado"/>
    <n v="2024"/>
    <n v="342760"/>
    <n v="31160"/>
    <s v="Kgr."/>
  </r>
  <r>
    <x v="0"/>
    <x v="1"/>
    <x v="0"/>
    <s v="Europa no UE"/>
    <x v="34"/>
    <s v="Europa no UE"/>
    <s v="Europa no UE Noruega"/>
    <x v="25"/>
    <x v="5"/>
    <x v="8"/>
    <s v="No reportado"/>
    <n v="2024"/>
    <n v="2245555.5962000005"/>
    <n v="293268.51999999996"/>
    <s v="Kgr."/>
  </r>
  <r>
    <x v="0"/>
    <x v="1"/>
    <x v="0"/>
    <s v="Europa no UE"/>
    <x v="34"/>
    <s v="Europa no UE"/>
    <s v="Europa no UE Noruega"/>
    <x v="52"/>
    <x v="12"/>
    <x v="4"/>
    <s v="No reportado"/>
    <n v="2024"/>
    <n v="17154"/>
    <n v="953"/>
    <s v="Kgr."/>
  </r>
  <r>
    <x v="0"/>
    <x v="1"/>
    <x v="0"/>
    <s v="Europa no UE"/>
    <x v="35"/>
    <s v="Europa no UE"/>
    <s v="Europa no UE Rusia"/>
    <x v="8"/>
    <x v="4"/>
    <x v="2"/>
    <s v="No reportado"/>
    <n v="2024"/>
    <n v="25080"/>
    <n v="19000"/>
    <s v="Kgr."/>
  </r>
  <r>
    <x v="0"/>
    <x v="1"/>
    <x v="0"/>
    <s v="Europa no UE"/>
    <x v="35"/>
    <s v="Europa no UE"/>
    <s v="Europa no UE Rusia"/>
    <x v="19"/>
    <x v="11"/>
    <x v="6"/>
    <s v="No reportado"/>
    <n v="2024"/>
    <n v="6552"/>
    <n v="3360"/>
    <s v="Ltr."/>
  </r>
  <r>
    <x v="0"/>
    <x v="1"/>
    <x v="0"/>
    <s v="Europa no UE"/>
    <x v="35"/>
    <s v="Europa no UE"/>
    <s v="Europa no UE Rusia"/>
    <x v="20"/>
    <x v="3"/>
    <x v="0"/>
    <s v="No reportado"/>
    <n v="2024"/>
    <n v="40950"/>
    <n v="4500"/>
    <s v="Kgr."/>
  </r>
  <r>
    <x v="0"/>
    <x v="1"/>
    <x v="0"/>
    <s v="Europa no UE"/>
    <x v="35"/>
    <s v="Europa no UE"/>
    <s v="Europa no UE Rusia"/>
    <x v="22"/>
    <x v="3"/>
    <x v="0"/>
    <s v="No reportado"/>
    <n v="2024"/>
    <n v="4104"/>
    <n v="540"/>
    <s v="Kgr."/>
  </r>
  <r>
    <x v="0"/>
    <x v="1"/>
    <x v="0"/>
    <s v="Europa no UE"/>
    <x v="35"/>
    <s v="Europa no UE"/>
    <s v="Europa no UE Rusia"/>
    <x v="23"/>
    <x v="2"/>
    <x v="0"/>
    <s v="No reportado"/>
    <n v="2024"/>
    <n v="183040"/>
    <n v="16640"/>
    <s v="Kgr."/>
  </r>
  <r>
    <x v="0"/>
    <x v="1"/>
    <x v="0"/>
    <s v="Europa no UE"/>
    <x v="35"/>
    <s v="Europa no UE"/>
    <s v="Europa no UE Rusia"/>
    <x v="25"/>
    <x v="5"/>
    <x v="8"/>
    <s v="No reportado"/>
    <n v="2024"/>
    <n v="1521.6432"/>
    <n v="141.68"/>
    <s v="Kgr."/>
  </r>
  <r>
    <x v="0"/>
    <x v="1"/>
    <x v="0"/>
    <s v="Europa no UE"/>
    <x v="35"/>
    <s v="Europa no UE"/>
    <s v="Europa no UE Rusia"/>
    <x v="58"/>
    <x v="2"/>
    <x v="11"/>
    <s v="No reportado"/>
    <n v="2024"/>
    <n v="979.84"/>
    <n v="32"/>
    <s v="Kgr."/>
  </r>
  <r>
    <x v="0"/>
    <x v="1"/>
    <x v="0"/>
    <s v="Europa no UE"/>
    <x v="36"/>
    <s v="Europa no UE"/>
    <s v="Europa no UE Serbia"/>
    <x v="1"/>
    <x v="1"/>
    <x v="0"/>
    <s v="No reportado"/>
    <n v="2024"/>
    <n v="5500.8"/>
    <n v="360"/>
    <s v="Kgr."/>
  </r>
  <r>
    <x v="0"/>
    <x v="1"/>
    <x v="0"/>
    <s v="Europa no UE"/>
    <x v="36"/>
    <s v="Europa no UE"/>
    <s v="Europa no UE Serbia"/>
    <x v="17"/>
    <x v="9"/>
    <x v="4"/>
    <s v="No reportado"/>
    <n v="2024"/>
    <n v="12423.68"/>
    <n v="776.48"/>
    <s v="Kgr."/>
  </r>
  <r>
    <x v="0"/>
    <x v="1"/>
    <x v="0"/>
    <s v="Europa no UE"/>
    <x v="36"/>
    <s v="Europa no UE"/>
    <s v="Europa no UE Serbia"/>
    <x v="19"/>
    <x v="11"/>
    <x v="6"/>
    <s v="No reportado"/>
    <n v="2024"/>
    <n v="666.9"/>
    <n v="342"/>
    <s v="Ltr."/>
  </r>
  <r>
    <x v="0"/>
    <x v="1"/>
    <x v="0"/>
    <s v="Europa no UE"/>
    <x v="36"/>
    <s v="Europa no UE"/>
    <s v="Europa no UE Serbia"/>
    <x v="25"/>
    <x v="5"/>
    <x v="8"/>
    <s v="No reportado"/>
    <n v="2024"/>
    <n v="61925.925600000002"/>
    <n v="6236.4400000000005"/>
    <s v="Kgr."/>
  </r>
  <r>
    <x v="0"/>
    <x v="1"/>
    <x v="0"/>
    <s v="Europa no UE"/>
    <x v="37"/>
    <s v="Europa no UE"/>
    <s v="Europa no UE Suiza"/>
    <x v="54"/>
    <x v="9"/>
    <x v="0"/>
    <s v="No reportado"/>
    <n v="2024"/>
    <n v="4600.17"/>
    <n v="511.13"/>
    <s v="Kgr."/>
  </r>
  <r>
    <x v="0"/>
    <x v="1"/>
    <x v="0"/>
    <s v="Europa no UE"/>
    <x v="37"/>
    <s v="Europa no UE"/>
    <s v="Europa no UE Suiza"/>
    <x v="0"/>
    <x v="0"/>
    <x v="0"/>
    <s v="No reportado"/>
    <n v="2024"/>
    <n v="48660"/>
    <n v="4055"/>
    <s v="Kgr."/>
  </r>
  <r>
    <x v="0"/>
    <x v="1"/>
    <x v="0"/>
    <s v="Europa no UE"/>
    <x v="37"/>
    <s v="Europa no UE"/>
    <s v="Europa no UE Suiza"/>
    <x v="1"/>
    <x v="1"/>
    <x v="0"/>
    <s v="No reportado"/>
    <n v="2024"/>
    <n v="117426.79999999999"/>
    <n v="7685"/>
    <s v="Kgr."/>
  </r>
  <r>
    <x v="0"/>
    <x v="1"/>
    <x v="0"/>
    <s v="Europa no UE"/>
    <x v="37"/>
    <s v="Europa no UE"/>
    <s v="Europa no UE Suiza"/>
    <x v="37"/>
    <x v="9"/>
    <x v="15"/>
    <s v="No reportado"/>
    <n v="2024"/>
    <n v="1200"/>
    <n v="0.24"/>
    <s v="Kgr."/>
  </r>
  <r>
    <x v="0"/>
    <x v="1"/>
    <x v="0"/>
    <s v="Europa no UE"/>
    <x v="37"/>
    <s v="Europa no UE"/>
    <s v="Europa no UE Suiza"/>
    <x v="3"/>
    <x v="3"/>
    <x v="0"/>
    <s v="No reportado"/>
    <n v="2024"/>
    <n v="23265"/>
    <n v="2350"/>
    <s v="Kgr."/>
  </r>
  <r>
    <x v="0"/>
    <x v="1"/>
    <x v="0"/>
    <s v="Europa no UE"/>
    <x v="37"/>
    <s v="Europa no UE"/>
    <s v="Europa no UE Suiza"/>
    <x v="5"/>
    <x v="5"/>
    <x v="3"/>
    <s v="No reportado"/>
    <n v="2024"/>
    <n v="11204.599999999999"/>
    <n v="308"/>
    <s v="Kgr."/>
  </r>
  <r>
    <x v="0"/>
    <x v="1"/>
    <x v="0"/>
    <s v="Europa no UE"/>
    <x v="37"/>
    <s v="Europa no UE"/>
    <s v="Europa no UE Suiza"/>
    <x v="6"/>
    <x v="5"/>
    <x v="4"/>
    <s v="No reportado"/>
    <n v="2024"/>
    <n v="584.5"/>
    <n v="33.4"/>
    <s v="Kgr."/>
  </r>
  <r>
    <x v="0"/>
    <x v="1"/>
    <x v="0"/>
    <s v="Europa no UE"/>
    <x v="37"/>
    <s v="Europa no UE"/>
    <s v="Europa no UE Suiza"/>
    <x v="7"/>
    <x v="5"/>
    <x v="3"/>
    <s v="No reportado"/>
    <n v="2024"/>
    <n v="2280.36"/>
    <n v="46.5"/>
    <s v="Kgr."/>
  </r>
  <r>
    <x v="0"/>
    <x v="1"/>
    <x v="0"/>
    <s v="Europa no UE"/>
    <x v="37"/>
    <s v="Europa no UE"/>
    <s v="Europa no UE Suiza"/>
    <x v="8"/>
    <x v="4"/>
    <x v="2"/>
    <s v="No reportado"/>
    <n v="2024"/>
    <n v="1267200"/>
    <n v="960000"/>
    <s v="Kgr."/>
  </r>
  <r>
    <x v="0"/>
    <x v="1"/>
    <x v="0"/>
    <s v="Europa no UE"/>
    <x v="37"/>
    <s v="Europa no UE"/>
    <s v="Europa no UE Suiza"/>
    <x v="10"/>
    <x v="3"/>
    <x v="3"/>
    <s v="No reportado"/>
    <n v="2024"/>
    <n v="7392"/>
    <n v="160"/>
    <s v="Kgr."/>
  </r>
  <r>
    <x v="0"/>
    <x v="1"/>
    <x v="0"/>
    <s v="Europa no UE"/>
    <x v="37"/>
    <s v="Europa no UE"/>
    <s v="Europa no UE Suiza"/>
    <x v="11"/>
    <x v="1"/>
    <x v="4"/>
    <s v="No reportado"/>
    <n v="2024"/>
    <n v="359.29"/>
    <n v="37.82"/>
    <s v="Kgr."/>
  </r>
  <r>
    <x v="0"/>
    <x v="1"/>
    <x v="0"/>
    <s v="Europa no UE"/>
    <x v="37"/>
    <s v="Europa no UE"/>
    <s v="Europa no UE Suiza"/>
    <x v="12"/>
    <x v="6"/>
    <x v="5"/>
    <s v="No reportado"/>
    <n v="2024"/>
    <n v="280"/>
    <n v="40"/>
    <s v="Kgr."/>
  </r>
  <r>
    <x v="0"/>
    <x v="1"/>
    <x v="0"/>
    <s v="Europa no UE"/>
    <x v="37"/>
    <s v="Europa no UE"/>
    <s v="Europa no UE Suiza"/>
    <x v="39"/>
    <x v="9"/>
    <x v="0"/>
    <s v="No reportado"/>
    <n v="2024"/>
    <n v="70000"/>
    <n v="5000"/>
    <s v="Kgr."/>
  </r>
  <r>
    <x v="0"/>
    <x v="1"/>
    <x v="0"/>
    <s v="Europa no UE"/>
    <x v="37"/>
    <s v="Europa no UE"/>
    <s v="Europa no UE Suiza"/>
    <x v="40"/>
    <x v="4"/>
    <x v="2"/>
    <s v="No reportado"/>
    <n v="2024"/>
    <n v="55896.3"/>
    <n v="15570"/>
    <s v="Kgr."/>
  </r>
  <r>
    <x v="0"/>
    <x v="1"/>
    <x v="0"/>
    <s v="Europa no UE"/>
    <x v="37"/>
    <s v="Europa no UE"/>
    <s v="Europa no UE Suiza"/>
    <x v="17"/>
    <x v="9"/>
    <x v="4"/>
    <s v="No reportado"/>
    <n v="2024"/>
    <n v="3500865.6"/>
    <n v="218804.1"/>
    <s v="Kgr."/>
  </r>
  <r>
    <x v="0"/>
    <x v="1"/>
    <x v="0"/>
    <s v="Europa no UE"/>
    <x v="37"/>
    <s v="Europa no UE"/>
    <s v="Europa no UE Suiza"/>
    <x v="41"/>
    <x v="10"/>
    <x v="4"/>
    <s v="No reportado"/>
    <n v="2024"/>
    <n v="696"/>
    <n v="87"/>
    <s v="Kgr."/>
  </r>
  <r>
    <x v="0"/>
    <x v="1"/>
    <x v="0"/>
    <s v="Europa no UE"/>
    <x v="37"/>
    <s v="Europa no UE"/>
    <s v="Europa no UE Suiza"/>
    <x v="18"/>
    <x v="10"/>
    <x v="4"/>
    <s v="No reportado"/>
    <n v="2024"/>
    <n v="6300"/>
    <n v="700"/>
    <s v="Kgr."/>
  </r>
  <r>
    <x v="0"/>
    <x v="1"/>
    <x v="0"/>
    <s v="Europa no UE"/>
    <x v="37"/>
    <s v="Europa no UE"/>
    <s v="Europa no UE Suiza"/>
    <x v="19"/>
    <x v="11"/>
    <x v="6"/>
    <s v="No reportado"/>
    <n v="2024"/>
    <n v="900.9"/>
    <n v="462"/>
    <s v="Ltr."/>
  </r>
  <r>
    <x v="0"/>
    <x v="1"/>
    <x v="0"/>
    <s v="Europa no UE"/>
    <x v="37"/>
    <s v="Europa no UE"/>
    <s v="Europa no UE Suiza"/>
    <x v="20"/>
    <x v="3"/>
    <x v="0"/>
    <s v="No reportado"/>
    <n v="2024"/>
    <n v="4550"/>
    <n v="500"/>
    <s v="Kgr."/>
  </r>
  <r>
    <x v="0"/>
    <x v="1"/>
    <x v="0"/>
    <s v="Europa no UE"/>
    <x v="37"/>
    <s v="Europa no UE"/>
    <s v="Europa no UE Suiza"/>
    <x v="21"/>
    <x v="3"/>
    <x v="0"/>
    <s v="No reportado"/>
    <n v="2024"/>
    <n v="27937.200000000001"/>
    <n v="3004"/>
    <s v="Kgr."/>
  </r>
  <r>
    <x v="0"/>
    <x v="1"/>
    <x v="0"/>
    <s v="Europa no UE"/>
    <x v="37"/>
    <s v="Europa no UE"/>
    <s v="Europa no UE Suiza"/>
    <x v="22"/>
    <x v="3"/>
    <x v="0"/>
    <s v="No reportado"/>
    <n v="2024"/>
    <n v="532"/>
    <n v="70"/>
    <s v="Kgr."/>
  </r>
  <r>
    <x v="0"/>
    <x v="1"/>
    <x v="0"/>
    <s v="Europa no UE"/>
    <x v="37"/>
    <s v="Europa no UE"/>
    <s v="Europa no UE Suiza"/>
    <x v="23"/>
    <x v="2"/>
    <x v="0"/>
    <s v="No reportado"/>
    <n v="2024"/>
    <n v="14630"/>
    <n v="1330"/>
    <s v="Kgr."/>
  </r>
  <r>
    <x v="0"/>
    <x v="1"/>
    <x v="0"/>
    <s v="Europa no UE"/>
    <x v="37"/>
    <s v="Europa no UE"/>
    <s v="Europa no UE Suiza"/>
    <x v="43"/>
    <x v="6"/>
    <x v="4"/>
    <s v="No reportado"/>
    <n v="2024"/>
    <n v="3560"/>
    <n v="200"/>
    <s v="Kgr."/>
  </r>
  <r>
    <x v="0"/>
    <x v="1"/>
    <x v="0"/>
    <s v="Europa no UE"/>
    <x v="37"/>
    <s v="Europa no UE"/>
    <s v="Europa no UE Suiza"/>
    <x v="72"/>
    <x v="4"/>
    <x v="2"/>
    <s v="No reportado"/>
    <n v="2024"/>
    <n v="22442"/>
    <n v="11450"/>
    <s v="Kgr."/>
  </r>
  <r>
    <x v="0"/>
    <x v="1"/>
    <x v="0"/>
    <s v="Europa no UE"/>
    <x v="37"/>
    <s v="Europa no UE"/>
    <s v="Europa no UE Suiza"/>
    <x v="24"/>
    <x v="3"/>
    <x v="7"/>
    <s v="No reportado"/>
    <n v="2024"/>
    <n v="5850"/>
    <n v="1500"/>
    <s v="Ltr."/>
  </r>
  <r>
    <x v="0"/>
    <x v="1"/>
    <x v="0"/>
    <s v="Europa no UE"/>
    <x v="37"/>
    <s v="Europa no UE"/>
    <s v="Europa no UE Suiza"/>
    <x v="44"/>
    <x v="3"/>
    <x v="7"/>
    <s v="No reportado"/>
    <n v="2024"/>
    <n v="454.82299"/>
    <n v="23.3"/>
    <s v="Ltr."/>
  </r>
  <r>
    <x v="0"/>
    <x v="1"/>
    <x v="0"/>
    <s v="Europa no UE"/>
    <x v="37"/>
    <s v="Europa no UE"/>
    <s v="Europa no UE Suiza"/>
    <x v="25"/>
    <x v="5"/>
    <x v="8"/>
    <s v="No reportado"/>
    <n v="2024"/>
    <n v="5224771.2922"/>
    <n v="556367.56000000017"/>
    <s v="Kgr."/>
  </r>
  <r>
    <x v="0"/>
    <x v="1"/>
    <x v="0"/>
    <s v="Europa no UE"/>
    <x v="37"/>
    <s v="Europa no UE"/>
    <s v="Europa no UE Suiza"/>
    <x v="45"/>
    <x v="5"/>
    <x v="12"/>
    <s v="No reportado"/>
    <n v="2024"/>
    <n v="118.67999999999999"/>
    <n v="86"/>
    <s v="Kgr."/>
  </r>
  <r>
    <x v="0"/>
    <x v="1"/>
    <x v="0"/>
    <s v="Europa no UE"/>
    <x v="37"/>
    <s v="Europa no UE"/>
    <s v="Europa no UE Suiza"/>
    <x v="48"/>
    <x v="3"/>
    <x v="13"/>
    <s v="No reportado"/>
    <n v="2024"/>
    <n v="268"/>
    <n v="25"/>
    <s v="Kgr."/>
  </r>
  <r>
    <x v="0"/>
    <x v="1"/>
    <x v="0"/>
    <s v="Europa no UE"/>
    <x v="37"/>
    <s v="Europa no UE"/>
    <s v="Europa no UE Suiza"/>
    <x v="49"/>
    <x v="0"/>
    <x v="14"/>
    <s v="No reportado"/>
    <n v="2024"/>
    <n v="8.77"/>
    <n v="1"/>
    <s v="Kgr."/>
  </r>
  <r>
    <x v="0"/>
    <x v="1"/>
    <x v="0"/>
    <s v="Europa no UE"/>
    <x v="37"/>
    <s v="Europa no UE"/>
    <s v="Europa no UE Suiza"/>
    <x v="50"/>
    <x v="5"/>
    <x v="9"/>
    <s v="En conserva"/>
    <n v="2024"/>
    <n v="397600"/>
    <n v="20000"/>
    <s v="Kgr."/>
  </r>
  <r>
    <x v="0"/>
    <x v="1"/>
    <x v="0"/>
    <s v="Europa no UE"/>
    <x v="37"/>
    <s v="Europa no UE"/>
    <s v="Europa no UE Suiza"/>
    <x v="28"/>
    <x v="3"/>
    <x v="8"/>
    <s v="No reportado"/>
    <n v="2024"/>
    <n v="8390.9339999999993"/>
    <n v="954.6"/>
    <s v="Kgr."/>
  </r>
  <r>
    <x v="0"/>
    <x v="1"/>
    <x v="0"/>
    <s v="Europa no UE"/>
    <x v="37"/>
    <s v="Europa no UE"/>
    <s v="Europa no UE Suiza"/>
    <x v="29"/>
    <x v="4"/>
    <x v="11"/>
    <s v="No reportado"/>
    <n v="2024"/>
    <n v="32500.82"/>
    <n v="2134"/>
    <s v="Kgr."/>
  </r>
  <r>
    <x v="0"/>
    <x v="1"/>
    <x v="0"/>
    <s v="Europa no UE"/>
    <x v="37"/>
    <s v="Europa no UE"/>
    <s v="Europa no UE Suiza"/>
    <x v="30"/>
    <x v="3"/>
    <x v="12"/>
    <s v="No reportado"/>
    <n v="2024"/>
    <n v="13689.5"/>
    <n v="2489"/>
    <s v="Kgr."/>
  </r>
  <r>
    <x v="0"/>
    <x v="1"/>
    <x v="0"/>
    <s v="Europa no UE"/>
    <x v="37"/>
    <s v="Europa no UE"/>
    <s v="Europa no UE Suiza"/>
    <x v="61"/>
    <x v="12"/>
    <x v="9"/>
    <s v="En conserva"/>
    <n v="2024"/>
    <n v="154"/>
    <n v="14"/>
    <s v="Kgr."/>
  </r>
  <r>
    <x v="0"/>
    <x v="1"/>
    <x v="0"/>
    <s v="Europa no UE"/>
    <x v="37"/>
    <s v="Europa no UE"/>
    <s v="Europa no UE Suiza"/>
    <x v="51"/>
    <x v="8"/>
    <x v="2"/>
    <s v="No reportado"/>
    <n v="2024"/>
    <n v="831390"/>
    <n v="777000"/>
    <s v="Kgr."/>
  </r>
  <r>
    <x v="0"/>
    <x v="1"/>
    <x v="0"/>
    <s v="Europa no UE"/>
    <x v="37"/>
    <s v="Europa no UE"/>
    <s v="Europa no UE Suiza"/>
    <x v="33"/>
    <x v="3"/>
    <x v="12"/>
    <s v="No reportado"/>
    <n v="2024"/>
    <n v="2607.8000000000002"/>
    <n v="442"/>
    <s v="Kgr."/>
  </r>
  <r>
    <x v="0"/>
    <x v="1"/>
    <x v="0"/>
    <s v="Europa no UE"/>
    <x v="37"/>
    <s v="Europa no UE"/>
    <s v="Europa no UE Suiza"/>
    <x v="52"/>
    <x v="12"/>
    <x v="4"/>
    <s v="No reportado"/>
    <n v="2024"/>
    <n v="18"/>
    <n v="1"/>
    <s v="Kgr."/>
  </r>
  <r>
    <x v="0"/>
    <x v="1"/>
    <x v="0"/>
    <s v="Europa no UE"/>
    <x v="37"/>
    <s v="Europa no UE"/>
    <s v="Europa no UE Suiza"/>
    <x v="34"/>
    <x v="12"/>
    <x v="4"/>
    <s v="No reportado"/>
    <n v="2024"/>
    <n v="3000"/>
    <n v="300"/>
    <s v="Kgr."/>
  </r>
  <r>
    <x v="0"/>
    <x v="1"/>
    <x v="0"/>
    <s v="Europa no UE"/>
    <x v="37"/>
    <s v="Europa no UE"/>
    <s v="Europa no UE Suiza"/>
    <x v="53"/>
    <x v="1"/>
    <x v="14"/>
    <s v="No reportado"/>
    <n v="2024"/>
    <n v="53.06"/>
    <n v="7"/>
    <s v="Kgr."/>
  </r>
  <r>
    <x v="0"/>
    <x v="1"/>
    <x v="0"/>
    <s v="Europa no UE"/>
    <x v="37"/>
    <s v="Europa no UE"/>
    <s v="Europa no UE Suiza"/>
    <x v="95"/>
    <x v="10"/>
    <x v="12"/>
    <s v="No reportado"/>
    <n v="2024"/>
    <n v="6140.97"/>
    <n v="620.29999999999995"/>
    <s v="Kgr."/>
  </r>
  <r>
    <x v="0"/>
    <x v="1"/>
    <x v="0"/>
    <s v="Europa no UE"/>
    <x v="37"/>
    <s v="Europa no UE"/>
    <s v="Europa no UE Suiza"/>
    <x v="36"/>
    <x v="4"/>
    <x v="11"/>
    <s v="No reportado"/>
    <n v="2024"/>
    <n v="57130.200000000004"/>
    <n v="3734"/>
    <s v="Kgr."/>
  </r>
  <r>
    <x v="0"/>
    <x v="1"/>
    <x v="0"/>
    <s v="Europa no UE"/>
    <x v="38"/>
    <s v="Europa no UE"/>
    <s v="Europa no UE Ucrania"/>
    <x v="11"/>
    <x v="1"/>
    <x v="4"/>
    <s v="No reportado"/>
    <n v="2024"/>
    <n v="1621.175"/>
    <n v="170.65"/>
    <s v="Kgr."/>
  </r>
  <r>
    <x v="0"/>
    <x v="1"/>
    <x v="0"/>
    <s v="Europa no UE"/>
    <x v="38"/>
    <s v="Europa no UE"/>
    <s v="Europa no UE Ucrania"/>
    <x v="17"/>
    <x v="9"/>
    <x v="4"/>
    <s v="No reportado"/>
    <n v="2024"/>
    <n v="50943.68"/>
    <n v="3183.98"/>
    <s v="Kgr."/>
  </r>
  <r>
    <x v="0"/>
    <x v="1"/>
    <x v="0"/>
    <s v="Europa no UE"/>
    <x v="38"/>
    <s v="Europa no UE"/>
    <s v="Europa no UE Ucrania"/>
    <x v="25"/>
    <x v="5"/>
    <x v="8"/>
    <s v="No reportado"/>
    <n v="2024"/>
    <n v="3316812.3662345675"/>
    <n v="346412.13222222222"/>
    <s v="Kgr."/>
  </r>
  <r>
    <x v="0"/>
    <x v="1"/>
    <x v="0"/>
    <s v="Europa no UE"/>
    <x v="38"/>
    <s v="Europa no UE"/>
    <s v="Europa no UE Ucrania"/>
    <x v="51"/>
    <x v="8"/>
    <x v="2"/>
    <s v="No reportado"/>
    <n v="2024"/>
    <n v="21400"/>
    <n v="20000"/>
    <s v="Kgr."/>
  </r>
  <r>
    <x v="0"/>
    <x v="1"/>
    <x v="0"/>
    <s v="Europa no UE"/>
    <x v="38"/>
    <s v="Europa no UE"/>
    <s v="Europa no UE Ucrania"/>
    <x v="58"/>
    <x v="2"/>
    <x v="11"/>
    <s v="No reportado"/>
    <n v="2024"/>
    <n v="1439.14"/>
    <n v="47"/>
    <s v="Kgr."/>
  </r>
  <r>
    <x v="0"/>
    <x v="1"/>
    <x v="0"/>
    <s v="Europa no UE"/>
    <x v="39"/>
    <s v="Europa no UE"/>
    <s v="Europa no UE Macedonia"/>
    <x v="17"/>
    <x v="9"/>
    <x v="4"/>
    <s v="No reportado"/>
    <n v="2024"/>
    <n v="2800"/>
    <n v="175"/>
    <s v="Kgr."/>
  </r>
  <r>
    <x v="0"/>
    <x v="1"/>
    <x v="0"/>
    <s v="Europa no UE"/>
    <x v="40"/>
    <s v="Europa no UE"/>
    <s v="Europa no UE Reino Unido"/>
    <x v="0"/>
    <x v="0"/>
    <x v="0"/>
    <s v="No reportado"/>
    <n v="2024"/>
    <n v="24324"/>
    <n v="2027"/>
    <s v="Kgr."/>
  </r>
  <r>
    <x v="0"/>
    <x v="1"/>
    <x v="0"/>
    <s v="Europa no UE"/>
    <x v="40"/>
    <s v="Europa no UE"/>
    <s v="Europa no UE Reino Unido"/>
    <x v="1"/>
    <x v="1"/>
    <x v="0"/>
    <s v="No reportado"/>
    <n v="2024"/>
    <n v="5806.4"/>
    <n v="380"/>
    <s v="Kgr."/>
  </r>
  <r>
    <x v="0"/>
    <x v="1"/>
    <x v="0"/>
    <s v="Europa no UE"/>
    <x v="40"/>
    <s v="Europa no UE"/>
    <s v="Europa no UE Reino Unido"/>
    <x v="79"/>
    <x v="1"/>
    <x v="16"/>
    <s v="No reportado"/>
    <n v="2024"/>
    <n v="15.8"/>
    <n v="2"/>
    <s v="Kgr."/>
  </r>
  <r>
    <x v="0"/>
    <x v="1"/>
    <x v="0"/>
    <s v="Europa no UE"/>
    <x v="40"/>
    <s v="Europa no UE"/>
    <s v="Europa no UE Reino Unido"/>
    <x v="2"/>
    <x v="2"/>
    <x v="1"/>
    <s v="No reportado"/>
    <n v="2024"/>
    <n v="44800"/>
    <n v="17920"/>
    <s v="Kgr."/>
  </r>
  <r>
    <x v="0"/>
    <x v="1"/>
    <x v="0"/>
    <s v="Europa no UE"/>
    <x v="40"/>
    <s v="Europa no UE"/>
    <s v="Europa no UE Reino Unido"/>
    <x v="56"/>
    <x v="10"/>
    <x v="4"/>
    <s v="No reportado"/>
    <n v="2024"/>
    <n v="1158.7239999999997"/>
    <n v="142.69999999999999"/>
    <s v="Kgr."/>
  </r>
  <r>
    <x v="0"/>
    <x v="1"/>
    <x v="0"/>
    <s v="Europa no UE"/>
    <x v="40"/>
    <s v="Europa no UE"/>
    <s v="Europa no UE Reino Unido"/>
    <x v="37"/>
    <x v="9"/>
    <x v="15"/>
    <s v="No reportado"/>
    <n v="2024"/>
    <n v="8239"/>
    <n v="1.6477999999999999"/>
    <s v="Kgr."/>
  </r>
  <r>
    <x v="0"/>
    <x v="1"/>
    <x v="0"/>
    <s v="Europa no UE"/>
    <x v="40"/>
    <s v="Europa no UE"/>
    <s v="Europa no UE Reino Unido"/>
    <x v="38"/>
    <x v="5"/>
    <x v="1"/>
    <s v="No reportado"/>
    <n v="2024"/>
    <n v="103944"/>
    <n v="42600"/>
    <s v="Kgr."/>
  </r>
  <r>
    <x v="0"/>
    <x v="1"/>
    <x v="0"/>
    <s v="Europa no UE"/>
    <x v="40"/>
    <s v="Europa no UE"/>
    <s v="Europa no UE Reino Unido"/>
    <x v="59"/>
    <x v="6"/>
    <x v="2"/>
    <s v="No reportado"/>
    <n v="2024"/>
    <n v="1091331"/>
    <n v="485036"/>
    <s v="Kgr."/>
  </r>
  <r>
    <x v="0"/>
    <x v="1"/>
    <x v="0"/>
    <s v="Europa no UE"/>
    <x v="40"/>
    <s v="Europa no UE"/>
    <s v="Europa no UE Reino Unido"/>
    <x v="65"/>
    <x v="3"/>
    <x v="2"/>
    <s v="No reportado"/>
    <n v="2024"/>
    <n v="83435"/>
    <n v="30340"/>
    <s v="Kgr."/>
  </r>
  <r>
    <x v="0"/>
    <x v="1"/>
    <x v="0"/>
    <s v="Europa no UE"/>
    <x v="40"/>
    <s v="Europa no UE"/>
    <s v="Europa no UE Reino Unido"/>
    <x v="92"/>
    <x v="6"/>
    <x v="3"/>
    <s v="No reportado"/>
    <n v="2024"/>
    <n v="359957.94899999996"/>
    <n v="9774.9"/>
    <s v="Kgr."/>
  </r>
  <r>
    <x v="0"/>
    <x v="1"/>
    <x v="0"/>
    <s v="Europa no UE"/>
    <x v="40"/>
    <s v="Europa no UE"/>
    <s v="Europa no UE Reino Unido"/>
    <x v="5"/>
    <x v="5"/>
    <x v="3"/>
    <s v="No reportado"/>
    <n v="2024"/>
    <n v="563202.19999999995"/>
    <n v="16136"/>
    <s v="Kgr."/>
  </r>
  <r>
    <x v="0"/>
    <x v="1"/>
    <x v="0"/>
    <s v="Europa no UE"/>
    <x v="40"/>
    <s v="Europa no UE"/>
    <s v="Europa no UE Reino Unido"/>
    <x v="6"/>
    <x v="5"/>
    <x v="4"/>
    <s v="No reportado"/>
    <n v="2024"/>
    <n v="44246.3"/>
    <n v="2528.36"/>
    <s v="Kgr."/>
  </r>
  <r>
    <x v="0"/>
    <x v="1"/>
    <x v="0"/>
    <s v="Europa no UE"/>
    <x v="40"/>
    <s v="Europa no UE"/>
    <s v="Europa no UE Reino Unido"/>
    <x v="7"/>
    <x v="5"/>
    <x v="3"/>
    <s v="No reportado"/>
    <n v="2024"/>
    <n v="7601.2"/>
    <n v="155"/>
    <s v="Kgr."/>
  </r>
  <r>
    <x v="0"/>
    <x v="1"/>
    <x v="0"/>
    <s v="Europa no UE"/>
    <x v="40"/>
    <s v="Europa no UE"/>
    <s v="Europa no UE Reino Unido"/>
    <x v="8"/>
    <x v="4"/>
    <x v="2"/>
    <s v="No reportado"/>
    <n v="2024"/>
    <n v="380160"/>
    <n v="288000"/>
    <s v="Kgr."/>
  </r>
  <r>
    <x v="0"/>
    <x v="1"/>
    <x v="0"/>
    <s v="Europa no UE"/>
    <x v="40"/>
    <s v="Europa no UE"/>
    <s v="Europa no UE Reino Unido"/>
    <x v="10"/>
    <x v="3"/>
    <x v="3"/>
    <s v="No reportado"/>
    <n v="2024"/>
    <n v="118572.3"/>
    <n v="2829"/>
    <s v="Kgr."/>
  </r>
  <r>
    <x v="0"/>
    <x v="1"/>
    <x v="0"/>
    <s v="Europa no UE"/>
    <x v="40"/>
    <s v="Europa no UE"/>
    <s v="Europa no UE Reino Unido"/>
    <x v="11"/>
    <x v="1"/>
    <x v="4"/>
    <s v="No reportado"/>
    <n v="2024"/>
    <n v="93983.31"/>
    <n v="9892.98"/>
    <s v="Kgr."/>
  </r>
  <r>
    <x v="0"/>
    <x v="1"/>
    <x v="0"/>
    <s v="Europa no UE"/>
    <x v="40"/>
    <s v="Europa no UE"/>
    <s v="Europa no UE Reino Unido"/>
    <x v="39"/>
    <x v="9"/>
    <x v="0"/>
    <s v="No reportado"/>
    <n v="2024"/>
    <n v="168000"/>
    <n v="12000"/>
    <s v="Kgr."/>
  </r>
  <r>
    <x v="0"/>
    <x v="1"/>
    <x v="0"/>
    <s v="Europa no UE"/>
    <x v="40"/>
    <s v="Europa no UE"/>
    <s v="Europa no UE Reino Unido"/>
    <x v="82"/>
    <x v="1"/>
    <x v="15"/>
    <s v="No reportado"/>
    <n v="2024"/>
    <n v="516.15"/>
    <n v="15"/>
    <s v="Kgr."/>
  </r>
  <r>
    <x v="0"/>
    <x v="1"/>
    <x v="0"/>
    <s v="Europa no UE"/>
    <x v="40"/>
    <s v="Europa no UE"/>
    <s v="Europa no UE Reino Unido"/>
    <x v="68"/>
    <x v="6"/>
    <x v="15"/>
    <s v="No reportado"/>
    <n v="2024"/>
    <n v="170000"/>
    <n v="20000"/>
    <s v="Kgr."/>
  </r>
  <r>
    <x v="0"/>
    <x v="1"/>
    <x v="0"/>
    <s v="Europa no UE"/>
    <x v="40"/>
    <s v="Europa no UE"/>
    <s v="Europa no UE Reino Unido"/>
    <x v="69"/>
    <x v="13"/>
    <x v="9"/>
    <s v="En conserva"/>
    <n v="2024"/>
    <n v="305200"/>
    <n v="20000"/>
    <s v="Kgr."/>
  </r>
  <r>
    <x v="0"/>
    <x v="1"/>
    <x v="0"/>
    <s v="Europa no UE"/>
    <x v="40"/>
    <s v="Europa no UE"/>
    <s v="Europa no UE Reino Unido"/>
    <x v="14"/>
    <x v="0"/>
    <x v="4"/>
    <s v="No reportado"/>
    <n v="2024"/>
    <n v="289.27999999999997"/>
    <n v="16"/>
    <s v="Kgr."/>
  </r>
  <r>
    <x v="0"/>
    <x v="1"/>
    <x v="0"/>
    <s v="Europa no UE"/>
    <x v="40"/>
    <s v="Europa no UE"/>
    <s v="Europa no UE Reino Unido"/>
    <x v="15"/>
    <x v="7"/>
    <x v="4"/>
    <s v="No reportado"/>
    <n v="2024"/>
    <n v="25788"/>
    <n v="1842"/>
    <s v="Kgr."/>
  </r>
  <r>
    <x v="0"/>
    <x v="1"/>
    <x v="0"/>
    <s v="Europa no UE"/>
    <x v="40"/>
    <s v="Europa no UE"/>
    <s v="Europa no UE Reino Unido"/>
    <x v="83"/>
    <x v="6"/>
    <x v="4"/>
    <s v="No reportado"/>
    <n v="2024"/>
    <n v="6960"/>
    <n v="480"/>
    <s v="Kgr."/>
  </r>
  <r>
    <x v="0"/>
    <x v="1"/>
    <x v="0"/>
    <s v="Europa no UE"/>
    <x v="40"/>
    <s v="Europa no UE"/>
    <s v="Europa no UE Reino Unido"/>
    <x v="16"/>
    <x v="8"/>
    <x v="4"/>
    <s v="No reportado"/>
    <n v="2024"/>
    <n v="5035.6899999999996"/>
    <n v="457.79"/>
    <s v="Kgr."/>
  </r>
  <r>
    <x v="0"/>
    <x v="1"/>
    <x v="0"/>
    <s v="Europa no UE"/>
    <x v="40"/>
    <s v="Europa no UE"/>
    <s v="Europa no UE Reino Unido"/>
    <x v="17"/>
    <x v="9"/>
    <x v="4"/>
    <s v="No reportado"/>
    <n v="2024"/>
    <n v="18475255.359999999"/>
    <n v="1154703.46"/>
    <s v="Kgr."/>
  </r>
  <r>
    <x v="0"/>
    <x v="1"/>
    <x v="0"/>
    <s v="Europa no UE"/>
    <x v="40"/>
    <s v="Europa no UE"/>
    <s v="Europa no UE Reino Unido"/>
    <x v="41"/>
    <x v="10"/>
    <x v="4"/>
    <s v="No reportado"/>
    <n v="2024"/>
    <n v="8992"/>
    <n v="1124"/>
    <s v="Kgr."/>
  </r>
  <r>
    <x v="0"/>
    <x v="1"/>
    <x v="0"/>
    <s v="Europa no UE"/>
    <x v="40"/>
    <s v="Europa no UE"/>
    <s v="Europa no UE Reino Unido"/>
    <x v="42"/>
    <x v="13"/>
    <x v="4"/>
    <s v="No reportado"/>
    <n v="2024"/>
    <n v="76140"/>
    <n v="4700"/>
    <s v="Kgr."/>
  </r>
  <r>
    <x v="0"/>
    <x v="1"/>
    <x v="0"/>
    <s v="Europa no UE"/>
    <x v="40"/>
    <s v="Europa no UE"/>
    <s v="Europa no UE Reino Unido"/>
    <x v="18"/>
    <x v="10"/>
    <x v="4"/>
    <s v="No reportado"/>
    <n v="2024"/>
    <n v="55080"/>
    <n v="6120"/>
    <s v="Kgr."/>
  </r>
  <r>
    <x v="0"/>
    <x v="1"/>
    <x v="0"/>
    <s v="Europa no UE"/>
    <x v="40"/>
    <s v="Europa no UE"/>
    <s v="Europa no UE Reino Unido"/>
    <x v="20"/>
    <x v="3"/>
    <x v="0"/>
    <s v="No reportado"/>
    <n v="2024"/>
    <n v="22750"/>
    <n v="2500"/>
    <s v="Kgr."/>
  </r>
  <r>
    <x v="0"/>
    <x v="1"/>
    <x v="0"/>
    <s v="Europa no UE"/>
    <x v="40"/>
    <s v="Europa no UE"/>
    <s v="Europa no UE Reino Unido"/>
    <x v="21"/>
    <x v="3"/>
    <x v="0"/>
    <s v="No reportado"/>
    <n v="2024"/>
    <n v="576.6"/>
    <n v="62"/>
    <s v="Kgr."/>
  </r>
  <r>
    <x v="0"/>
    <x v="1"/>
    <x v="0"/>
    <s v="Europa no UE"/>
    <x v="40"/>
    <s v="Europa no UE"/>
    <s v="Europa no UE Reino Unido"/>
    <x v="22"/>
    <x v="3"/>
    <x v="0"/>
    <s v="No reportado"/>
    <n v="2024"/>
    <n v="858.8"/>
    <n v="113"/>
    <s v="Kgr."/>
  </r>
  <r>
    <x v="0"/>
    <x v="1"/>
    <x v="0"/>
    <s v="Europa no UE"/>
    <x v="40"/>
    <s v="Europa no UE"/>
    <s v="Europa no UE Reino Unido"/>
    <x v="23"/>
    <x v="2"/>
    <x v="0"/>
    <s v="No reportado"/>
    <n v="2024"/>
    <n v="132000"/>
    <n v="12000"/>
    <s v="Kgr."/>
  </r>
  <r>
    <x v="0"/>
    <x v="1"/>
    <x v="0"/>
    <s v="Europa no UE"/>
    <x v="40"/>
    <s v="Europa no UE"/>
    <s v="Europa no UE Reino Unido"/>
    <x v="43"/>
    <x v="6"/>
    <x v="4"/>
    <s v="No reportado"/>
    <n v="2024"/>
    <n v="14329"/>
    <n v="805"/>
    <s v="Kgr."/>
  </r>
  <r>
    <x v="0"/>
    <x v="1"/>
    <x v="0"/>
    <s v="Europa no UE"/>
    <x v="40"/>
    <s v="Europa no UE"/>
    <s v="Europa no UE Reino Unido"/>
    <x v="24"/>
    <x v="3"/>
    <x v="7"/>
    <s v="No reportado"/>
    <n v="2024"/>
    <n v="516750"/>
    <n v="132500"/>
    <s v="Ltr."/>
  </r>
  <r>
    <x v="0"/>
    <x v="1"/>
    <x v="0"/>
    <s v="Europa no UE"/>
    <x v="40"/>
    <s v="Europa no UE"/>
    <s v="Europa no UE Reino Unido"/>
    <x v="44"/>
    <x v="3"/>
    <x v="7"/>
    <s v="No reportado"/>
    <n v="2024"/>
    <n v="6857.4813899999999"/>
    <n v="351.3"/>
    <s v="Ltr."/>
  </r>
  <r>
    <x v="0"/>
    <x v="1"/>
    <x v="0"/>
    <s v="Europa no UE"/>
    <x v="40"/>
    <s v="Europa no UE"/>
    <s v="Europa no UE Reino Unido"/>
    <x v="96"/>
    <x v="3"/>
    <x v="7"/>
    <s v="No reportado"/>
    <n v="2024"/>
    <n v="835200"/>
    <n v="278400"/>
    <s v="Ltr."/>
  </r>
  <r>
    <x v="0"/>
    <x v="1"/>
    <x v="0"/>
    <s v="Europa no UE"/>
    <x v="40"/>
    <s v="Europa no UE"/>
    <s v="Europa no UE Reino Unido"/>
    <x v="25"/>
    <x v="5"/>
    <x v="8"/>
    <s v="No reportado"/>
    <n v="2024"/>
    <n v="2279692.8856000006"/>
    <n v="243630.09"/>
    <s v="Kgr."/>
  </r>
  <r>
    <x v="0"/>
    <x v="1"/>
    <x v="0"/>
    <s v="Europa no UE"/>
    <x v="40"/>
    <s v="Europa no UE"/>
    <s v="Europa no UE Reino Unido"/>
    <x v="45"/>
    <x v="5"/>
    <x v="12"/>
    <s v="No reportado"/>
    <n v="2024"/>
    <n v="20378.46"/>
    <n v="14767"/>
    <s v="Kgr."/>
  </r>
  <r>
    <x v="0"/>
    <x v="1"/>
    <x v="0"/>
    <s v="Europa no UE"/>
    <x v="40"/>
    <s v="Europa no UE"/>
    <s v="Europa no UE Reino Unido"/>
    <x v="47"/>
    <x v="3"/>
    <x v="0"/>
    <s v="No reportado"/>
    <n v="2024"/>
    <n v="6570"/>
    <n v="900"/>
    <s v="Kgr."/>
  </r>
  <r>
    <x v="0"/>
    <x v="1"/>
    <x v="0"/>
    <s v="Europa no UE"/>
    <x v="40"/>
    <s v="Europa no UE"/>
    <s v="Europa no UE Reino Unido"/>
    <x v="48"/>
    <x v="3"/>
    <x v="13"/>
    <s v="No reportado"/>
    <n v="2024"/>
    <n v="7557.6"/>
    <n v="705"/>
    <s v="Kgr."/>
  </r>
  <r>
    <x v="0"/>
    <x v="1"/>
    <x v="0"/>
    <s v="Europa no UE"/>
    <x v="40"/>
    <s v="Europa no UE"/>
    <s v="Europa no UE Reino Unido"/>
    <x v="26"/>
    <x v="9"/>
    <x v="9"/>
    <s v="No reportado"/>
    <n v="2024"/>
    <n v="1076705"/>
    <n v="3845375"/>
    <s v="Kgr."/>
  </r>
  <r>
    <x v="0"/>
    <x v="1"/>
    <x v="0"/>
    <s v="Europa no UE"/>
    <x v="40"/>
    <s v="Europa no UE"/>
    <s v="Europa no UE Reino Unido"/>
    <x v="27"/>
    <x v="12"/>
    <x v="10"/>
    <s v="No reportado"/>
    <n v="2024"/>
    <n v="300000"/>
    <n v="12000"/>
    <s v="Kgr."/>
  </r>
  <r>
    <x v="0"/>
    <x v="1"/>
    <x v="0"/>
    <s v="Europa no UE"/>
    <x v="40"/>
    <s v="Europa no UE"/>
    <s v="Europa no UE Reino Unido"/>
    <x v="74"/>
    <x v="4"/>
    <x v="2"/>
    <s v="No reportado"/>
    <n v="2024"/>
    <n v="73138"/>
    <n v="25220"/>
    <s v="Kgr."/>
  </r>
  <r>
    <x v="0"/>
    <x v="1"/>
    <x v="0"/>
    <s v="Europa no UE"/>
    <x v="40"/>
    <s v="Europa no UE"/>
    <s v="Europa no UE Reino Unido"/>
    <x v="49"/>
    <x v="0"/>
    <x v="14"/>
    <s v="No reportado"/>
    <n v="2024"/>
    <n v="4346269.5751999998"/>
    <n v="495583.76"/>
    <s v="Kgr."/>
  </r>
  <r>
    <x v="0"/>
    <x v="1"/>
    <x v="0"/>
    <s v="Europa no UE"/>
    <x v="40"/>
    <s v="Europa no UE"/>
    <s v="Europa no UE Reino Unido"/>
    <x v="50"/>
    <x v="5"/>
    <x v="9"/>
    <s v="En conserva"/>
    <n v="2024"/>
    <n v="397600"/>
    <n v="20000"/>
    <s v="Kgr."/>
  </r>
  <r>
    <x v="0"/>
    <x v="1"/>
    <x v="0"/>
    <s v="Europa no UE"/>
    <x v="40"/>
    <s v="Europa no UE"/>
    <s v="Europa no UE Reino Unido"/>
    <x v="28"/>
    <x v="3"/>
    <x v="8"/>
    <s v="No reportado"/>
    <n v="2024"/>
    <n v="1360.692"/>
    <n v="154.80000000000001"/>
    <s v="Kgr."/>
  </r>
  <r>
    <x v="0"/>
    <x v="1"/>
    <x v="0"/>
    <s v="Europa no UE"/>
    <x v="40"/>
    <s v="Europa no UE"/>
    <s v="Europa no UE Reino Unido"/>
    <x v="29"/>
    <x v="4"/>
    <x v="11"/>
    <s v="No reportado"/>
    <n v="2024"/>
    <n v="55269.67"/>
    <n v="3629"/>
    <s v="Kgr."/>
  </r>
  <r>
    <x v="0"/>
    <x v="1"/>
    <x v="0"/>
    <s v="Europa no UE"/>
    <x v="40"/>
    <s v="Europa no UE"/>
    <s v="Europa no UE Reino Unido"/>
    <x v="30"/>
    <x v="3"/>
    <x v="12"/>
    <s v="No reportado"/>
    <n v="2024"/>
    <n v="2068"/>
    <n v="376"/>
    <s v="Kgr."/>
  </r>
  <r>
    <x v="0"/>
    <x v="1"/>
    <x v="0"/>
    <s v="Europa no UE"/>
    <x v="40"/>
    <s v="Europa no UE"/>
    <s v="Europa no UE Reino Unido"/>
    <x v="77"/>
    <x v="2"/>
    <x v="2"/>
    <s v="No reportado"/>
    <n v="2024"/>
    <n v="666002.69999999995"/>
    <n v="672730"/>
    <s v="Kgr."/>
  </r>
  <r>
    <x v="0"/>
    <x v="1"/>
    <x v="0"/>
    <s v="Europa no UE"/>
    <x v="40"/>
    <s v="Europa no UE"/>
    <s v="Europa no UE Reino Unido"/>
    <x v="31"/>
    <x v="3"/>
    <x v="13"/>
    <s v="No reportado"/>
    <n v="2024"/>
    <n v="22207.5"/>
    <n v="630"/>
    <s v="Kgr."/>
  </r>
  <r>
    <x v="0"/>
    <x v="1"/>
    <x v="0"/>
    <s v="Europa no UE"/>
    <x v="40"/>
    <s v="Europa no UE"/>
    <s v="Europa no UE Reino Unido"/>
    <x v="32"/>
    <x v="12"/>
    <x v="14"/>
    <s v="No reportado"/>
    <n v="2024"/>
    <n v="108749.99999999999"/>
    <n v="25000"/>
    <s v="Kgr."/>
  </r>
  <r>
    <x v="0"/>
    <x v="1"/>
    <x v="0"/>
    <s v="Europa no UE"/>
    <x v="40"/>
    <s v="Europa no UE"/>
    <s v="Europa no UE Reino Unido"/>
    <x v="52"/>
    <x v="12"/>
    <x v="4"/>
    <s v="No reportado"/>
    <n v="2024"/>
    <n v="19134"/>
    <n v="1063"/>
    <s v="Kgr."/>
  </r>
  <r>
    <x v="0"/>
    <x v="1"/>
    <x v="0"/>
    <s v="Europa no UE"/>
    <x v="40"/>
    <s v="Europa no UE"/>
    <s v="Europa no UE Reino Unido"/>
    <x v="34"/>
    <x v="12"/>
    <x v="4"/>
    <s v="No reportado"/>
    <n v="2024"/>
    <n v="48141.644999999997"/>
    <n v="4814.1644999999999"/>
    <s v="Kgr."/>
  </r>
  <r>
    <x v="0"/>
    <x v="1"/>
    <x v="0"/>
    <s v="Europa no UE"/>
    <x v="40"/>
    <s v="Europa no UE"/>
    <s v="Europa no UE Reino Unido"/>
    <x v="35"/>
    <x v="2"/>
    <x v="14"/>
    <s v="No reportado"/>
    <n v="2024"/>
    <n v="523.6"/>
    <n v="28"/>
    <s v="Kgr."/>
  </r>
  <r>
    <x v="0"/>
    <x v="1"/>
    <x v="0"/>
    <s v="Europa no UE"/>
    <x v="40"/>
    <s v="Europa no UE"/>
    <s v="Europa no UE Reino Unido"/>
    <x v="53"/>
    <x v="1"/>
    <x v="14"/>
    <s v="No reportado"/>
    <n v="2024"/>
    <n v="23877"/>
    <n v="3150"/>
    <s v="Kgr."/>
  </r>
  <r>
    <x v="0"/>
    <x v="1"/>
    <x v="0"/>
    <s v="Europa no UE"/>
    <x v="40"/>
    <s v="Europa no UE"/>
    <s v="Europa no UE Reino Unido"/>
    <x v="95"/>
    <x v="10"/>
    <x v="12"/>
    <s v="No reportado"/>
    <n v="2024"/>
    <n v="67270.5"/>
    <n v="6795"/>
    <s v="Kgr."/>
  </r>
  <r>
    <x v="0"/>
    <x v="1"/>
    <x v="0"/>
    <s v="Europa no UE"/>
    <x v="40"/>
    <s v="Europa no UE"/>
    <s v="Europa no UE Reino Unido"/>
    <x v="36"/>
    <x v="4"/>
    <x v="11"/>
    <s v="No reportado"/>
    <n v="2024"/>
    <n v="25902.9"/>
    <n v="1693"/>
    <s v="Kgr."/>
  </r>
  <r>
    <x v="0"/>
    <x v="1"/>
    <x v="0"/>
    <s v="Europa no UE"/>
    <x v="41"/>
    <s v="Europa no UE"/>
    <s v="Europa no UE - Resto de Europa no U.E."/>
    <x v="54"/>
    <x v="9"/>
    <x v="0"/>
    <s v="No reportado"/>
    <n v="2024"/>
    <n v="5403.9599999999991"/>
    <n v="600.43999999999994"/>
    <s v="Kgr."/>
  </r>
  <r>
    <x v="0"/>
    <x v="1"/>
    <x v="0"/>
    <s v="Europa no UE"/>
    <x v="41"/>
    <s v="Europa no UE"/>
    <s v="Europa no UE - Resto de Europa no U.E."/>
    <x v="2"/>
    <x v="2"/>
    <x v="1"/>
    <s v="No reportado"/>
    <n v="2024"/>
    <n v="1500"/>
    <n v="600"/>
    <s v="Kgr."/>
  </r>
  <r>
    <x v="0"/>
    <x v="1"/>
    <x v="0"/>
    <s v="Europa no UE"/>
    <x v="41"/>
    <s v="Europa no UE"/>
    <s v="Europa no UE - Resto de Europa no U.E."/>
    <x v="91"/>
    <x v="11"/>
    <x v="4"/>
    <s v="No reportado"/>
    <n v="2024"/>
    <n v="54000"/>
    <n v="4000"/>
    <s v="Kgr."/>
  </r>
  <r>
    <x v="0"/>
    <x v="1"/>
    <x v="0"/>
    <s v="Europa no UE"/>
    <x v="41"/>
    <s v="Europa no UE"/>
    <s v="Europa no UE - Resto de Europa no U.E."/>
    <x v="8"/>
    <x v="4"/>
    <x v="2"/>
    <s v="No reportado"/>
    <n v="2024"/>
    <n v="789360"/>
    <n v="598000"/>
    <s v="Kgr."/>
  </r>
  <r>
    <x v="0"/>
    <x v="1"/>
    <x v="0"/>
    <s v="Europa no UE"/>
    <x v="41"/>
    <s v="Europa no UE"/>
    <s v="Europa no UE - Resto de Europa no U.E."/>
    <x v="13"/>
    <x v="3"/>
    <x v="0"/>
    <s v="No reportado"/>
    <n v="2024"/>
    <n v="138506.20000000001"/>
    <n v="7790"/>
    <s v="Kgr."/>
  </r>
  <r>
    <x v="0"/>
    <x v="1"/>
    <x v="0"/>
    <s v="Europa no UE"/>
    <x v="41"/>
    <s v="Europa no UE"/>
    <s v="Europa no UE - Resto de Europa no U.E."/>
    <x v="23"/>
    <x v="2"/>
    <x v="0"/>
    <s v="No reportado"/>
    <n v="2024"/>
    <n v="339130"/>
    <n v="30830"/>
    <s v="Kgr."/>
  </r>
  <r>
    <x v="0"/>
    <x v="1"/>
    <x v="0"/>
    <s v="Europa no UE"/>
    <x v="41"/>
    <s v="Europa no UE"/>
    <s v="Europa no UE - Resto de Europa no U.E."/>
    <x v="25"/>
    <x v="5"/>
    <x v="8"/>
    <s v="No reportado"/>
    <n v="2024"/>
    <n v="166863.65819999998"/>
    <n v="18833.37"/>
    <s v="Kgr."/>
  </r>
  <r>
    <x v="0"/>
    <x v="1"/>
    <x v="0"/>
    <s v="Europa no UE"/>
    <x v="41"/>
    <s v="Europa no UE"/>
    <s v="Europa no UE - Resto de Europa no U.E."/>
    <x v="29"/>
    <x v="4"/>
    <x v="11"/>
    <s v="No reportado"/>
    <n v="2024"/>
    <n v="94410.77"/>
    <n v="6199"/>
    <s v="Kgr."/>
  </r>
  <r>
    <x v="0"/>
    <x v="1"/>
    <x v="0"/>
    <s v="Europa no UE"/>
    <x v="41"/>
    <s v="Europa no UE"/>
    <s v="Europa no UE - Resto de Europa no U.E."/>
    <x v="36"/>
    <x v="4"/>
    <x v="11"/>
    <s v="No reportado"/>
    <n v="2024"/>
    <n v="86230.8"/>
    <n v="5636"/>
    <s v="Kgr."/>
  </r>
  <r>
    <x v="0"/>
    <x v="1"/>
    <x v="1"/>
    <s v="Africa"/>
    <x v="42"/>
    <s v="África"/>
    <s v="África Argelia"/>
    <x v="88"/>
    <x v="8"/>
    <x v="21"/>
    <s v="No reportado"/>
    <n v="2024"/>
    <n v="565250"/>
    <n v="323000"/>
    <s v="Kgr."/>
  </r>
  <r>
    <x v="0"/>
    <x v="1"/>
    <x v="1"/>
    <s v="Africa"/>
    <x v="43"/>
    <s v="África"/>
    <s v="África Angola"/>
    <x v="25"/>
    <x v="5"/>
    <x v="8"/>
    <s v="No reportado"/>
    <n v="2024"/>
    <n v="5463.75"/>
    <n v="705"/>
    <s v="Kgr."/>
  </r>
  <r>
    <x v="0"/>
    <x v="1"/>
    <x v="1"/>
    <s v="Africa"/>
    <x v="44"/>
    <s v="África"/>
    <s v="África Botswana"/>
    <x v="1"/>
    <x v="1"/>
    <x v="0"/>
    <s v="No reportado"/>
    <n v="2024"/>
    <n v="229.2"/>
    <n v="15"/>
    <s v="Kgr."/>
  </r>
  <r>
    <x v="0"/>
    <x v="1"/>
    <x v="1"/>
    <s v="Africa"/>
    <x v="45"/>
    <s v="África"/>
    <s v="África Cabo Verde"/>
    <x v="11"/>
    <x v="1"/>
    <x v="4"/>
    <s v="No reportado"/>
    <n v="2024"/>
    <n v="9034.5"/>
    <n v="951"/>
    <s v="Kgr."/>
  </r>
  <r>
    <x v="0"/>
    <x v="1"/>
    <x v="1"/>
    <s v="Africa"/>
    <x v="45"/>
    <s v="África"/>
    <s v="África Cabo Verde"/>
    <x v="15"/>
    <x v="7"/>
    <x v="4"/>
    <s v="No reportado"/>
    <n v="2024"/>
    <n v="3164"/>
    <n v="226"/>
    <s v="Kgr."/>
  </r>
  <r>
    <x v="0"/>
    <x v="1"/>
    <x v="1"/>
    <s v="Africa"/>
    <x v="46"/>
    <s v="África"/>
    <s v="África Mayotte"/>
    <x v="25"/>
    <x v="5"/>
    <x v="8"/>
    <s v="No reportado"/>
    <n v="2024"/>
    <n v="20542.183199999999"/>
    <n v="1912.68"/>
    <s v="Kgr."/>
  </r>
  <r>
    <x v="0"/>
    <x v="1"/>
    <x v="1"/>
    <s v="Africa"/>
    <x v="47"/>
    <s v="África"/>
    <s v="África Congo"/>
    <x v="17"/>
    <x v="9"/>
    <x v="4"/>
    <s v="No reportado"/>
    <n v="2024"/>
    <n v="493.92"/>
    <n v="30.87"/>
    <s v="Kgr."/>
  </r>
  <r>
    <x v="0"/>
    <x v="1"/>
    <x v="1"/>
    <s v="Africa"/>
    <x v="48"/>
    <s v="África"/>
    <s v="África Guinea Ecuatorial"/>
    <x v="17"/>
    <x v="9"/>
    <x v="4"/>
    <s v="No reportado"/>
    <n v="2024"/>
    <n v="1050.72"/>
    <n v="65.67"/>
    <s v="Kgr."/>
  </r>
  <r>
    <x v="0"/>
    <x v="1"/>
    <x v="1"/>
    <s v="Africa"/>
    <x v="48"/>
    <s v="África"/>
    <s v="África Guinea Ecuatorial"/>
    <x v="25"/>
    <x v="5"/>
    <x v="8"/>
    <s v="No reportado"/>
    <n v="2024"/>
    <n v="41153.531999999999"/>
    <n v="3831.8"/>
    <s v="Kgr."/>
  </r>
  <r>
    <x v="0"/>
    <x v="1"/>
    <x v="1"/>
    <s v="Africa"/>
    <x v="49"/>
    <s v="África"/>
    <s v="África Gabon"/>
    <x v="25"/>
    <x v="5"/>
    <x v="8"/>
    <s v="No reportado"/>
    <n v="2024"/>
    <n v="60450.734400000008"/>
    <n v="5628.56"/>
    <s v="Kgr."/>
  </r>
  <r>
    <x v="0"/>
    <x v="1"/>
    <x v="1"/>
    <s v="Africa"/>
    <x v="50"/>
    <s v="África"/>
    <s v="África Costa de Marfil"/>
    <x v="25"/>
    <x v="5"/>
    <x v="8"/>
    <s v="No reportado"/>
    <n v="2024"/>
    <n v="8023.209600000001"/>
    <n v="747.04000000000008"/>
    <s v="Kgr."/>
  </r>
  <r>
    <x v="0"/>
    <x v="1"/>
    <x v="1"/>
    <s v="Africa"/>
    <x v="51"/>
    <s v="África"/>
    <s v="África Kenya"/>
    <x v="25"/>
    <x v="5"/>
    <x v="8"/>
    <s v="No reportado"/>
    <n v="2024"/>
    <n v="6916.56"/>
    <n v="644"/>
    <s v="Kgr."/>
  </r>
  <r>
    <x v="0"/>
    <x v="1"/>
    <x v="1"/>
    <s v="Africa"/>
    <x v="52"/>
    <s v="África"/>
    <s v="África Mauritania"/>
    <x v="88"/>
    <x v="8"/>
    <x v="21"/>
    <s v="No reportado"/>
    <n v="2024"/>
    <n v="1172650.5"/>
    <n v="670086"/>
    <s v="Kgr."/>
  </r>
  <r>
    <x v="0"/>
    <x v="1"/>
    <x v="1"/>
    <s v="Africa"/>
    <x v="53"/>
    <s v="África"/>
    <s v="África Mauricio"/>
    <x v="17"/>
    <x v="9"/>
    <x v="4"/>
    <s v="No reportado"/>
    <n v="2024"/>
    <n v="618.4"/>
    <n v="38.65"/>
    <s v="Kgr."/>
  </r>
  <r>
    <x v="0"/>
    <x v="1"/>
    <x v="1"/>
    <s v="Africa"/>
    <x v="53"/>
    <s v="África"/>
    <s v="África Mauricio"/>
    <x v="25"/>
    <x v="5"/>
    <x v="8"/>
    <s v="No reportado"/>
    <n v="2024"/>
    <n v="24622.953600000004"/>
    <n v="2292.6400000000003"/>
    <s v="Kgr."/>
  </r>
  <r>
    <x v="0"/>
    <x v="1"/>
    <x v="1"/>
    <s v="Africa"/>
    <x v="54"/>
    <s v="África"/>
    <s v="África Marruecos"/>
    <x v="8"/>
    <x v="4"/>
    <x v="2"/>
    <s v="No reportado"/>
    <n v="2024"/>
    <n v="22440"/>
    <n v="17000"/>
    <s v="Kgr."/>
  </r>
  <r>
    <x v="0"/>
    <x v="1"/>
    <x v="1"/>
    <s v="Africa"/>
    <x v="54"/>
    <s v="África"/>
    <s v="África Marruecos"/>
    <x v="17"/>
    <x v="9"/>
    <x v="4"/>
    <s v="No reportado"/>
    <n v="2024"/>
    <n v="109162.24000000001"/>
    <n v="6822.64"/>
    <s v="Kgr."/>
  </r>
  <r>
    <x v="0"/>
    <x v="1"/>
    <x v="1"/>
    <s v="Africa"/>
    <x v="54"/>
    <s v="África"/>
    <s v="África Marruecos"/>
    <x v="25"/>
    <x v="5"/>
    <x v="8"/>
    <s v="No reportado"/>
    <n v="2024"/>
    <n v="3804.1080000000006"/>
    <n v="354.20000000000005"/>
    <s v="Kgr."/>
  </r>
  <r>
    <x v="0"/>
    <x v="1"/>
    <x v="1"/>
    <s v="Africa"/>
    <x v="54"/>
    <s v="África"/>
    <s v="África Marruecos"/>
    <x v="88"/>
    <x v="8"/>
    <x v="21"/>
    <s v="No reportado"/>
    <n v="2024"/>
    <n v="118125"/>
    <n v="67500"/>
    <s v="Kgr."/>
  </r>
  <r>
    <x v="0"/>
    <x v="1"/>
    <x v="1"/>
    <s v="Africa"/>
    <x v="54"/>
    <s v="África"/>
    <s v="África Marruecos"/>
    <x v="51"/>
    <x v="8"/>
    <x v="2"/>
    <s v="No reportado"/>
    <n v="2024"/>
    <n v="11868440"/>
    <n v="11092000"/>
    <s v="Kgr."/>
  </r>
  <r>
    <x v="0"/>
    <x v="1"/>
    <x v="1"/>
    <s v="Africa"/>
    <x v="54"/>
    <s v="África"/>
    <s v="África Marruecos"/>
    <x v="58"/>
    <x v="2"/>
    <x v="11"/>
    <s v="No reportado"/>
    <n v="2024"/>
    <n v="367.44"/>
    <n v="12"/>
    <s v="Kgr."/>
  </r>
  <r>
    <x v="0"/>
    <x v="1"/>
    <x v="1"/>
    <s v="Africa"/>
    <x v="55"/>
    <s v="África"/>
    <s v="África Guinea-Bissau"/>
    <x v="20"/>
    <x v="3"/>
    <x v="0"/>
    <s v="No reportado"/>
    <n v="2024"/>
    <n v="4550"/>
    <n v="500"/>
    <s v="Kgr."/>
  </r>
  <r>
    <x v="0"/>
    <x v="1"/>
    <x v="1"/>
    <s v="Africa"/>
    <x v="56"/>
    <s v="África"/>
    <s v="África Senegal"/>
    <x v="88"/>
    <x v="8"/>
    <x v="21"/>
    <s v="No reportado"/>
    <n v="2024"/>
    <n v="1101800"/>
    <n v="629600"/>
    <s v="Kgr."/>
  </r>
  <r>
    <x v="0"/>
    <x v="1"/>
    <x v="1"/>
    <s v="Africa"/>
    <x v="57"/>
    <s v="África"/>
    <s v="África Seychelles"/>
    <x v="25"/>
    <x v="5"/>
    <x v="8"/>
    <s v="No reportado"/>
    <n v="2024"/>
    <n v="11481.489599999999"/>
    <n v="1069.04"/>
    <s v="Kgr."/>
  </r>
  <r>
    <x v="0"/>
    <x v="1"/>
    <x v="1"/>
    <s v="Africa"/>
    <x v="58"/>
    <s v="África"/>
    <s v="África Sierra leona"/>
    <x v="11"/>
    <x v="1"/>
    <x v="4"/>
    <s v="No reportado"/>
    <n v="2024"/>
    <n v="190"/>
    <n v="20"/>
    <s v="Kgr."/>
  </r>
  <r>
    <x v="0"/>
    <x v="1"/>
    <x v="1"/>
    <s v="Africa"/>
    <x v="58"/>
    <s v="África"/>
    <s v="África Sierra leona"/>
    <x v="17"/>
    <x v="9"/>
    <x v="4"/>
    <s v="No reportado"/>
    <n v="2024"/>
    <n v="2759.36"/>
    <n v="172.46"/>
    <s v="Kgr."/>
  </r>
  <r>
    <x v="0"/>
    <x v="1"/>
    <x v="1"/>
    <s v="Africa"/>
    <x v="59"/>
    <s v="África"/>
    <s v="África Sudafrica"/>
    <x v="2"/>
    <x v="2"/>
    <x v="1"/>
    <s v="No reportado"/>
    <n v="2024"/>
    <n v="16200"/>
    <n v="6480"/>
    <s v="Kgr."/>
  </r>
  <r>
    <x v="0"/>
    <x v="1"/>
    <x v="1"/>
    <s v="Africa"/>
    <x v="59"/>
    <s v="África"/>
    <s v="África Sudafrica"/>
    <x v="17"/>
    <x v="9"/>
    <x v="4"/>
    <s v="No reportado"/>
    <n v="2024"/>
    <n v="13659.52"/>
    <n v="853.72"/>
    <s v="Kgr."/>
  </r>
  <r>
    <x v="0"/>
    <x v="1"/>
    <x v="1"/>
    <s v="Africa"/>
    <x v="59"/>
    <s v="África"/>
    <s v="África Sudafrica"/>
    <x v="25"/>
    <x v="5"/>
    <x v="8"/>
    <s v="No reportado"/>
    <n v="2024"/>
    <n v="128717.18160000001"/>
    <n v="11984.84"/>
    <s v="Kgr."/>
  </r>
  <r>
    <x v="0"/>
    <x v="1"/>
    <x v="1"/>
    <s v="Africa"/>
    <x v="60"/>
    <s v="África"/>
    <s v="África Egipto"/>
    <x v="17"/>
    <x v="9"/>
    <x v="4"/>
    <s v="No reportado"/>
    <n v="2024"/>
    <n v="3757.6"/>
    <n v="234.85"/>
    <s v="Kgr."/>
  </r>
  <r>
    <x v="0"/>
    <x v="1"/>
    <x v="1"/>
    <s v="Africa"/>
    <x v="61"/>
    <s v="África"/>
    <s v="África - Resto África"/>
    <x v="13"/>
    <x v="3"/>
    <x v="0"/>
    <s v="No reportado"/>
    <n v="2024"/>
    <n v="1635.76"/>
    <n v="92"/>
    <s v="Kgr."/>
  </r>
  <r>
    <x v="0"/>
    <x v="1"/>
    <x v="1"/>
    <s v="Africa"/>
    <x v="61"/>
    <s v="África"/>
    <s v="África - Resto África"/>
    <x v="43"/>
    <x v="6"/>
    <x v="4"/>
    <s v="No reportado"/>
    <n v="2024"/>
    <n v="694.2"/>
    <n v="39"/>
    <s v="Kgr."/>
  </r>
  <r>
    <x v="0"/>
    <x v="1"/>
    <x v="1"/>
    <s v="Africa"/>
    <x v="61"/>
    <s v="África"/>
    <s v="África - Resto África"/>
    <x v="25"/>
    <x v="5"/>
    <x v="8"/>
    <s v="No reportado"/>
    <n v="2024"/>
    <n v="16945.572000000004"/>
    <n v="1577.8000000000002"/>
    <s v="Kgr."/>
  </r>
  <r>
    <x v="0"/>
    <x v="1"/>
    <x v="1"/>
    <s v="Africa"/>
    <x v="61"/>
    <s v="África"/>
    <s v="África - Resto África"/>
    <x v="27"/>
    <x v="12"/>
    <x v="10"/>
    <s v="No reportado"/>
    <n v="2024"/>
    <n v="612525"/>
    <n v="24501"/>
    <s v="Kgr."/>
  </r>
  <r>
    <x v="0"/>
    <x v="1"/>
    <x v="2"/>
    <s v="Asia"/>
    <x v="62"/>
    <s v="Asia"/>
    <s v="Asia Bahrein"/>
    <x v="17"/>
    <x v="9"/>
    <x v="4"/>
    <s v="No reportado"/>
    <n v="2024"/>
    <n v="6337.92"/>
    <n v="396.12"/>
    <s v="Kgr."/>
  </r>
  <r>
    <x v="0"/>
    <x v="1"/>
    <x v="2"/>
    <s v="Asia"/>
    <x v="63"/>
    <s v="Asia"/>
    <s v="Asia Armenia"/>
    <x v="17"/>
    <x v="9"/>
    <x v="4"/>
    <s v="No reportado"/>
    <n v="2024"/>
    <n v="5322.72"/>
    <n v="332.67"/>
    <s v="Kgr."/>
  </r>
  <r>
    <x v="0"/>
    <x v="1"/>
    <x v="2"/>
    <s v="Asia"/>
    <x v="64"/>
    <s v="Asia"/>
    <s v="Asia Camboya"/>
    <x v="17"/>
    <x v="9"/>
    <x v="4"/>
    <s v="No reportado"/>
    <n v="2024"/>
    <n v="1185.5999999999999"/>
    <n v="74.099999999999994"/>
    <s v="Kgr."/>
  </r>
  <r>
    <x v="0"/>
    <x v="1"/>
    <x v="2"/>
    <s v="Asia"/>
    <x v="64"/>
    <s v="Asia"/>
    <s v="Asia Camboya"/>
    <x v="25"/>
    <x v="5"/>
    <x v="8"/>
    <s v="No reportado"/>
    <n v="2024"/>
    <n v="4288.2672000000002"/>
    <n v="399.28000000000003"/>
    <s v="Kgr."/>
  </r>
  <r>
    <x v="0"/>
    <x v="1"/>
    <x v="2"/>
    <s v="Asia"/>
    <x v="65"/>
    <s v="Asia"/>
    <s v="Asia Sri Lanka"/>
    <x v="25"/>
    <x v="5"/>
    <x v="8"/>
    <s v="No reportado"/>
    <n v="2024"/>
    <n v="2213.2992000000004"/>
    <n v="206.08"/>
    <s v="Kgr."/>
  </r>
  <r>
    <x v="0"/>
    <x v="1"/>
    <x v="2"/>
    <s v="Asia"/>
    <x v="66"/>
    <s v="Asia"/>
    <s v="Asia China"/>
    <x v="54"/>
    <x v="9"/>
    <x v="0"/>
    <s v="No reportado"/>
    <n v="2024"/>
    <n v="44084.79"/>
    <n v="4898.3100000000004"/>
    <s v="Kgr."/>
  </r>
  <r>
    <x v="0"/>
    <x v="1"/>
    <x v="2"/>
    <s v="Asia"/>
    <x v="66"/>
    <s v="Asia"/>
    <s v="Asia China"/>
    <x v="0"/>
    <x v="0"/>
    <x v="0"/>
    <s v="No reportado"/>
    <n v="2024"/>
    <n v="65700"/>
    <n v="5475"/>
    <s v="Kgr."/>
  </r>
  <r>
    <x v="0"/>
    <x v="1"/>
    <x v="2"/>
    <s v="Asia"/>
    <x v="66"/>
    <s v="Asia"/>
    <s v="Asia China"/>
    <x v="90"/>
    <x v="3"/>
    <x v="0"/>
    <s v="No reportado"/>
    <n v="2024"/>
    <n v="275000"/>
    <n v="25000"/>
    <s v="Kgr."/>
  </r>
  <r>
    <x v="0"/>
    <x v="1"/>
    <x v="2"/>
    <s v="Asia"/>
    <x v="66"/>
    <s v="Asia"/>
    <s v="Asia China"/>
    <x v="92"/>
    <x v="6"/>
    <x v="3"/>
    <s v="No reportado"/>
    <n v="2024"/>
    <n v="387563.49839999998"/>
    <n v="10872.08"/>
    <s v="Kgr."/>
  </r>
  <r>
    <x v="0"/>
    <x v="1"/>
    <x v="2"/>
    <s v="Asia"/>
    <x v="66"/>
    <s v="Asia"/>
    <s v="Asia China"/>
    <x v="3"/>
    <x v="3"/>
    <x v="0"/>
    <s v="No reportado"/>
    <n v="2024"/>
    <n v="1301850"/>
    <n v="131500"/>
    <s v="Kgr."/>
  </r>
  <r>
    <x v="0"/>
    <x v="1"/>
    <x v="2"/>
    <s v="Asia"/>
    <x v="66"/>
    <s v="Asia"/>
    <s v="Asia China"/>
    <x v="5"/>
    <x v="5"/>
    <x v="3"/>
    <s v="No reportado"/>
    <n v="2024"/>
    <n v="256676.2"/>
    <n v="8126"/>
    <s v="Kgr."/>
  </r>
  <r>
    <x v="0"/>
    <x v="1"/>
    <x v="2"/>
    <s v="Asia"/>
    <x v="66"/>
    <s v="Asia"/>
    <s v="Asia China"/>
    <x v="11"/>
    <x v="1"/>
    <x v="4"/>
    <s v="No reportado"/>
    <n v="2024"/>
    <n v="1552.3"/>
    <n v="163.4"/>
    <s v="Kgr."/>
  </r>
  <r>
    <x v="0"/>
    <x v="1"/>
    <x v="2"/>
    <s v="Asia"/>
    <x v="66"/>
    <s v="Asia"/>
    <s v="Asia China"/>
    <x v="39"/>
    <x v="9"/>
    <x v="0"/>
    <s v="No reportado"/>
    <n v="2024"/>
    <n v="280000"/>
    <n v="20000"/>
    <s v="Kgr."/>
  </r>
  <r>
    <x v="0"/>
    <x v="1"/>
    <x v="2"/>
    <s v="Asia"/>
    <x v="66"/>
    <s v="Asia"/>
    <s v="Asia China"/>
    <x v="69"/>
    <x v="13"/>
    <x v="9"/>
    <s v="En conserva"/>
    <n v="2024"/>
    <n v="30520"/>
    <n v="2000"/>
    <s v="Kgr."/>
  </r>
  <r>
    <x v="0"/>
    <x v="1"/>
    <x v="2"/>
    <s v="Asia"/>
    <x v="66"/>
    <s v="Asia"/>
    <s v="Asia China"/>
    <x v="13"/>
    <x v="3"/>
    <x v="0"/>
    <s v="No reportado"/>
    <n v="2024"/>
    <n v="817.88"/>
    <n v="46"/>
    <s v="Kgr."/>
  </r>
  <r>
    <x v="0"/>
    <x v="1"/>
    <x v="2"/>
    <s v="Asia"/>
    <x v="66"/>
    <s v="Asia"/>
    <s v="Asia China"/>
    <x v="15"/>
    <x v="7"/>
    <x v="4"/>
    <s v="No reportado"/>
    <n v="2024"/>
    <n v="10570"/>
    <n v="755"/>
    <s v="Kgr."/>
  </r>
  <r>
    <x v="0"/>
    <x v="1"/>
    <x v="2"/>
    <s v="Asia"/>
    <x v="66"/>
    <s v="Asia"/>
    <s v="Asia China"/>
    <x v="17"/>
    <x v="9"/>
    <x v="4"/>
    <s v="No reportado"/>
    <n v="2024"/>
    <n v="188904.96000000002"/>
    <n v="11806.560000000001"/>
    <s v="Kgr."/>
  </r>
  <r>
    <x v="0"/>
    <x v="1"/>
    <x v="2"/>
    <s v="Asia"/>
    <x v="66"/>
    <s v="Asia"/>
    <s v="Asia China"/>
    <x v="19"/>
    <x v="11"/>
    <x v="6"/>
    <s v="No reportado"/>
    <n v="2024"/>
    <n v="42.9"/>
    <n v="22"/>
    <s v="Ltr."/>
  </r>
  <r>
    <x v="0"/>
    <x v="1"/>
    <x v="2"/>
    <s v="Asia"/>
    <x v="66"/>
    <s v="Asia"/>
    <s v="Asia China"/>
    <x v="21"/>
    <x v="3"/>
    <x v="0"/>
    <s v="No reportado"/>
    <n v="2024"/>
    <n v="23436"/>
    <n v="2520"/>
    <s v="Kgr."/>
  </r>
  <r>
    <x v="0"/>
    <x v="1"/>
    <x v="2"/>
    <s v="Asia"/>
    <x v="66"/>
    <s v="Asia"/>
    <s v="Asia China"/>
    <x v="24"/>
    <x v="3"/>
    <x v="7"/>
    <s v="No reportado"/>
    <n v="2024"/>
    <n v="9750"/>
    <n v="2500"/>
    <s v="Ltr."/>
  </r>
  <r>
    <x v="0"/>
    <x v="1"/>
    <x v="2"/>
    <s v="Asia"/>
    <x v="66"/>
    <s v="Asia"/>
    <s v="Asia China"/>
    <x v="44"/>
    <x v="3"/>
    <x v="7"/>
    <s v="No reportado"/>
    <n v="2024"/>
    <n v="2196.0337500000001"/>
    <n v="112.5"/>
    <s v="Ltr."/>
  </r>
  <r>
    <x v="0"/>
    <x v="1"/>
    <x v="2"/>
    <s v="Asia"/>
    <x v="66"/>
    <s v="Asia"/>
    <s v="Asia China"/>
    <x v="25"/>
    <x v="5"/>
    <x v="8"/>
    <s v="No reportado"/>
    <n v="2024"/>
    <n v="6997832.1437999997"/>
    <n v="902791.05"/>
    <s v="Kgr."/>
  </r>
  <r>
    <x v="0"/>
    <x v="1"/>
    <x v="2"/>
    <s v="Asia"/>
    <x v="66"/>
    <s v="Asia"/>
    <s v="Asia China"/>
    <x v="45"/>
    <x v="5"/>
    <x v="12"/>
    <s v="No reportado"/>
    <n v="2024"/>
    <n v="775.56"/>
    <n v="562"/>
    <s v="Kgr."/>
  </r>
  <r>
    <x v="0"/>
    <x v="1"/>
    <x v="2"/>
    <s v="Asia"/>
    <x v="66"/>
    <s v="Asia"/>
    <s v="Asia China"/>
    <x v="50"/>
    <x v="5"/>
    <x v="9"/>
    <s v="En conserva"/>
    <n v="2024"/>
    <n v="99400"/>
    <n v="5000"/>
    <s v="Kgr."/>
  </r>
  <r>
    <x v="0"/>
    <x v="1"/>
    <x v="2"/>
    <s v="Asia"/>
    <x v="66"/>
    <s v="Asia"/>
    <s v="Asia China"/>
    <x v="52"/>
    <x v="12"/>
    <x v="4"/>
    <s v="No reportado"/>
    <n v="2024"/>
    <n v="2340"/>
    <n v="130"/>
    <s v="Kgr."/>
  </r>
  <r>
    <x v="0"/>
    <x v="1"/>
    <x v="2"/>
    <s v="Asia"/>
    <x v="66"/>
    <s v="Asia"/>
    <s v="Asia China"/>
    <x v="34"/>
    <x v="12"/>
    <x v="4"/>
    <s v="No reportado"/>
    <n v="2024"/>
    <n v="1000"/>
    <n v="100"/>
    <s v="Kgr."/>
  </r>
  <r>
    <x v="0"/>
    <x v="1"/>
    <x v="2"/>
    <s v="Asia"/>
    <x v="66"/>
    <s v="Asia"/>
    <s v="Asia China"/>
    <x v="36"/>
    <x v="4"/>
    <x v="11"/>
    <s v="No reportado"/>
    <n v="2024"/>
    <n v="4957.2"/>
    <n v="324"/>
    <s v="Kgr."/>
  </r>
  <r>
    <x v="0"/>
    <x v="1"/>
    <x v="2"/>
    <s v="Asia"/>
    <x v="67"/>
    <s v="Asia"/>
    <s v="Asia Taiwan"/>
    <x v="54"/>
    <x v="9"/>
    <x v="0"/>
    <s v="No reportado"/>
    <n v="2024"/>
    <n v="184599.63"/>
    <n v="20511.07"/>
    <s v="Kgr."/>
  </r>
  <r>
    <x v="0"/>
    <x v="1"/>
    <x v="2"/>
    <s v="Asia"/>
    <x v="67"/>
    <s v="Asia"/>
    <s v="Asia Taiwan"/>
    <x v="3"/>
    <x v="3"/>
    <x v="0"/>
    <s v="No reportado"/>
    <n v="2024"/>
    <n v="267993"/>
    <n v="27070"/>
    <s v="Kgr."/>
  </r>
  <r>
    <x v="0"/>
    <x v="1"/>
    <x v="2"/>
    <s v="Asia"/>
    <x v="67"/>
    <s v="Asia"/>
    <s v="Asia Taiwan"/>
    <x v="11"/>
    <x v="1"/>
    <x v="4"/>
    <s v="No reportado"/>
    <n v="2024"/>
    <n v="968.81000000000006"/>
    <n v="101.98"/>
    <s v="Kgr."/>
  </r>
  <r>
    <x v="0"/>
    <x v="1"/>
    <x v="2"/>
    <s v="Asia"/>
    <x v="67"/>
    <s v="Asia"/>
    <s v="Asia Taiwan"/>
    <x v="39"/>
    <x v="9"/>
    <x v="0"/>
    <s v="No reportado"/>
    <n v="2024"/>
    <n v="49000"/>
    <n v="3500"/>
    <s v="Kgr."/>
  </r>
  <r>
    <x v="0"/>
    <x v="1"/>
    <x v="2"/>
    <s v="Asia"/>
    <x v="67"/>
    <s v="Asia"/>
    <s v="Asia Taiwan"/>
    <x v="17"/>
    <x v="9"/>
    <x v="4"/>
    <s v="No reportado"/>
    <n v="2024"/>
    <n v="3647.2"/>
    <n v="227.95"/>
    <s v="Kgr."/>
  </r>
  <r>
    <x v="0"/>
    <x v="1"/>
    <x v="2"/>
    <s v="Asia"/>
    <x v="67"/>
    <s v="Asia"/>
    <s v="Asia Taiwan"/>
    <x v="22"/>
    <x v="3"/>
    <x v="0"/>
    <s v="No reportado"/>
    <n v="2024"/>
    <n v="45296"/>
    <n v="5960"/>
    <s v="Kgr."/>
  </r>
  <r>
    <x v="0"/>
    <x v="1"/>
    <x v="2"/>
    <s v="Asia"/>
    <x v="67"/>
    <s v="Asia"/>
    <s v="Asia Taiwan"/>
    <x v="23"/>
    <x v="2"/>
    <x v="0"/>
    <s v="No reportado"/>
    <n v="2024"/>
    <n v="296120"/>
    <n v="26920"/>
    <s v="Kgr."/>
  </r>
  <r>
    <x v="0"/>
    <x v="1"/>
    <x v="2"/>
    <s v="Asia"/>
    <x v="67"/>
    <s v="Asia"/>
    <s v="Asia Taiwan"/>
    <x v="25"/>
    <x v="5"/>
    <x v="8"/>
    <s v="No reportado"/>
    <n v="2024"/>
    <n v="163633.3224"/>
    <n v="18550"/>
    <s v="Kgr."/>
  </r>
  <r>
    <x v="0"/>
    <x v="1"/>
    <x v="2"/>
    <s v="Asia"/>
    <x v="67"/>
    <s v="Asia"/>
    <s v="Asia Taiwan"/>
    <x v="45"/>
    <x v="5"/>
    <x v="12"/>
    <s v="No reportado"/>
    <n v="2024"/>
    <n v="742.43999999999994"/>
    <n v="538"/>
    <s v="Kgr."/>
  </r>
  <r>
    <x v="0"/>
    <x v="1"/>
    <x v="2"/>
    <s v="Asia"/>
    <x v="67"/>
    <s v="Asia"/>
    <s v="Asia Taiwan"/>
    <x v="47"/>
    <x v="3"/>
    <x v="0"/>
    <s v="No reportado"/>
    <n v="2024"/>
    <n v="58400"/>
    <n v="8000"/>
    <s v="Kgr."/>
  </r>
  <r>
    <x v="0"/>
    <x v="1"/>
    <x v="2"/>
    <s v="Asia"/>
    <x v="68"/>
    <s v="Asia"/>
    <s v="Asia Georgia"/>
    <x v="17"/>
    <x v="9"/>
    <x v="4"/>
    <s v="No reportado"/>
    <n v="2024"/>
    <n v="2832"/>
    <n v="177"/>
    <s v="Kgr."/>
  </r>
  <r>
    <x v="0"/>
    <x v="1"/>
    <x v="2"/>
    <s v="Asia"/>
    <x v="68"/>
    <s v="Asia"/>
    <s v="Asia Georgia"/>
    <x v="25"/>
    <x v="5"/>
    <x v="8"/>
    <s v="No reportado"/>
    <n v="2024"/>
    <n v="9421.4465999999993"/>
    <n v="1188.3399999999999"/>
    <s v="Kgr."/>
  </r>
  <r>
    <x v="0"/>
    <x v="1"/>
    <x v="2"/>
    <s v="Asia"/>
    <x v="69"/>
    <s v="Asia"/>
    <s v="Asia Hong Kong"/>
    <x v="1"/>
    <x v="1"/>
    <x v="0"/>
    <s v="No reportado"/>
    <n v="2024"/>
    <n v="183.35999999999999"/>
    <n v="12"/>
    <s v="Kgr."/>
  </r>
  <r>
    <x v="0"/>
    <x v="1"/>
    <x v="2"/>
    <s v="Asia"/>
    <x v="69"/>
    <s v="Asia"/>
    <s v="Asia Hong Kong"/>
    <x v="6"/>
    <x v="5"/>
    <x v="4"/>
    <s v="No reportado"/>
    <n v="2024"/>
    <n v="2331.1750000000002"/>
    <n v="133.21"/>
    <s v="Kgr."/>
  </r>
  <r>
    <x v="0"/>
    <x v="1"/>
    <x v="2"/>
    <s v="Asia"/>
    <x v="69"/>
    <s v="Asia"/>
    <s v="Asia Hong Kong"/>
    <x v="7"/>
    <x v="5"/>
    <x v="3"/>
    <s v="No reportado"/>
    <n v="2024"/>
    <n v="4180.66"/>
    <n v="85.25"/>
    <s v="Kgr."/>
  </r>
  <r>
    <x v="0"/>
    <x v="1"/>
    <x v="2"/>
    <s v="Asia"/>
    <x v="69"/>
    <s v="Asia"/>
    <s v="Asia Hong Kong"/>
    <x v="11"/>
    <x v="1"/>
    <x v="4"/>
    <s v="No reportado"/>
    <n v="2024"/>
    <n v="4284.12"/>
    <n v="450.96"/>
    <s v="Kgr."/>
  </r>
  <r>
    <x v="0"/>
    <x v="1"/>
    <x v="2"/>
    <s v="Asia"/>
    <x v="69"/>
    <s v="Asia"/>
    <s v="Asia Hong Kong"/>
    <x v="24"/>
    <x v="3"/>
    <x v="7"/>
    <s v="No reportado"/>
    <n v="2024"/>
    <n v="390"/>
    <n v="100"/>
    <s v="Ltr."/>
  </r>
  <r>
    <x v="0"/>
    <x v="1"/>
    <x v="2"/>
    <s v="Asia"/>
    <x v="69"/>
    <s v="Asia"/>
    <s v="Asia Hong Kong"/>
    <x v="44"/>
    <x v="3"/>
    <x v="7"/>
    <s v="No reportado"/>
    <n v="2024"/>
    <n v="966.25485000000003"/>
    <n v="49.5"/>
    <s v="Ltr."/>
  </r>
  <r>
    <x v="0"/>
    <x v="1"/>
    <x v="2"/>
    <s v="Asia"/>
    <x v="69"/>
    <s v="Asia"/>
    <s v="Asia Hong Kong"/>
    <x v="25"/>
    <x v="5"/>
    <x v="8"/>
    <s v="No reportado"/>
    <n v="2024"/>
    <n v="257405.78880000001"/>
    <n v="28704.440000000002"/>
    <s v="Kgr."/>
  </r>
  <r>
    <x v="0"/>
    <x v="1"/>
    <x v="2"/>
    <s v="Asia"/>
    <x v="69"/>
    <s v="Asia"/>
    <s v="Asia Hong Kong"/>
    <x v="49"/>
    <x v="0"/>
    <x v="14"/>
    <s v="No reportado"/>
    <n v="2024"/>
    <n v="4279.76"/>
    <n v="488"/>
    <s v="Kgr."/>
  </r>
  <r>
    <x v="0"/>
    <x v="1"/>
    <x v="2"/>
    <s v="Asia"/>
    <x v="69"/>
    <s v="Asia"/>
    <s v="Asia Hong Kong"/>
    <x v="50"/>
    <x v="5"/>
    <x v="9"/>
    <s v="En conserva"/>
    <n v="2024"/>
    <n v="99400"/>
    <n v="5000"/>
    <s v="Kgr."/>
  </r>
  <r>
    <x v="0"/>
    <x v="1"/>
    <x v="2"/>
    <s v="Asia"/>
    <x v="69"/>
    <s v="Asia"/>
    <s v="Asia Hong Kong"/>
    <x v="58"/>
    <x v="2"/>
    <x v="11"/>
    <s v="No reportado"/>
    <n v="2024"/>
    <n v="704.26"/>
    <n v="23"/>
    <s v="Kgr."/>
  </r>
  <r>
    <x v="0"/>
    <x v="1"/>
    <x v="2"/>
    <s v="Asia"/>
    <x v="70"/>
    <s v="Asia"/>
    <s v="Asia India"/>
    <x v="24"/>
    <x v="3"/>
    <x v="7"/>
    <s v="No reportado"/>
    <n v="2024"/>
    <n v="5460"/>
    <n v="1400"/>
    <s v="Ltr."/>
  </r>
  <r>
    <x v="0"/>
    <x v="1"/>
    <x v="2"/>
    <s v="Asia"/>
    <x v="70"/>
    <s v="Asia"/>
    <s v="Asia India"/>
    <x v="25"/>
    <x v="5"/>
    <x v="8"/>
    <s v="No reportado"/>
    <n v="2024"/>
    <n v="15216.432000000003"/>
    <n v="1416.8000000000002"/>
    <s v="Kgr."/>
  </r>
  <r>
    <x v="0"/>
    <x v="1"/>
    <x v="2"/>
    <s v="Asia"/>
    <x v="71"/>
    <s v="Asia"/>
    <s v="Asia Indonesia"/>
    <x v="3"/>
    <x v="3"/>
    <x v="0"/>
    <s v="No reportado"/>
    <n v="2024"/>
    <n v="133551"/>
    <n v="13490"/>
    <s v="Kgr."/>
  </r>
  <r>
    <x v="0"/>
    <x v="1"/>
    <x v="2"/>
    <s v="Asia"/>
    <x v="71"/>
    <s v="Asia"/>
    <s v="Asia Indonesia"/>
    <x v="17"/>
    <x v="9"/>
    <x v="4"/>
    <s v="No reportado"/>
    <n v="2024"/>
    <n v="1019.84"/>
    <n v="63.74"/>
    <s v="Kgr."/>
  </r>
  <r>
    <x v="0"/>
    <x v="1"/>
    <x v="2"/>
    <s v="Asia"/>
    <x v="71"/>
    <s v="Asia"/>
    <s v="Asia Indonesia"/>
    <x v="25"/>
    <x v="5"/>
    <x v="8"/>
    <s v="No reportado"/>
    <n v="2024"/>
    <n v="2074.9680000000003"/>
    <n v="193.20000000000002"/>
    <s v="Kgr."/>
  </r>
  <r>
    <x v="0"/>
    <x v="1"/>
    <x v="2"/>
    <s v="Asia"/>
    <x v="72"/>
    <s v="Asia"/>
    <s v="Asia Israel"/>
    <x v="15"/>
    <x v="7"/>
    <x v="4"/>
    <s v="No reportado"/>
    <n v="2024"/>
    <n v="46228"/>
    <n v="3302"/>
    <s v="Kgr."/>
  </r>
  <r>
    <x v="0"/>
    <x v="1"/>
    <x v="2"/>
    <s v="Asia"/>
    <x v="72"/>
    <s v="Asia"/>
    <s v="Asia Israel"/>
    <x v="17"/>
    <x v="9"/>
    <x v="4"/>
    <s v="No reportado"/>
    <n v="2024"/>
    <n v="154862.39999999999"/>
    <n v="9678.9"/>
    <s v="Kgr."/>
  </r>
  <r>
    <x v="0"/>
    <x v="1"/>
    <x v="2"/>
    <s v="Asia"/>
    <x v="72"/>
    <s v="Asia"/>
    <s v="Asia Israel"/>
    <x v="24"/>
    <x v="3"/>
    <x v="7"/>
    <s v="No reportado"/>
    <n v="2024"/>
    <n v="5850"/>
    <n v="1500"/>
    <s v="Ltr."/>
  </r>
  <r>
    <x v="0"/>
    <x v="1"/>
    <x v="2"/>
    <s v="Asia"/>
    <x v="72"/>
    <s v="Asia"/>
    <s v="Asia Israel"/>
    <x v="25"/>
    <x v="5"/>
    <x v="8"/>
    <s v="No reportado"/>
    <n v="2024"/>
    <n v="2351.6304"/>
    <n v="218.96"/>
    <s v="Kgr."/>
  </r>
  <r>
    <x v="0"/>
    <x v="1"/>
    <x v="2"/>
    <s v="Asia"/>
    <x v="72"/>
    <s v="Asia"/>
    <s v="Asia Israel"/>
    <x v="26"/>
    <x v="9"/>
    <x v="9"/>
    <s v="No reportado"/>
    <n v="2024"/>
    <n v="210161.05600000001"/>
    <n v="750575.2"/>
    <s v="Kgr."/>
  </r>
  <r>
    <x v="0"/>
    <x v="1"/>
    <x v="2"/>
    <s v="Asia"/>
    <x v="72"/>
    <s v="Asia"/>
    <s v="Asia Israel"/>
    <x v="77"/>
    <x v="2"/>
    <x v="2"/>
    <s v="No reportado"/>
    <n v="2024"/>
    <n v="104940"/>
    <n v="106000"/>
    <s v="Kgr."/>
  </r>
  <r>
    <x v="0"/>
    <x v="1"/>
    <x v="2"/>
    <s v="Asia"/>
    <x v="72"/>
    <s v="Asia"/>
    <s v="Asia Israel"/>
    <x v="34"/>
    <x v="12"/>
    <x v="4"/>
    <s v="No reportado"/>
    <n v="2024"/>
    <n v="7000"/>
    <n v="700"/>
    <s v="Kgr."/>
  </r>
  <r>
    <x v="0"/>
    <x v="1"/>
    <x v="2"/>
    <s v="Asia"/>
    <x v="73"/>
    <s v="Asia"/>
    <s v="Asia Japón"/>
    <x v="54"/>
    <x v="9"/>
    <x v="0"/>
    <s v="No reportado"/>
    <n v="2024"/>
    <n v="1838.43"/>
    <n v="204.27"/>
    <s v="Kgr."/>
  </r>
  <r>
    <x v="0"/>
    <x v="1"/>
    <x v="2"/>
    <s v="Asia"/>
    <x v="73"/>
    <s v="Asia"/>
    <s v="Asia Japón"/>
    <x v="0"/>
    <x v="0"/>
    <x v="0"/>
    <s v="No reportado"/>
    <n v="2024"/>
    <n v="36492"/>
    <n v="3041"/>
    <s v="Kgr."/>
  </r>
  <r>
    <x v="0"/>
    <x v="1"/>
    <x v="2"/>
    <s v="Asia"/>
    <x v="73"/>
    <s v="Asia"/>
    <s v="Asia Japón"/>
    <x v="1"/>
    <x v="1"/>
    <x v="0"/>
    <s v="No reportado"/>
    <n v="2024"/>
    <n v="100129.84"/>
    <n v="6553"/>
    <s v="Kgr."/>
  </r>
  <r>
    <x v="0"/>
    <x v="1"/>
    <x v="2"/>
    <s v="Asia"/>
    <x v="73"/>
    <s v="Asia"/>
    <s v="Asia Japón"/>
    <x v="56"/>
    <x v="10"/>
    <x v="4"/>
    <s v="No reportado"/>
    <n v="2024"/>
    <n v="935.42399999999998"/>
    <n v="115.2"/>
    <s v="Kgr."/>
  </r>
  <r>
    <x v="0"/>
    <x v="1"/>
    <x v="2"/>
    <s v="Asia"/>
    <x v="73"/>
    <s v="Asia"/>
    <s v="Asia Japón"/>
    <x v="90"/>
    <x v="3"/>
    <x v="0"/>
    <s v="No reportado"/>
    <n v="2024"/>
    <n v="495000"/>
    <n v="45000"/>
    <s v="Kgr."/>
  </r>
  <r>
    <x v="0"/>
    <x v="1"/>
    <x v="2"/>
    <s v="Asia"/>
    <x v="73"/>
    <s v="Asia"/>
    <s v="Asia Japón"/>
    <x v="3"/>
    <x v="3"/>
    <x v="0"/>
    <s v="No reportado"/>
    <n v="2024"/>
    <n v="1669095"/>
    <n v="175050"/>
    <s v="Kgr."/>
  </r>
  <r>
    <x v="0"/>
    <x v="1"/>
    <x v="2"/>
    <s v="Asia"/>
    <x v="73"/>
    <s v="Asia"/>
    <s v="Asia Japón"/>
    <x v="80"/>
    <x v="6"/>
    <x v="0"/>
    <s v="No reportado"/>
    <n v="2024"/>
    <n v="16100"/>
    <n v="700"/>
    <s v="Kgr."/>
  </r>
  <r>
    <x v="0"/>
    <x v="1"/>
    <x v="2"/>
    <s v="Asia"/>
    <x v="73"/>
    <s v="Asia"/>
    <s v="Asia Japón"/>
    <x v="5"/>
    <x v="5"/>
    <x v="3"/>
    <s v="No reportado"/>
    <n v="2024"/>
    <n v="189580.6"/>
    <n v="4658"/>
    <s v="Kgr."/>
  </r>
  <r>
    <x v="0"/>
    <x v="1"/>
    <x v="2"/>
    <s v="Asia"/>
    <x v="73"/>
    <s v="Asia"/>
    <s v="Asia Japón"/>
    <x v="6"/>
    <x v="5"/>
    <x v="4"/>
    <s v="No reportado"/>
    <n v="2024"/>
    <n v="43495.375"/>
    <n v="2485.4499999999998"/>
    <s v="Kgr."/>
  </r>
  <r>
    <x v="0"/>
    <x v="1"/>
    <x v="2"/>
    <s v="Asia"/>
    <x v="73"/>
    <s v="Asia"/>
    <s v="Asia Japón"/>
    <x v="7"/>
    <x v="5"/>
    <x v="3"/>
    <s v="No reportado"/>
    <n v="2024"/>
    <n v="13302.1"/>
    <n v="271.25"/>
    <s v="Kgr."/>
  </r>
  <r>
    <x v="0"/>
    <x v="1"/>
    <x v="2"/>
    <s v="Asia"/>
    <x v="73"/>
    <s v="Asia"/>
    <s v="Asia Japón"/>
    <x v="9"/>
    <x v="2"/>
    <x v="0"/>
    <s v="No reportado"/>
    <n v="2024"/>
    <n v="4000"/>
    <n v="500"/>
    <s v="Kgr."/>
  </r>
  <r>
    <x v="0"/>
    <x v="1"/>
    <x v="2"/>
    <s v="Asia"/>
    <x v="73"/>
    <s v="Asia"/>
    <s v="Asia Japón"/>
    <x v="11"/>
    <x v="1"/>
    <x v="4"/>
    <s v="No reportado"/>
    <n v="2024"/>
    <n v="10603.235000000001"/>
    <n v="1116.1300000000001"/>
    <s v="Kgr."/>
  </r>
  <r>
    <x v="0"/>
    <x v="1"/>
    <x v="2"/>
    <s v="Asia"/>
    <x v="73"/>
    <s v="Asia"/>
    <s v="Asia Japón"/>
    <x v="39"/>
    <x v="9"/>
    <x v="0"/>
    <s v="No reportado"/>
    <n v="2024"/>
    <n v="770000"/>
    <n v="55000"/>
    <s v="Kgr."/>
  </r>
  <r>
    <x v="0"/>
    <x v="1"/>
    <x v="2"/>
    <s v="Asia"/>
    <x v="73"/>
    <s v="Asia"/>
    <s v="Asia Japón"/>
    <x v="13"/>
    <x v="3"/>
    <x v="0"/>
    <s v="No reportado"/>
    <n v="2024"/>
    <n v="8765.5400000000009"/>
    <n v="493"/>
    <s v="Kgr."/>
  </r>
  <r>
    <x v="0"/>
    <x v="1"/>
    <x v="2"/>
    <s v="Asia"/>
    <x v="73"/>
    <s v="Asia"/>
    <s v="Asia Japón"/>
    <x v="15"/>
    <x v="7"/>
    <x v="4"/>
    <s v="No reportado"/>
    <n v="2024"/>
    <n v="6398"/>
    <n v="457"/>
    <s v="Kgr."/>
  </r>
  <r>
    <x v="0"/>
    <x v="1"/>
    <x v="2"/>
    <s v="Asia"/>
    <x v="73"/>
    <s v="Asia"/>
    <s v="Asia Japón"/>
    <x v="83"/>
    <x v="6"/>
    <x v="4"/>
    <s v="No reportado"/>
    <n v="2024"/>
    <n v="9280"/>
    <n v="640"/>
    <s v="Kgr."/>
  </r>
  <r>
    <x v="0"/>
    <x v="1"/>
    <x v="2"/>
    <s v="Asia"/>
    <x v="73"/>
    <s v="Asia"/>
    <s v="Asia Japón"/>
    <x v="16"/>
    <x v="8"/>
    <x v="4"/>
    <s v="No reportado"/>
    <n v="2024"/>
    <n v="243.65"/>
    <n v="22.15"/>
    <s v="Kgr."/>
  </r>
  <r>
    <x v="0"/>
    <x v="1"/>
    <x v="2"/>
    <s v="Asia"/>
    <x v="73"/>
    <s v="Asia"/>
    <s v="Asia Japón"/>
    <x v="17"/>
    <x v="9"/>
    <x v="4"/>
    <s v="No reportado"/>
    <n v="2024"/>
    <n v="200681.12"/>
    <n v="12542.57"/>
    <s v="Kgr."/>
  </r>
  <r>
    <x v="0"/>
    <x v="1"/>
    <x v="2"/>
    <s v="Asia"/>
    <x v="73"/>
    <s v="Asia"/>
    <s v="Asia Japón"/>
    <x v="18"/>
    <x v="10"/>
    <x v="4"/>
    <s v="No reportado"/>
    <n v="2024"/>
    <n v="9602.73"/>
    <n v="1066.97"/>
    <s v="Kgr."/>
  </r>
  <r>
    <x v="0"/>
    <x v="1"/>
    <x v="2"/>
    <s v="Asia"/>
    <x v="73"/>
    <s v="Asia"/>
    <s v="Asia Japón"/>
    <x v="21"/>
    <x v="3"/>
    <x v="0"/>
    <s v="No reportado"/>
    <n v="2024"/>
    <n v="23436"/>
    <n v="2520"/>
    <s v="Kgr."/>
  </r>
  <r>
    <x v="0"/>
    <x v="1"/>
    <x v="2"/>
    <s v="Asia"/>
    <x v="73"/>
    <s v="Asia"/>
    <s v="Asia Japón"/>
    <x v="22"/>
    <x v="3"/>
    <x v="0"/>
    <s v="No reportado"/>
    <n v="2024"/>
    <n v="6840"/>
    <n v="900"/>
    <s v="Kgr."/>
  </r>
  <r>
    <x v="0"/>
    <x v="1"/>
    <x v="2"/>
    <s v="Asia"/>
    <x v="73"/>
    <s v="Asia"/>
    <s v="Asia Japón"/>
    <x v="23"/>
    <x v="2"/>
    <x v="0"/>
    <s v="No reportado"/>
    <n v="2024"/>
    <n v="211420"/>
    <n v="19220"/>
    <s v="Kgr."/>
  </r>
  <r>
    <x v="0"/>
    <x v="1"/>
    <x v="2"/>
    <s v="Asia"/>
    <x v="73"/>
    <s v="Asia"/>
    <s v="Asia Japón"/>
    <x v="24"/>
    <x v="3"/>
    <x v="7"/>
    <s v="No reportado"/>
    <n v="2024"/>
    <n v="8970"/>
    <n v="2300"/>
    <s v="Ltr."/>
  </r>
  <r>
    <x v="0"/>
    <x v="1"/>
    <x v="2"/>
    <s v="Asia"/>
    <x v="73"/>
    <s v="Asia"/>
    <s v="Asia Japón"/>
    <x v="44"/>
    <x v="3"/>
    <x v="7"/>
    <s v="No reportado"/>
    <n v="2024"/>
    <n v="179.58676"/>
    <n v="9.1999999999999993"/>
    <s v="Ltr."/>
  </r>
  <r>
    <x v="0"/>
    <x v="1"/>
    <x v="2"/>
    <s v="Asia"/>
    <x v="73"/>
    <s v="Asia"/>
    <s v="Asia Japón"/>
    <x v="25"/>
    <x v="5"/>
    <x v="8"/>
    <s v="No reportado"/>
    <n v="2024"/>
    <n v="11737280.0502"/>
    <n v="1324524.9500000002"/>
    <s v="Kgr."/>
  </r>
  <r>
    <x v="0"/>
    <x v="1"/>
    <x v="2"/>
    <s v="Asia"/>
    <x v="73"/>
    <s v="Asia"/>
    <s v="Asia Japón"/>
    <x v="76"/>
    <x v="6"/>
    <x v="18"/>
    <s v="No reportado"/>
    <n v="2024"/>
    <n v="9152"/>
    <n v="704"/>
    <s v="Kgr."/>
  </r>
  <r>
    <x v="0"/>
    <x v="1"/>
    <x v="2"/>
    <s v="Asia"/>
    <x v="73"/>
    <s v="Asia"/>
    <s v="Asia Japón"/>
    <x v="28"/>
    <x v="3"/>
    <x v="8"/>
    <s v="No reportado"/>
    <n v="2024"/>
    <n v="203725.83"/>
    <n v="23177"/>
    <s v="Kgr."/>
  </r>
  <r>
    <x v="0"/>
    <x v="1"/>
    <x v="2"/>
    <s v="Asia"/>
    <x v="73"/>
    <s v="Asia"/>
    <s v="Asia Japón"/>
    <x v="32"/>
    <x v="12"/>
    <x v="14"/>
    <s v="No reportado"/>
    <n v="2024"/>
    <n v="7612.4999999999991"/>
    <n v="1750"/>
    <s v="Kgr."/>
  </r>
  <r>
    <x v="0"/>
    <x v="1"/>
    <x v="2"/>
    <s v="Asia"/>
    <x v="73"/>
    <s v="Asia"/>
    <s v="Asia Japón"/>
    <x v="34"/>
    <x v="12"/>
    <x v="4"/>
    <s v="No reportado"/>
    <n v="2024"/>
    <n v="2000"/>
    <n v="200"/>
    <s v="Kgr."/>
  </r>
  <r>
    <x v="0"/>
    <x v="1"/>
    <x v="2"/>
    <s v="Asia"/>
    <x v="73"/>
    <s v="Asia"/>
    <s v="Asia Japón"/>
    <x v="36"/>
    <x v="4"/>
    <x v="11"/>
    <s v="No reportado"/>
    <n v="2024"/>
    <n v="1591.2"/>
    <n v="104"/>
    <s v="Kgr."/>
  </r>
  <r>
    <x v="0"/>
    <x v="1"/>
    <x v="2"/>
    <s v="Asia"/>
    <x v="74"/>
    <s v="Asia"/>
    <s v="Asia Kazajistan"/>
    <x v="17"/>
    <x v="9"/>
    <x v="4"/>
    <s v="No reportado"/>
    <n v="2024"/>
    <n v="6877.44"/>
    <n v="429.84"/>
    <s v="Kgr."/>
  </r>
  <r>
    <x v="0"/>
    <x v="1"/>
    <x v="2"/>
    <s v="Asia"/>
    <x v="75"/>
    <s v="Asia"/>
    <s v="Asia Jordania"/>
    <x v="6"/>
    <x v="5"/>
    <x v="4"/>
    <s v="No reportado"/>
    <n v="2024"/>
    <n v="1225"/>
    <n v="70"/>
    <s v="Kgr."/>
  </r>
  <r>
    <x v="0"/>
    <x v="1"/>
    <x v="2"/>
    <s v="Asia"/>
    <x v="75"/>
    <s v="Asia"/>
    <s v="Asia Jordania"/>
    <x v="17"/>
    <x v="9"/>
    <x v="4"/>
    <s v="No reportado"/>
    <n v="2024"/>
    <n v="23838.080000000002"/>
    <n v="1489.88"/>
    <s v="Kgr."/>
  </r>
  <r>
    <x v="0"/>
    <x v="1"/>
    <x v="2"/>
    <s v="Asia"/>
    <x v="75"/>
    <s v="Asia"/>
    <s v="Asia Jordania"/>
    <x v="25"/>
    <x v="5"/>
    <x v="8"/>
    <s v="No reportado"/>
    <n v="2024"/>
    <n v="553.3248000000001"/>
    <n v="51.52"/>
    <s v="Kgr."/>
  </r>
  <r>
    <x v="0"/>
    <x v="1"/>
    <x v="2"/>
    <s v="Asia"/>
    <x v="76"/>
    <s v="Asia"/>
    <s v="Asia Corea, Republica de"/>
    <x v="54"/>
    <x v="9"/>
    <x v="0"/>
    <s v="No reportado"/>
    <n v="2024"/>
    <n v="9245.61"/>
    <n v="1027.29"/>
    <s v="Kgr."/>
  </r>
  <r>
    <x v="0"/>
    <x v="1"/>
    <x v="2"/>
    <s v="Asia"/>
    <x v="76"/>
    <s v="Asia"/>
    <s v="Asia Corea, Republica de"/>
    <x v="92"/>
    <x v="6"/>
    <x v="3"/>
    <s v="No reportado"/>
    <n v="2024"/>
    <n v="13171.549300000001"/>
    <n v="336.61"/>
    <s v="Kgr."/>
  </r>
  <r>
    <x v="0"/>
    <x v="1"/>
    <x v="2"/>
    <s v="Asia"/>
    <x v="76"/>
    <s v="Asia"/>
    <s v="Asia Corea, Republica de"/>
    <x v="3"/>
    <x v="3"/>
    <x v="0"/>
    <s v="No reportado"/>
    <n v="2024"/>
    <n v="149490"/>
    <n v="15100"/>
    <s v="Kgr."/>
  </r>
  <r>
    <x v="0"/>
    <x v="1"/>
    <x v="2"/>
    <s v="Asia"/>
    <x v="76"/>
    <s v="Asia"/>
    <s v="Asia Corea, Republica de"/>
    <x v="80"/>
    <x v="6"/>
    <x v="0"/>
    <s v="No reportado"/>
    <n v="2024"/>
    <n v="2500"/>
    <n v="100"/>
    <s v="Kgr."/>
  </r>
  <r>
    <x v="0"/>
    <x v="1"/>
    <x v="2"/>
    <s v="Asia"/>
    <x v="76"/>
    <s v="Asia"/>
    <s v="Asia Corea, Republica de"/>
    <x v="10"/>
    <x v="3"/>
    <x v="3"/>
    <s v="No reportado"/>
    <n v="2024"/>
    <n v="86486.399999999994"/>
    <n v="1872"/>
    <s v="Kgr."/>
  </r>
  <r>
    <x v="0"/>
    <x v="1"/>
    <x v="2"/>
    <s v="Asia"/>
    <x v="76"/>
    <s v="Asia"/>
    <s v="Asia Corea, Republica de"/>
    <x v="11"/>
    <x v="1"/>
    <x v="4"/>
    <s v="No reportado"/>
    <n v="2024"/>
    <n v="2565"/>
    <n v="270"/>
    <s v="Kgr."/>
  </r>
  <r>
    <x v="0"/>
    <x v="1"/>
    <x v="2"/>
    <s v="Asia"/>
    <x v="76"/>
    <s v="Asia"/>
    <s v="Asia Corea, Republica de"/>
    <x v="39"/>
    <x v="9"/>
    <x v="0"/>
    <s v="No reportado"/>
    <n v="2024"/>
    <n v="140000"/>
    <n v="10000"/>
    <s v="Kgr."/>
  </r>
  <r>
    <x v="0"/>
    <x v="1"/>
    <x v="2"/>
    <s v="Asia"/>
    <x v="76"/>
    <s v="Asia"/>
    <s v="Asia Corea, Republica de"/>
    <x v="13"/>
    <x v="3"/>
    <x v="0"/>
    <s v="No reportado"/>
    <n v="2024"/>
    <n v="376936"/>
    <n v="21200"/>
    <s v="Kgr."/>
  </r>
  <r>
    <x v="0"/>
    <x v="1"/>
    <x v="2"/>
    <s v="Asia"/>
    <x v="76"/>
    <s v="Asia"/>
    <s v="Asia Corea, Republica de"/>
    <x v="17"/>
    <x v="9"/>
    <x v="4"/>
    <s v="No reportado"/>
    <n v="2024"/>
    <n v="108173.28"/>
    <n v="6760.83"/>
    <s v="Kgr."/>
  </r>
  <r>
    <x v="0"/>
    <x v="1"/>
    <x v="2"/>
    <s v="Asia"/>
    <x v="76"/>
    <s v="Asia"/>
    <s v="Asia Corea, Republica de"/>
    <x v="22"/>
    <x v="3"/>
    <x v="0"/>
    <s v="No reportado"/>
    <n v="2024"/>
    <n v="42256"/>
    <n v="5560"/>
    <s v="Kgr."/>
  </r>
  <r>
    <x v="0"/>
    <x v="1"/>
    <x v="2"/>
    <s v="Asia"/>
    <x v="76"/>
    <s v="Asia"/>
    <s v="Asia Corea, Republica de"/>
    <x v="24"/>
    <x v="3"/>
    <x v="7"/>
    <s v="No reportado"/>
    <n v="2024"/>
    <n v="780"/>
    <n v="200"/>
    <s v="Ltr."/>
  </r>
  <r>
    <x v="0"/>
    <x v="1"/>
    <x v="2"/>
    <s v="Asia"/>
    <x v="76"/>
    <s v="Asia"/>
    <s v="Asia Corea, Republica de"/>
    <x v="44"/>
    <x v="3"/>
    <x v="7"/>
    <s v="No reportado"/>
    <n v="2024"/>
    <n v="3373.1078400000001"/>
    <n v="172.8"/>
    <s v="Ltr."/>
  </r>
  <r>
    <x v="0"/>
    <x v="1"/>
    <x v="2"/>
    <s v="Asia"/>
    <x v="76"/>
    <s v="Asia"/>
    <s v="Asia Corea, Republica de"/>
    <x v="25"/>
    <x v="5"/>
    <x v="8"/>
    <s v="No reportado"/>
    <n v="2024"/>
    <n v="968078.44079999998"/>
    <n v="125799.3"/>
    <s v="Kgr."/>
  </r>
  <r>
    <x v="0"/>
    <x v="1"/>
    <x v="2"/>
    <s v="Asia"/>
    <x v="77"/>
    <s v="Asia"/>
    <s v="Asia Kuwait"/>
    <x v="17"/>
    <x v="9"/>
    <x v="4"/>
    <s v="No reportado"/>
    <n v="2024"/>
    <n v="21455.200000000001"/>
    <n v="1340.95"/>
    <s v="Kgr."/>
  </r>
  <r>
    <x v="0"/>
    <x v="1"/>
    <x v="2"/>
    <s v="Asia"/>
    <x v="78"/>
    <s v="Asia"/>
    <s v="Asia Laos, Rep.Pop.Dem.de"/>
    <x v="17"/>
    <x v="9"/>
    <x v="4"/>
    <s v="No reportado"/>
    <n v="2024"/>
    <n v="1574.72"/>
    <n v="98.42"/>
    <s v="Kgr."/>
  </r>
  <r>
    <x v="0"/>
    <x v="1"/>
    <x v="2"/>
    <s v="Asia"/>
    <x v="79"/>
    <s v="Asia"/>
    <s v="Asia Libano"/>
    <x v="17"/>
    <x v="9"/>
    <x v="4"/>
    <s v="No reportado"/>
    <n v="2024"/>
    <n v="183847.2"/>
    <n v="11490.45"/>
    <s v="Kgr."/>
  </r>
  <r>
    <x v="0"/>
    <x v="1"/>
    <x v="2"/>
    <s v="Asia"/>
    <x v="79"/>
    <s v="Asia"/>
    <s v="Asia Libano"/>
    <x v="25"/>
    <x v="5"/>
    <x v="8"/>
    <s v="No reportado"/>
    <n v="2024"/>
    <n v="7400.7192000000005"/>
    <n v="689.08"/>
    <s v="Kgr."/>
  </r>
  <r>
    <x v="0"/>
    <x v="1"/>
    <x v="2"/>
    <s v="Asia"/>
    <x v="80"/>
    <s v="Asia"/>
    <s v="Asia Macao"/>
    <x v="25"/>
    <x v="5"/>
    <x v="8"/>
    <s v="No reportado"/>
    <n v="2024"/>
    <n v="9959.8464000000004"/>
    <n v="927.36"/>
    <s v="Kgr."/>
  </r>
  <r>
    <x v="0"/>
    <x v="1"/>
    <x v="2"/>
    <s v="Asia"/>
    <x v="81"/>
    <s v="Asia"/>
    <s v="Asia Malasia"/>
    <x v="54"/>
    <x v="9"/>
    <x v="0"/>
    <s v="No reportado"/>
    <n v="2024"/>
    <n v="8363.52"/>
    <n v="929.28"/>
    <s v="Kgr."/>
  </r>
  <r>
    <x v="0"/>
    <x v="1"/>
    <x v="2"/>
    <s v="Asia"/>
    <x v="81"/>
    <s v="Asia"/>
    <s v="Asia Malasia"/>
    <x v="17"/>
    <x v="9"/>
    <x v="4"/>
    <s v="No reportado"/>
    <n v="2024"/>
    <n v="44671.040000000001"/>
    <n v="2791.94"/>
    <s v="Kgr."/>
  </r>
  <r>
    <x v="0"/>
    <x v="1"/>
    <x v="2"/>
    <s v="Asia"/>
    <x v="81"/>
    <s v="Asia"/>
    <s v="Asia Malasia"/>
    <x v="25"/>
    <x v="5"/>
    <x v="8"/>
    <s v="No reportado"/>
    <n v="2024"/>
    <n v="20414.470400000002"/>
    <n v="1943.3600000000001"/>
    <s v="Kgr."/>
  </r>
  <r>
    <x v="0"/>
    <x v="1"/>
    <x v="2"/>
    <s v="Asia"/>
    <x v="82"/>
    <s v="Asia"/>
    <s v="Asia Filipinas"/>
    <x v="1"/>
    <x v="1"/>
    <x v="0"/>
    <s v="No reportado"/>
    <n v="2024"/>
    <n v="2154.48"/>
    <n v="141"/>
    <s v="Kgr."/>
  </r>
  <r>
    <x v="0"/>
    <x v="1"/>
    <x v="2"/>
    <s v="Asia"/>
    <x v="82"/>
    <s v="Asia"/>
    <s v="Asia Filipinas"/>
    <x v="6"/>
    <x v="5"/>
    <x v="4"/>
    <s v="No reportado"/>
    <n v="2024"/>
    <n v="737.625"/>
    <n v="42.15"/>
    <s v="Kgr."/>
  </r>
  <r>
    <x v="0"/>
    <x v="1"/>
    <x v="2"/>
    <s v="Asia"/>
    <x v="82"/>
    <s v="Asia"/>
    <s v="Asia Filipinas"/>
    <x v="11"/>
    <x v="1"/>
    <x v="4"/>
    <s v="No reportado"/>
    <n v="2024"/>
    <n v="2508"/>
    <n v="264"/>
    <s v="Kgr."/>
  </r>
  <r>
    <x v="0"/>
    <x v="1"/>
    <x v="2"/>
    <s v="Asia"/>
    <x v="82"/>
    <s v="Asia"/>
    <s v="Asia Filipinas"/>
    <x v="15"/>
    <x v="7"/>
    <x v="4"/>
    <s v="No reportado"/>
    <n v="2024"/>
    <n v="4214"/>
    <n v="301"/>
    <s v="Kgr."/>
  </r>
  <r>
    <x v="0"/>
    <x v="1"/>
    <x v="2"/>
    <s v="Asia"/>
    <x v="82"/>
    <s v="Asia"/>
    <s v="Asia Filipinas"/>
    <x v="17"/>
    <x v="9"/>
    <x v="4"/>
    <s v="No reportado"/>
    <n v="2024"/>
    <n v="153978.07999999999"/>
    <n v="9623.6299999999992"/>
    <s v="Kgr."/>
  </r>
  <r>
    <x v="0"/>
    <x v="1"/>
    <x v="2"/>
    <s v="Asia"/>
    <x v="82"/>
    <s v="Asia"/>
    <s v="Asia Filipinas"/>
    <x v="24"/>
    <x v="3"/>
    <x v="7"/>
    <s v="No reportado"/>
    <n v="2024"/>
    <n v="390"/>
    <n v="100"/>
    <s v="Ltr."/>
  </r>
  <r>
    <x v="0"/>
    <x v="1"/>
    <x v="2"/>
    <s v="Asia"/>
    <x v="82"/>
    <s v="Asia"/>
    <s v="Asia Filipinas"/>
    <x v="25"/>
    <x v="5"/>
    <x v="8"/>
    <s v="No reportado"/>
    <n v="2024"/>
    <n v="181208.52360000004"/>
    <n v="17908.36"/>
    <s v="Kgr."/>
  </r>
  <r>
    <x v="0"/>
    <x v="1"/>
    <x v="2"/>
    <s v="Asia"/>
    <x v="83"/>
    <s v="Asia"/>
    <s v="Asia Qatar"/>
    <x v="17"/>
    <x v="9"/>
    <x v="4"/>
    <s v="No reportado"/>
    <n v="2024"/>
    <n v="56704"/>
    <n v="3544"/>
    <s v="Kgr."/>
  </r>
  <r>
    <x v="0"/>
    <x v="1"/>
    <x v="2"/>
    <s v="Asia"/>
    <x v="84"/>
    <s v="Asia"/>
    <s v="Asia Arabia Saudita"/>
    <x v="6"/>
    <x v="5"/>
    <x v="4"/>
    <s v="No reportado"/>
    <n v="2024"/>
    <n v="1669.675"/>
    <n v="95.41"/>
    <s v="Kgr."/>
  </r>
  <r>
    <x v="0"/>
    <x v="1"/>
    <x v="2"/>
    <s v="Asia"/>
    <x v="84"/>
    <s v="Asia"/>
    <s v="Asia Arabia Saudita"/>
    <x v="11"/>
    <x v="1"/>
    <x v="4"/>
    <s v="No reportado"/>
    <n v="2024"/>
    <n v="509.67500000000001"/>
    <n v="53.65"/>
    <s v="Kgr."/>
  </r>
  <r>
    <x v="0"/>
    <x v="1"/>
    <x v="2"/>
    <s v="Asia"/>
    <x v="84"/>
    <s v="Asia"/>
    <s v="Asia Arabia Saudita"/>
    <x v="17"/>
    <x v="9"/>
    <x v="4"/>
    <s v="No reportado"/>
    <n v="2024"/>
    <n v="46226.080000000002"/>
    <n v="2889.13"/>
    <s v="Kgr."/>
  </r>
  <r>
    <x v="0"/>
    <x v="1"/>
    <x v="2"/>
    <s v="Asia"/>
    <x v="84"/>
    <s v="Asia"/>
    <s v="Asia Arabia Saudita"/>
    <x v="24"/>
    <x v="3"/>
    <x v="7"/>
    <s v="No reportado"/>
    <n v="2024"/>
    <n v="7020"/>
    <n v="1800"/>
    <s v="Ltr."/>
  </r>
  <r>
    <x v="0"/>
    <x v="1"/>
    <x v="2"/>
    <s v="Asia"/>
    <x v="85"/>
    <s v="Asia"/>
    <s v="Asia Singapur"/>
    <x v="1"/>
    <x v="1"/>
    <x v="0"/>
    <s v="No reportado"/>
    <n v="2024"/>
    <n v="4859.04"/>
    <n v="318"/>
    <s v="Kgr."/>
  </r>
  <r>
    <x v="0"/>
    <x v="1"/>
    <x v="2"/>
    <s v="Asia"/>
    <x v="85"/>
    <s v="Asia"/>
    <s v="Asia Singapur"/>
    <x v="6"/>
    <x v="5"/>
    <x v="4"/>
    <s v="No reportado"/>
    <n v="2024"/>
    <n v="9584.9250000000011"/>
    <n v="547.71"/>
    <s v="Kgr."/>
  </r>
  <r>
    <x v="0"/>
    <x v="1"/>
    <x v="2"/>
    <s v="Asia"/>
    <x v="85"/>
    <s v="Asia"/>
    <s v="Asia Singapur"/>
    <x v="11"/>
    <x v="1"/>
    <x v="4"/>
    <s v="No reportado"/>
    <n v="2024"/>
    <n v="5449.39"/>
    <n v="573.62"/>
    <s v="Kgr."/>
  </r>
  <r>
    <x v="0"/>
    <x v="1"/>
    <x v="2"/>
    <s v="Asia"/>
    <x v="85"/>
    <s v="Asia"/>
    <s v="Asia Singapur"/>
    <x v="15"/>
    <x v="7"/>
    <x v="4"/>
    <s v="No reportado"/>
    <n v="2024"/>
    <n v="11578"/>
    <n v="827"/>
    <s v="Kgr."/>
  </r>
  <r>
    <x v="0"/>
    <x v="1"/>
    <x v="2"/>
    <s v="Asia"/>
    <x v="85"/>
    <s v="Asia"/>
    <s v="Asia Singapur"/>
    <x v="17"/>
    <x v="9"/>
    <x v="4"/>
    <s v="No reportado"/>
    <n v="2024"/>
    <n v="234119.67999999999"/>
    <n v="14632.48"/>
    <s v="Kgr."/>
  </r>
  <r>
    <x v="0"/>
    <x v="1"/>
    <x v="2"/>
    <s v="Asia"/>
    <x v="85"/>
    <s v="Asia"/>
    <s v="Asia Singapur"/>
    <x v="21"/>
    <x v="3"/>
    <x v="0"/>
    <s v="No reportado"/>
    <n v="2024"/>
    <n v="23436"/>
    <n v="2520"/>
    <s v="Kgr."/>
  </r>
  <r>
    <x v="0"/>
    <x v="1"/>
    <x v="2"/>
    <s v="Asia"/>
    <x v="85"/>
    <s v="Asia"/>
    <s v="Asia Singapur"/>
    <x v="22"/>
    <x v="3"/>
    <x v="0"/>
    <s v="No reportado"/>
    <n v="2024"/>
    <n v="1900"/>
    <n v="250"/>
    <s v="Kgr."/>
  </r>
  <r>
    <x v="0"/>
    <x v="1"/>
    <x v="2"/>
    <s v="Asia"/>
    <x v="85"/>
    <s v="Asia"/>
    <s v="Asia Singapur"/>
    <x v="24"/>
    <x v="3"/>
    <x v="7"/>
    <s v="No reportado"/>
    <n v="2024"/>
    <n v="2340"/>
    <n v="600"/>
    <s v="Ltr."/>
  </r>
  <r>
    <x v="0"/>
    <x v="1"/>
    <x v="2"/>
    <s v="Asia"/>
    <x v="85"/>
    <s v="Asia"/>
    <s v="Asia Singapur"/>
    <x v="25"/>
    <x v="5"/>
    <x v="8"/>
    <s v="No reportado"/>
    <n v="2024"/>
    <n v="45034.525200000004"/>
    <n v="4451.58"/>
    <s v="Kgr."/>
  </r>
  <r>
    <x v="0"/>
    <x v="1"/>
    <x v="2"/>
    <s v="Asia"/>
    <x v="86"/>
    <s v="Asia"/>
    <s v="Asia Viet Nam"/>
    <x v="92"/>
    <x v="6"/>
    <x v="3"/>
    <s v="No reportado"/>
    <n v="2024"/>
    <n v="3212.5729999999999"/>
    <n v="82.1"/>
    <s v="Kgr."/>
  </r>
  <r>
    <x v="0"/>
    <x v="1"/>
    <x v="2"/>
    <s v="Asia"/>
    <x v="86"/>
    <s v="Asia"/>
    <s v="Asia Viet Nam"/>
    <x v="11"/>
    <x v="1"/>
    <x v="4"/>
    <s v="No reportado"/>
    <n v="2024"/>
    <n v="2693.25"/>
    <n v="283.5"/>
    <s v="Kgr."/>
  </r>
  <r>
    <x v="0"/>
    <x v="1"/>
    <x v="2"/>
    <s v="Asia"/>
    <x v="86"/>
    <s v="Asia"/>
    <s v="Asia Viet Nam"/>
    <x v="15"/>
    <x v="7"/>
    <x v="4"/>
    <s v="No reportado"/>
    <n v="2024"/>
    <n v="1610"/>
    <n v="115"/>
    <s v="Kgr."/>
  </r>
  <r>
    <x v="0"/>
    <x v="1"/>
    <x v="2"/>
    <s v="Asia"/>
    <x v="86"/>
    <s v="Asia"/>
    <s v="Asia Viet Nam"/>
    <x v="17"/>
    <x v="9"/>
    <x v="4"/>
    <s v="No reportado"/>
    <n v="2024"/>
    <n v="52924.800000000003"/>
    <n v="3307.8"/>
    <s v="Kgr."/>
  </r>
  <r>
    <x v="0"/>
    <x v="1"/>
    <x v="2"/>
    <s v="Asia"/>
    <x v="86"/>
    <s v="Asia"/>
    <s v="Asia Viet Nam"/>
    <x v="25"/>
    <x v="5"/>
    <x v="8"/>
    <s v="No reportado"/>
    <n v="2024"/>
    <n v="216488.92480000001"/>
    <n v="24977.83"/>
    <s v="Kgr."/>
  </r>
  <r>
    <x v="0"/>
    <x v="1"/>
    <x v="2"/>
    <s v="Asia"/>
    <x v="87"/>
    <s v="Asia"/>
    <s v="Asia Tailandia"/>
    <x v="11"/>
    <x v="1"/>
    <x v="4"/>
    <s v="No reportado"/>
    <n v="2024"/>
    <n v="1102"/>
    <n v="116"/>
    <s v="Kgr."/>
  </r>
  <r>
    <x v="0"/>
    <x v="1"/>
    <x v="2"/>
    <s v="Asia"/>
    <x v="87"/>
    <s v="Asia"/>
    <s v="Asia Tailandia"/>
    <x v="17"/>
    <x v="9"/>
    <x v="4"/>
    <s v="No reportado"/>
    <n v="2024"/>
    <n v="100797.12"/>
    <n v="6299.82"/>
    <s v="Kgr."/>
  </r>
  <r>
    <x v="0"/>
    <x v="1"/>
    <x v="2"/>
    <s v="Asia"/>
    <x v="87"/>
    <s v="Asia"/>
    <s v="Asia Tailandia"/>
    <x v="21"/>
    <x v="3"/>
    <x v="0"/>
    <s v="No reportado"/>
    <n v="2024"/>
    <n v="160322.70000000001"/>
    <n v="17239"/>
    <s v="Kgr."/>
  </r>
  <r>
    <x v="0"/>
    <x v="1"/>
    <x v="2"/>
    <s v="Asia"/>
    <x v="87"/>
    <s v="Asia"/>
    <s v="Asia Tailandia"/>
    <x v="25"/>
    <x v="5"/>
    <x v="8"/>
    <s v="No reportado"/>
    <n v="2024"/>
    <n v="207161.92560000002"/>
    <n v="21510.440000000002"/>
    <s v="Kgr."/>
  </r>
  <r>
    <x v="0"/>
    <x v="1"/>
    <x v="2"/>
    <s v="Asia"/>
    <x v="88"/>
    <s v="Asia"/>
    <s v="Asia Emiratos Arabes Unidos"/>
    <x v="1"/>
    <x v="1"/>
    <x v="0"/>
    <s v="No reportado"/>
    <n v="2024"/>
    <n v="1512.72"/>
    <n v="99"/>
    <s v="Kgr."/>
  </r>
  <r>
    <x v="0"/>
    <x v="1"/>
    <x v="2"/>
    <s v="Asia"/>
    <x v="88"/>
    <s v="Asia"/>
    <s v="Asia Emiratos Arabes Unidos"/>
    <x v="66"/>
    <x v="8"/>
    <x v="17"/>
    <s v="No reportado"/>
    <n v="2024"/>
    <n v="12902"/>
    <n v="200"/>
    <s v="Kgr."/>
  </r>
  <r>
    <x v="0"/>
    <x v="1"/>
    <x v="2"/>
    <s v="Asia"/>
    <x v="88"/>
    <s v="Asia"/>
    <s v="Asia Emiratos Arabes Unidos"/>
    <x v="3"/>
    <x v="3"/>
    <x v="0"/>
    <s v="No reportado"/>
    <n v="2024"/>
    <n v="7524"/>
    <n v="760"/>
    <s v="Kgr."/>
  </r>
  <r>
    <x v="0"/>
    <x v="1"/>
    <x v="2"/>
    <s v="Asia"/>
    <x v="88"/>
    <s v="Asia"/>
    <s v="Asia Emiratos Arabes Unidos"/>
    <x v="6"/>
    <x v="5"/>
    <x v="4"/>
    <s v="No reportado"/>
    <n v="2024"/>
    <n v="17794.174999999999"/>
    <n v="1016.81"/>
    <s v="Kgr."/>
  </r>
  <r>
    <x v="0"/>
    <x v="1"/>
    <x v="2"/>
    <s v="Asia"/>
    <x v="88"/>
    <s v="Asia"/>
    <s v="Asia Emiratos Arabes Unidos"/>
    <x v="11"/>
    <x v="1"/>
    <x v="4"/>
    <s v="No reportado"/>
    <n v="2024"/>
    <n v="6786.3249999999998"/>
    <n v="714.35"/>
    <s v="Kgr."/>
  </r>
  <r>
    <x v="0"/>
    <x v="1"/>
    <x v="2"/>
    <s v="Asia"/>
    <x v="88"/>
    <s v="Asia"/>
    <s v="Asia Emiratos Arabes Unidos"/>
    <x v="17"/>
    <x v="9"/>
    <x v="4"/>
    <s v="No reportado"/>
    <n v="2024"/>
    <n v="515472"/>
    <n v="32217"/>
    <s v="Kgr."/>
  </r>
  <r>
    <x v="0"/>
    <x v="1"/>
    <x v="2"/>
    <s v="Asia"/>
    <x v="88"/>
    <s v="Asia"/>
    <s v="Asia Emiratos Arabes Unidos"/>
    <x v="24"/>
    <x v="3"/>
    <x v="7"/>
    <s v="No reportado"/>
    <n v="2024"/>
    <n v="30420"/>
    <n v="7800"/>
    <s v="Ltr."/>
  </r>
  <r>
    <x v="0"/>
    <x v="1"/>
    <x v="2"/>
    <s v="Asia"/>
    <x v="88"/>
    <s v="Asia"/>
    <s v="Asia Emiratos Arabes Unidos"/>
    <x v="25"/>
    <x v="5"/>
    <x v="8"/>
    <s v="No reportado"/>
    <n v="2024"/>
    <n v="92703.710400000011"/>
    <n v="8667.9200000000019"/>
    <s v="Kgr."/>
  </r>
  <r>
    <x v="0"/>
    <x v="1"/>
    <x v="2"/>
    <s v="Asia"/>
    <x v="88"/>
    <s v="Asia"/>
    <s v="Asia Emiratos Arabes Unidos"/>
    <x v="49"/>
    <x v="0"/>
    <x v="14"/>
    <s v="No reportado"/>
    <n v="2024"/>
    <n v="578.81999999999994"/>
    <n v="66"/>
    <s v="Kgr."/>
  </r>
  <r>
    <x v="0"/>
    <x v="1"/>
    <x v="2"/>
    <s v="Asia"/>
    <x v="88"/>
    <s v="Asia"/>
    <s v="Asia Emiratos Arabes Unidos"/>
    <x v="58"/>
    <x v="2"/>
    <x v="11"/>
    <s v="No reportado"/>
    <n v="2024"/>
    <n v="551.16"/>
    <n v="18"/>
    <s v="Kgr."/>
  </r>
  <r>
    <x v="0"/>
    <x v="1"/>
    <x v="2"/>
    <s v="Asia"/>
    <x v="89"/>
    <s v="Asia"/>
    <s v="Asia Turquia"/>
    <x v="17"/>
    <x v="9"/>
    <x v="4"/>
    <s v="No reportado"/>
    <n v="2024"/>
    <n v="24383.68"/>
    <n v="1523.98"/>
    <s v="Kgr."/>
  </r>
  <r>
    <x v="0"/>
    <x v="1"/>
    <x v="2"/>
    <s v="Asia"/>
    <x v="90"/>
    <s v="Asia"/>
    <s v="Asia - Resto Asia"/>
    <x v="2"/>
    <x v="2"/>
    <x v="1"/>
    <s v="No reportado"/>
    <n v="2024"/>
    <n v="46800"/>
    <n v="18720"/>
    <s v="Kgr."/>
  </r>
  <r>
    <x v="0"/>
    <x v="1"/>
    <x v="2"/>
    <s v="Asia"/>
    <x v="90"/>
    <s v="Asia"/>
    <s v="Asia - Resto Asia"/>
    <x v="56"/>
    <x v="10"/>
    <x v="4"/>
    <s v="No reportado"/>
    <n v="2024"/>
    <n v="936.23599999999988"/>
    <n v="115.3"/>
    <s v="Kgr."/>
  </r>
  <r>
    <x v="0"/>
    <x v="1"/>
    <x v="2"/>
    <s v="Asia"/>
    <x v="90"/>
    <s v="Asia"/>
    <s v="Asia - Resto Asia"/>
    <x v="90"/>
    <x v="3"/>
    <x v="0"/>
    <s v="No reportado"/>
    <n v="2024"/>
    <n v="451000"/>
    <n v="41000"/>
    <s v="Kgr."/>
  </r>
  <r>
    <x v="0"/>
    <x v="1"/>
    <x v="2"/>
    <s v="Asia"/>
    <x v="90"/>
    <s v="Asia"/>
    <s v="Asia - Resto Asia"/>
    <x v="8"/>
    <x v="4"/>
    <x v="2"/>
    <s v="No reportado"/>
    <n v="2024"/>
    <n v="2640"/>
    <n v="2000"/>
    <s v="Kgr."/>
  </r>
  <r>
    <x v="0"/>
    <x v="1"/>
    <x v="2"/>
    <s v="Asia"/>
    <x v="90"/>
    <s v="Asia"/>
    <s v="Asia - Resto Asia"/>
    <x v="9"/>
    <x v="2"/>
    <x v="0"/>
    <s v="No reportado"/>
    <n v="2024"/>
    <n v="19360"/>
    <n v="2420"/>
    <s v="Kgr."/>
  </r>
  <r>
    <x v="0"/>
    <x v="1"/>
    <x v="2"/>
    <s v="Asia"/>
    <x v="90"/>
    <s v="Asia"/>
    <s v="Asia - Resto Asia"/>
    <x v="10"/>
    <x v="3"/>
    <x v="3"/>
    <s v="No reportado"/>
    <n v="2024"/>
    <n v="23284.799999999999"/>
    <n v="504"/>
    <s v="Kgr."/>
  </r>
  <r>
    <x v="0"/>
    <x v="1"/>
    <x v="2"/>
    <s v="Asia"/>
    <x v="90"/>
    <s v="Asia"/>
    <s v="Asia - Resto Asia"/>
    <x v="13"/>
    <x v="3"/>
    <x v="0"/>
    <s v="No reportado"/>
    <n v="2024"/>
    <n v="93825.06"/>
    <n v="5277"/>
    <s v="Kgr."/>
  </r>
  <r>
    <x v="0"/>
    <x v="1"/>
    <x v="2"/>
    <s v="Asia"/>
    <x v="90"/>
    <s v="Asia"/>
    <s v="Asia - Resto Asia"/>
    <x v="23"/>
    <x v="2"/>
    <x v="0"/>
    <s v="No reportado"/>
    <n v="2024"/>
    <n v="369600"/>
    <n v="33600"/>
    <s v="Kgr."/>
  </r>
  <r>
    <x v="0"/>
    <x v="1"/>
    <x v="2"/>
    <s v="Asia"/>
    <x v="90"/>
    <s v="Asia"/>
    <s v="Asia - Resto Asia"/>
    <x v="43"/>
    <x v="6"/>
    <x v="4"/>
    <s v="No reportado"/>
    <n v="2024"/>
    <n v="2474.2000000000003"/>
    <n v="139"/>
    <s v="Kgr."/>
  </r>
  <r>
    <x v="0"/>
    <x v="1"/>
    <x v="2"/>
    <s v="Asia"/>
    <x v="90"/>
    <s v="Asia"/>
    <s v="Asia - Resto Asia"/>
    <x v="25"/>
    <x v="5"/>
    <x v="8"/>
    <s v="No reportado"/>
    <n v="2024"/>
    <n v="462223.98920000007"/>
    <n v="51827.040000000001"/>
    <s v="Kgr."/>
  </r>
  <r>
    <x v="0"/>
    <x v="1"/>
    <x v="2"/>
    <s v="Asia"/>
    <x v="90"/>
    <s v="Asia"/>
    <s v="Asia - Resto Asia"/>
    <x v="29"/>
    <x v="4"/>
    <x v="11"/>
    <s v="No reportado"/>
    <n v="2024"/>
    <n v="30201.09"/>
    <n v="1983"/>
    <s v="Kgr."/>
  </r>
  <r>
    <x v="0"/>
    <x v="1"/>
    <x v="2"/>
    <s v="Asia"/>
    <x v="90"/>
    <s v="Asia"/>
    <s v="Asia - Resto Asia"/>
    <x v="52"/>
    <x v="12"/>
    <x v="4"/>
    <s v="No reportado"/>
    <n v="2024"/>
    <n v="983122.20000000007"/>
    <n v="54617.9"/>
    <s v="Kgr."/>
  </r>
  <r>
    <x v="0"/>
    <x v="1"/>
    <x v="2"/>
    <s v="Asia"/>
    <x v="90"/>
    <s v="Asia"/>
    <s v="Asia - Resto Asia"/>
    <x v="58"/>
    <x v="2"/>
    <x v="11"/>
    <s v="No reportado"/>
    <n v="2024"/>
    <n v="704.26"/>
    <n v="23"/>
    <s v="Kgr."/>
  </r>
  <r>
    <x v="0"/>
    <x v="1"/>
    <x v="2"/>
    <s v="Asia"/>
    <x v="90"/>
    <s v="Asia"/>
    <s v="Asia - Resto Asia"/>
    <x v="36"/>
    <x v="4"/>
    <x v="11"/>
    <s v="No reportado"/>
    <n v="2024"/>
    <n v="13066.2"/>
    <n v="854"/>
    <s v="Kgr."/>
  </r>
  <r>
    <x v="0"/>
    <x v="1"/>
    <x v="3"/>
    <s v="Oceanía"/>
    <x v="91"/>
    <s v="Oceanía"/>
    <s v="Oceanía Australia"/>
    <x v="37"/>
    <x v="9"/>
    <x v="15"/>
    <s v="No reportado"/>
    <n v="2024"/>
    <n v="70680"/>
    <n v="14.135999999999999"/>
    <s v="Kgr."/>
  </r>
  <r>
    <x v="0"/>
    <x v="1"/>
    <x v="3"/>
    <s v="Oceanía"/>
    <x v="91"/>
    <s v="Oceanía"/>
    <s v="Oceanía Australia"/>
    <x v="38"/>
    <x v="5"/>
    <x v="1"/>
    <s v="No reportado"/>
    <n v="2024"/>
    <n v="52240.4"/>
    <n v="21410"/>
    <s v="Kgr."/>
  </r>
  <r>
    <x v="0"/>
    <x v="1"/>
    <x v="3"/>
    <s v="Oceanía"/>
    <x v="91"/>
    <s v="Oceanía"/>
    <s v="Oceanía Australia"/>
    <x v="11"/>
    <x v="1"/>
    <x v="4"/>
    <s v="No reportado"/>
    <n v="2024"/>
    <n v="10310.539999999999"/>
    <n v="1085.32"/>
    <s v="Kgr."/>
  </r>
  <r>
    <x v="0"/>
    <x v="1"/>
    <x v="3"/>
    <s v="Oceanía"/>
    <x v="91"/>
    <s v="Oceanía"/>
    <s v="Oceanía Australia"/>
    <x v="13"/>
    <x v="3"/>
    <x v="0"/>
    <s v="No reportado"/>
    <n v="2024"/>
    <n v="19469.099999999999"/>
    <n v="1095"/>
    <s v="Kgr."/>
  </r>
  <r>
    <x v="0"/>
    <x v="1"/>
    <x v="3"/>
    <s v="Oceanía"/>
    <x v="91"/>
    <s v="Oceanía"/>
    <s v="Oceanía Australia"/>
    <x v="15"/>
    <x v="7"/>
    <x v="4"/>
    <s v="No reportado"/>
    <n v="2024"/>
    <n v="169414"/>
    <n v="12101"/>
    <s v="Kgr."/>
  </r>
  <r>
    <x v="0"/>
    <x v="1"/>
    <x v="3"/>
    <s v="Oceanía"/>
    <x v="91"/>
    <s v="Oceanía"/>
    <s v="Oceanía Australia"/>
    <x v="17"/>
    <x v="9"/>
    <x v="4"/>
    <s v="No reportado"/>
    <n v="2024"/>
    <n v="3527231.84"/>
    <n v="220451.99"/>
    <s v="Kgr."/>
  </r>
  <r>
    <x v="0"/>
    <x v="1"/>
    <x v="3"/>
    <s v="Oceanía"/>
    <x v="91"/>
    <s v="Oceanía"/>
    <s v="Oceanía Australia"/>
    <x v="18"/>
    <x v="10"/>
    <x v="4"/>
    <s v="No reportado"/>
    <n v="2024"/>
    <n v="31500"/>
    <n v="3500"/>
    <s v="Kgr."/>
  </r>
  <r>
    <x v="0"/>
    <x v="1"/>
    <x v="3"/>
    <s v="Oceanía"/>
    <x v="91"/>
    <s v="Oceanía"/>
    <s v="Oceanía Australia"/>
    <x v="24"/>
    <x v="3"/>
    <x v="7"/>
    <s v="No reportado"/>
    <n v="2024"/>
    <n v="97110"/>
    <n v="24900"/>
    <s v="Ltr."/>
  </r>
  <r>
    <x v="0"/>
    <x v="1"/>
    <x v="3"/>
    <s v="Oceanía"/>
    <x v="91"/>
    <s v="Oceanía"/>
    <s v="Oceanía Australia"/>
    <x v="44"/>
    <x v="3"/>
    <x v="7"/>
    <s v="No reportado"/>
    <n v="2024"/>
    <n v="7121.0054399999999"/>
    <n v="364.8"/>
    <s v="Ltr."/>
  </r>
  <r>
    <x v="0"/>
    <x v="1"/>
    <x v="3"/>
    <s v="Oceanía"/>
    <x v="91"/>
    <s v="Oceanía"/>
    <s v="Oceanía Australia"/>
    <x v="25"/>
    <x v="5"/>
    <x v="8"/>
    <s v="No reportado"/>
    <n v="2024"/>
    <n v="3295781.8294000006"/>
    <n v="351718.63000000006"/>
    <s v="Kgr."/>
  </r>
  <r>
    <x v="0"/>
    <x v="1"/>
    <x v="3"/>
    <s v="Oceanía"/>
    <x v="91"/>
    <s v="Oceanía"/>
    <s v="Oceanía Australia"/>
    <x v="45"/>
    <x v="5"/>
    <x v="12"/>
    <s v="No reportado"/>
    <n v="2024"/>
    <n v="6749.58"/>
    <n v="4891"/>
    <s v="Kgr."/>
  </r>
  <r>
    <x v="0"/>
    <x v="1"/>
    <x v="3"/>
    <s v="Oceanía"/>
    <x v="91"/>
    <s v="Oceanía"/>
    <s v="Oceanía Australia"/>
    <x v="50"/>
    <x v="5"/>
    <x v="9"/>
    <s v="En conserva"/>
    <n v="2024"/>
    <n v="198800"/>
    <n v="10000"/>
    <s v="Kgr."/>
  </r>
  <r>
    <x v="0"/>
    <x v="1"/>
    <x v="3"/>
    <s v="Oceanía"/>
    <x v="91"/>
    <s v="Oceanía"/>
    <s v="Oceanía Australia"/>
    <x v="29"/>
    <x v="4"/>
    <x v="11"/>
    <s v="No reportado"/>
    <n v="2024"/>
    <n v="24474.61"/>
    <n v="1607"/>
    <s v="Kgr."/>
  </r>
  <r>
    <x v="0"/>
    <x v="1"/>
    <x v="3"/>
    <s v="Oceanía"/>
    <x v="91"/>
    <s v="Oceanía"/>
    <s v="Oceanía Australia"/>
    <x v="30"/>
    <x v="3"/>
    <x v="12"/>
    <s v="No reportado"/>
    <n v="2024"/>
    <n v="71.5"/>
    <n v="13"/>
    <s v="Kgr."/>
  </r>
  <r>
    <x v="0"/>
    <x v="1"/>
    <x v="3"/>
    <s v="Oceanía"/>
    <x v="91"/>
    <s v="Oceanía"/>
    <s v="Oceanía Australia"/>
    <x v="31"/>
    <x v="3"/>
    <x v="13"/>
    <s v="No reportado"/>
    <n v="2024"/>
    <n v="2820"/>
    <n v="80"/>
    <s v="Kgr."/>
  </r>
  <r>
    <x v="0"/>
    <x v="1"/>
    <x v="3"/>
    <s v="Oceanía"/>
    <x v="91"/>
    <s v="Oceanía"/>
    <s v="Oceanía Australia"/>
    <x v="33"/>
    <x v="3"/>
    <x v="12"/>
    <s v="No reportado"/>
    <n v="2024"/>
    <n v="560.5"/>
    <n v="95"/>
    <s v="Kgr."/>
  </r>
  <r>
    <x v="0"/>
    <x v="1"/>
    <x v="3"/>
    <s v="Oceanía"/>
    <x v="91"/>
    <s v="Oceanía"/>
    <s v="Oceanía Australia"/>
    <x v="52"/>
    <x v="12"/>
    <x v="4"/>
    <s v="No reportado"/>
    <n v="2024"/>
    <n v="4788"/>
    <n v="266"/>
    <s v="Kgr."/>
  </r>
  <r>
    <x v="0"/>
    <x v="1"/>
    <x v="3"/>
    <s v="Oceanía"/>
    <x v="91"/>
    <s v="Oceanía"/>
    <s v="Oceanía Australia"/>
    <x v="34"/>
    <x v="12"/>
    <x v="4"/>
    <s v="No reportado"/>
    <n v="2024"/>
    <n v="15000"/>
    <n v="1500"/>
    <s v="Kgr."/>
  </r>
  <r>
    <x v="0"/>
    <x v="1"/>
    <x v="3"/>
    <s v="Oceanía"/>
    <x v="91"/>
    <s v="Oceanía"/>
    <s v="Oceanía Australia"/>
    <x v="58"/>
    <x v="2"/>
    <x v="11"/>
    <s v="No reportado"/>
    <n v="2024"/>
    <n v="551.16"/>
    <n v="18"/>
    <s v="Kgr."/>
  </r>
  <r>
    <x v="0"/>
    <x v="1"/>
    <x v="3"/>
    <s v="Oceanía"/>
    <x v="91"/>
    <s v="Oceanía"/>
    <s v="Oceanía Australia"/>
    <x v="36"/>
    <x v="4"/>
    <x v="11"/>
    <s v="No reportado"/>
    <n v="2024"/>
    <n v="32558.400000000001"/>
    <n v="2128"/>
    <s v="Kgr."/>
  </r>
  <r>
    <x v="0"/>
    <x v="1"/>
    <x v="3"/>
    <s v="Oceanía"/>
    <x v="92"/>
    <s v="Oceanía"/>
    <s v="Oceanía Polinesia francesa"/>
    <x v="25"/>
    <x v="5"/>
    <x v="8"/>
    <s v="No reportado"/>
    <n v="2024"/>
    <n v="68958.103199999998"/>
    <n v="6420.68"/>
    <s v="Kgr."/>
  </r>
  <r>
    <x v="0"/>
    <x v="1"/>
    <x v="3"/>
    <s v="Oceanía"/>
    <x v="93"/>
    <s v="Oceanía"/>
    <s v="Oceanía Nueva Caledonia"/>
    <x v="25"/>
    <x v="5"/>
    <x v="8"/>
    <s v="No reportado"/>
    <n v="2024"/>
    <n v="22824.648000000005"/>
    <n v="2125.2000000000003"/>
    <s v="Kgr."/>
  </r>
  <r>
    <x v="0"/>
    <x v="1"/>
    <x v="3"/>
    <s v="Oceanía"/>
    <x v="94"/>
    <s v="Oceanía"/>
    <s v="Oceanía Nueva Zelanda"/>
    <x v="57"/>
    <x v="3"/>
    <x v="16"/>
    <s v="No reportado"/>
    <n v="2024"/>
    <n v="675"/>
    <n v="150"/>
    <s v="Kgr."/>
  </r>
  <r>
    <x v="0"/>
    <x v="1"/>
    <x v="3"/>
    <s v="Oceanía"/>
    <x v="94"/>
    <s v="Oceanía"/>
    <s v="Oceanía Nueva Zelanda"/>
    <x v="13"/>
    <x v="3"/>
    <x v="0"/>
    <s v="No reportado"/>
    <n v="2024"/>
    <n v="1084.58"/>
    <n v="61"/>
    <s v="Kgr."/>
  </r>
  <r>
    <x v="0"/>
    <x v="1"/>
    <x v="3"/>
    <s v="Oceanía"/>
    <x v="94"/>
    <s v="Oceanía"/>
    <s v="Oceanía Nueva Zelanda"/>
    <x v="17"/>
    <x v="9"/>
    <x v="4"/>
    <s v="No reportado"/>
    <n v="2024"/>
    <n v="79113.119999999995"/>
    <n v="4944.57"/>
    <s v="Kgr."/>
  </r>
  <r>
    <x v="0"/>
    <x v="1"/>
    <x v="3"/>
    <s v="Oceanía"/>
    <x v="94"/>
    <s v="Oceanía"/>
    <s v="Oceanía Nueva Zelanda"/>
    <x v="24"/>
    <x v="3"/>
    <x v="7"/>
    <s v="No reportado"/>
    <n v="2024"/>
    <n v="33930"/>
    <n v="8700"/>
    <s v="Ltr."/>
  </r>
  <r>
    <x v="0"/>
    <x v="1"/>
    <x v="3"/>
    <s v="Oceanía"/>
    <x v="94"/>
    <s v="Oceanía"/>
    <s v="Oceanía Nueva Zelanda"/>
    <x v="25"/>
    <x v="5"/>
    <x v="8"/>
    <s v="No reportado"/>
    <n v="2024"/>
    <n v="23239.641600000003"/>
    <n v="2163.84"/>
    <s v="Kgr."/>
  </r>
  <r>
    <x v="0"/>
    <x v="1"/>
    <x v="3"/>
    <s v="Oceanía"/>
    <x v="94"/>
    <s v="Oceanía"/>
    <s v="Oceanía Nueva Zelanda"/>
    <x v="45"/>
    <x v="5"/>
    <x v="12"/>
    <s v="No reportado"/>
    <n v="2024"/>
    <n v="1431.06"/>
    <n v="1037"/>
    <s v="Kgr."/>
  </r>
  <r>
    <x v="0"/>
    <x v="1"/>
    <x v="3"/>
    <s v="Oceanía"/>
    <x v="95"/>
    <s v="Oceanía"/>
    <s v="Oceanía - Resto Oceanía"/>
    <x v="13"/>
    <x v="3"/>
    <x v="0"/>
    <s v="No reportado"/>
    <n v="2024"/>
    <n v="533.4"/>
    <n v="30"/>
    <s v="Kgr."/>
  </r>
  <r>
    <x v="0"/>
    <x v="1"/>
    <x v="3"/>
    <s v="Oceanía"/>
    <x v="95"/>
    <s v="Oceanía"/>
    <s v="Oceanía - Resto Oceanía"/>
    <x v="29"/>
    <x v="4"/>
    <x v="11"/>
    <s v="No reportado"/>
    <n v="2024"/>
    <n v="113402.58"/>
    <n v="7446"/>
    <s v="Kgr."/>
  </r>
  <r>
    <x v="0"/>
    <x v="1"/>
    <x v="3"/>
    <s v="Oceanía"/>
    <x v="95"/>
    <s v="Oceanía"/>
    <s v="Oceanía - Resto Oceanía"/>
    <x v="52"/>
    <x v="12"/>
    <x v="4"/>
    <s v="No reportado"/>
    <n v="2024"/>
    <n v="4122"/>
    <n v="229"/>
    <s v="Kgr."/>
  </r>
  <r>
    <x v="0"/>
    <x v="1"/>
    <x v="3"/>
    <s v="Oceanía"/>
    <x v="95"/>
    <s v="Oceanía"/>
    <s v="Oceanía - Resto Oceanía"/>
    <x v="36"/>
    <x v="4"/>
    <x v="11"/>
    <s v="No reportado"/>
    <n v="2024"/>
    <n v="251118.90000000002"/>
    <n v="16413"/>
    <s v="Kgr."/>
  </r>
  <r>
    <x v="0"/>
    <x v="1"/>
    <x v="4"/>
    <s v="América N"/>
    <x v="96"/>
    <s v="América Norte"/>
    <s v="América Norte Islas Vírgenes (u.k.)"/>
    <x v="25"/>
    <x v="5"/>
    <x v="8"/>
    <s v="No reportado"/>
    <n v="2024"/>
    <n v="3319.9488000000001"/>
    <n v="309.12"/>
    <s v="Kgr."/>
  </r>
  <r>
    <x v="0"/>
    <x v="1"/>
    <x v="4"/>
    <s v="América N"/>
    <x v="97"/>
    <s v="América Norte"/>
    <s v="América Norte Canada"/>
    <x v="54"/>
    <x v="9"/>
    <x v="0"/>
    <s v="No reportado"/>
    <n v="2024"/>
    <n v="31133.43"/>
    <n v="3459.27"/>
    <s v="Kgr."/>
  </r>
  <r>
    <x v="0"/>
    <x v="1"/>
    <x v="4"/>
    <s v="América N"/>
    <x v="97"/>
    <s v="América Norte"/>
    <s v="América Norte Canada"/>
    <x v="37"/>
    <x v="9"/>
    <x v="15"/>
    <s v="No reportado"/>
    <n v="2024"/>
    <n v="112030"/>
    <n v="22.405999999999999"/>
    <s v="Kgr."/>
  </r>
  <r>
    <x v="0"/>
    <x v="1"/>
    <x v="4"/>
    <s v="América N"/>
    <x v="97"/>
    <s v="América Norte"/>
    <s v="América Norte Canada"/>
    <x v="92"/>
    <x v="6"/>
    <x v="3"/>
    <s v="No reportado"/>
    <n v="2024"/>
    <n v="74448.66"/>
    <n v="2162"/>
    <s v="Kgr."/>
  </r>
  <r>
    <x v="0"/>
    <x v="1"/>
    <x v="4"/>
    <s v="América N"/>
    <x v="97"/>
    <s v="América Norte"/>
    <s v="América Norte Canada"/>
    <x v="3"/>
    <x v="3"/>
    <x v="0"/>
    <s v="No reportado"/>
    <n v="2024"/>
    <n v="40590"/>
    <n v="4100"/>
    <s v="Kgr."/>
  </r>
  <r>
    <x v="0"/>
    <x v="1"/>
    <x v="4"/>
    <s v="América N"/>
    <x v="97"/>
    <s v="América Norte"/>
    <s v="América Norte Canada"/>
    <x v="6"/>
    <x v="5"/>
    <x v="4"/>
    <s v="No reportado"/>
    <n v="2024"/>
    <n v="8787.9750000000004"/>
    <n v="502.17"/>
    <s v="Kgr."/>
  </r>
  <r>
    <x v="0"/>
    <x v="1"/>
    <x v="4"/>
    <s v="América N"/>
    <x v="97"/>
    <s v="América Norte"/>
    <s v="América Norte Canada"/>
    <x v="8"/>
    <x v="4"/>
    <x v="2"/>
    <s v="No reportado"/>
    <n v="2024"/>
    <n v="77880"/>
    <n v="59000"/>
    <s v="Kgr."/>
  </r>
  <r>
    <x v="0"/>
    <x v="1"/>
    <x v="4"/>
    <s v="América N"/>
    <x v="97"/>
    <s v="América Norte"/>
    <s v="América Norte Canada"/>
    <x v="9"/>
    <x v="2"/>
    <x v="0"/>
    <s v="No reportado"/>
    <n v="2024"/>
    <n v="4000"/>
    <n v="500"/>
    <s v="Kgr."/>
  </r>
  <r>
    <x v="0"/>
    <x v="1"/>
    <x v="4"/>
    <s v="América N"/>
    <x v="97"/>
    <s v="América Norte"/>
    <s v="América Norte Canada"/>
    <x v="10"/>
    <x v="3"/>
    <x v="3"/>
    <s v="No reportado"/>
    <n v="2024"/>
    <n v="369.6"/>
    <n v="8"/>
    <s v="Kgr."/>
  </r>
  <r>
    <x v="0"/>
    <x v="1"/>
    <x v="4"/>
    <s v="América N"/>
    <x v="97"/>
    <s v="América Norte"/>
    <s v="América Norte Canada"/>
    <x v="11"/>
    <x v="1"/>
    <x v="4"/>
    <s v="No reportado"/>
    <n v="2024"/>
    <n v="13832.664999999999"/>
    <n v="1456.07"/>
    <s v="Kgr."/>
  </r>
  <r>
    <x v="0"/>
    <x v="1"/>
    <x v="4"/>
    <s v="América N"/>
    <x v="97"/>
    <s v="América Norte"/>
    <s v="América Norte Canada"/>
    <x v="39"/>
    <x v="9"/>
    <x v="0"/>
    <s v="No reportado"/>
    <n v="2024"/>
    <n v="98000"/>
    <n v="7000"/>
    <s v="Kgr."/>
  </r>
  <r>
    <x v="0"/>
    <x v="1"/>
    <x v="4"/>
    <s v="América N"/>
    <x v="97"/>
    <s v="América Norte"/>
    <s v="América Norte Canada"/>
    <x v="40"/>
    <x v="4"/>
    <x v="2"/>
    <s v="No reportado"/>
    <n v="2024"/>
    <n v="249181.9"/>
    <n v="69410"/>
    <s v="Kgr."/>
  </r>
  <r>
    <x v="0"/>
    <x v="1"/>
    <x v="4"/>
    <s v="América N"/>
    <x v="97"/>
    <s v="América Norte"/>
    <s v="América Norte Canada"/>
    <x v="13"/>
    <x v="3"/>
    <x v="0"/>
    <s v="No reportado"/>
    <n v="2024"/>
    <n v="47186.341999999997"/>
    <n v="2653.9"/>
    <s v="Kgr."/>
  </r>
  <r>
    <x v="0"/>
    <x v="1"/>
    <x v="4"/>
    <s v="América N"/>
    <x v="97"/>
    <s v="América Norte"/>
    <s v="América Norte Canada"/>
    <x v="14"/>
    <x v="0"/>
    <x v="4"/>
    <s v="No reportado"/>
    <n v="2024"/>
    <n v="198.88"/>
    <n v="11"/>
    <s v="Kgr."/>
  </r>
  <r>
    <x v="0"/>
    <x v="1"/>
    <x v="4"/>
    <s v="América N"/>
    <x v="97"/>
    <s v="América Norte"/>
    <s v="América Norte Canada"/>
    <x v="15"/>
    <x v="7"/>
    <x v="4"/>
    <s v="No reportado"/>
    <n v="2024"/>
    <n v="5446"/>
    <n v="389"/>
    <s v="Kgr."/>
  </r>
  <r>
    <x v="0"/>
    <x v="1"/>
    <x v="4"/>
    <s v="América N"/>
    <x v="97"/>
    <s v="América Norte"/>
    <s v="América Norte Canada"/>
    <x v="16"/>
    <x v="8"/>
    <x v="4"/>
    <s v="No reportado"/>
    <n v="2024"/>
    <n v="998.47"/>
    <n v="90.77"/>
    <s v="Kgr."/>
  </r>
  <r>
    <x v="0"/>
    <x v="1"/>
    <x v="4"/>
    <s v="América N"/>
    <x v="97"/>
    <s v="América Norte"/>
    <s v="América Norte Canada"/>
    <x v="17"/>
    <x v="9"/>
    <x v="4"/>
    <s v="No reportado"/>
    <n v="2024"/>
    <n v="6304716"/>
    <n v="394044.75"/>
    <s v="Kgr."/>
  </r>
  <r>
    <x v="0"/>
    <x v="1"/>
    <x v="4"/>
    <s v="América N"/>
    <x v="97"/>
    <s v="América Norte"/>
    <s v="América Norte Canada"/>
    <x v="18"/>
    <x v="10"/>
    <x v="4"/>
    <s v="No reportado"/>
    <n v="2024"/>
    <n v="9000"/>
    <n v="1000"/>
    <s v="Kgr."/>
  </r>
  <r>
    <x v="0"/>
    <x v="1"/>
    <x v="4"/>
    <s v="América N"/>
    <x v="97"/>
    <s v="América Norte"/>
    <s v="América Norte Canada"/>
    <x v="20"/>
    <x v="3"/>
    <x v="0"/>
    <s v="No reportado"/>
    <n v="2024"/>
    <n v="72800"/>
    <n v="8000"/>
    <s v="Kgr."/>
  </r>
  <r>
    <x v="0"/>
    <x v="1"/>
    <x v="4"/>
    <s v="América N"/>
    <x v="97"/>
    <s v="América Norte"/>
    <s v="América Norte Canada"/>
    <x v="23"/>
    <x v="2"/>
    <x v="0"/>
    <s v="No reportado"/>
    <n v="2024"/>
    <n v="22330"/>
    <n v="2030"/>
    <s v="Kgr."/>
  </r>
  <r>
    <x v="0"/>
    <x v="1"/>
    <x v="4"/>
    <s v="América N"/>
    <x v="97"/>
    <s v="América Norte"/>
    <s v="América Norte Canada"/>
    <x v="24"/>
    <x v="3"/>
    <x v="7"/>
    <s v="No reportado"/>
    <n v="2024"/>
    <n v="23790"/>
    <n v="6100"/>
    <s v="Ltr."/>
  </r>
  <r>
    <x v="0"/>
    <x v="1"/>
    <x v="4"/>
    <s v="América N"/>
    <x v="97"/>
    <s v="América Norte"/>
    <s v="América Norte Canada"/>
    <x v="44"/>
    <x v="3"/>
    <x v="7"/>
    <s v="No reportado"/>
    <n v="2024"/>
    <n v="31974.251400000001"/>
    <n v="1638"/>
    <s v="Ltr."/>
  </r>
  <r>
    <x v="0"/>
    <x v="1"/>
    <x v="4"/>
    <s v="América N"/>
    <x v="97"/>
    <s v="América Norte"/>
    <s v="América Norte Canada"/>
    <x v="25"/>
    <x v="5"/>
    <x v="8"/>
    <s v="No reportado"/>
    <n v="2024"/>
    <n v="477160.82520000002"/>
    <n v="48573.48"/>
    <s v="Kgr."/>
  </r>
  <r>
    <x v="0"/>
    <x v="1"/>
    <x v="4"/>
    <s v="América N"/>
    <x v="97"/>
    <s v="América Norte"/>
    <s v="América Norte Canada"/>
    <x v="45"/>
    <x v="5"/>
    <x v="12"/>
    <s v="No reportado"/>
    <n v="2024"/>
    <n v="4512.5999999999995"/>
    <n v="3270"/>
    <s v="Kgr."/>
  </r>
  <r>
    <x v="0"/>
    <x v="1"/>
    <x v="4"/>
    <s v="América N"/>
    <x v="97"/>
    <s v="América Norte"/>
    <s v="América Norte Canada"/>
    <x v="29"/>
    <x v="4"/>
    <x v="11"/>
    <s v="No reportado"/>
    <n v="2024"/>
    <n v="4949.75"/>
    <n v="325"/>
    <s v="Kgr."/>
  </r>
  <r>
    <x v="0"/>
    <x v="1"/>
    <x v="4"/>
    <s v="América N"/>
    <x v="97"/>
    <s v="América Norte"/>
    <s v="América Norte Canada"/>
    <x v="31"/>
    <x v="3"/>
    <x v="13"/>
    <s v="No reportado"/>
    <n v="2024"/>
    <n v="1410"/>
    <n v="40"/>
    <s v="Kgr."/>
  </r>
  <r>
    <x v="0"/>
    <x v="1"/>
    <x v="4"/>
    <s v="América N"/>
    <x v="97"/>
    <s v="América Norte"/>
    <s v="América Norte Canada"/>
    <x v="52"/>
    <x v="12"/>
    <x v="4"/>
    <s v="No reportado"/>
    <n v="2024"/>
    <n v="16902"/>
    <n v="939"/>
    <s v="Kgr."/>
  </r>
  <r>
    <x v="0"/>
    <x v="1"/>
    <x v="4"/>
    <s v="América N"/>
    <x v="97"/>
    <s v="América Norte"/>
    <s v="América Norte Canada"/>
    <x v="34"/>
    <x v="12"/>
    <x v="4"/>
    <s v="No reportado"/>
    <n v="2024"/>
    <n v="2500"/>
    <n v="250"/>
    <s v="Kgr."/>
  </r>
  <r>
    <x v="0"/>
    <x v="1"/>
    <x v="4"/>
    <s v="América N"/>
    <x v="97"/>
    <s v="América Norte"/>
    <s v="América Norte Canada"/>
    <x v="36"/>
    <x v="4"/>
    <x v="11"/>
    <s v="No reportado"/>
    <n v="2024"/>
    <n v="4482.9000000000005"/>
    <n v="293"/>
    <s v="Kgr."/>
  </r>
  <r>
    <x v="0"/>
    <x v="1"/>
    <x v="4"/>
    <s v="América N"/>
    <x v="98"/>
    <s v="América Norte"/>
    <s v="América Norte Islas Caiman"/>
    <x v="70"/>
    <x v="2"/>
    <x v="4"/>
    <s v="No reportado"/>
    <n v="2024"/>
    <n v="4179.1898000000001"/>
    <n v="498.71"/>
    <s v="Kgr."/>
  </r>
  <r>
    <x v="0"/>
    <x v="1"/>
    <x v="4"/>
    <s v="América N"/>
    <x v="98"/>
    <s v="América Norte"/>
    <s v="América Norte Islas Caiman"/>
    <x v="25"/>
    <x v="5"/>
    <x v="8"/>
    <s v="No reportado"/>
    <n v="2024"/>
    <n v="22962.979199999998"/>
    <n v="2138.08"/>
    <s v="Kgr."/>
  </r>
  <r>
    <x v="0"/>
    <x v="1"/>
    <x v="4"/>
    <s v="América N"/>
    <x v="99"/>
    <s v="América Norte"/>
    <s v="América Norte Costa Rica"/>
    <x v="3"/>
    <x v="3"/>
    <x v="0"/>
    <s v="No reportado"/>
    <n v="2024"/>
    <n v="495"/>
    <n v="50"/>
    <s v="Kgr."/>
  </r>
  <r>
    <x v="0"/>
    <x v="1"/>
    <x v="4"/>
    <s v="América N"/>
    <x v="99"/>
    <s v="América Norte"/>
    <s v="América Norte Costa Rica"/>
    <x v="17"/>
    <x v="9"/>
    <x v="4"/>
    <s v="No reportado"/>
    <n v="2024"/>
    <n v="174192"/>
    <n v="10887"/>
    <s v="Kgr."/>
  </r>
  <r>
    <x v="0"/>
    <x v="1"/>
    <x v="4"/>
    <s v="América N"/>
    <x v="99"/>
    <s v="América Norte"/>
    <s v="América Norte Costa Rica"/>
    <x v="25"/>
    <x v="5"/>
    <x v="8"/>
    <s v="No reportado"/>
    <n v="2024"/>
    <n v="502921.43460000004"/>
    <n v="59014.54"/>
    <s v="Kgr."/>
  </r>
  <r>
    <x v="0"/>
    <x v="1"/>
    <x v="4"/>
    <s v="América N"/>
    <x v="100"/>
    <s v="América Norte"/>
    <s v="América Norte Cuba"/>
    <x v="11"/>
    <x v="1"/>
    <x v="4"/>
    <s v="No reportado"/>
    <n v="2024"/>
    <n v="2346.5"/>
    <n v="247"/>
    <s v="Kgr."/>
  </r>
  <r>
    <x v="0"/>
    <x v="1"/>
    <x v="4"/>
    <s v="América N"/>
    <x v="100"/>
    <s v="América Norte"/>
    <s v="América Norte Cuba"/>
    <x v="17"/>
    <x v="9"/>
    <x v="4"/>
    <s v="No reportado"/>
    <n v="2024"/>
    <n v="4196.4799999999996"/>
    <n v="262.27999999999997"/>
    <s v="Kgr."/>
  </r>
  <r>
    <x v="0"/>
    <x v="1"/>
    <x v="4"/>
    <s v="América N"/>
    <x v="100"/>
    <s v="América Norte"/>
    <s v="América Norte Cuba"/>
    <x v="42"/>
    <x v="13"/>
    <x v="4"/>
    <s v="No reportado"/>
    <n v="2024"/>
    <n v="32400"/>
    <n v="2000"/>
    <s v="Kgr."/>
  </r>
  <r>
    <x v="0"/>
    <x v="1"/>
    <x v="4"/>
    <s v="América N"/>
    <x v="100"/>
    <s v="América Norte"/>
    <s v="América Norte Cuba"/>
    <x v="25"/>
    <x v="5"/>
    <x v="8"/>
    <s v="No reportado"/>
    <n v="2024"/>
    <n v="1295264.1912"/>
    <n v="120601.88"/>
    <s v="Kgr."/>
  </r>
  <r>
    <x v="0"/>
    <x v="1"/>
    <x v="4"/>
    <s v="América N"/>
    <x v="100"/>
    <s v="América Norte"/>
    <s v="América Norte Cuba"/>
    <x v="88"/>
    <x v="8"/>
    <x v="21"/>
    <s v="No reportado"/>
    <n v="2024"/>
    <n v="97125"/>
    <n v="55500"/>
    <s v="Kgr."/>
  </r>
  <r>
    <x v="0"/>
    <x v="1"/>
    <x v="4"/>
    <s v="América N"/>
    <x v="100"/>
    <s v="América Norte"/>
    <s v="América Norte Cuba"/>
    <x v="29"/>
    <x v="4"/>
    <x v="11"/>
    <s v="No reportado"/>
    <n v="2024"/>
    <n v="362930.9"/>
    <n v="23830"/>
    <s v="Kgr."/>
  </r>
  <r>
    <x v="0"/>
    <x v="1"/>
    <x v="4"/>
    <s v="América N"/>
    <x v="100"/>
    <s v="América Norte"/>
    <s v="América Norte Cuba"/>
    <x v="36"/>
    <x v="4"/>
    <x v="11"/>
    <s v="No reportado"/>
    <n v="2024"/>
    <n v="362319.3"/>
    <n v="23681"/>
    <s v="Kgr."/>
  </r>
  <r>
    <x v="0"/>
    <x v="1"/>
    <x v="4"/>
    <s v="América N"/>
    <x v="101"/>
    <s v="América Norte"/>
    <s v="América Norte Republica Dominicana"/>
    <x v="54"/>
    <x v="9"/>
    <x v="0"/>
    <s v="No reportado"/>
    <n v="2024"/>
    <n v="3019.41"/>
    <n v="335.49"/>
    <s v="Kgr."/>
  </r>
  <r>
    <x v="0"/>
    <x v="1"/>
    <x v="4"/>
    <s v="América N"/>
    <x v="101"/>
    <s v="América Norte"/>
    <s v="América Norte Republica Dominicana"/>
    <x v="1"/>
    <x v="1"/>
    <x v="0"/>
    <s v="No reportado"/>
    <n v="2024"/>
    <n v="22690.799999999999"/>
    <n v="1485"/>
    <s v="Kgr."/>
  </r>
  <r>
    <x v="0"/>
    <x v="1"/>
    <x v="4"/>
    <s v="América N"/>
    <x v="101"/>
    <s v="América Norte"/>
    <s v="América Norte Republica Dominicana"/>
    <x v="11"/>
    <x v="1"/>
    <x v="4"/>
    <s v="No reportado"/>
    <n v="2024"/>
    <n v="301112"/>
    <n v="31696"/>
    <s v="Kgr."/>
  </r>
  <r>
    <x v="0"/>
    <x v="1"/>
    <x v="4"/>
    <s v="América N"/>
    <x v="101"/>
    <s v="América Norte"/>
    <s v="América Norte Republica Dominicana"/>
    <x v="15"/>
    <x v="7"/>
    <x v="4"/>
    <s v="No reportado"/>
    <n v="2024"/>
    <n v="33138"/>
    <n v="2367"/>
    <s v="Kgr."/>
  </r>
  <r>
    <x v="0"/>
    <x v="1"/>
    <x v="4"/>
    <s v="América N"/>
    <x v="101"/>
    <s v="América Norte"/>
    <s v="América Norte Republica Dominicana"/>
    <x v="17"/>
    <x v="9"/>
    <x v="4"/>
    <s v="No reportado"/>
    <n v="2024"/>
    <n v="289709.44"/>
    <n v="18106.84"/>
    <s v="Kgr."/>
  </r>
  <r>
    <x v="0"/>
    <x v="1"/>
    <x v="4"/>
    <s v="América N"/>
    <x v="101"/>
    <s v="América Norte"/>
    <s v="América Norte Republica Dominicana"/>
    <x v="41"/>
    <x v="10"/>
    <x v="4"/>
    <s v="No reportado"/>
    <n v="2024"/>
    <n v="24192"/>
    <n v="3024"/>
    <s v="Kgr."/>
  </r>
  <r>
    <x v="0"/>
    <x v="1"/>
    <x v="4"/>
    <s v="América N"/>
    <x v="101"/>
    <s v="América Norte"/>
    <s v="América Norte Republica Dominicana"/>
    <x v="20"/>
    <x v="3"/>
    <x v="0"/>
    <s v="No reportado"/>
    <n v="2024"/>
    <n v="4550"/>
    <n v="500"/>
    <s v="Kgr."/>
  </r>
  <r>
    <x v="0"/>
    <x v="1"/>
    <x v="4"/>
    <s v="América N"/>
    <x v="101"/>
    <s v="América Norte"/>
    <s v="América Norte Republica Dominicana"/>
    <x v="25"/>
    <x v="5"/>
    <x v="8"/>
    <s v="No reportado"/>
    <n v="2024"/>
    <n v="483899.83878765436"/>
    <n v="53193.287777777783"/>
    <s v="Kgr."/>
  </r>
  <r>
    <x v="0"/>
    <x v="1"/>
    <x v="4"/>
    <s v="América N"/>
    <x v="101"/>
    <s v="América Norte"/>
    <s v="América Norte Republica Dominicana"/>
    <x v="45"/>
    <x v="5"/>
    <x v="12"/>
    <s v="No reportado"/>
    <n v="2024"/>
    <n v="389.15999999999997"/>
    <n v="282"/>
    <s v="Kgr."/>
  </r>
  <r>
    <x v="0"/>
    <x v="1"/>
    <x v="4"/>
    <s v="América N"/>
    <x v="101"/>
    <s v="América Norte"/>
    <s v="América Norte Republica Dominicana"/>
    <x v="53"/>
    <x v="1"/>
    <x v="14"/>
    <s v="No reportado"/>
    <n v="2024"/>
    <n v="363.84"/>
    <n v="48"/>
    <s v="Kgr."/>
  </r>
  <r>
    <x v="0"/>
    <x v="1"/>
    <x v="4"/>
    <s v="América N"/>
    <x v="102"/>
    <s v="América Norte"/>
    <s v="América Norte El Salvador"/>
    <x v="11"/>
    <x v="1"/>
    <x v="4"/>
    <s v="No reportado"/>
    <n v="2024"/>
    <n v="1425"/>
    <n v="150"/>
    <s v="Kgr."/>
  </r>
  <r>
    <x v="0"/>
    <x v="1"/>
    <x v="4"/>
    <s v="América N"/>
    <x v="102"/>
    <s v="América Norte"/>
    <s v="América Norte El Salvador"/>
    <x v="15"/>
    <x v="7"/>
    <x v="4"/>
    <s v="No reportado"/>
    <n v="2024"/>
    <n v="672"/>
    <n v="48"/>
    <s v="Kgr."/>
  </r>
  <r>
    <x v="0"/>
    <x v="1"/>
    <x v="4"/>
    <s v="América N"/>
    <x v="102"/>
    <s v="América Norte"/>
    <s v="América Norte El Salvador"/>
    <x v="17"/>
    <x v="9"/>
    <x v="4"/>
    <s v="No reportado"/>
    <n v="2024"/>
    <n v="27102.880000000001"/>
    <n v="1693.93"/>
    <s v="Kgr."/>
  </r>
  <r>
    <x v="0"/>
    <x v="1"/>
    <x v="4"/>
    <s v="América N"/>
    <x v="102"/>
    <s v="América Norte"/>
    <s v="América Norte El Salvador"/>
    <x v="25"/>
    <x v="5"/>
    <x v="8"/>
    <s v="No reportado"/>
    <n v="2024"/>
    <n v="125732.4936"/>
    <n v="16208.64"/>
    <s v="Kgr."/>
  </r>
  <r>
    <x v="0"/>
    <x v="1"/>
    <x v="4"/>
    <s v="América N"/>
    <x v="103"/>
    <s v="América Norte"/>
    <s v="América Norte Guadalupe"/>
    <x v="25"/>
    <x v="5"/>
    <x v="8"/>
    <s v="No reportado"/>
    <n v="2024"/>
    <n v="465"/>
    <n v="60"/>
    <s v="Kgr."/>
  </r>
  <r>
    <x v="0"/>
    <x v="1"/>
    <x v="4"/>
    <s v="América N"/>
    <x v="104"/>
    <s v="América Norte"/>
    <s v="América Norte Guatemala"/>
    <x v="37"/>
    <x v="9"/>
    <x v="15"/>
    <s v="No reportado"/>
    <n v="2024"/>
    <n v="600"/>
    <n v="0.12"/>
    <s v="Kgr."/>
  </r>
  <r>
    <x v="0"/>
    <x v="1"/>
    <x v="4"/>
    <s v="América N"/>
    <x v="104"/>
    <s v="América Norte"/>
    <s v="América Norte Guatemala"/>
    <x v="6"/>
    <x v="5"/>
    <x v="4"/>
    <s v="No reportado"/>
    <n v="2024"/>
    <n v="2909.7250000000004"/>
    <n v="166.27"/>
    <s v="Kgr."/>
  </r>
  <r>
    <x v="0"/>
    <x v="1"/>
    <x v="4"/>
    <s v="América N"/>
    <x v="104"/>
    <s v="América Norte"/>
    <s v="América Norte Guatemala"/>
    <x v="17"/>
    <x v="9"/>
    <x v="4"/>
    <s v="No reportado"/>
    <n v="2024"/>
    <n v="267551.35999999999"/>
    <n v="16721.96"/>
    <s v="Kgr."/>
  </r>
  <r>
    <x v="0"/>
    <x v="1"/>
    <x v="4"/>
    <s v="América N"/>
    <x v="104"/>
    <s v="América Norte"/>
    <s v="América Norte Guatemala"/>
    <x v="44"/>
    <x v="3"/>
    <x v="7"/>
    <s v="No reportado"/>
    <n v="2024"/>
    <n v="1171.2180000000001"/>
    <n v="60"/>
    <s v="Ltr."/>
  </r>
  <r>
    <x v="0"/>
    <x v="1"/>
    <x v="4"/>
    <s v="América N"/>
    <x v="104"/>
    <s v="América Norte"/>
    <s v="América Norte Guatemala"/>
    <x v="25"/>
    <x v="5"/>
    <x v="8"/>
    <s v="No reportado"/>
    <n v="2024"/>
    <n v="531408.66960000002"/>
    <n v="67411.039999999994"/>
    <s v="Kgr."/>
  </r>
  <r>
    <x v="0"/>
    <x v="1"/>
    <x v="4"/>
    <s v="América N"/>
    <x v="104"/>
    <s v="América Norte"/>
    <s v="América Norte Guatemala"/>
    <x v="49"/>
    <x v="0"/>
    <x v="14"/>
    <s v="No reportado"/>
    <n v="2024"/>
    <n v="1964.48"/>
    <n v="224"/>
    <s v="Kgr."/>
  </r>
  <r>
    <x v="0"/>
    <x v="1"/>
    <x v="4"/>
    <s v="América N"/>
    <x v="104"/>
    <s v="América Norte"/>
    <s v="América Norte Guatemala"/>
    <x v="35"/>
    <x v="2"/>
    <x v="14"/>
    <s v="No reportado"/>
    <n v="2024"/>
    <n v="336.6"/>
    <n v="18"/>
    <s v="Kgr."/>
  </r>
  <r>
    <x v="0"/>
    <x v="1"/>
    <x v="4"/>
    <s v="América N"/>
    <x v="105"/>
    <s v="América Norte"/>
    <s v="América Norte Haiti"/>
    <x v="25"/>
    <x v="5"/>
    <x v="8"/>
    <s v="No reportado"/>
    <n v="2024"/>
    <n v="64751.25"/>
    <n v="8355"/>
    <s v="Kgr."/>
  </r>
  <r>
    <x v="0"/>
    <x v="1"/>
    <x v="4"/>
    <s v="América N"/>
    <x v="106"/>
    <s v="América Norte"/>
    <s v="América Norte Honduras"/>
    <x v="25"/>
    <x v="5"/>
    <x v="8"/>
    <s v="No reportado"/>
    <n v="2024"/>
    <n v="2144.1336000000001"/>
    <n v="199.64000000000001"/>
    <s v="Kgr."/>
  </r>
  <r>
    <x v="0"/>
    <x v="1"/>
    <x v="4"/>
    <s v="América N"/>
    <x v="106"/>
    <s v="América Norte"/>
    <s v="América Norte Honduras"/>
    <x v="49"/>
    <x v="0"/>
    <x v="14"/>
    <s v="No reportado"/>
    <n v="2024"/>
    <n v="473.58"/>
    <n v="54"/>
    <s v="Kgr."/>
  </r>
  <r>
    <x v="0"/>
    <x v="1"/>
    <x v="4"/>
    <s v="América N"/>
    <x v="107"/>
    <s v="América Norte"/>
    <s v="América Norte Jamaica"/>
    <x v="6"/>
    <x v="5"/>
    <x v="4"/>
    <s v="No reportado"/>
    <n v="2024"/>
    <n v="6387.8499999999995"/>
    <n v="365.02"/>
    <s v="Kgr."/>
  </r>
  <r>
    <x v="0"/>
    <x v="1"/>
    <x v="4"/>
    <s v="América N"/>
    <x v="107"/>
    <s v="América Norte"/>
    <s v="América Norte Jamaica"/>
    <x v="17"/>
    <x v="9"/>
    <x v="4"/>
    <s v="No reportado"/>
    <n v="2024"/>
    <n v="8000"/>
    <n v="500"/>
    <s v="Kgr."/>
  </r>
  <r>
    <x v="0"/>
    <x v="1"/>
    <x v="4"/>
    <s v="América N"/>
    <x v="108"/>
    <s v="América Norte"/>
    <s v="América Norte Mexico"/>
    <x v="0"/>
    <x v="0"/>
    <x v="0"/>
    <s v="No reportado"/>
    <n v="2024"/>
    <n v="7296"/>
    <n v="608"/>
    <s v="Kgr."/>
  </r>
  <r>
    <x v="0"/>
    <x v="1"/>
    <x v="4"/>
    <s v="América N"/>
    <x v="108"/>
    <s v="América Norte"/>
    <s v="América Norte Mexico"/>
    <x v="1"/>
    <x v="1"/>
    <x v="0"/>
    <s v="No reportado"/>
    <n v="2024"/>
    <n v="13752"/>
    <n v="900"/>
    <s v="Kgr."/>
  </r>
  <r>
    <x v="0"/>
    <x v="1"/>
    <x v="4"/>
    <s v="América N"/>
    <x v="108"/>
    <s v="América Norte"/>
    <s v="América Norte Mexico"/>
    <x v="79"/>
    <x v="1"/>
    <x v="16"/>
    <s v="No reportado"/>
    <n v="2024"/>
    <n v="151.68"/>
    <n v="19.2"/>
    <s v="Kgr."/>
  </r>
  <r>
    <x v="0"/>
    <x v="1"/>
    <x v="4"/>
    <s v="América N"/>
    <x v="108"/>
    <s v="América Norte"/>
    <s v="América Norte Mexico"/>
    <x v="56"/>
    <x v="10"/>
    <x v="4"/>
    <s v="No reportado"/>
    <n v="2024"/>
    <n v="950.04"/>
    <n v="117"/>
    <s v="Kgr."/>
  </r>
  <r>
    <x v="0"/>
    <x v="1"/>
    <x v="4"/>
    <s v="América N"/>
    <x v="108"/>
    <s v="América Norte"/>
    <s v="América Norte Mexico"/>
    <x v="37"/>
    <x v="9"/>
    <x v="15"/>
    <s v="No reportado"/>
    <n v="2024"/>
    <n v="720"/>
    <n v="0.14399999999999999"/>
    <s v="Kgr."/>
  </r>
  <r>
    <x v="0"/>
    <x v="1"/>
    <x v="4"/>
    <s v="América N"/>
    <x v="108"/>
    <s v="América Norte"/>
    <s v="América Norte Mexico"/>
    <x v="38"/>
    <x v="5"/>
    <x v="1"/>
    <s v="No reportado"/>
    <n v="2024"/>
    <n v="31036.799999999999"/>
    <n v="12720"/>
    <s v="Kgr."/>
  </r>
  <r>
    <x v="0"/>
    <x v="1"/>
    <x v="4"/>
    <s v="América N"/>
    <x v="108"/>
    <s v="América Norte"/>
    <s v="América Norte Mexico"/>
    <x v="6"/>
    <x v="5"/>
    <x v="4"/>
    <s v="No reportado"/>
    <n v="2024"/>
    <n v="111029.1"/>
    <n v="6344.52"/>
    <s v="Kgr."/>
  </r>
  <r>
    <x v="0"/>
    <x v="1"/>
    <x v="4"/>
    <s v="América N"/>
    <x v="108"/>
    <s v="América Norte"/>
    <s v="América Norte Mexico"/>
    <x v="7"/>
    <x v="5"/>
    <x v="3"/>
    <s v="No reportado"/>
    <n v="2024"/>
    <n v="5700.9"/>
    <n v="116.25"/>
    <s v="Kgr."/>
  </r>
  <r>
    <x v="0"/>
    <x v="1"/>
    <x v="4"/>
    <s v="América N"/>
    <x v="108"/>
    <s v="América Norte"/>
    <s v="América Norte Mexico"/>
    <x v="11"/>
    <x v="1"/>
    <x v="4"/>
    <s v="No reportado"/>
    <n v="2024"/>
    <n v="59212.455000000002"/>
    <n v="6232.89"/>
    <s v="Kgr."/>
  </r>
  <r>
    <x v="0"/>
    <x v="1"/>
    <x v="4"/>
    <s v="América N"/>
    <x v="108"/>
    <s v="América Norte"/>
    <s v="América Norte Mexico"/>
    <x v="39"/>
    <x v="9"/>
    <x v="0"/>
    <s v="No reportado"/>
    <n v="2024"/>
    <n v="49000"/>
    <n v="3500"/>
    <s v="Kgr."/>
  </r>
  <r>
    <x v="0"/>
    <x v="1"/>
    <x v="4"/>
    <s v="América N"/>
    <x v="108"/>
    <s v="América Norte"/>
    <s v="América Norte Mexico"/>
    <x v="69"/>
    <x v="13"/>
    <x v="9"/>
    <s v="En conserva"/>
    <n v="2024"/>
    <n v="30520"/>
    <n v="2000"/>
    <s v="Kgr."/>
  </r>
  <r>
    <x v="0"/>
    <x v="1"/>
    <x v="4"/>
    <s v="América N"/>
    <x v="108"/>
    <s v="América Norte"/>
    <s v="América Norte Mexico"/>
    <x v="13"/>
    <x v="3"/>
    <x v="0"/>
    <s v="No reportado"/>
    <n v="2024"/>
    <n v="27150.06"/>
    <n v="1527"/>
    <s v="Kgr."/>
  </r>
  <r>
    <x v="0"/>
    <x v="1"/>
    <x v="4"/>
    <s v="América N"/>
    <x v="108"/>
    <s v="América Norte"/>
    <s v="América Norte Mexico"/>
    <x v="15"/>
    <x v="7"/>
    <x v="4"/>
    <s v="No reportado"/>
    <n v="2024"/>
    <n v="1582"/>
    <n v="113"/>
    <s v="Kgr."/>
  </r>
  <r>
    <x v="0"/>
    <x v="1"/>
    <x v="4"/>
    <s v="América N"/>
    <x v="108"/>
    <s v="América Norte"/>
    <s v="América Norte Mexico"/>
    <x v="17"/>
    <x v="9"/>
    <x v="4"/>
    <s v="No reportado"/>
    <n v="2024"/>
    <n v="1984156.64"/>
    <n v="124009.79"/>
    <s v="Kgr."/>
  </r>
  <r>
    <x v="0"/>
    <x v="1"/>
    <x v="4"/>
    <s v="América N"/>
    <x v="108"/>
    <s v="América Norte"/>
    <s v="América Norte Mexico"/>
    <x v="41"/>
    <x v="10"/>
    <x v="4"/>
    <s v="No reportado"/>
    <n v="2024"/>
    <n v="15256"/>
    <n v="1907"/>
    <s v="Kgr."/>
  </r>
  <r>
    <x v="0"/>
    <x v="1"/>
    <x v="4"/>
    <s v="América N"/>
    <x v="108"/>
    <s v="América Norte"/>
    <s v="América Norte Mexico"/>
    <x v="18"/>
    <x v="10"/>
    <x v="4"/>
    <s v="No reportado"/>
    <n v="2024"/>
    <n v="31500"/>
    <n v="3500"/>
    <s v="Kgr."/>
  </r>
  <r>
    <x v="0"/>
    <x v="1"/>
    <x v="4"/>
    <s v="América N"/>
    <x v="108"/>
    <s v="América Norte"/>
    <s v="América Norte Mexico"/>
    <x v="20"/>
    <x v="3"/>
    <x v="0"/>
    <s v="No reportado"/>
    <n v="2024"/>
    <n v="13650"/>
    <n v="1500"/>
    <s v="Kgr."/>
  </r>
  <r>
    <x v="0"/>
    <x v="1"/>
    <x v="4"/>
    <s v="América N"/>
    <x v="108"/>
    <s v="América Norte"/>
    <s v="América Norte Mexico"/>
    <x v="21"/>
    <x v="3"/>
    <x v="0"/>
    <s v="No reportado"/>
    <n v="2024"/>
    <n v="2297.1"/>
    <n v="247"/>
    <s v="Kgr."/>
  </r>
  <r>
    <x v="0"/>
    <x v="1"/>
    <x v="4"/>
    <s v="América N"/>
    <x v="108"/>
    <s v="América Norte"/>
    <s v="América Norte Mexico"/>
    <x v="22"/>
    <x v="3"/>
    <x v="0"/>
    <s v="No reportado"/>
    <n v="2024"/>
    <n v="3040"/>
    <n v="400"/>
    <s v="Kgr."/>
  </r>
  <r>
    <x v="0"/>
    <x v="1"/>
    <x v="4"/>
    <s v="América N"/>
    <x v="108"/>
    <s v="América Norte"/>
    <s v="América Norte Mexico"/>
    <x v="23"/>
    <x v="2"/>
    <x v="0"/>
    <s v="No reportado"/>
    <n v="2024"/>
    <n v="295680"/>
    <n v="26880"/>
    <s v="Kgr."/>
  </r>
  <r>
    <x v="0"/>
    <x v="1"/>
    <x v="4"/>
    <s v="América N"/>
    <x v="108"/>
    <s v="América Norte"/>
    <s v="América Norte Mexico"/>
    <x v="25"/>
    <x v="5"/>
    <x v="8"/>
    <s v="No reportado"/>
    <n v="2024"/>
    <n v="14810722.43"/>
    <n v="1677168.8499999999"/>
    <s v="Kgr."/>
  </r>
  <r>
    <x v="0"/>
    <x v="1"/>
    <x v="4"/>
    <s v="América N"/>
    <x v="108"/>
    <s v="América Norte"/>
    <s v="América Norte Mexico"/>
    <x v="45"/>
    <x v="5"/>
    <x v="12"/>
    <s v="No reportado"/>
    <n v="2024"/>
    <n v="397.43999999999994"/>
    <n v="288"/>
    <s v="Kgr."/>
  </r>
  <r>
    <x v="0"/>
    <x v="1"/>
    <x v="4"/>
    <s v="América N"/>
    <x v="108"/>
    <s v="América Norte"/>
    <s v="América Norte Mexico"/>
    <x v="49"/>
    <x v="0"/>
    <x v="14"/>
    <s v="No reportado"/>
    <n v="2024"/>
    <n v="35088.769999999997"/>
    <n v="4001"/>
    <s v="Kgr."/>
  </r>
  <r>
    <x v="0"/>
    <x v="1"/>
    <x v="4"/>
    <s v="América N"/>
    <x v="108"/>
    <s v="América Norte"/>
    <s v="América Norte Mexico"/>
    <x v="50"/>
    <x v="5"/>
    <x v="9"/>
    <s v="En conserva"/>
    <n v="2024"/>
    <n v="397600"/>
    <n v="20000"/>
    <s v="Kgr."/>
  </r>
  <r>
    <x v="0"/>
    <x v="1"/>
    <x v="4"/>
    <s v="América N"/>
    <x v="108"/>
    <s v="América Norte"/>
    <s v="América Norte Mexico"/>
    <x v="29"/>
    <x v="4"/>
    <x v="11"/>
    <s v="No reportado"/>
    <n v="2024"/>
    <n v="34633.020000000004"/>
    <n v="2274"/>
    <s v="Kgr."/>
  </r>
  <r>
    <x v="0"/>
    <x v="1"/>
    <x v="4"/>
    <s v="América N"/>
    <x v="108"/>
    <s v="América Norte"/>
    <s v="América Norte Mexico"/>
    <x v="32"/>
    <x v="12"/>
    <x v="14"/>
    <s v="No reportado"/>
    <n v="2024"/>
    <n v="6524.9999999999991"/>
    <n v="1500"/>
    <s v="Kgr."/>
  </r>
  <r>
    <x v="0"/>
    <x v="1"/>
    <x v="4"/>
    <s v="América N"/>
    <x v="108"/>
    <s v="América Norte"/>
    <s v="América Norte Mexico"/>
    <x v="52"/>
    <x v="12"/>
    <x v="4"/>
    <s v="No reportado"/>
    <n v="2024"/>
    <n v="7061.4000000000005"/>
    <n v="392.3"/>
    <s v="Kgr."/>
  </r>
  <r>
    <x v="0"/>
    <x v="1"/>
    <x v="4"/>
    <s v="América N"/>
    <x v="108"/>
    <s v="América Norte"/>
    <s v="América Norte Mexico"/>
    <x v="34"/>
    <x v="12"/>
    <x v="4"/>
    <s v="No reportado"/>
    <n v="2024"/>
    <n v="15000"/>
    <n v="1500"/>
    <s v="Kgr."/>
  </r>
  <r>
    <x v="0"/>
    <x v="1"/>
    <x v="4"/>
    <s v="América N"/>
    <x v="108"/>
    <s v="América Norte"/>
    <s v="América Norte Mexico"/>
    <x v="35"/>
    <x v="2"/>
    <x v="14"/>
    <s v="No reportado"/>
    <n v="2024"/>
    <n v="4057.9"/>
    <n v="217"/>
    <s v="Kgr."/>
  </r>
  <r>
    <x v="0"/>
    <x v="1"/>
    <x v="4"/>
    <s v="América N"/>
    <x v="108"/>
    <s v="América Norte"/>
    <s v="América Norte Mexico"/>
    <x v="58"/>
    <x v="2"/>
    <x v="11"/>
    <s v="No reportado"/>
    <n v="2024"/>
    <n v="8022.4400000000005"/>
    <n v="262"/>
    <s v="Kgr."/>
  </r>
  <r>
    <x v="0"/>
    <x v="1"/>
    <x v="4"/>
    <s v="América N"/>
    <x v="108"/>
    <s v="América Norte"/>
    <s v="América Norte Mexico"/>
    <x v="36"/>
    <x v="4"/>
    <x v="11"/>
    <s v="No reportado"/>
    <n v="2024"/>
    <n v="47338.200000000004"/>
    <n v="3094"/>
    <s v="Kgr."/>
  </r>
  <r>
    <x v="0"/>
    <x v="1"/>
    <x v="4"/>
    <s v="América N"/>
    <x v="109"/>
    <s v="América Norte"/>
    <s v="América Norte Nicaragua"/>
    <x v="25"/>
    <x v="5"/>
    <x v="8"/>
    <s v="No reportado"/>
    <n v="2024"/>
    <n v="35805"/>
    <n v="4620"/>
    <s v="Kgr."/>
  </r>
  <r>
    <x v="0"/>
    <x v="1"/>
    <x v="4"/>
    <s v="América N"/>
    <x v="110"/>
    <s v="América Norte"/>
    <s v="América Norte Panama"/>
    <x v="11"/>
    <x v="1"/>
    <x v="4"/>
    <s v="No reportado"/>
    <n v="2024"/>
    <n v="368.505"/>
    <n v="38.79"/>
    <s v="Kgr."/>
  </r>
  <r>
    <x v="0"/>
    <x v="1"/>
    <x v="4"/>
    <s v="América N"/>
    <x v="110"/>
    <s v="América Norte"/>
    <s v="América Norte Panama"/>
    <x v="17"/>
    <x v="9"/>
    <x v="4"/>
    <s v="No reportado"/>
    <n v="2024"/>
    <n v="322960"/>
    <n v="20185"/>
    <s v="Kgr."/>
  </r>
  <r>
    <x v="0"/>
    <x v="1"/>
    <x v="4"/>
    <s v="América N"/>
    <x v="110"/>
    <s v="América Norte"/>
    <s v="América Norte Panama"/>
    <x v="41"/>
    <x v="10"/>
    <x v="4"/>
    <s v="No reportado"/>
    <n v="2024"/>
    <n v="2448"/>
    <n v="306"/>
    <s v="Kgr."/>
  </r>
  <r>
    <x v="0"/>
    <x v="1"/>
    <x v="4"/>
    <s v="América N"/>
    <x v="110"/>
    <s v="América Norte"/>
    <s v="América Norte Panama"/>
    <x v="25"/>
    <x v="5"/>
    <x v="8"/>
    <s v="No reportado"/>
    <n v="2024"/>
    <n v="683945.40540000005"/>
    <n v="77754.94"/>
    <s v="Kgr."/>
  </r>
  <r>
    <x v="0"/>
    <x v="1"/>
    <x v="4"/>
    <s v="América N"/>
    <x v="111"/>
    <s v="América Norte"/>
    <s v="América Norte Puerto Rico"/>
    <x v="1"/>
    <x v="1"/>
    <x v="0"/>
    <s v="No reportado"/>
    <n v="2024"/>
    <n v="916.8"/>
    <n v="60"/>
    <s v="Kgr."/>
  </r>
  <r>
    <x v="0"/>
    <x v="1"/>
    <x v="4"/>
    <s v="América N"/>
    <x v="111"/>
    <s v="América Norte"/>
    <s v="América Norte Puerto Rico"/>
    <x v="17"/>
    <x v="9"/>
    <x v="4"/>
    <s v="No reportado"/>
    <n v="2024"/>
    <n v="272240"/>
    <n v="17015"/>
    <s v="Kgr."/>
  </r>
  <r>
    <x v="0"/>
    <x v="1"/>
    <x v="4"/>
    <s v="América N"/>
    <x v="111"/>
    <s v="América Norte"/>
    <s v="América Norte Puerto Rico"/>
    <x v="25"/>
    <x v="5"/>
    <x v="8"/>
    <s v="No reportado"/>
    <n v="2024"/>
    <n v="310038.75"/>
    <n v="40005"/>
    <s v="Kgr."/>
  </r>
  <r>
    <x v="0"/>
    <x v="1"/>
    <x v="4"/>
    <s v="América N"/>
    <x v="112"/>
    <s v="América Norte"/>
    <s v="América Norte Estados Unidos America"/>
    <x v="54"/>
    <x v="9"/>
    <x v="0"/>
    <s v="No reportado"/>
    <n v="2024"/>
    <n v="187356.56"/>
    <n v="24861.84"/>
    <s v="Kgr."/>
  </r>
  <r>
    <x v="0"/>
    <x v="1"/>
    <x v="4"/>
    <s v="América N"/>
    <x v="112"/>
    <s v="América Norte"/>
    <s v="América Norte Estados Unidos America"/>
    <x v="97"/>
    <x v="9"/>
    <x v="0"/>
    <s v="No reportado"/>
    <n v="2024"/>
    <n v="1264000"/>
    <n v="140000"/>
    <s v="Kgr."/>
  </r>
  <r>
    <x v="0"/>
    <x v="1"/>
    <x v="4"/>
    <s v="América N"/>
    <x v="112"/>
    <s v="América Norte"/>
    <s v="América Norte Estados Unidos America"/>
    <x v="0"/>
    <x v="0"/>
    <x v="0"/>
    <s v="No reportado"/>
    <n v="2024"/>
    <n v="24324"/>
    <n v="2027"/>
    <s v="Kgr."/>
  </r>
  <r>
    <x v="0"/>
    <x v="1"/>
    <x v="4"/>
    <s v="América N"/>
    <x v="112"/>
    <s v="América Norte"/>
    <s v="América Norte Estados Unidos America"/>
    <x v="1"/>
    <x v="1"/>
    <x v="0"/>
    <s v="No reportado"/>
    <n v="2024"/>
    <n v="8113.6799999999994"/>
    <n v="531"/>
    <s v="Kgr."/>
  </r>
  <r>
    <x v="0"/>
    <x v="1"/>
    <x v="4"/>
    <s v="América N"/>
    <x v="112"/>
    <s v="América Norte"/>
    <s v="América Norte Estados Unidos America"/>
    <x v="89"/>
    <x v="6"/>
    <x v="0"/>
    <s v="No reportado"/>
    <n v="2024"/>
    <n v="6156"/>
    <n v="810"/>
    <s v="Kgr."/>
  </r>
  <r>
    <x v="0"/>
    <x v="1"/>
    <x v="4"/>
    <s v="América N"/>
    <x v="112"/>
    <s v="América Norte"/>
    <s v="América Norte Estados Unidos America"/>
    <x v="79"/>
    <x v="1"/>
    <x v="16"/>
    <s v="No reportado"/>
    <n v="2024"/>
    <n v="79"/>
    <n v="10"/>
    <s v="Kgr."/>
  </r>
  <r>
    <x v="0"/>
    <x v="1"/>
    <x v="4"/>
    <s v="América N"/>
    <x v="112"/>
    <s v="América Norte"/>
    <s v="América Norte Estados Unidos America"/>
    <x v="2"/>
    <x v="2"/>
    <x v="1"/>
    <s v="No reportado"/>
    <n v="2024"/>
    <n v="30000"/>
    <n v="12000"/>
    <s v="Kgr."/>
  </r>
  <r>
    <x v="0"/>
    <x v="1"/>
    <x v="4"/>
    <s v="América N"/>
    <x v="112"/>
    <s v="América Norte"/>
    <s v="América Norte Estados Unidos America"/>
    <x v="56"/>
    <x v="10"/>
    <x v="4"/>
    <s v="No reportado"/>
    <n v="2024"/>
    <n v="8836.1839999999993"/>
    <n v="1088.2"/>
    <s v="Kgr."/>
  </r>
  <r>
    <x v="0"/>
    <x v="1"/>
    <x v="4"/>
    <s v="América N"/>
    <x v="112"/>
    <s v="América Norte"/>
    <s v="América Norte Estados Unidos America"/>
    <x v="37"/>
    <x v="9"/>
    <x v="15"/>
    <s v="No reportado"/>
    <n v="2024"/>
    <n v="488088.5"/>
    <n v="97.617699999999999"/>
    <s v="Kgr."/>
  </r>
  <r>
    <x v="0"/>
    <x v="1"/>
    <x v="4"/>
    <s v="América N"/>
    <x v="112"/>
    <s v="América Norte"/>
    <s v="América Norte Estados Unidos America"/>
    <x v="90"/>
    <x v="3"/>
    <x v="0"/>
    <s v="No reportado"/>
    <n v="2024"/>
    <n v="990000"/>
    <n v="90000"/>
    <s v="Kgr."/>
  </r>
  <r>
    <x v="0"/>
    <x v="1"/>
    <x v="4"/>
    <s v="América N"/>
    <x v="112"/>
    <s v="América Norte"/>
    <s v="América Norte Estados Unidos America"/>
    <x v="38"/>
    <x v="5"/>
    <x v="1"/>
    <s v="No reportado"/>
    <n v="2024"/>
    <n v="332044.96000000002"/>
    <n v="136084"/>
    <s v="Kgr."/>
  </r>
  <r>
    <x v="0"/>
    <x v="1"/>
    <x v="4"/>
    <s v="América N"/>
    <x v="112"/>
    <s v="América Norte"/>
    <s v="América Norte Estados Unidos America"/>
    <x v="6"/>
    <x v="5"/>
    <x v="4"/>
    <s v="No reportado"/>
    <n v="2024"/>
    <n v="171362.1"/>
    <n v="9792.1200000000008"/>
    <s v="Kgr."/>
  </r>
  <r>
    <x v="0"/>
    <x v="1"/>
    <x v="4"/>
    <s v="América N"/>
    <x v="112"/>
    <s v="América Norte"/>
    <s v="América Norte Estados Unidos America"/>
    <x v="10"/>
    <x v="3"/>
    <x v="3"/>
    <s v="No reportado"/>
    <n v="2024"/>
    <n v="21806.400000000001"/>
    <n v="472"/>
    <s v="Kgr."/>
  </r>
  <r>
    <x v="0"/>
    <x v="1"/>
    <x v="4"/>
    <s v="América N"/>
    <x v="112"/>
    <s v="América Norte"/>
    <s v="América Norte Estados Unidos America"/>
    <x v="11"/>
    <x v="1"/>
    <x v="4"/>
    <s v="No reportado"/>
    <n v="2024"/>
    <n v="1050398.0900000001"/>
    <n v="110568.22"/>
    <s v="Kgr."/>
  </r>
  <r>
    <x v="0"/>
    <x v="1"/>
    <x v="4"/>
    <s v="América N"/>
    <x v="112"/>
    <s v="América Norte"/>
    <s v="América Norte Estados Unidos America"/>
    <x v="93"/>
    <x v="10"/>
    <x v="22"/>
    <s v="No reportado"/>
    <n v="2024"/>
    <n v="3802.4"/>
    <n v="280"/>
    <s v="Kgr."/>
  </r>
  <r>
    <x v="0"/>
    <x v="1"/>
    <x v="4"/>
    <s v="América N"/>
    <x v="112"/>
    <s v="América Norte"/>
    <s v="América Norte Estados Unidos America"/>
    <x v="39"/>
    <x v="9"/>
    <x v="0"/>
    <s v="No reportado"/>
    <n v="2024"/>
    <n v="742000"/>
    <n v="53000"/>
    <s v="Kgr."/>
  </r>
  <r>
    <x v="0"/>
    <x v="1"/>
    <x v="4"/>
    <s v="América N"/>
    <x v="112"/>
    <s v="América Norte"/>
    <s v="América Norte Estados Unidos America"/>
    <x v="40"/>
    <x v="4"/>
    <x v="2"/>
    <s v="No reportado"/>
    <n v="2024"/>
    <n v="129275.9"/>
    <n v="36010"/>
    <s v="Kgr."/>
  </r>
  <r>
    <x v="0"/>
    <x v="1"/>
    <x v="4"/>
    <s v="América N"/>
    <x v="112"/>
    <s v="América Norte"/>
    <s v="América Norte Estados Unidos America"/>
    <x v="68"/>
    <x v="6"/>
    <x v="15"/>
    <s v="No reportado"/>
    <n v="2024"/>
    <n v="136000"/>
    <n v="16000"/>
    <s v="Kgr."/>
  </r>
  <r>
    <x v="0"/>
    <x v="1"/>
    <x v="4"/>
    <s v="América N"/>
    <x v="112"/>
    <s v="América Norte"/>
    <s v="América Norte Estados Unidos America"/>
    <x v="69"/>
    <x v="13"/>
    <x v="9"/>
    <s v="En conserva"/>
    <n v="2024"/>
    <n v="152600"/>
    <n v="10000"/>
    <s v="Kgr."/>
  </r>
  <r>
    <x v="0"/>
    <x v="1"/>
    <x v="4"/>
    <s v="América N"/>
    <x v="112"/>
    <s v="América Norte"/>
    <s v="América Norte Estados Unidos America"/>
    <x v="13"/>
    <x v="3"/>
    <x v="0"/>
    <s v="No reportado"/>
    <n v="2024"/>
    <n v="491350.3"/>
    <n v="27635"/>
    <s v="Kgr."/>
  </r>
  <r>
    <x v="0"/>
    <x v="1"/>
    <x v="4"/>
    <s v="América N"/>
    <x v="112"/>
    <s v="América Norte"/>
    <s v="América Norte Estados Unidos America"/>
    <x v="70"/>
    <x v="2"/>
    <x v="4"/>
    <s v="No reportado"/>
    <n v="2024"/>
    <n v="16366.559000000001"/>
    <n v="1953.05"/>
    <s v="Kgr."/>
  </r>
  <r>
    <x v="0"/>
    <x v="1"/>
    <x v="4"/>
    <s v="América N"/>
    <x v="112"/>
    <s v="América Norte"/>
    <s v="América Norte Estados Unidos America"/>
    <x v="71"/>
    <x v="7"/>
    <x v="4"/>
    <s v="No reportado"/>
    <n v="2024"/>
    <n v="107790"/>
    <n v="7186"/>
    <s v="Kgr."/>
  </r>
  <r>
    <x v="0"/>
    <x v="1"/>
    <x v="4"/>
    <s v="América N"/>
    <x v="112"/>
    <s v="América Norte"/>
    <s v="América Norte Estados Unidos America"/>
    <x v="15"/>
    <x v="7"/>
    <x v="4"/>
    <s v="No reportado"/>
    <n v="2024"/>
    <n v="6262593.4000000004"/>
    <n v="447328.1"/>
    <s v="Kgr."/>
  </r>
  <r>
    <x v="0"/>
    <x v="1"/>
    <x v="4"/>
    <s v="América N"/>
    <x v="112"/>
    <s v="América Norte"/>
    <s v="América Norte Estados Unidos America"/>
    <x v="83"/>
    <x v="6"/>
    <x v="4"/>
    <s v="No reportado"/>
    <n v="2024"/>
    <n v="48865"/>
    <n v="3370"/>
    <s v="Kgr."/>
  </r>
  <r>
    <x v="0"/>
    <x v="1"/>
    <x v="4"/>
    <s v="América N"/>
    <x v="112"/>
    <s v="América Norte"/>
    <s v="América Norte Estados Unidos America"/>
    <x v="16"/>
    <x v="8"/>
    <x v="4"/>
    <s v="No reportado"/>
    <n v="2024"/>
    <n v="15270.53"/>
    <n v="1388.23"/>
    <s v="Kgr."/>
  </r>
  <r>
    <x v="0"/>
    <x v="1"/>
    <x v="4"/>
    <s v="América N"/>
    <x v="112"/>
    <s v="América Norte"/>
    <s v="América Norte Estados Unidos America"/>
    <x v="17"/>
    <x v="9"/>
    <x v="4"/>
    <s v="No reportado"/>
    <n v="2024"/>
    <n v="92884855.840000004"/>
    <n v="5805303.4900000002"/>
    <s v="Kgr."/>
  </r>
  <r>
    <x v="0"/>
    <x v="1"/>
    <x v="4"/>
    <s v="América N"/>
    <x v="112"/>
    <s v="América Norte"/>
    <s v="América Norte Estados Unidos America"/>
    <x v="41"/>
    <x v="10"/>
    <x v="4"/>
    <s v="No reportado"/>
    <n v="2024"/>
    <n v="59224"/>
    <n v="7403"/>
    <s v="Kgr."/>
  </r>
  <r>
    <x v="0"/>
    <x v="1"/>
    <x v="4"/>
    <s v="América N"/>
    <x v="112"/>
    <s v="América Norte"/>
    <s v="América Norte Estados Unidos America"/>
    <x v="42"/>
    <x v="13"/>
    <x v="4"/>
    <s v="No reportado"/>
    <n v="2024"/>
    <n v="129600"/>
    <n v="8000"/>
    <s v="Kgr."/>
  </r>
  <r>
    <x v="0"/>
    <x v="1"/>
    <x v="4"/>
    <s v="América N"/>
    <x v="112"/>
    <s v="América Norte"/>
    <s v="América Norte Estados Unidos America"/>
    <x v="18"/>
    <x v="10"/>
    <x v="4"/>
    <s v="No reportado"/>
    <n v="2024"/>
    <n v="81078.66"/>
    <n v="9008.74"/>
    <s v="Kgr."/>
  </r>
  <r>
    <x v="0"/>
    <x v="1"/>
    <x v="4"/>
    <s v="América N"/>
    <x v="112"/>
    <s v="América Norte"/>
    <s v="América Norte Estados Unidos America"/>
    <x v="19"/>
    <x v="11"/>
    <x v="6"/>
    <s v="No reportado"/>
    <n v="2024"/>
    <n v="4317.3"/>
    <n v="2214"/>
    <s v="Ltr."/>
  </r>
  <r>
    <x v="0"/>
    <x v="1"/>
    <x v="4"/>
    <s v="América N"/>
    <x v="112"/>
    <s v="América Norte"/>
    <s v="América Norte Estados Unidos America"/>
    <x v="20"/>
    <x v="3"/>
    <x v="0"/>
    <s v="No reportado"/>
    <n v="2024"/>
    <n v="101010"/>
    <n v="11100"/>
    <s v="Kgr."/>
  </r>
  <r>
    <x v="0"/>
    <x v="1"/>
    <x v="4"/>
    <s v="América N"/>
    <x v="112"/>
    <s v="América Norte"/>
    <s v="América Norte Estados Unidos America"/>
    <x v="21"/>
    <x v="3"/>
    <x v="0"/>
    <s v="No reportado"/>
    <n v="2024"/>
    <n v="79617.3"/>
    <n v="8561"/>
    <s v="Kgr."/>
  </r>
  <r>
    <x v="0"/>
    <x v="1"/>
    <x v="4"/>
    <s v="América N"/>
    <x v="112"/>
    <s v="América Norte"/>
    <s v="América Norte Estados Unidos America"/>
    <x v="22"/>
    <x v="3"/>
    <x v="0"/>
    <s v="No reportado"/>
    <n v="2024"/>
    <n v="63384"/>
    <n v="8340"/>
    <s v="Kgr."/>
  </r>
  <r>
    <x v="0"/>
    <x v="1"/>
    <x v="4"/>
    <s v="América N"/>
    <x v="112"/>
    <s v="América Norte"/>
    <s v="América Norte Estados Unidos America"/>
    <x v="24"/>
    <x v="3"/>
    <x v="7"/>
    <s v="No reportado"/>
    <n v="2024"/>
    <n v="1692990"/>
    <n v="434100"/>
    <s v="Ltr."/>
  </r>
  <r>
    <x v="0"/>
    <x v="1"/>
    <x v="4"/>
    <s v="América N"/>
    <x v="112"/>
    <s v="América Norte"/>
    <s v="América Norte Estados Unidos America"/>
    <x v="25"/>
    <x v="5"/>
    <x v="8"/>
    <s v="No reportado"/>
    <n v="2024"/>
    <n v="5382183.0414000005"/>
    <n v="566256.38"/>
    <s v="Kgr."/>
  </r>
  <r>
    <x v="0"/>
    <x v="1"/>
    <x v="4"/>
    <s v="América N"/>
    <x v="112"/>
    <s v="América Norte"/>
    <s v="América Norte Estados Unidos America"/>
    <x v="45"/>
    <x v="5"/>
    <x v="12"/>
    <s v="No reportado"/>
    <n v="2024"/>
    <n v="91917.659999999989"/>
    <n v="66607"/>
    <s v="Kgr."/>
  </r>
  <r>
    <x v="0"/>
    <x v="1"/>
    <x v="4"/>
    <s v="América N"/>
    <x v="112"/>
    <s v="América Norte"/>
    <s v="América Norte Estados Unidos America"/>
    <x v="47"/>
    <x v="3"/>
    <x v="0"/>
    <s v="No reportado"/>
    <n v="2024"/>
    <n v="7300"/>
    <n v="1000"/>
    <s v="Kgr."/>
  </r>
  <r>
    <x v="0"/>
    <x v="1"/>
    <x v="4"/>
    <s v="América N"/>
    <x v="112"/>
    <s v="América Norte"/>
    <s v="América Norte Estados Unidos America"/>
    <x v="26"/>
    <x v="9"/>
    <x v="9"/>
    <s v="No reportado"/>
    <n v="2024"/>
    <n v="657748.00000000012"/>
    <n v="2349100"/>
    <s v="Kgr."/>
  </r>
  <r>
    <x v="0"/>
    <x v="1"/>
    <x v="4"/>
    <s v="América N"/>
    <x v="112"/>
    <s v="América Norte"/>
    <s v="América Norte Estados Unidos America"/>
    <x v="49"/>
    <x v="0"/>
    <x v="14"/>
    <s v="No reportado"/>
    <n v="2024"/>
    <n v="1604.9099999999999"/>
    <n v="183"/>
    <s v="Kgr."/>
  </r>
  <r>
    <x v="0"/>
    <x v="1"/>
    <x v="4"/>
    <s v="América N"/>
    <x v="112"/>
    <s v="América Norte"/>
    <s v="América Norte Estados Unidos America"/>
    <x v="50"/>
    <x v="5"/>
    <x v="9"/>
    <s v="En conserva"/>
    <n v="2024"/>
    <n v="795200"/>
    <n v="40000"/>
    <s v="Kgr."/>
  </r>
  <r>
    <x v="0"/>
    <x v="1"/>
    <x v="4"/>
    <s v="América N"/>
    <x v="112"/>
    <s v="América Norte"/>
    <s v="América Norte Estados Unidos America"/>
    <x v="88"/>
    <x v="8"/>
    <x v="21"/>
    <s v="No reportado"/>
    <n v="2024"/>
    <n v="33472.25"/>
    <n v="19127"/>
    <s v="Kgr."/>
  </r>
  <r>
    <x v="0"/>
    <x v="1"/>
    <x v="4"/>
    <s v="América N"/>
    <x v="112"/>
    <s v="América Norte"/>
    <s v="América Norte Estados Unidos America"/>
    <x v="29"/>
    <x v="4"/>
    <x v="11"/>
    <s v="No reportado"/>
    <n v="2024"/>
    <n v="1790941.3900000001"/>
    <n v="117593"/>
    <s v="Kgr."/>
  </r>
  <r>
    <x v="0"/>
    <x v="1"/>
    <x v="4"/>
    <s v="América N"/>
    <x v="112"/>
    <s v="América Norte"/>
    <s v="América Norte Estados Unidos America"/>
    <x v="78"/>
    <x v="10"/>
    <x v="5"/>
    <s v="No reportado"/>
    <n v="2024"/>
    <n v="7137.9"/>
    <n v="721"/>
    <s v="Kgr."/>
  </r>
  <r>
    <x v="0"/>
    <x v="1"/>
    <x v="4"/>
    <s v="América N"/>
    <x v="112"/>
    <s v="América Norte"/>
    <s v="América Norte Estados Unidos America"/>
    <x v="31"/>
    <x v="3"/>
    <x v="13"/>
    <s v="No reportado"/>
    <n v="2024"/>
    <n v="8460"/>
    <n v="240"/>
    <s v="Kgr."/>
  </r>
  <r>
    <x v="0"/>
    <x v="1"/>
    <x v="4"/>
    <s v="América N"/>
    <x v="112"/>
    <s v="América Norte"/>
    <s v="América Norte Estados Unidos America"/>
    <x v="52"/>
    <x v="12"/>
    <x v="4"/>
    <s v="No reportado"/>
    <n v="2024"/>
    <n v="244944"/>
    <n v="13608"/>
    <s v="Kgr."/>
  </r>
  <r>
    <x v="0"/>
    <x v="1"/>
    <x v="4"/>
    <s v="América N"/>
    <x v="112"/>
    <s v="América Norte"/>
    <s v="América Norte Estados Unidos America"/>
    <x v="34"/>
    <x v="12"/>
    <x v="4"/>
    <s v="No reportado"/>
    <n v="2024"/>
    <n v="40000"/>
    <n v="4000"/>
    <s v="Kgr."/>
  </r>
  <r>
    <x v="0"/>
    <x v="1"/>
    <x v="4"/>
    <s v="América N"/>
    <x v="112"/>
    <s v="América Norte"/>
    <s v="América Norte Estados Unidos America"/>
    <x v="95"/>
    <x v="10"/>
    <x v="12"/>
    <s v="No reportado"/>
    <n v="2024"/>
    <n v="15159.87"/>
    <n v="1531.3"/>
    <s v="Kgr."/>
  </r>
  <r>
    <x v="0"/>
    <x v="1"/>
    <x v="4"/>
    <s v="América N"/>
    <x v="112"/>
    <s v="América Norte"/>
    <s v="América Norte Estados Unidos America"/>
    <x v="58"/>
    <x v="2"/>
    <x v="11"/>
    <s v="No reportado"/>
    <n v="2024"/>
    <n v="6767.02"/>
    <n v="221"/>
    <s v="Kgr."/>
  </r>
  <r>
    <x v="0"/>
    <x v="1"/>
    <x v="4"/>
    <s v="América N"/>
    <x v="112"/>
    <s v="América Norte"/>
    <s v="América Norte Estados Unidos America"/>
    <x v="36"/>
    <x v="4"/>
    <x v="11"/>
    <s v="No reportado"/>
    <n v="2024"/>
    <n v="2189430"/>
    <n v="143100"/>
    <s v="Kgr."/>
  </r>
  <r>
    <x v="0"/>
    <x v="1"/>
    <x v="4"/>
    <s v="América N"/>
    <x v="113"/>
    <s v="América Norte"/>
    <s v="América Norte - Resto América"/>
    <x v="2"/>
    <x v="2"/>
    <x v="1"/>
    <s v="No reportado"/>
    <n v="2024"/>
    <n v="14700"/>
    <n v="5880"/>
    <s v="Kgr."/>
  </r>
  <r>
    <x v="0"/>
    <x v="1"/>
    <x v="4"/>
    <s v="América N"/>
    <x v="113"/>
    <s v="América Norte"/>
    <s v="América Norte - Resto América"/>
    <x v="90"/>
    <x v="3"/>
    <x v="0"/>
    <s v="No reportado"/>
    <n v="2024"/>
    <n v="1265000"/>
    <n v="115000"/>
    <s v="Kgr."/>
  </r>
  <r>
    <x v="0"/>
    <x v="1"/>
    <x v="4"/>
    <s v="América N"/>
    <x v="113"/>
    <s v="América Norte"/>
    <s v="América Norte - Resto América"/>
    <x v="91"/>
    <x v="11"/>
    <x v="4"/>
    <s v="No reportado"/>
    <n v="2024"/>
    <n v="243000"/>
    <n v="18000"/>
    <s v="Kgr."/>
  </r>
  <r>
    <x v="0"/>
    <x v="1"/>
    <x v="4"/>
    <s v="América N"/>
    <x v="113"/>
    <s v="América Norte"/>
    <s v="América Norte - Resto América"/>
    <x v="5"/>
    <x v="5"/>
    <x v="3"/>
    <s v="No reportado"/>
    <n v="2024"/>
    <n v="4151.3999999999996"/>
    <n v="102"/>
    <s v="Kgr."/>
  </r>
  <r>
    <x v="0"/>
    <x v="1"/>
    <x v="4"/>
    <s v="América N"/>
    <x v="113"/>
    <s v="América Norte"/>
    <s v="América Norte - Resto América"/>
    <x v="13"/>
    <x v="3"/>
    <x v="0"/>
    <s v="No reportado"/>
    <n v="2024"/>
    <n v="10668"/>
    <n v="600"/>
    <s v="Kgr."/>
  </r>
  <r>
    <x v="0"/>
    <x v="1"/>
    <x v="4"/>
    <s v="América N"/>
    <x v="113"/>
    <s v="América Norte"/>
    <s v="América Norte - Resto América"/>
    <x v="23"/>
    <x v="2"/>
    <x v="0"/>
    <s v="No reportado"/>
    <n v="2024"/>
    <n v="3179000"/>
    <n v="289000"/>
    <s v="Kgr."/>
  </r>
  <r>
    <x v="0"/>
    <x v="1"/>
    <x v="4"/>
    <s v="América N"/>
    <x v="113"/>
    <s v="América Norte"/>
    <s v="América Norte - Resto América"/>
    <x v="43"/>
    <x v="6"/>
    <x v="4"/>
    <s v="No reportado"/>
    <n v="2024"/>
    <n v="21716"/>
    <n v="1220"/>
    <s v="Kgr."/>
  </r>
  <r>
    <x v="0"/>
    <x v="1"/>
    <x v="4"/>
    <s v="América N"/>
    <x v="113"/>
    <s v="América Norte"/>
    <s v="América Norte - Resto América"/>
    <x v="25"/>
    <x v="5"/>
    <x v="8"/>
    <s v="No reportado"/>
    <n v="2024"/>
    <n v="136219.04459999999"/>
    <n v="15374.61"/>
    <s v="Kgr."/>
  </r>
  <r>
    <x v="0"/>
    <x v="1"/>
    <x v="4"/>
    <s v="América N"/>
    <x v="113"/>
    <s v="América Norte"/>
    <s v="América Norte - Resto América"/>
    <x v="29"/>
    <x v="4"/>
    <x v="11"/>
    <s v="No reportado"/>
    <n v="2024"/>
    <n v="199193.17"/>
    <n v="13079"/>
    <s v="Kgr."/>
  </r>
  <r>
    <x v="0"/>
    <x v="1"/>
    <x v="4"/>
    <s v="América N"/>
    <x v="113"/>
    <s v="América Norte"/>
    <s v="América Norte - Resto América"/>
    <x v="52"/>
    <x v="12"/>
    <x v="4"/>
    <s v="No reportado"/>
    <n v="2024"/>
    <n v="94293"/>
    <n v="5238.5"/>
    <s v="Kgr."/>
  </r>
  <r>
    <x v="0"/>
    <x v="1"/>
    <x v="4"/>
    <s v="América N"/>
    <x v="113"/>
    <s v="América Norte"/>
    <s v="América Norte - Resto América"/>
    <x v="36"/>
    <x v="4"/>
    <x v="11"/>
    <s v="No reportado"/>
    <n v="2024"/>
    <n v="657884.70000000007"/>
    <n v="42999"/>
    <s v="Kgr."/>
  </r>
  <r>
    <x v="0"/>
    <x v="1"/>
    <x v="4"/>
    <s v="América S"/>
    <x v="114"/>
    <s v="América Sur"/>
    <s v="América Sur Argentina"/>
    <x v="38"/>
    <x v="5"/>
    <x v="1"/>
    <s v="No reportado"/>
    <n v="2024"/>
    <n v="17080"/>
    <n v="7000"/>
    <s v="Kgr."/>
  </r>
  <r>
    <x v="0"/>
    <x v="1"/>
    <x v="4"/>
    <s v="América S"/>
    <x v="114"/>
    <s v="América Sur"/>
    <s v="América Sur Argentina"/>
    <x v="69"/>
    <x v="13"/>
    <x v="9"/>
    <s v="En conserva"/>
    <n v="2024"/>
    <n v="7630"/>
    <n v="500"/>
    <s v="Kgr."/>
  </r>
  <r>
    <x v="0"/>
    <x v="1"/>
    <x v="4"/>
    <s v="América S"/>
    <x v="114"/>
    <s v="América Sur"/>
    <s v="América Sur Argentina"/>
    <x v="17"/>
    <x v="9"/>
    <x v="4"/>
    <s v="No reportado"/>
    <n v="2024"/>
    <n v="4992"/>
    <n v="312"/>
    <s v="Kgr."/>
  </r>
  <r>
    <x v="0"/>
    <x v="1"/>
    <x v="4"/>
    <s v="América S"/>
    <x v="114"/>
    <s v="América Sur"/>
    <s v="América Sur Argentina"/>
    <x v="25"/>
    <x v="5"/>
    <x v="8"/>
    <s v="No reportado"/>
    <n v="2024"/>
    <n v="5296779.0395999998"/>
    <n v="595710.96000000008"/>
    <s v="Kgr."/>
  </r>
  <r>
    <x v="0"/>
    <x v="1"/>
    <x v="4"/>
    <s v="América S"/>
    <x v="114"/>
    <s v="América Sur"/>
    <s v="América Sur Argentina"/>
    <x v="49"/>
    <x v="0"/>
    <x v="14"/>
    <s v="No reportado"/>
    <n v="2024"/>
    <n v="512.16800000000001"/>
    <n v="58.4"/>
    <s v="Kgr."/>
  </r>
  <r>
    <x v="0"/>
    <x v="1"/>
    <x v="4"/>
    <s v="América S"/>
    <x v="114"/>
    <s v="América Sur"/>
    <s v="América Sur Argentina"/>
    <x v="29"/>
    <x v="4"/>
    <x v="11"/>
    <s v="No reportado"/>
    <n v="2024"/>
    <n v="205407.01"/>
    <n v="13487"/>
    <s v="Kgr."/>
  </r>
  <r>
    <x v="0"/>
    <x v="1"/>
    <x v="4"/>
    <s v="América S"/>
    <x v="114"/>
    <s v="América Sur"/>
    <s v="América Sur Argentina"/>
    <x v="58"/>
    <x v="2"/>
    <x v="11"/>
    <s v="No reportado"/>
    <n v="2024"/>
    <n v="1837.2"/>
    <n v="60"/>
    <s v="Kgr."/>
  </r>
  <r>
    <x v="0"/>
    <x v="1"/>
    <x v="4"/>
    <s v="América S"/>
    <x v="114"/>
    <s v="América Sur"/>
    <s v="América Sur Argentina"/>
    <x v="36"/>
    <x v="4"/>
    <x v="11"/>
    <s v="No reportado"/>
    <n v="2024"/>
    <n v="223395.30000000002"/>
    <n v="14601"/>
    <s v="Kgr."/>
  </r>
  <r>
    <x v="0"/>
    <x v="1"/>
    <x v="4"/>
    <s v="América S"/>
    <x v="115"/>
    <s v="América Sur"/>
    <s v="América Sur Brasil"/>
    <x v="54"/>
    <x v="9"/>
    <x v="0"/>
    <s v="No reportado"/>
    <n v="2024"/>
    <n v="22963.68"/>
    <n v="2551.52"/>
    <s v="Kgr."/>
  </r>
  <r>
    <x v="0"/>
    <x v="1"/>
    <x v="4"/>
    <s v="América S"/>
    <x v="115"/>
    <s v="América Sur"/>
    <s v="América Sur Brasil"/>
    <x v="0"/>
    <x v="0"/>
    <x v="0"/>
    <s v="No reportado"/>
    <n v="2024"/>
    <n v="17040"/>
    <n v="1420"/>
    <s v="Kgr."/>
  </r>
  <r>
    <x v="0"/>
    <x v="1"/>
    <x v="4"/>
    <s v="América S"/>
    <x v="115"/>
    <s v="América Sur"/>
    <s v="América Sur Brasil"/>
    <x v="37"/>
    <x v="9"/>
    <x v="15"/>
    <s v="No reportado"/>
    <n v="2024"/>
    <n v="60"/>
    <n v="1.2E-2"/>
    <s v="Kgr."/>
  </r>
  <r>
    <x v="0"/>
    <x v="1"/>
    <x v="4"/>
    <s v="América S"/>
    <x v="115"/>
    <s v="América Sur"/>
    <s v="América Sur Brasil"/>
    <x v="8"/>
    <x v="4"/>
    <x v="2"/>
    <s v="No reportado"/>
    <n v="2024"/>
    <n v="43560"/>
    <n v="33000"/>
    <s v="Kgr."/>
  </r>
  <r>
    <x v="0"/>
    <x v="1"/>
    <x v="4"/>
    <s v="América S"/>
    <x v="115"/>
    <s v="América Sur"/>
    <s v="América Sur Brasil"/>
    <x v="39"/>
    <x v="9"/>
    <x v="0"/>
    <s v="No reportado"/>
    <n v="2024"/>
    <n v="42000"/>
    <n v="3000"/>
    <s v="Kgr."/>
  </r>
  <r>
    <x v="0"/>
    <x v="1"/>
    <x v="4"/>
    <s v="América S"/>
    <x v="115"/>
    <s v="América Sur"/>
    <s v="América Sur Brasil"/>
    <x v="13"/>
    <x v="3"/>
    <x v="0"/>
    <s v="No reportado"/>
    <n v="2024"/>
    <n v="7396.48"/>
    <n v="416"/>
    <s v="Kgr."/>
  </r>
  <r>
    <x v="0"/>
    <x v="1"/>
    <x v="4"/>
    <s v="América S"/>
    <x v="115"/>
    <s v="América Sur"/>
    <s v="América Sur Brasil"/>
    <x v="17"/>
    <x v="9"/>
    <x v="4"/>
    <s v="No reportado"/>
    <n v="2024"/>
    <n v="150448"/>
    <n v="9403"/>
    <s v="Kgr."/>
  </r>
  <r>
    <x v="0"/>
    <x v="1"/>
    <x v="4"/>
    <s v="América S"/>
    <x v="115"/>
    <s v="América Sur"/>
    <s v="América Sur Brasil"/>
    <x v="18"/>
    <x v="10"/>
    <x v="4"/>
    <s v="No reportado"/>
    <n v="2024"/>
    <n v="135.9"/>
    <n v="15.1"/>
    <s v="Kgr."/>
  </r>
  <r>
    <x v="0"/>
    <x v="1"/>
    <x v="4"/>
    <s v="América S"/>
    <x v="115"/>
    <s v="América Sur"/>
    <s v="América Sur Brasil"/>
    <x v="24"/>
    <x v="3"/>
    <x v="7"/>
    <s v="No reportado"/>
    <n v="2024"/>
    <n v="1170"/>
    <n v="300"/>
    <s v="Ltr."/>
  </r>
  <r>
    <x v="0"/>
    <x v="1"/>
    <x v="4"/>
    <s v="América S"/>
    <x v="115"/>
    <s v="América Sur"/>
    <s v="América Sur Brasil"/>
    <x v="25"/>
    <x v="5"/>
    <x v="8"/>
    <s v="No reportado"/>
    <n v="2024"/>
    <n v="4144306.0802000002"/>
    <n v="425654.98"/>
    <s v="Kgr."/>
  </r>
  <r>
    <x v="0"/>
    <x v="1"/>
    <x v="4"/>
    <s v="América S"/>
    <x v="115"/>
    <s v="América Sur"/>
    <s v="América Sur Brasil"/>
    <x v="47"/>
    <x v="3"/>
    <x v="0"/>
    <s v="No reportado"/>
    <n v="2024"/>
    <n v="14600"/>
    <n v="2000"/>
    <s v="Kgr."/>
  </r>
  <r>
    <x v="0"/>
    <x v="1"/>
    <x v="4"/>
    <s v="América S"/>
    <x v="115"/>
    <s v="América Sur"/>
    <s v="América Sur Brasil"/>
    <x v="49"/>
    <x v="0"/>
    <x v="14"/>
    <s v="No reportado"/>
    <n v="2024"/>
    <n v="9471.6"/>
    <n v="1080"/>
    <s v="Kgr."/>
  </r>
  <r>
    <x v="0"/>
    <x v="1"/>
    <x v="4"/>
    <s v="América S"/>
    <x v="115"/>
    <s v="América Sur"/>
    <s v="América Sur Brasil"/>
    <x v="29"/>
    <x v="4"/>
    <x v="11"/>
    <s v="No reportado"/>
    <n v="2024"/>
    <n v="9503.52"/>
    <n v="624"/>
    <s v="Kgr."/>
  </r>
  <r>
    <x v="0"/>
    <x v="1"/>
    <x v="4"/>
    <s v="América S"/>
    <x v="115"/>
    <s v="América Sur"/>
    <s v="América Sur Brasil"/>
    <x v="52"/>
    <x v="12"/>
    <x v="4"/>
    <s v="No reportado"/>
    <n v="2024"/>
    <n v="16668"/>
    <n v="926"/>
    <s v="Kgr."/>
  </r>
  <r>
    <x v="0"/>
    <x v="1"/>
    <x v="4"/>
    <s v="América S"/>
    <x v="115"/>
    <s v="América Sur"/>
    <s v="América Sur Brasil"/>
    <x v="36"/>
    <x v="4"/>
    <x v="11"/>
    <s v="No reportado"/>
    <n v="2024"/>
    <n v="12117.6"/>
    <n v="792"/>
    <s v="Kgr."/>
  </r>
  <r>
    <x v="0"/>
    <x v="1"/>
    <x v="4"/>
    <s v="América S"/>
    <x v="116"/>
    <s v="América Sur"/>
    <s v="América Sur Chile"/>
    <x v="92"/>
    <x v="6"/>
    <x v="3"/>
    <s v="No reportado"/>
    <n v="2024"/>
    <n v="84645.86"/>
    <n v="2682"/>
    <s v="Kgr."/>
  </r>
  <r>
    <x v="0"/>
    <x v="1"/>
    <x v="4"/>
    <s v="América S"/>
    <x v="116"/>
    <s v="América Sur"/>
    <s v="América Sur Chile"/>
    <x v="5"/>
    <x v="5"/>
    <x v="3"/>
    <s v="No reportado"/>
    <n v="2024"/>
    <n v="3805.45"/>
    <n v="93.5"/>
    <s v="Kgr."/>
  </r>
  <r>
    <x v="0"/>
    <x v="1"/>
    <x v="4"/>
    <s v="América S"/>
    <x v="116"/>
    <s v="América Sur"/>
    <s v="América Sur Chile"/>
    <x v="17"/>
    <x v="9"/>
    <x v="4"/>
    <s v="No reportado"/>
    <n v="2024"/>
    <n v="177558.88"/>
    <n v="11097.43"/>
    <s v="Kgr."/>
  </r>
  <r>
    <x v="0"/>
    <x v="1"/>
    <x v="4"/>
    <s v="América S"/>
    <x v="116"/>
    <s v="América Sur"/>
    <s v="América Sur Chile"/>
    <x v="24"/>
    <x v="3"/>
    <x v="7"/>
    <s v="No reportado"/>
    <n v="2024"/>
    <n v="1560"/>
    <n v="400"/>
    <s v="Ltr."/>
  </r>
  <r>
    <x v="0"/>
    <x v="1"/>
    <x v="4"/>
    <s v="América S"/>
    <x v="116"/>
    <s v="América Sur"/>
    <s v="América Sur Chile"/>
    <x v="25"/>
    <x v="5"/>
    <x v="8"/>
    <s v="No reportado"/>
    <n v="2024"/>
    <n v="2595167.2068000003"/>
    <n v="314209.65000000002"/>
    <s v="Kgr."/>
  </r>
  <r>
    <x v="0"/>
    <x v="1"/>
    <x v="4"/>
    <s v="América S"/>
    <x v="116"/>
    <s v="América Sur"/>
    <s v="América Sur Chile"/>
    <x v="49"/>
    <x v="0"/>
    <x v="14"/>
    <s v="No reportado"/>
    <n v="2024"/>
    <n v="5454.94"/>
    <n v="622"/>
    <s v="Kgr."/>
  </r>
  <r>
    <x v="0"/>
    <x v="1"/>
    <x v="4"/>
    <s v="América S"/>
    <x v="116"/>
    <s v="América Sur"/>
    <s v="América Sur Chile"/>
    <x v="29"/>
    <x v="4"/>
    <x v="11"/>
    <s v="No reportado"/>
    <n v="2024"/>
    <n v="10478.24"/>
    <n v="688"/>
    <s v="Kgr."/>
  </r>
  <r>
    <x v="0"/>
    <x v="1"/>
    <x v="4"/>
    <s v="América S"/>
    <x v="116"/>
    <s v="América Sur"/>
    <s v="América Sur Chile"/>
    <x v="32"/>
    <x v="12"/>
    <x v="14"/>
    <s v="No reportado"/>
    <n v="2024"/>
    <n v="5437.5"/>
    <n v="1250"/>
    <s v="Kgr."/>
  </r>
  <r>
    <x v="0"/>
    <x v="1"/>
    <x v="4"/>
    <s v="América S"/>
    <x v="116"/>
    <s v="América Sur"/>
    <s v="América Sur Chile"/>
    <x v="36"/>
    <x v="4"/>
    <x v="11"/>
    <s v="No reportado"/>
    <n v="2024"/>
    <n v="21848.400000000001"/>
    <n v="1428"/>
    <s v="Kgr."/>
  </r>
  <r>
    <x v="0"/>
    <x v="1"/>
    <x v="4"/>
    <s v="América S"/>
    <x v="117"/>
    <s v="América Sur"/>
    <s v="América Sur Colombia"/>
    <x v="6"/>
    <x v="5"/>
    <x v="4"/>
    <s v="No reportado"/>
    <n v="2024"/>
    <n v="11166.75"/>
    <n v="638.1"/>
    <s v="Kgr."/>
  </r>
  <r>
    <x v="0"/>
    <x v="1"/>
    <x v="4"/>
    <s v="América S"/>
    <x v="117"/>
    <s v="América Sur"/>
    <s v="América Sur Colombia"/>
    <x v="39"/>
    <x v="9"/>
    <x v="0"/>
    <s v="No reportado"/>
    <n v="2024"/>
    <n v="21000"/>
    <n v="1500"/>
    <s v="Kgr."/>
  </r>
  <r>
    <x v="0"/>
    <x v="1"/>
    <x v="4"/>
    <s v="América S"/>
    <x v="117"/>
    <s v="América Sur"/>
    <s v="América Sur Colombia"/>
    <x v="15"/>
    <x v="7"/>
    <x v="4"/>
    <s v="No reportado"/>
    <n v="2024"/>
    <n v="8134"/>
    <n v="581"/>
    <s v="Kgr."/>
  </r>
  <r>
    <x v="0"/>
    <x v="1"/>
    <x v="4"/>
    <s v="América S"/>
    <x v="117"/>
    <s v="América Sur"/>
    <s v="América Sur Colombia"/>
    <x v="17"/>
    <x v="9"/>
    <x v="4"/>
    <s v="No reportado"/>
    <n v="2024"/>
    <n v="502466.4"/>
    <n v="31404.15"/>
    <s v="Kgr."/>
  </r>
  <r>
    <x v="0"/>
    <x v="1"/>
    <x v="4"/>
    <s v="América S"/>
    <x v="117"/>
    <s v="América Sur"/>
    <s v="América Sur Colombia"/>
    <x v="20"/>
    <x v="3"/>
    <x v="0"/>
    <s v="No reportado"/>
    <n v="2024"/>
    <n v="227500"/>
    <n v="25000"/>
    <s v="Kgr."/>
  </r>
  <r>
    <x v="0"/>
    <x v="1"/>
    <x v="4"/>
    <s v="América S"/>
    <x v="117"/>
    <s v="América Sur"/>
    <s v="América Sur Colombia"/>
    <x v="25"/>
    <x v="5"/>
    <x v="8"/>
    <s v="No reportado"/>
    <n v="2024"/>
    <n v="3008802.2998000002"/>
    <n v="358511.54"/>
    <s v="Kgr."/>
  </r>
  <r>
    <x v="0"/>
    <x v="1"/>
    <x v="4"/>
    <s v="América S"/>
    <x v="117"/>
    <s v="América Sur"/>
    <s v="América Sur Colombia"/>
    <x v="49"/>
    <x v="0"/>
    <x v="14"/>
    <s v="No reportado"/>
    <n v="2024"/>
    <n v="7156.32"/>
    <n v="816"/>
    <s v="Kgr."/>
  </r>
  <r>
    <x v="0"/>
    <x v="1"/>
    <x v="4"/>
    <s v="América S"/>
    <x v="117"/>
    <s v="América Sur"/>
    <s v="América Sur Colombia"/>
    <x v="29"/>
    <x v="4"/>
    <x v="11"/>
    <s v="No reportado"/>
    <n v="2024"/>
    <n v="8772.48"/>
    <n v="576"/>
    <s v="Kgr."/>
  </r>
  <r>
    <x v="0"/>
    <x v="1"/>
    <x v="4"/>
    <s v="América S"/>
    <x v="117"/>
    <s v="América Sur"/>
    <s v="América Sur Colombia"/>
    <x v="30"/>
    <x v="3"/>
    <x v="12"/>
    <s v="No reportado"/>
    <n v="2024"/>
    <n v="2722.5"/>
    <n v="495"/>
    <s v="Kgr."/>
  </r>
  <r>
    <x v="0"/>
    <x v="1"/>
    <x v="4"/>
    <s v="América S"/>
    <x v="117"/>
    <s v="América Sur"/>
    <s v="América Sur Colombia"/>
    <x v="32"/>
    <x v="12"/>
    <x v="14"/>
    <s v="No reportado"/>
    <n v="2024"/>
    <n v="10875"/>
    <n v="2500"/>
    <s v="Kgr."/>
  </r>
  <r>
    <x v="0"/>
    <x v="1"/>
    <x v="4"/>
    <s v="América S"/>
    <x v="117"/>
    <s v="América Sur"/>
    <s v="América Sur Colombia"/>
    <x v="33"/>
    <x v="3"/>
    <x v="12"/>
    <s v="No reportado"/>
    <n v="2024"/>
    <n v="796.5"/>
    <n v="135"/>
    <s v="Kgr."/>
  </r>
  <r>
    <x v="0"/>
    <x v="1"/>
    <x v="4"/>
    <s v="América S"/>
    <x v="117"/>
    <s v="América Sur"/>
    <s v="América Sur Colombia"/>
    <x v="34"/>
    <x v="12"/>
    <x v="4"/>
    <s v="No reportado"/>
    <n v="2024"/>
    <n v="8000"/>
    <n v="800"/>
    <s v="Kgr."/>
  </r>
  <r>
    <x v="0"/>
    <x v="1"/>
    <x v="4"/>
    <s v="América S"/>
    <x v="117"/>
    <s v="América Sur"/>
    <s v="América Sur Colombia"/>
    <x v="36"/>
    <x v="4"/>
    <x v="11"/>
    <s v="No reportado"/>
    <n v="2024"/>
    <n v="13219.2"/>
    <n v="864"/>
    <s v="Kgr."/>
  </r>
  <r>
    <x v="0"/>
    <x v="1"/>
    <x v="4"/>
    <s v="América S"/>
    <x v="118"/>
    <s v="América Sur"/>
    <s v="América Sur Ecuador"/>
    <x v="11"/>
    <x v="1"/>
    <x v="4"/>
    <s v="No reportado"/>
    <n v="2024"/>
    <n v="5367.5"/>
    <n v="565"/>
    <s v="Kgr."/>
  </r>
  <r>
    <x v="0"/>
    <x v="1"/>
    <x v="4"/>
    <s v="América S"/>
    <x v="118"/>
    <s v="América Sur"/>
    <s v="América Sur Ecuador"/>
    <x v="15"/>
    <x v="7"/>
    <x v="4"/>
    <s v="No reportado"/>
    <n v="2024"/>
    <n v="2842"/>
    <n v="203"/>
    <s v="Kgr."/>
  </r>
  <r>
    <x v="0"/>
    <x v="1"/>
    <x v="4"/>
    <s v="América S"/>
    <x v="118"/>
    <s v="América Sur"/>
    <s v="América Sur Ecuador"/>
    <x v="17"/>
    <x v="9"/>
    <x v="4"/>
    <s v="No reportado"/>
    <n v="2024"/>
    <n v="122117.12"/>
    <n v="7632.32"/>
    <s v="Kgr."/>
  </r>
  <r>
    <x v="0"/>
    <x v="1"/>
    <x v="4"/>
    <s v="América S"/>
    <x v="118"/>
    <s v="América Sur"/>
    <s v="América Sur Ecuador"/>
    <x v="25"/>
    <x v="5"/>
    <x v="8"/>
    <s v="No reportado"/>
    <n v="2024"/>
    <n v="1058095.3488"/>
    <n v="98519.12000000001"/>
    <s v="Kgr."/>
  </r>
  <r>
    <x v="0"/>
    <x v="1"/>
    <x v="4"/>
    <s v="América S"/>
    <x v="118"/>
    <s v="América Sur"/>
    <s v="América Sur Ecuador"/>
    <x v="34"/>
    <x v="12"/>
    <x v="4"/>
    <s v="No reportado"/>
    <n v="2024"/>
    <n v="3000"/>
    <n v="300"/>
    <s v="Kgr."/>
  </r>
  <r>
    <x v="0"/>
    <x v="1"/>
    <x v="4"/>
    <s v="América S"/>
    <x v="118"/>
    <s v="América Sur"/>
    <s v="América Sur Ecuador"/>
    <x v="36"/>
    <x v="4"/>
    <x v="11"/>
    <s v="No reportado"/>
    <n v="2024"/>
    <n v="108920.70000000001"/>
    <n v="7119"/>
    <s v="Kgr."/>
  </r>
  <r>
    <x v="0"/>
    <x v="1"/>
    <x v="4"/>
    <s v="América S"/>
    <x v="119"/>
    <s v="América Sur"/>
    <s v="América Sur Curaçao"/>
    <x v="25"/>
    <x v="5"/>
    <x v="8"/>
    <s v="No reportado"/>
    <n v="2024"/>
    <n v="17083.903200000001"/>
    <n v="1590.68"/>
    <s v="Kgr."/>
  </r>
  <r>
    <x v="0"/>
    <x v="1"/>
    <x v="4"/>
    <s v="América S"/>
    <x v="120"/>
    <s v="América Sur"/>
    <s v="América Sur Paraguay"/>
    <x v="17"/>
    <x v="9"/>
    <x v="4"/>
    <s v="No reportado"/>
    <n v="2024"/>
    <n v="14416"/>
    <n v="901"/>
    <s v="Kgr."/>
  </r>
  <r>
    <x v="0"/>
    <x v="1"/>
    <x v="4"/>
    <s v="América S"/>
    <x v="120"/>
    <s v="América Sur"/>
    <s v="América Sur Paraguay"/>
    <x v="25"/>
    <x v="5"/>
    <x v="8"/>
    <s v="No reportado"/>
    <n v="2024"/>
    <n v="79966.124400000001"/>
    <n v="8084.56"/>
    <s v="Kgr."/>
  </r>
  <r>
    <x v="0"/>
    <x v="1"/>
    <x v="4"/>
    <s v="América S"/>
    <x v="121"/>
    <s v="América Sur"/>
    <s v="América Sur Peru"/>
    <x v="6"/>
    <x v="5"/>
    <x v="4"/>
    <s v="No reportado"/>
    <n v="2024"/>
    <n v="1925"/>
    <n v="110"/>
    <s v="Kgr."/>
  </r>
  <r>
    <x v="0"/>
    <x v="1"/>
    <x v="4"/>
    <s v="América S"/>
    <x v="121"/>
    <s v="América Sur"/>
    <s v="América Sur Peru"/>
    <x v="93"/>
    <x v="10"/>
    <x v="22"/>
    <s v="No reportado"/>
    <n v="2024"/>
    <n v="1358"/>
    <n v="100"/>
    <s v="Kgr."/>
  </r>
  <r>
    <x v="0"/>
    <x v="1"/>
    <x v="4"/>
    <s v="América S"/>
    <x v="121"/>
    <s v="América Sur"/>
    <s v="América Sur Peru"/>
    <x v="17"/>
    <x v="9"/>
    <x v="4"/>
    <s v="No reportado"/>
    <n v="2024"/>
    <n v="315522.40000000002"/>
    <n v="19720.150000000001"/>
    <s v="Kgr."/>
  </r>
  <r>
    <x v="0"/>
    <x v="1"/>
    <x v="4"/>
    <s v="América S"/>
    <x v="121"/>
    <s v="América Sur"/>
    <s v="América Sur Peru"/>
    <x v="41"/>
    <x v="10"/>
    <x v="4"/>
    <s v="No reportado"/>
    <n v="2024"/>
    <n v="1200"/>
    <n v="150"/>
    <s v="Kgr."/>
  </r>
  <r>
    <x v="0"/>
    <x v="1"/>
    <x v="4"/>
    <s v="América S"/>
    <x v="121"/>
    <s v="América Sur"/>
    <s v="América Sur Peru"/>
    <x v="20"/>
    <x v="3"/>
    <x v="0"/>
    <s v="No reportado"/>
    <n v="2024"/>
    <n v="45500"/>
    <n v="5000"/>
    <s v="Kgr."/>
  </r>
  <r>
    <x v="0"/>
    <x v="1"/>
    <x v="4"/>
    <s v="América S"/>
    <x v="121"/>
    <s v="América Sur"/>
    <s v="América Sur Peru"/>
    <x v="25"/>
    <x v="5"/>
    <x v="8"/>
    <s v="No reportado"/>
    <n v="2024"/>
    <n v="601102.3012000001"/>
    <n v="59916.87"/>
    <s v="Kgr."/>
  </r>
  <r>
    <x v="0"/>
    <x v="1"/>
    <x v="4"/>
    <s v="América S"/>
    <x v="122"/>
    <s v="América Sur"/>
    <s v="América Sur Suriname"/>
    <x v="25"/>
    <x v="5"/>
    <x v="8"/>
    <s v="No reportado"/>
    <n v="2024"/>
    <n v="6224.9040000000005"/>
    <n v="579.6"/>
    <s v="Kgr."/>
  </r>
  <r>
    <x v="0"/>
    <x v="1"/>
    <x v="4"/>
    <s v="América S"/>
    <x v="123"/>
    <s v="América Sur"/>
    <s v="América Sur Uruguay"/>
    <x v="17"/>
    <x v="9"/>
    <x v="4"/>
    <s v="No reportado"/>
    <n v="2024"/>
    <n v="21551.360000000001"/>
    <n v="1346.96"/>
    <s v="Kgr."/>
  </r>
  <r>
    <x v="0"/>
    <x v="1"/>
    <x v="4"/>
    <s v="América S"/>
    <x v="123"/>
    <s v="América Sur"/>
    <s v="América Sur Uruguay"/>
    <x v="25"/>
    <x v="5"/>
    <x v="8"/>
    <s v="No reportado"/>
    <n v="2024"/>
    <n v="534254.89080000005"/>
    <n v="62423.12"/>
    <s v="Kgr."/>
  </r>
  <r>
    <x v="0"/>
    <x v="1"/>
    <x v="4"/>
    <s v="América S"/>
    <x v="123"/>
    <s v="América Sur"/>
    <s v="América Sur Uruguay"/>
    <x v="47"/>
    <x v="3"/>
    <x v="0"/>
    <s v="No reportado"/>
    <n v="2024"/>
    <n v="8760"/>
    <n v="1200"/>
    <s v="Kgr."/>
  </r>
  <r>
    <x v="0"/>
    <x v="1"/>
    <x v="4"/>
    <s v="América S"/>
    <x v="123"/>
    <s v="América Sur"/>
    <s v="América Sur Uruguay"/>
    <x v="49"/>
    <x v="0"/>
    <x v="14"/>
    <s v="No reportado"/>
    <n v="2024"/>
    <n v="11786.88"/>
    <n v="1344"/>
    <s v="Kgr."/>
  </r>
  <r>
    <x v="0"/>
    <x v="1"/>
    <x v="4"/>
    <s v="América S"/>
    <x v="124"/>
    <s v="América Sur"/>
    <s v="América Sur Venezuela"/>
    <x v="11"/>
    <x v="1"/>
    <x v="4"/>
    <s v="No reportado"/>
    <n v="2024"/>
    <n v="256.5"/>
    <n v="27"/>
    <s v="Kgr."/>
  </r>
  <r>
    <x v="0"/>
    <x v="1"/>
    <x v="4"/>
    <s v="América S"/>
    <x v="124"/>
    <s v="América Sur"/>
    <s v="América Sur Venezuela"/>
    <x v="17"/>
    <x v="9"/>
    <x v="4"/>
    <s v="No reportado"/>
    <n v="2024"/>
    <n v="19748.48"/>
    <n v="1234.28"/>
    <s v="Kgr."/>
  </r>
  <r>
    <x v="0"/>
    <x v="1"/>
    <x v="4"/>
    <s v="América S"/>
    <x v="124"/>
    <s v="América Sur"/>
    <s v="América Sur Venezuela"/>
    <x v="25"/>
    <x v="5"/>
    <x v="8"/>
    <s v="No reportado"/>
    <n v="2024"/>
    <n v="1308447.1926"/>
    <n v="172258.26"/>
    <s v="Kgr."/>
  </r>
  <r>
    <x v="0"/>
    <x v="1"/>
    <x v="5"/>
    <s v="Otros no identificados"/>
    <x v="125"/>
    <s v="Otros"/>
    <s v="Otros Otras Regiones"/>
    <x v="56"/>
    <x v="10"/>
    <x v="4"/>
    <s v="No reportado"/>
    <n v="2024"/>
    <n v="791.69999999999993"/>
    <n v="97.5"/>
    <s v="Kgr."/>
  </r>
  <r>
    <x v="0"/>
    <x v="1"/>
    <x v="5"/>
    <s v="Otros no identificados"/>
    <x v="126"/>
    <s v="Otros"/>
    <s v="Otros Terceros países (sin especificar)"/>
    <x v="98"/>
    <x v="4"/>
    <x v="1"/>
    <s v="No reportado"/>
    <n v="2024"/>
    <n v="644798.69999999995"/>
    <n v="307047"/>
    <s v="Kgr.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76">
  <r>
    <n v="1"/>
    <x v="0"/>
    <n v="20"/>
    <x v="0"/>
    <s v="Frutas y hortalizas"/>
    <s v="CLASE 1.6. FRUTAS, HORTALIZAS Y CEREALES FRESCOS O TRANSFORMADOS"/>
    <x v="0"/>
    <s v="Arroz"/>
    <s v="Alimentarios"/>
    <n v="2024"/>
    <n v="2520803.04"/>
    <s v="€"/>
    <s v="€"/>
    <n v="114"/>
    <s v="Mercado en España"/>
    <x v="0"/>
    <n v="2023"/>
    <n v="2470479.6"/>
    <n v="50323.439999999944"/>
  </r>
  <r>
    <n v="1"/>
    <x v="0"/>
    <n v="20"/>
    <x v="0"/>
    <s v="Frutas y hortalizas"/>
    <s v="CLASE 1.6. FRUTAS, HORTALIZAS Y CEREALES FRESCOS O TRANSFORMADOS"/>
    <x v="0"/>
    <s v="Arroz"/>
    <s v="Alimentarios"/>
    <n v="2024"/>
    <n v="114401.84"/>
    <s v="€"/>
    <s v="€"/>
    <n v="115"/>
    <s v="Mercado en la UE"/>
    <x v="1"/>
    <n v="2023"/>
    <n v="109937.4"/>
    <n v="4464.4400000000023"/>
  </r>
  <r>
    <n v="1"/>
    <x v="0"/>
    <n v="20"/>
    <x v="0"/>
    <s v="Frutas y hortalizas"/>
    <s v="CLASE 1.6. FRUTAS, HORTALIZAS Y CEREALES FRESCOS O TRANSFORMADOS"/>
    <x v="0"/>
    <s v="Arroz"/>
    <s v="Alimentarios"/>
    <n v="2024"/>
    <n v="536346.16"/>
    <s v="€"/>
    <s v="€"/>
    <n v="116"/>
    <s v="Mercado en Terceros países"/>
    <x v="2"/>
    <n v="2023"/>
    <n v="518912.4"/>
    <n v="17433.760000000009"/>
  </r>
  <r>
    <n v="1"/>
    <x v="0"/>
    <n v="20"/>
    <x v="0"/>
    <s v="Frutas y hortalizas"/>
    <s v="CLASE 1.6. FRUTAS, HORTALIZAS Y CEREALES FRESCOS O TRANSFORMADOS"/>
    <x v="0"/>
    <s v="Arroz"/>
    <s v="Alimentarios"/>
    <n v="2024"/>
    <n v="3171551.04"/>
    <s v="€"/>
    <s v="€"/>
    <n v="117"/>
    <s v="Total valor económico (114+115+116)"/>
    <x v="3"/>
    <n v="2023"/>
    <n v="3099329.4"/>
    <n v="72221.64000000013"/>
  </r>
  <r>
    <n v="2"/>
    <x v="1"/>
    <n v="20"/>
    <x v="0"/>
    <s v="Carnes frescas"/>
    <s v="CLASE 1.1. CARNES FRESCAS"/>
    <x v="1"/>
    <s v="Ovino"/>
    <s v="Alimentarios"/>
    <n v="2024"/>
    <n v="1646851.13"/>
    <s v="€"/>
    <s v="€"/>
    <n v="114"/>
    <s v="Mercado en España"/>
    <x v="0"/>
    <n v="2023"/>
    <n v="1907024"/>
    <n v="-260172.87000000011"/>
  </r>
  <r>
    <n v="2"/>
    <x v="1"/>
    <n v="20"/>
    <x v="0"/>
    <s v="Carnes frescas"/>
    <s v="CLASE 1.1. CARNES FRESCAS"/>
    <x v="1"/>
    <s v="Ovino"/>
    <s v="Alimentarios"/>
    <n v="2024"/>
    <n v="0"/>
    <s v="€"/>
    <s v="€"/>
    <n v="115"/>
    <s v="Mercado en la UE"/>
    <x v="1"/>
    <n v="2023"/>
    <n v="0"/>
    <n v="0"/>
  </r>
  <r>
    <n v="2"/>
    <x v="1"/>
    <n v="20"/>
    <x v="0"/>
    <s v="Carnes frescas"/>
    <s v="CLASE 1.1. CARNES FRESCAS"/>
    <x v="1"/>
    <s v="Ovino"/>
    <s v="Alimentarios"/>
    <n v="2024"/>
    <n v="0"/>
    <s v="€"/>
    <s v="€"/>
    <n v="116"/>
    <s v="Mercado en Terceros países"/>
    <x v="2"/>
    <n v="2023"/>
    <n v="0"/>
    <n v="0"/>
  </r>
  <r>
    <n v="2"/>
    <x v="1"/>
    <n v="20"/>
    <x v="0"/>
    <s v="Carnes frescas"/>
    <s v="CLASE 1.1. CARNES FRESCAS"/>
    <x v="1"/>
    <s v="Ovino"/>
    <s v="Alimentarios"/>
    <n v="2024"/>
    <n v="1646851.13"/>
    <s v="€"/>
    <s v="€"/>
    <n v="117"/>
    <s v="Total valor económico (114+115+116)"/>
    <x v="3"/>
    <n v="2023"/>
    <n v="1907024"/>
    <n v="-260172.87000000011"/>
  </r>
  <r>
    <n v="3"/>
    <x v="2"/>
    <n v="20"/>
    <x v="0"/>
    <s v="Carnes frescas"/>
    <s v="CLASE 1.1. CARNES FRESCAS"/>
    <x v="2"/>
    <s v="Vacuno"/>
    <s v="Alimentarios"/>
    <n v="2024"/>
    <n v="8675100"/>
    <s v="€"/>
    <s v="€"/>
    <n v="114"/>
    <s v="Mercado en España"/>
    <x v="0"/>
    <n v="2023"/>
    <n v="8639680"/>
    <n v="35420"/>
  </r>
  <r>
    <n v="3"/>
    <x v="2"/>
    <n v="20"/>
    <x v="0"/>
    <s v="Carnes frescas"/>
    <s v="CLASE 1.1. CARNES FRESCAS"/>
    <x v="2"/>
    <s v="Vacuno"/>
    <s v="Alimentarios"/>
    <n v="2024"/>
    <n v="0"/>
    <s v="€"/>
    <s v="€"/>
    <n v="115"/>
    <s v="Mercado en la UE"/>
    <x v="1"/>
    <n v="2023"/>
    <n v="0"/>
    <n v="0"/>
  </r>
  <r>
    <n v="3"/>
    <x v="2"/>
    <n v="20"/>
    <x v="0"/>
    <s v="Carnes frescas"/>
    <s v="CLASE 1.1. CARNES FRESCAS"/>
    <x v="2"/>
    <s v="Vacuno"/>
    <s v="Alimentarios"/>
    <n v="2024"/>
    <n v="0"/>
    <s v="€"/>
    <s v="€"/>
    <n v="116"/>
    <s v="Mercado en Terceros países"/>
    <x v="2"/>
    <n v="2023"/>
    <n v="0"/>
    <n v="0"/>
  </r>
  <r>
    <n v="3"/>
    <x v="2"/>
    <n v="20"/>
    <x v="0"/>
    <s v="Carnes frescas"/>
    <s v="CLASE 1.1. CARNES FRESCAS"/>
    <x v="2"/>
    <s v="Vacuno"/>
    <s v="Alimentarios"/>
    <n v="2024"/>
    <n v="8675100"/>
    <s v="€"/>
    <s v="€"/>
    <n v="117"/>
    <s v="Total valor económico (114+115+116)"/>
    <x v="3"/>
    <n v="2023"/>
    <n v="8639680"/>
    <n v="35420"/>
  </r>
  <r>
    <n v="4"/>
    <x v="3"/>
    <n v="20"/>
    <x v="0"/>
    <s v="Frutas y hortalizas"/>
    <s v="CLASE 1.6. FRUTAS, HORTALIZAS Y CEREALES FRESCOS O TRANSFORMADOS"/>
    <x v="3"/>
    <s v="Hortalizas"/>
    <s v="Alimentarios"/>
    <n v="2024"/>
    <n v="24298666"/>
    <s v="€"/>
    <s v="€"/>
    <n v="114"/>
    <s v="Mercado en España"/>
    <x v="0"/>
    <n v="2023"/>
    <n v="29617596.399999999"/>
    <n v="-5318930.3999999985"/>
  </r>
  <r>
    <n v="4"/>
    <x v="3"/>
    <n v="20"/>
    <x v="0"/>
    <s v="Frutas y hortalizas"/>
    <s v="CLASE 1.6. FRUTAS, HORTALIZAS Y CEREALES FRESCOS O TRANSFORMADOS"/>
    <x v="3"/>
    <s v="Hortalizas"/>
    <s v="Alimentarios"/>
    <n v="2024"/>
    <n v="2087400"/>
    <s v="€"/>
    <s v="€"/>
    <n v="115"/>
    <s v="Mercado en la UE"/>
    <x v="1"/>
    <n v="2023"/>
    <n v="2323200"/>
    <n v="-235800"/>
  </r>
  <r>
    <n v="4"/>
    <x v="3"/>
    <n v="20"/>
    <x v="0"/>
    <s v="Frutas y hortalizas"/>
    <s v="CLASE 1.6. FRUTAS, HORTALIZAS Y CEREALES FRESCOS O TRANSFORMADOS"/>
    <x v="3"/>
    <s v="Hortalizas"/>
    <s v="Alimentarios"/>
    <n v="2024"/>
    <n v="2584400"/>
    <s v="€"/>
    <s v="€"/>
    <n v="116"/>
    <s v="Mercado en Terceros países"/>
    <x v="2"/>
    <n v="2023"/>
    <n v="2129600"/>
    <n v="454800"/>
  </r>
  <r>
    <n v="4"/>
    <x v="3"/>
    <n v="20"/>
    <x v="0"/>
    <s v="Frutas y hortalizas"/>
    <s v="CLASE 1.6. FRUTAS, HORTALIZAS Y CEREALES FRESCOS O TRANSFORMADOS"/>
    <x v="3"/>
    <s v="Hortalizas"/>
    <s v="Alimentarios"/>
    <n v="2024"/>
    <n v="28970466"/>
    <s v="€"/>
    <s v="€"/>
    <n v="117"/>
    <s v="Total valor económico (114+115+116)"/>
    <x v="3"/>
    <n v="2023"/>
    <n v="34070396.399999999"/>
    <n v="-5099930.3999999985"/>
  </r>
  <r>
    <n v="5"/>
    <x v="4"/>
    <n v="20"/>
    <x v="0"/>
    <s v="Productos cárnicos"/>
    <s v="CLASE 1.2. PRODUCTOS CÁRNICOS"/>
    <x v="4"/>
    <s v="Jamones Ibéricos"/>
    <s v="Alimentarios"/>
    <n v="2024"/>
    <n v="30940570.100000001"/>
    <s v="€"/>
    <s v="€"/>
    <n v="114"/>
    <s v="Mercado en España"/>
    <x v="0"/>
    <n v="2023"/>
    <n v="28903186.800000001"/>
    <n v="2037383.3000000007"/>
  </r>
  <r>
    <n v="5"/>
    <x v="4"/>
    <n v="20"/>
    <x v="0"/>
    <s v="Productos cárnicos"/>
    <s v="CLASE 1.2. PRODUCTOS CÁRNICOS"/>
    <x v="4"/>
    <s v="Jamones Ibéricos"/>
    <s v="Alimentarios"/>
    <n v="2024"/>
    <n v="1424289.9"/>
    <s v="€"/>
    <s v="€"/>
    <n v="115"/>
    <s v="Mercado en la UE"/>
    <x v="1"/>
    <n v="2023"/>
    <n v="2830716.3"/>
    <n v="-1406426.4"/>
  </r>
  <r>
    <n v="5"/>
    <x v="4"/>
    <n v="20"/>
    <x v="0"/>
    <s v="Productos cárnicos"/>
    <s v="CLASE 1.2. PRODUCTOS CÁRNICOS"/>
    <x v="4"/>
    <s v="Jamones Ibéricos"/>
    <s v="Alimentarios"/>
    <n v="2024"/>
    <n v="1083853.6499999999"/>
    <s v="€"/>
    <s v="€"/>
    <n v="116"/>
    <s v="Mercado en Terceros países"/>
    <x v="2"/>
    <n v="2023"/>
    <n v="647853.30000000005"/>
    <n v="436000.34999999986"/>
  </r>
  <r>
    <n v="5"/>
    <x v="4"/>
    <n v="20"/>
    <x v="0"/>
    <s v="Productos cárnicos"/>
    <s v="CLASE 1.2. PRODUCTOS CÁRNICOS"/>
    <x v="4"/>
    <s v="Jamones Ibéricos"/>
    <s v="Alimentarios"/>
    <n v="2024"/>
    <n v="33448713.649999999"/>
    <s v="€"/>
    <s v="€"/>
    <n v="117"/>
    <s v="Total valor económico (114+115+116)"/>
    <x v="3"/>
    <n v="2023"/>
    <n v="32381756.399999999"/>
    <n v="1066957.25"/>
  </r>
  <r>
    <n v="6"/>
    <x v="5"/>
    <n v="20"/>
    <x v="0"/>
    <s v="Productos cárnicos"/>
    <s v="CLASE 1.2. PRODUCTOS CÁRNICOS"/>
    <x v="4"/>
    <s v="Jamones Ibéricos"/>
    <s v="Alimentarios"/>
    <n v="2024"/>
    <n v="22436529.129999999"/>
    <s v="€"/>
    <s v="€"/>
    <n v="114"/>
    <s v="Mercado en España"/>
    <x v="0"/>
    <n v="2023"/>
    <n v="20103694.600000001"/>
    <n v="2332834.5299999975"/>
  </r>
  <r>
    <n v="6"/>
    <x v="5"/>
    <n v="20"/>
    <x v="0"/>
    <s v="Productos cárnicos"/>
    <s v="CLASE 1.2. PRODUCTOS CÁRNICOS"/>
    <x v="4"/>
    <s v="Jamones Ibéricos"/>
    <s v="Alimentarios"/>
    <n v="2024"/>
    <n v="933405.38"/>
    <s v="€"/>
    <s v="€"/>
    <n v="115"/>
    <s v="Mercado en la UE"/>
    <x v="1"/>
    <n v="2023"/>
    <n v="804429.9"/>
    <n v="128975.47999999998"/>
  </r>
  <r>
    <n v="6"/>
    <x v="5"/>
    <n v="20"/>
    <x v="0"/>
    <s v="Productos cárnicos"/>
    <s v="CLASE 1.2. PRODUCTOS CÁRNICOS"/>
    <x v="4"/>
    <s v="Jamones Ibéricos"/>
    <s v="Alimentarios"/>
    <n v="2024"/>
    <n v="42566.720000000001"/>
    <s v="€"/>
    <s v="€"/>
    <n v="116"/>
    <s v="Mercado en Terceros países"/>
    <x v="2"/>
    <n v="2023"/>
    <n v="36252"/>
    <n v="6314.7200000000012"/>
  </r>
  <r>
    <n v="6"/>
    <x v="5"/>
    <n v="20"/>
    <x v="0"/>
    <s v="Productos cárnicos"/>
    <s v="CLASE 1.2. PRODUCTOS CÁRNICOS"/>
    <x v="4"/>
    <s v="Jamones Ibéricos"/>
    <s v="Alimentarios"/>
    <n v="2024"/>
    <n v="23412501.23"/>
    <s v="€"/>
    <s v="€"/>
    <n v="117"/>
    <s v="Total valor económico (114+115+116)"/>
    <x v="3"/>
    <n v="2023"/>
    <n v="20944376.5"/>
    <n v="2468124.7300000004"/>
  </r>
  <r>
    <n v="7"/>
    <x v="6"/>
    <n v="20"/>
    <x v="0"/>
    <s v="Quesos"/>
    <s v="CLASE 1.3. QUESOS"/>
    <x v="5"/>
    <s v="Quesos"/>
    <s v="Alimentarios"/>
    <n v="2024"/>
    <n v="64710.12"/>
    <s v="€"/>
    <s v="€"/>
    <n v="114"/>
    <s v="Mercado en España"/>
    <x v="0"/>
    <n v="2023"/>
    <n v="158328"/>
    <n v="-93617.88"/>
  </r>
  <r>
    <n v="7"/>
    <x v="6"/>
    <n v="20"/>
    <x v="0"/>
    <s v="Quesos"/>
    <s v="CLASE 1.3. QUESOS"/>
    <x v="5"/>
    <s v="Quesos"/>
    <s v="Alimentarios"/>
    <n v="2024"/>
    <n v="0"/>
    <s v="€"/>
    <s v="€"/>
    <n v="115"/>
    <s v="Mercado en la UE"/>
    <x v="1"/>
    <n v="2023"/>
    <n v="0"/>
    <n v="0"/>
  </r>
  <r>
    <n v="7"/>
    <x v="6"/>
    <n v="20"/>
    <x v="0"/>
    <s v="Quesos"/>
    <s v="CLASE 1.3. QUESOS"/>
    <x v="5"/>
    <s v="Quesos"/>
    <s v="Alimentarios"/>
    <n v="2024"/>
    <n v="0"/>
    <s v="€"/>
    <s v="€"/>
    <n v="116"/>
    <s v="Mercado en Terceros países"/>
    <x v="2"/>
    <n v="2023"/>
    <n v="0"/>
    <n v="0"/>
  </r>
  <r>
    <n v="7"/>
    <x v="6"/>
    <n v="20"/>
    <x v="0"/>
    <s v="Quesos"/>
    <s v="CLASE 1.3. QUESOS"/>
    <x v="5"/>
    <s v="Quesos"/>
    <s v="Alimentarios"/>
    <n v="2024"/>
    <n v="64710.12"/>
    <s v="€"/>
    <s v="€"/>
    <n v="117"/>
    <s v="Total valor económico (114+115+116)"/>
    <x v="3"/>
    <n v="2023"/>
    <n v="158328"/>
    <n v="-93617.88"/>
  </r>
  <r>
    <n v="8"/>
    <x v="7"/>
    <n v="20"/>
    <x v="0"/>
    <s v="Quesos"/>
    <s v="CLASE 1.3. QUESOS"/>
    <x v="5"/>
    <s v="Quesos"/>
    <s v="Alimentarios"/>
    <n v="2024"/>
    <n v="22350650"/>
    <s v="€"/>
    <s v="€"/>
    <n v="114"/>
    <s v="Mercado en España"/>
    <x v="0"/>
    <n v="2023"/>
    <n v="21940314.920000002"/>
    <n v="410335.07999999821"/>
  </r>
  <r>
    <n v="8"/>
    <x v="7"/>
    <n v="20"/>
    <x v="0"/>
    <s v="Quesos"/>
    <s v="CLASE 1.3. QUESOS"/>
    <x v="5"/>
    <s v="Quesos"/>
    <s v="Alimentarios"/>
    <n v="2024"/>
    <n v="69952.23"/>
    <s v="€"/>
    <s v="€"/>
    <n v="115"/>
    <s v="Mercado en la UE"/>
    <x v="1"/>
    <n v="2023"/>
    <n v="242225.01"/>
    <n v="-172272.78000000003"/>
  </r>
  <r>
    <n v="8"/>
    <x v="7"/>
    <n v="20"/>
    <x v="0"/>
    <s v="Quesos"/>
    <s v="CLASE 1.3. QUESOS"/>
    <x v="5"/>
    <s v="Quesos"/>
    <s v="Alimentarios"/>
    <n v="2024"/>
    <n v="435849.75"/>
    <s v="€"/>
    <s v="€"/>
    <n v="116"/>
    <s v="Mercado en Terceros países"/>
    <x v="2"/>
    <n v="2023"/>
    <n v="622332.77"/>
    <n v="-186483.02000000002"/>
  </r>
  <r>
    <n v="8"/>
    <x v="7"/>
    <n v="20"/>
    <x v="0"/>
    <s v="Quesos"/>
    <s v="CLASE 1.3. QUESOS"/>
    <x v="5"/>
    <s v="Quesos"/>
    <s v="Alimentarios"/>
    <n v="2024"/>
    <n v="22856451.98"/>
    <s v="€"/>
    <s v="€"/>
    <n v="117"/>
    <s v="Total valor económico (114+115+116)"/>
    <x v="3"/>
    <n v="2023"/>
    <n v="22804872.699999999"/>
    <n v="51579.280000001192"/>
  </r>
  <r>
    <n v="9"/>
    <x v="8"/>
    <n v="1"/>
    <x v="1"/>
    <s v="Aceites"/>
    <s v="CLASE 1.5. ACEITES Y GRASAS"/>
    <x v="6"/>
    <s v="Aceites Oli. Vírgen Extra"/>
    <s v="Alimentarios"/>
    <n v="2024"/>
    <n v="1627510"/>
    <s v="€"/>
    <s v="€"/>
    <n v="114"/>
    <s v="Mercado en España"/>
    <x v="0"/>
    <n v="2023"/>
    <n v="4905458"/>
    <n v="-3277948"/>
  </r>
  <r>
    <n v="9"/>
    <x v="8"/>
    <n v="1"/>
    <x v="1"/>
    <s v="Aceites"/>
    <s v="CLASE 1.5. ACEITES Y GRASAS"/>
    <x v="6"/>
    <s v="Aceites Oli. Vírgen Extra"/>
    <s v="Alimentarios"/>
    <n v="2024"/>
    <n v="0"/>
    <s v="€"/>
    <s v="€"/>
    <n v="115"/>
    <s v="Mercado en la UE"/>
    <x v="1"/>
    <n v="2023"/>
    <n v="0"/>
    <n v="0"/>
  </r>
  <r>
    <n v="9"/>
    <x v="8"/>
    <n v="1"/>
    <x v="1"/>
    <s v="Aceites"/>
    <s v="CLASE 1.5. ACEITES Y GRASAS"/>
    <x v="6"/>
    <s v="Aceites Oli. Vírgen Extra"/>
    <s v="Alimentarios"/>
    <n v="2024"/>
    <n v="0"/>
    <s v="€"/>
    <s v="€"/>
    <n v="116"/>
    <s v="Mercado en Terceros países"/>
    <x v="2"/>
    <n v="2023"/>
    <n v="16098.8"/>
    <n v="-16098.8"/>
  </r>
  <r>
    <n v="9"/>
    <x v="8"/>
    <n v="1"/>
    <x v="1"/>
    <s v="Aceites"/>
    <s v="CLASE 1.5. ACEITES Y GRASAS"/>
    <x v="6"/>
    <s v="Aceites Oli. Vírgen Extra"/>
    <s v="Alimentarios"/>
    <n v="2024"/>
    <n v="1627510"/>
    <s v="€"/>
    <s v="€"/>
    <n v="117"/>
    <s v="Total valor económico (114+115+116)"/>
    <x v="3"/>
    <n v="2023"/>
    <n v="4921556.8"/>
    <n v="-3294046.8"/>
  </r>
  <r>
    <n v="10"/>
    <x v="9"/>
    <n v="1"/>
    <x v="1"/>
    <s v="Aceites"/>
    <s v="CLASE 1.5. ACEITES Y GRASAS"/>
    <x v="6"/>
    <s v="Aceites Oli. Vírgen Extra"/>
    <s v="Alimentarios"/>
    <n v="2024"/>
    <n v="91542000"/>
    <s v="€"/>
    <s v="€"/>
    <n v="114"/>
    <s v="Mercado en España"/>
    <x v="0"/>
    <n v="2023"/>
    <n v="80595359"/>
    <n v="10946641"/>
  </r>
  <r>
    <n v="10"/>
    <x v="9"/>
    <n v="1"/>
    <x v="1"/>
    <s v="Aceites"/>
    <s v="CLASE 1.5. ACEITES Y GRASAS"/>
    <x v="6"/>
    <s v="Aceites Oli. Vírgen Extra"/>
    <s v="Alimentarios"/>
    <n v="2024"/>
    <n v="2090000"/>
    <s v="€"/>
    <s v="€"/>
    <n v="115"/>
    <s v="Mercado en la UE"/>
    <x v="1"/>
    <n v="2023"/>
    <n v="2056250"/>
    <n v="33750"/>
  </r>
  <r>
    <n v="10"/>
    <x v="9"/>
    <n v="1"/>
    <x v="1"/>
    <s v="Aceites"/>
    <s v="CLASE 1.5. ACEITES Y GRASAS"/>
    <x v="6"/>
    <s v="Aceites Oli. Vírgen Extra"/>
    <s v="Alimentarios"/>
    <n v="2024"/>
    <n v="3476000"/>
    <s v="€"/>
    <s v="€"/>
    <n v="116"/>
    <s v="Mercado en Terceros países"/>
    <x v="2"/>
    <n v="2023"/>
    <n v="3456250"/>
    <n v="19750"/>
  </r>
  <r>
    <n v="10"/>
    <x v="9"/>
    <n v="1"/>
    <x v="1"/>
    <s v="Aceites"/>
    <s v="CLASE 1.5. ACEITES Y GRASAS"/>
    <x v="6"/>
    <s v="Aceites Oli. Vírgen Extra"/>
    <s v="Alimentarios"/>
    <n v="2024"/>
    <n v="97108000"/>
    <s v="€"/>
    <s v="€"/>
    <n v="117"/>
    <s v="Total valor económico (114+115+116)"/>
    <x v="3"/>
    <n v="2023"/>
    <n v="86107859"/>
    <n v="11000141"/>
  </r>
  <r>
    <n v="11"/>
    <x v="10"/>
    <n v="1"/>
    <x v="1"/>
    <s v="Aceites"/>
    <s v="CLASE 1.5. ACEITES Y GRASAS"/>
    <x v="6"/>
    <s v="Aceites Oli. Vírgen Extra"/>
    <s v="Alimentarios"/>
    <n v="2024"/>
    <n v="13540230"/>
    <s v="€"/>
    <s v="€"/>
    <n v="114"/>
    <s v="Mercado en España"/>
    <x v="0"/>
    <n v="2023"/>
    <n v="11590524"/>
    <n v="1949706"/>
  </r>
  <r>
    <n v="11"/>
    <x v="10"/>
    <n v="1"/>
    <x v="1"/>
    <s v="Aceites"/>
    <s v="CLASE 1.5. ACEITES Y GRASAS"/>
    <x v="6"/>
    <s v="Aceites Oli. Vírgen Extra"/>
    <s v="Alimentarios"/>
    <n v="2024"/>
    <n v="532342.80000000005"/>
    <s v="€"/>
    <s v="€"/>
    <n v="115"/>
    <s v="Mercado en la UE"/>
    <x v="1"/>
    <n v="2023"/>
    <n v="2092200"/>
    <n v="-1559857.2"/>
  </r>
  <r>
    <n v="11"/>
    <x v="10"/>
    <n v="1"/>
    <x v="1"/>
    <s v="Aceites"/>
    <s v="CLASE 1.5. ACEITES Y GRASAS"/>
    <x v="6"/>
    <s v="Aceites Oli. Vírgen Extra"/>
    <s v="Alimentarios"/>
    <n v="2024"/>
    <n v="3607713"/>
    <s v="€"/>
    <s v="€"/>
    <n v="116"/>
    <s v="Mercado en Terceros países"/>
    <x v="2"/>
    <n v="2023"/>
    <n v="7029000"/>
    <n v="-3421287"/>
  </r>
  <r>
    <n v="11"/>
    <x v="10"/>
    <n v="1"/>
    <x v="1"/>
    <s v="Aceites"/>
    <s v="CLASE 1.5. ACEITES Y GRASAS"/>
    <x v="6"/>
    <s v="Aceites Oli. Vírgen Extra"/>
    <s v="Alimentarios"/>
    <n v="2024"/>
    <n v="17680285.800000001"/>
    <s v="€"/>
    <s v="€"/>
    <n v="117"/>
    <s v="Total valor económico (114+115+116)"/>
    <x v="3"/>
    <n v="2023"/>
    <n v="20711724"/>
    <n v="-3031438.1999999993"/>
  </r>
  <r>
    <n v="12"/>
    <x v="11"/>
    <n v="1"/>
    <x v="1"/>
    <s v="Aceites"/>
    <s v="CLASE 1.5. ACEITES Y GRASAS"/>
    <x v="6"/>
    <s v="Aceites Oli. Vírgen Extra"/>
    <s v="Alimentarios"/>
    <n v="2024"/>
    <n v="765870"/>
    <s v="€"/>
    <s v="€"/>
    <n v="114"/>
    <s v="Mercado en España"/>
    <x v="0"/>
    <n v="2023"/>
    <n v="1447725"/>
    <n v="-681855"/>
  </r>
  <r>
    <n v="12"/>
    <x v="11"/>
    <n v="1"/>
    <x v="1"/>
    <s v="Aceites"/>
    <s v="CLASE 1.5. ACEITES Y GRASAS"/>
    <x v="6"/>
    <s v="Aceites Oli. Vírgen Extra"/>
    <s v="Alimentarios"/>
    <n v="2024"/>
    <n v="0"/>
    <s v="€"/>
    <s v="€"/>
    <n v="115"/>
    <s v="Mercado en la UE"/>
    <x v="1"/>
    <n v="2023"/>
    <n v="0"/>
    <n v="0"/>
  </r>
  <r>
    <n v="12"/>
    <x v="11"/>
    <n v="1"/>
    <x v="1"/>
    <s v="Aceites"/>
    <s v="CLASE 1.5. ACEITES Y GRASAS"/>
    <x v="6"/>
    <s v="Aceites Oli. Vírgen Extra"/>
    <s v="Alimentarios"/>
    <n v="2024"/>
    <n v="0"/>
    <s v="€"/>
    <s v="€"/>
    <n v="116"/>
    <s v="Mercado en Terceros países"/>
    <x v="2"/>
    <n v="2023"/>
    <n v="0"/>
    <n v="0"/>
  </r>
  <r>
    <n v="12"/>
    <x v="11"/>
    <n v="1"/>
    <x v="1"/>
    <s v="Aceites"/>
    <s v="CLASE 1.5. ACEITES Y GRASAS"/>
    <x v="6"/>
    <s v="Aceites Oli. Vírgen Extra"/>
    <s v="Alimentarios"/>
    <n v="2024"/>
    <n v="765870"/>
    <s v="€"/>
    <s v="€"/>
    <n v="117"/>
    <s v="Total valor económico (114+115+116)"/>
    <x v="3"/>
    <n v="2023"/>
    <n v="1447725"/>
    <n v="-681855"/>
  </r>
  <r>
    <n v="13"/>
    <x v="12"/>
    <n v="1"/>
    <x v="1"/>
    <s v="Aceites"/>
    <s v="CLASE 1.5. ACEITES Y GRASAS"/>
    <x v="6"/>
    <s v="Aceites Oli. Vírgen Extra"/>
    <s v="Alimentarios"/>
    <n v="2024"/>
    <n v="603617.5"/>
    <s v="€"/>
    <s v="€"/>
    <n v="114"/>
    <s v="Mercado en España"/>
    <x v="0"/>
    <n v="2023"/>
    <n v="990080"/>
    <n v="-386462.5"/>
  </r>
  <r>
    <n v="13"/>
    <x v="12"/>
    <n v="1"/>
    <x v="1"/>
    <s v="Aceites"/>
    <s v="CLASE 1.5. ACEITES Y GRASAS"/>
    <x v="6"/>
    <s v="Aceites Oli. Vírgen Extra"/>
    <s v="Alimentarios"/>
    <n v="2024"/>
    <n v="0"/>
    <s v="€"/>
    <s v="€"/>
    <n v="115"/>
    <s v="Mercado en la UE"/>
    <x v="1"/>
    <n v="2023"/>
    <n v="0"/>
    <n v="0"/>
  </r>
  <r>
    <n v="13"/>
    <x v="12"/>
    <n v="1"/>
    <x v="1"/>
    <s v="Aceites"/>
    <s v="CLASE 1.5. ACEITES Y GRASAS"/>
    <x v="6"/>
    <s v="Aceites Oli. Vírgen Extra"/>
    <s v="Alimentarios"/>
    <n v="2024"/>
    <n v="0"/>
    <s v="€"/>
    <s v="€"/>
    <n v="116"/>
    <s v="Mercado en Terceros países"/>
    <x v="2"/>
    <n v="2023"/>
    <n v="0"/>
    <n v="0"/>
  </r>
  <r>
    <n v="13"/>
    <x v="12"/>
    <n v="1"/>
    <x v="1"/>
    <s v="Aceites"/>
    <s v="CLASE 1.5. ACEITES Y GRASAS"/>
    <x v="6"/>
    <s v="Aceites Oli. Vírgen Extra"/>
    <s v="Alimentarios"/>
    <n v="2024"/>
    <n v="603617.5"/>
    <s v="€"/>
    <s v="€"/>
    <n v="117"/>
    <s v="Total valor económico (114+115+116)"/>
    <x v="3"/>
    <n v="2023"/>
    <n v="990080"/>
    <n v="-386462.5"/>
  </r>
  <r>
    <n v="14"/>
    <x v="13"/>
    <n v="1"/>
    <x v="1"/>
    <s v="Aceites"/>
    <s v="CLASE 1.5. ACEITES Y GRASAS"/>
    <x v="6"/>
    <s v="Aceites Oli. Vírgen Extra"/>
    <s v="Alimentarios"/>
    <n v="2024"/>
    <n v="0"/>
    <s v="€"/>
    <s v="€"/>
    <n v="114"/>
    <s v="Mercado en España"/>
    <x v="0"/>
    <n v="2023"/>
    <n v="0"/>
    <n v="0"/>
  </r>
  <r>
    <n v="14"/>
    <x v="13"/>
    <n v="1"/>
    <x v="1"/>
    <s v="Aceites"/>
    <s v="CLASE 1.5. ACEITES Y GRASAS"/>
    <x v="6"/>
    <s v="Aceites Oli. Vírgen Extra"/>
    <s v="Alimentarios"/>
    <n v="2024"/>
    <n v="0"/>
    <s v="€"/>
    <s v="€"/>
    <n v="115"/>
    <s v="Mercado en la UE"/>
    <x v="1"/>
    <n v="2023"/>
    <n v="0"/>
    <n v="0"/>
  </r>
  <r>
    <n v="14"/>
    <x v="13"/>
    <n v="1"/>
    <x v="1"/>
    <s v="Aceites"/>
    <s v="CLASE 1.5. ACEITES Y GRASAS"/>
    <x v="6"/>
    <s v="Aceites Oli. Vírgen Extra"/>
    <s v="Alimentarios"/>
    <n v="2024"/>
    <n v="0"/>
    <s v="€"/>
    <s v="€"/>
    <n v="116"/>
    <s v="Mercado en Terceros países"/>
    <x v="2"/>
    <n v="2023"/>
    <n v="0"/>
    <n v="0"/>
  </r>
  <r>
    <n v="14"/>
    <x v="13"/>
    <n v="1"/>
    <x v="1"/>
    <s v="Aceites"/>
    <s v="CLASE 1.5. ACEITES Y GRASAS"/>
    <x v="6"/>
    <s v="Aceites Oli. Vírgen Extra"/>
    <s v="Alimentarios"/>
    <n v="2024"/>
    <n v="0"/>
    <s v="€"/>
    <s v="€"/>
    <n v="117"/>
    <s v="Total valor económico (114+115+116)"/>
    <x v="3"/>
    <n v="2023"/>
    <n v="0"/>
    <n v="0"/>
  </r>
  <r>
    <n v="15"/>
    <x v="14"/>
    <n v="1"/>
    <x v="1"/>
    <s v="Aceites"/>
    <s v="CLASE 1.5. ACEITES Y GRASAS"/>
    <x v="6"/>
    <s v="Aceites Oli. Vírgen Extra"/>
    <s v="Alimentarios"/>
    <n v="2024"/>
    <n v="17413440"/>
    <s v="€"/>
    <s v="€"/>
    <n v="114"/>
    <s v="Mercado en España"/>
    <x v="0"/>
    <n v="2023"/>
    <n v="1486760"/>
    <n v="15926680"/>
  </r>
  <r>
    <n v="15"/>
    <x v="14"/>
    <n v="1"/>
    <x v="1"/>
    <s v="Aceites"/>
    <s v="CLASE 1.5. ACEITES Y GRASAS"/>
    <x v="6"/>
    <s v="Aceites Oli. Vírgen Extra"/>
    <s v="Alimentarios"/>
    <n v="2024"/>
    <n v="0"/>
    <s v="€"/>
    <s v="€"/>
    <n v="115"/>
    <s v="Mercado en la UE"/>
    <x v="1"/>
    <n v="2023"/>
    <n v="0"/>
    <n v="0"/>
  </r>
  <r>
    <n v="15"/>
    <x v="14"/>
    <n v="1"/>
    <x v="1"/>
    <s v="Aceites"/>
    <s v="CLASE 1.5. ACEITES Y GRASAS"/>
    <x v="6"/>
    <s v="Aceites Oli. Vírgen Extra"/>
    <s v="Alimentarios"/>
    <n v="2024"/>
    <n v="0"/>
    <s v="€"/>
    <s v="€"/>
    <n v="116"/>
    <s v="Mercado en Terceros países"/>
    <x v="2"/>
    <n v="2023"/>
    <n v="0"/>
    <n v="0"/>
  </r>
  <r>
    <n v="15"/>
    <x v="14"/>
    <n v="1"/>
    <x v="1"/>
    <s v="Aceites"/>
    <s v="CLASE 1.5. ACEITES Y GRASAS"/>
    <x v="6"/>
    <s v="Aceites Oli. Vírgen Extra"/>
    <s v="Alimentarios"/>
    <n v="2024"/>
    <n v="17413440"/>
    <s v="€"/>
    <s v="€"/>
    <n v="117"/>
    <s v="Total valor económico (114+115+116)"/>
    <x v="3"/>
    <n v="2023"/>
    <n v="1486760"/>
    <n v="15926680"/>
  </r>
  <r>
    <n v="16"/>
    <x v="15"/>
    <n v="1"/>
    <x v="1"/>
    <s v="Aceites"/>
    <s v="CLASE 1.5. ACEITES Y GRASAS"/>
    <x v="6"/>
    <s v="Aceites Oli. Vírgen Extra"/>
    <s v="Alimentarios"/>
    <n v="2024"/>
    <n v="11393424"/>
    <s v="€"/>
    <s v="€"/>
    <n v="114"/>
    <s v="Mercado en España"/>
    <x v="0"/>
    <n v="2023"/>
    <n v="8268703.2999999998"/>
    <n v="3124720.7"/>
  </r>
  <r>
    <n v="16"/>
    <x v="15"/>
    <n v="1"/>
    <x v="1"/>
    <s v="Aceites"/>
    <s v="CLASE 1.5. ACEITES Y GRASAS"/>
    <x v="6"/>
    <s v="Aceites Oli. Vírgen Extra"/>
    <s v="Alimentarios"/>
    <n v="2024"/>
    <n v="15736942.16"/>
    <s v="€"/>
    <s v="€"/>
    <n v="115"/>
    <s v="Mercado en la UE"/>
    <x v="1"/>
    <n v="2023"/>
    <n v="1121689.3999999999"/>
    <n v="14615252.76"/>
  </r>
  <r>
    <n v="16"/>
    <x v="15"/>
    <n v="1"/>
    <x v="1"/>
    <s v="Aceites"/>
    <s v="CLASE 1.5. ACEITES Y GRASAS"/>
    <x v="6"/>
    <s v="Aceites Oli. Vírgen Extra"/>
    <s v="Alimentarios"/>
    <n v="2024"/>
    <n v="1225324.702"/>
    <s v="€"/>
    <s v="€"/>
    <n v="116"/>
    <s v="Mercado en Terceros países"/>
    <x v="2"/>
    <n v="2023"/>
    <n v="1439176.7"/>
    <n v="-213851.99799999991"/>
  </r>
  <r>
    <n v="16"/>
    <x v="15"/>
    <n v="1"/>
    <x v="1"/>
    <s v="Aceites"/>
    <s v="CLASE 1.5. ACEITES Y GRASAS"/>
    <x v="6"/>
    <s v="Aceites Oli. Vírgen Extra"/>
    <s v="Alimentarios"/>
    <n v="2024"/>
    <n v="28355690.862"/>
    <s v="€"/>
    <s v="€"/>
    <n v="117"/>
    <s v="Total valor económico (114+115+116)"/>
    <x v="3"/>
    <n v="2023"/>
    <n v="10829569.4"/>
    <n v="17526121.461999997"/>
  </r>
  <r>
    <n v="17"/>
    <x v="16"/>
    <n v="1"/>
    <x v="1"/>
    <s v="Aceites"/>
    <s v="CLASE 1.5. ACEITES Y GRASAS"/>
    <x v="6"/>
    <s v="Aceites Oli. Vírgen Extra"/>
    <s v="Alimentarios"/>
    <n v="2024"/>
    <n v="882000"/>
    <s v="€"/>
    <s v="€"/>
    <n v="114"/>
    <s v="Mercado en España"/>
    <x v="0"/>
    <n v="2023"/>
    <n v="2531500"/>
    <n v="-1649500"/>
  </r>
  <r>
    <n v="17"/>
    <x v="16"/>
    <n v="1"/>
    <x v="1"/>
    <s v="Aceites"/>
    <s v="CLASE 1.5. ACEITES Y GRASAS"/>
    <x v="6"/>
    <s v="Aceites Oli. Vírgen Extra"/>
    <s v="Alimentarios"/>
    <n v="2024"/>
    <n v="0"/>
    <s v="€"/>
    <s v="€"/>
    <n v="115"/>
    <s v="Mercado en la UE"/>
    <x v="1"/>
    <n v="2023"/>
    <n v="0"/>
    <n v="0"/>
  </r>
  <r>
    <n v="17"/>
    <x v="16"/>
    <n v="1"/>
    <x v="1"/>
    <s v="Aceites"/>
    <s v="CLASE 1.5. ACEITES Y GRASAS"/>
    <x v="6"/>
    <s v="Aceites Oli. Vírgen Extra"/>
    <s v="Alimentarios"/>
    <n v="2024"/>
    <n v="0"/>
    <s v="€"/>
    <s v="€"/>
    <n v="116"/>
    <s v="Mercado en Terceros países"/>
    <x v="2"/>
    <n v="2023"/>
    <n v="0"/>
    <n v="0"/>
  </r>
  <r>
    <n v="17"/>
    <x v="16"/>
    <n v="1"/>
    <x v="1"/>
    <s v="Aceites"/>
    <s v="CLASE 1.5. ACEITES Y GRASAS"/>
    <x v="6"/>
    <s v="Aceites Oli. Vírgen Extra"/>
    <s v="Alimentarios"/>
    <n v="2024"/>
    <n v="882000"/>
    <s v="€"/>
    <s v="€"/>
    <n v="117"/>
    <s v="Total valor económico (114+115+116)"/>
    <x v="3"/>
    <n v="2023"/>
    <n v="2531500"/>
    <n v="-1649500"/>
  </r>
  <r>
    <n v="18"/>
    <x v="17"/>
    <n v="1"/>
    <x v="1"/>
    <s v="Aceites"/>
    <s v="CLASE 1.5. ACEITES Y GRASAS"/>
    <x v="6"/>
    <s v="Aceites Oli. Vírgen Extra"/>
    <s v="Alimentarios"/>
    <n v="2024"/>
    <n v="13849290"/>
    <s v="€"/>
    <s v="€"/>
    <n v="114"/>
    <s v="Mercado en España"/>
    <x v="0"/>
    <n v="2023"/>
    <n v="10530820"/>
    <n v="3318470"/>
  </r>
  <r>
    <n v="18"/>
    <x v="17"/>
    <n v="1"/>
    <x v="1"/>
    <s v="Aceites"/>
    <s v="CLASE 1.5. ACEITES Y GRASAS"/>
    <x v="6"/>
    <s v="Aceites Oli. Vírgen Extra"/>
    <s v="Alimentarios"/>
    <n v="2024"/>
    <n v="650650"/>
    <s v="€"/>
    <s v="€"/>
    <n v="115"/>
    <s v="Mercado en la UE"/>
    <x v="1"/>
    <n v="2023"/>
    <n v="685360"/>
    <n v="-34710"/>
  </r>
  <r>
    <n v="18"/>
    <x v="17"/>
    <n v="1"/>
    <x v="1"/>
    <s v="Aceites"/>
    <s v="CLASE 1.5. ACEITES Y GRASAS"/>
    <x v="6"/>
    <s v="Aceites Oli. Vírgen Extra"/>
    <s v="Alimentarios"/>
    <n v="2024"/>
    <n v="542360"/>
    <s v="€"/>
    <s v="€"/>
    <n v="116"/>
    <s v="Mercado en Terceros países"/>
    <x v="2"/>
    <n v="2023"/>
    <n v="645820"/>
    <n v="-103460"/>
  </r>
  <r>
    <n v="18"/>
    <x v="17"/>
    <n v="1"/>
    <x v="1"/>
    <s v="Aceites"/>
    <s v="CLASE 1.5. ACEITES Y GRASAS"/>
    <x v="6"/>
    <s v="Aceites Oli. Vírgen Extra"/>
    <s v="Alimentarios"/>
    <n v="2024"/>
    <n v="15042300"/>
    <s v="€"/>
    <s v="€"/>
    <n v="117"/>
    <s v="Total valor económico (114+115+116)"/>
    <x v="3"/>
    <n v="2023"/>
    <n v="11862000"/>
    <n v="3180300"/>
  </r>
  <r>
    <n v="19"/>
    <x v="18"/>
    <n v="1"/>
    <x v="1"/>
    <s v="Aceites"/>
    <s v="CLASE 1.5. ACEITES Y GRASAS"/>
    <x v="6"/>
    <s v="Aceites Oli. Vírgen Extra"/>
    <s v="Alimentarios"/>
    <n v="2024"/>
    <n v="5982690"/>
    <s v="€"/>
    <s v="€"/>
    <n v="114"/>
    <s v="Mercado en España"/>
    <x v="0"/>
    <n v="2023"/>
    <n v="7584837.5999999996"/>
    <n v="-1602147.5999999996"/>
  </r>
  <r>
    <n v="19"/>
    <x v="18"/>
    <n v="1"/>
    <x v="1"/>
    <s v="Aceites"/>
    <s v="CLASE 1.5. ACEITES Y GRASAS"/>
    <x v="6"/>
    <s v="Aceites Oli. Vírgen Extra"/>
    <s v="Alimentarios"/>
    <n v="2024"/>
    <n v="71861.100000000006"/>
    <s v="€"/>
    <s v="€"/>
    <n v="115"/>
    <s v="Mercado en la UE"/>
    <x v="1"/>
    <n v="2023"/>
    <n v="66908.800000000003"/>
    <n v="4952.3000000000029"/>
  </r>
  <r>
    <n v="19"/>
    <x v="18"/>
    <n v="1"/>
    <x v="1"/>
    <s v="Aceites"/>
    <s v="CLASE 1.5. ACEITES Y GRASAS"/>
    <x v="6"/>
    <s v="Aceites Oli. Vírgen Extra"/>
    <s v="Alimentarios"/>
    <n v="2024"/>
    <n v="341058.9"/>
    <s v="€"/>
    <s v="€"/>
    <n v="116"/>
    <s v="Mercado en Terceros países"/>
    <x v="2"/>
    <n v="2023"/>
    <n v="386843.28"/>
    <n v="-45784.380000000005"/>
  </r>
  <r>
    <n v="19"/>
    <x v="18"/>
    <n v="1"/>
    <x v="1"/>
    <s v="Aceites"/>
    <s v="CLASE 1.5. ACEITES Y GRASAS"/>
    <x v="6"/>
    <s v="Aceites Oli. Vírgen Extra"/>
    <s v="Alimentarios"/>
    <n v="2024"/>
    <n v="6395610"/>
    <s v="€"/>
    <s v="€"/>
    <n v="117"/>
    <s v="Total valor económico (114+115+116)"/>
    <x v="3"/>
    <n v="2023"/>
    <n v="8038589.6799999997"/>
    <n v="-1642979.6799999997"/>
  </r>
  <r>
    <n v="20"/>
    <x v="19"/>
    <n v="1"/>
    <x v="1"/>
    <s v="Aceites"/>
    <s v="CLASE 1.5. ACEITES Y GRASAS"/>
    <x v="6"/>
    <s v="Aceites Oli. Vírgen Extra"/>
    <s v="Alimentarios"/>
    <n v="2024"/>
    <n v="8036240"/>
    <s v="€"/>
    <s v="€"/>
    <n v="114"/>
    <s v="Mercado en España"/>
    <x v="0"/>
    <n v="2023"/>
    <n v="9487030"/>
    <n v="-1450790"/>
  </r>
  <r>
    <n v="20"/>
    <x v="19"/>
    <n v="1"/>
    <x v="1"/>
    <s v="Aceites"/>
    <s v="CLASE 1.5. ACEITES Y GRASAS"/>
    <x v="6"/>
    <s v="Aceites Oli. Vírgen Extra"/>
    <s v="Alimentarios"/>
    <n v="2024"/>
    <n v="113217.2"/>
    <s v="€"/>
    <s v="€"/>
    <n v="115"/>
    <s v="Mercado en la UE"/>
    <x v="1"/>
    <n v="2023"/>
    <n v="135170"/>
    <n v="-21952.800000000003"/>
  </r>
  <r>
    <n v="20"/>
    <x v="19"/>
    <n v="1"/>
    <x v="1"/>
    <s v="Aceites"/>
    <s v="CLASE 1.5. ACEITES Y GRASAS"/>
    <x v="6"/>
    <s v="Aceites Oli. Vírgen Extra"/>
    <s v="Alimentarios"/>
    <n v="2024"/>
    <n v="169670"/>
    <s v="€"/>
    <s v="€"/>
    <n v="116"/>
    <s v="Mercado en Terceros países"/>
    <x v="2"/>
    <n v="2023"/>
    <n v="214060"/>
    <n v="-44390"/>
  </r>
  <r>
    <n v="20"/>
    <x v="19"/>
    <n v="1"/>
    <x v="1"/>
    <s v="Aceites"/>
    <s v="CLASE 1.5. ACEITES Y GRASAS"/>
    <x v="6"/>
    <s v="Aceites Oli. Vírgen Extra"/>
    <s v="Alimentarios"/>
    <n v="2024"/>
    <n v="8319127.2000000002"/>
    <s v="€"/>
    <s v="€"/>
    <n v="117"/>
    <s v="Total valor económico (114+115+116)"/>
    <x v="3"/>
    <n v="2023"/>
    <n v="9836260"/>
    <n v="-1517132.7999999998"/>
  </r>
  <r>
    <n v="21"/>
    <x v="20"/>
    <n v="1"/>
    <x v="1"/>
    <s v="Frutas y hortalizas"/>
    <s v="CLASE 1.6. FRUTAS, HORTALIZAS Y CEREALES FRESCOS O TRANSFORMADOS"/>
    <x v="3"/>
    <s v="Hortalizas"/>
    <s v="Alimentarios"/>
    <n v="2024"/>
    <n v="0"/>
    <s v="€"/>
    <s v="€"/>
    <n v="114"/>
    <s v="Mercado en España"/>
    <x v="0"/>
    <n v="2023"/>
    <n v="0"/>
    <n v="0"/>
  </r>
  <r>
    <n v="21"/>
    <x v="20"/>
    <n v="1"/>
    <x v="1"/>
    <s v="Frutas y hortalizas"/>
    <s v="CLASE 1.6. FRUTAS, HORTALIZAS Y CEREALES FRESCOS O TRANSFORMADOS"/>
    <x v="3"/>
    <s v="Hortalizas"/>
    <s v="Alimentarios"/>
    <n v="2024"/>
    <n v="0"/>
    <s v="€"/>
    <s v="€"/>
    <n v="115"/>
    <s v="Mercado en la UE"/>
    <x v="1"/>
    <n v="2023"/>
    <n v="0"/>
    <n v="0"/>
  </r>
  <r>
    <n v="21"/>
    <x v="20"/>
    <n v="1"/>
    <x v="1"/>
    <s v="Frutas y hortalizas"/>
    <s v="CLASE 1.6. FRUTAS, HORTALIZAS Y CEREALES FRESCOS O TRANSFORMADOS"/>
    <x v="3"/>
    <s v="Hortalizas"/>
    <s v="Alimentarios"/>
    <n v="2024"/>
    <n v="0"/>
    <s v="€"/>
    <s v="€"/>
    <n v="116"/>
    <s v="Mercado en Terceros países"/>
    <x v="2"/>
    <n v="2023"/>
    <n v="0"/>
    <n v="0"/>
  </r>
  <r>
    <n v="21"/>
    <x v="20"/>
    <n v="1"/>
    <x v="1"/>
    <s v="Frutas y hortalizas"/>
    <s v="CLASE 1.6. FRUTAS, HORTALIZAS Y CEREALES FRESCOS O TRANSFORMADOS"/>
    <x v="3"/>
    <s v="Hortalizas"/>
    <s v="Alimentarios"/>
    <n v="2024"/>
    <n v="0"/>
    <s v="€"/>
    <s v="€"/>
    <n v="117"/>
    <s v="Total valor económico (114+115+116)"/>
    <x v="3"/>
    <n v="2023"/>
    <n v="0"/>
    <n v="0"/>
  </r>
  <r>
    <n v="22"/>
    <x v="21"/>
    <n v="1"/>
    <x v="1"/>
    <s v="Frutas y hortalizas"/>
    <s v="CLASE 1.6. FRUTAS, HORTALIZAS Y CEREALES FRESCOS O TRANSFORMADOS"/>
    <x v="3"/>
    <s v="Hortalizas"/>
    <s v="Alimentarios"/>
    <n v="2024"/>
    <n v="50034.6"/>
    <s v="€"/>
    <s v="€"/>
    <n v="114"/>
    <s v="Mercado en España"/>
    <x v="0"/>
    <n v="2023"/>
    <n v="73892"/>
    <n v="-23857.4"/>
  </r>
  <r>
    <n v="22"/>
    <x v="21"/>
    <n v="1"/>
    <x v="1"/>
    <s v="Frutas y hortalizas"/>
    <s v="CLASE 1.6. FRUTAS, HORTALIZAS Y CEREALES FRESCOS O TRANSFORMADOS"/>
    <x v="3"/>
    <s v="Hortalizas"/>
    <s v="Alimentarios"/>
    <n v="2024"/>
    <n v="0"/>
    <s v="€"/>
    <s v="€"/>
    <n v="115"/>
    <s v="Mercado en la UE"/>
    <x v="1"/>
    <n v="2023"/>
    <n v="0"/>
    <n v="0"/>
  </r>
  <r>
    <n v="22"/>
    <x v="21"/>
    <n v="1"/>
    <x v="1"/>
    <s v="Frutas y hortalizas"/>
    <s v="CLASE 1.6. FRUTAS, HORTALIZAS Y CEREALES FRESCOS O TRANSFORMADOS"/>
    <x v="3"/>
    <s v="Hortalizas"/>
    <s v="Alimentarios"/>
    <n v="2024"/>
    <n v="0"/>
    <s v="€"/>
    <s v="€"/>
    <n v="116"/>
    <s v="Mercado en Terceros países"/>
    <x v="2"/>
    <n v="2023"/>
    <n v="0"/>
    <n v="0"/>
  </r>
  <r>
    <n v="22"/>
    <x v="21"/>
    <n v="1"/>
    <x v="1"/>
    <s v="Frutas y hortalizas"/>
    <s v="CLASE 1.6. FRUTAS, HORTALIZAS Y CEREALES FRESCOS O TRANSFORMADOS"/>
    <x v="3"/>
    <s v="Hortalizas"/>
    <s v="Alimentarios"/>
    <n v="2024"/>
    <n v="50034.6"/>
    <s v="€"/>
    <s v="€"/>
    <n v="117"/>
    <s v="Total valor económico (114+115+116)"/>
    <x v="3"/>
    <n v="2023"/>
    <n v="73892"/>
    <n v="-23857.4"/>
  </r>
  <r>
    <n v="23"/>
    <x v="22"/>
    <n v="1"/>
    <x v="1"/>
    <s v="Frutas y hortalizas"/>
    <s v="CLASE 1.6. FRUTAS, HORTALIZAS Y CEREALES FRESCOS O TRANSFORMADOS"/>
    <x v="7"/>
    <s v="Frutas"/>
    <s v="Alimentarios"/>
    <n v="2024"/>
    <n v="1773062.5"/>
    <s v="€"/>
    <s v="€"/>
    <n v="114"/>
    <s v="Mercado en España"/>
    <x v="0"/>
    <n v="2023"/>
    <n v="1607362.8"/>
    <n v="165699.69999999995"/>
  </r>
  <r>
    <n v="23"/>
    <x v="22"/>
    <n v="1"/>
    <x v="1"/>
    <s v="Frutas y hortalizas"/>
    <s v="CLASE 1.6. FRUTAS, HORTALIZAS Y CEREALES FRESCOS O TRANSFORMADOS"/>
    <x v="7"/>
    <s v="Frutas"/>
    <s v="Alimentarios"/>
    <n v="2024"/>
    <n v="181940"/>
    <s v="€"/>
    <s v="€"/>
    <n v="115"/>
    <s v="Mercado en la UE"/>
    <x v="1"/>
    <n v="2023"/>
    <n v="290753.8"/>
    <n v="-108813.79999999999"/>
  </r>
  <r>
    <n v="23"/>
    <x v="22"/>
    <n v="1"/>
    <x v="1"/>
    <s v="Frutas y hortalizas"/>
    <s v="CLASE 1.6. FRUTAS, HORTALIZAS Y CEREALES FRESCOS O TRANSFORMADOS"/>
    <x v="7"/>
    <s v="Frutas"/>
    <s v="Alimentarios"/>
    <n v="2024"/>
    <n v="83435"/>
    <s v="€"/>
    <s v="€"/>
    <n v="116"/>
    <s v="Mercado en Terceros países"/>
    <x v="2"/>
    <n v="2023"/>
    <n v="90271.6"/>
    <n v="-6836.6000000000058"/>
  </r>
  <r>
    <n v="23"/>
    <x v="22"/>
    <n v="1"/>
    <x v="1"/>
    <s v="Frutas y hortalizas"/>
    <s v="CLASE 1.6. FRUTAS, HORTALIZAS Y CEREALES FRESCOS O TRANSFORMADOS"/>
    <x v="7"/>
    <s v="Frutas"/>
    <s v="Alimentarios"/>
    <n v="2024"/>
    <n v="2038437.5"/>
    <s v="€"/>
    <s v="€"/>
    <n v="117"/>
    <s v="Total valor económico (114+115+116)"/>
    <x v="3"/>
    <n v="2023"/>
    <n v="1988388.2"/>
    <n v="50049.300000000047"/>
  </r>
  <r>
    <n v="24"/>
    <x v="23"/>
    <n v="1"/>
    <x v="1"/>
    <s v="Frutas y hortalizas"/>
    <s v="CLASE 1.6. FRUTAS, HORTALIZAS Y CEREALES FRESCOS O TRANSFORMADOS"/>
    <x v="8"/>
    <s v="Aceitunas"/>
    <s v="Alimentarios"/>
    <n v="2024"/>
    <n v="389250"/>
    <s v="€"/>
    <s v="€"/>
    <n v="114"/>
    <s v="Mercado en España"/>
    <x v="0"/>
    <n v="2023"/>
    <n v="426510"/>
    <n v="-37260"/>
  </r>
  <r>
    <n v="24"/>
    <x v="23"/>
    <n v="1"/>
    <x v="1"/>
    <s v="Frutas y hortalizas"/>
    <s v="CLASE 1.6. FRUTAS, HORTALIZAS Y CEREALES FRESCOS O TRANSFORMADOS"/>
    <x v="8"/>
    <s v="Aceitunas"/>
    <s v="Alimentarios"/>
    <n v="2024"/>
    <n v="4905"/>
    <s v="€"/>
    <s v="€"/>
    <n v="115"/>
    <s v="Mercado en la UE"/>
    <x v="1"/>
    <n v="2023"/>
    <n v="3960"/>
    <n v="945"/>
  </r>
  <r>
    <n v="24"/>
    <x v="23"/>
    <n v="1"/>
    <x v="1"/>
    <s v="Frutas y hortalizas"/>
    <s v="CLASE 1.6. FRUTAS, HORTALIZAS Y CEREALES FRESCOS O TRANSFORMADOS"/>
    <x v="8"/>
    <s v="Aceitunas"/>
    <s v="Alimentarios"/>
    <n v="2024"/>
    <n v="675"/>
    <s v="€"/>
    <s v="€"/>
    <n v="116"/>
    <s v="Mercado en Terceros países"/>
    <x v="2"/>
    <n v="2023"/>
    <n v="5310"/>
    <n v="-4635"/>
  </r>
  <r>
    <n v="24"/>
    <x v="23"/>
    <n v="1"/>
    <x v="1"/>
    <s v="Frutas y hortalizas"/>
    <s v="CLASE 1.6. FRUTAS, HORTALIZAS Y CEREALES FRESCOS O TRANSFORMADOS"/>
    <x v="8"/>
    <s v="Aceitunas"/>
    <s v="Alimentarios"/>
    <n v="2024"/>
    <n v="394830"/>
    <s v="€"/>
    <s v="€"/>
    <n v="117"/>
    <s v="Total valor económico (114+115+116)"/>
    <x v="3"/>
    <n v="2023"/>
    <n v="435780"/>
    <n v="-40950"/>
  </r>
  <r>
    <n v="25"/>
    <x v="24"/>
    <n v="1"/>
    <x v="1"/>
    <s v="Frutas y hortalizas"/>
    <s v="CLASE 1.6. FRUTAS, HORTALIZAS Y CEREALES FRESCOS O TRANSFORMADOS"/>
    <x v="7"/>
    <s v="Frutas"/>
    <s v="Alimentarios"/>
    <n v="2024"/>
    <n v="1856000"/>
    <s v="€"/>
    <s v="€"/>
    <n v="114"/>
    <s v="Mercado en España"/>
    <x v="0"/>
    <n v="2023"/>
    <n v="960400"/>
    <n v="895600"/>
  </r>
  <r>
    <n v="25"/>
    <x v="24"/>
    <n v="1"/>
    <x v="1"/>
    <s v="Frutas y hortalizas"/>
    <s v="CLASE 1.6. FRUTAS, HORTALIZAS Y CEREALES FRESCOS O TRANSFORMADOS"/>
    <x v="7"/>
    <s v="Frutas"/>
    <s v="Alimentarios"/>
    <n v="2024"/>
    <n v="0"/>
    <s v="€"/>
    <s v="€"/>
    <n v="115"/>
    <s v="Mercado en la UE"/>
    <x v="1"/>
    <n v="2023"/>
    <n v="0"/>
    <n v="0"/>
  </r>
  <r>
    <n v="25"/>
    <x v="24"/>
    <n v="1"/>
    <x v="1"/>
    <s v="Frutas y hortalizas"/>
    <s v="CLASE 1.6. FRUTAS, HORTALIZAS Y CEREALES FRESCOS O TRANSFORMADOS"/>
    <x v="7"/>
    <s v="Frutas"/>
    <s v="Alimentarios"/>
    <n v="2024"/>
    <n v="0"/>
    <s v="€"/>
    <s v="€"/>
    <n v="116"/>
    <s v="Mercado en Terceros países"/>
    <x v="2"/>
    <n v="2023"/>
    <n v="0"/>
    <n v="0"/>
  </r>
  <r>
    <n v="25"/>
    <x v="24"/>
    <n v="1"/>
    <x v="1"/>
    <s v="Frutas y hortalizas"/>
    <s v="CLASE 1.6. FRUTAS, HORTALIZAS Y CEREALES FRESCOS O TRANSFORMADOS"/>
    <x v="7"/>
    <s v="Frutas"/>
    <s v="Alimentarios"/>
    <n v="2024"/>
    <n v="1856000"/>
    <s v="€"/>
    <s v="€"/>
    <n v="117"/>
    <s v="Total valor económico (114+115+116)"/>
    <x v="3"/>
    <n v="2023"/>
    <n v="960400"/>
    <n v="895600"/>
  </r>
  <r>
    <n v="26"/>
    <x v="25"/>
    <n v="1"/>
    <x v="1"/>
    <s v="Productos cárnicos"/>
    <s v="CLASE 1.2. PRODUCTOS CÁRNICOS"/>
    <x v="9"/>
    <s v="Jamones"/>
    <s v="Alimentarios"/>
    <n v="2024"/>
    <n v="15358508.573999999"/>
    <s v="€"/>
    <s v="€"/>
    <n v="114"/>
    <s v="Mercado en España"/>
    <x v="0"/>
    <n v="2023"/>
    <n v="13231507.4944"/>
    <n v="2127001.0795999989"/>
  </r>
  <r>
    <n v="26"/>
    <x v="25"/>
    <n v="1"/>
    <x v="1"/>
    <s v="Productos cárnicos"/>
    <s v="CLASE 1.2. PRODUCTOS CÁRNICOS"/>
    <x v="9"/>
    <s v="Jamones"/>
    <s v="Alimentarios"/>
    <n v="2024"/>
    <n v="564158.022"/>
    <s v="€"/>
    <s v="€"/>
    <n v="115"/>
    <s v="Mercado en la UE"/>
    <x v="1"/>
    <n v="2023"/>
    <n v="537426.61439999996"/>
    <n v="26731.407600000035"/>
  </r>
  <r>
    <n v="26"/>
    <x v="25"/>
    <n v="1"/>
    <x v="1"/>
    <s v="Productos cárnicos"/>
    <s v="CLASE 1.2. PRODUCTOS CÁRNICOS"/>
    <x v="9"/>
    <s v="Jamones"/>
    <s v="Alimentarios"/>
    <n v="2024"/>
    <n v="213477.45600000001"/>
    <s v="€"/>
    <s v="€"/>
    <n v="116"/>
    <s v="Mercado en Terceros países"/>
    <x v="2"/>
    <n v="2023"/>
    <n v="164515.56159999999"/>
    <n v="48961.894400000019"/>
  </r>
  <r>
    <n v="26"/>
    <x v="25"/>
    <n v="1"/>
    <x v="1"/>
    <s v="Productos cárnicos"/>
    <s v="CLASE 1.2. PRODUCTOS CÁRNICOS"/>
    <x v="9"/>
    <s v="Jamones"/>
    <s v="Alimentarios"/>
    <n v="2024"/>
    <n v="16136144.051999999"/>
    <s v="€"/>
    <s v="€"/>
    <n v="117"/>
    <s v="Total valor económico (114+115+116)"/>
    <x v="3"/>
    <n v="2023"/>
    <n v="13933449.670399999"/>
    <n v="2202694.3816"/>
  </r>
  <r>
    <n v="27"/>
    <x v="26"/>
    <n v="1"/>
    <x v="1"/>
    <s v="Productos cárnicos"/>
    <s v="CLASE 1.2. PRODUCTOS CÁRNICOS"/>
    <x v="4"/>
    <s v="Jamones Ibéricos"/>
    <s v="Alimentarios"/>
    <n v="2024"/>
    <n v="14989174.199999999"/>
    <s v="€"/>
    <s v="€"/>
    <n v="114"/>
    <s v="Mercado en España"/>
    <x v="0"/>
    <n v="2023"/>
    <n v="20298327"/>
    <n v="-5309152.8000000007"/>
  </r>
  <r>
    <n v="27"/>
    <x v="26"/>
    <n v="1"/>
    <x v="1"/>
    <s v="Productos cárnicos"/>
    <s v="CLASE 1.2. PRODUCTOS CÁRNICOS"/>
    <x v="4"/>
    <s v="Jamones Ibéricos"/>
    <s v="Alimentarios"/>
    <n v="2024"/>
    <n v="374081.4"/>
    <s v="€"/>
    <s v="€"/>
    <n v="115"/>
    <s v="Mercado en la UE"/>
    <x v="1"/>
    <n v="2023"/>
    <n v="448035"/>
    <n v="-73953.599999999977"/>
  </r>
  <r>
    <n v="27"/>
    <x v="26"/>
    <n v="1"/>
    <x v="1"/>
    <s v="Productos cárnicos"/>
    <s v="CLASE 1.2. PRODUCTOS CÁRNICOS"/>
    <x v="4"/>
    <s v="Jamones Ibéricos"/>
    <s v="Alimentarios"/>
    <n v="2024"/>
    <n v="263247.59999999998"/>
    <s v="€"/>
    <s v="€"/>
    <n v="116"/>
    <s v="Mercado en Terceros países"/>
    <x v="2"/>
    <n v="2023"/>
    <n v="121527"/>
    <n v="141720.59999999998"/>
  </r>
  <r>
    <n v="27"/>
    <x v="26"/>
    <n v="1"/>
    <x v="1"/>
    <s v="Productos cárnicos"/>
    <s v="CLASE 1.2. PRODUCTOS CÁRNICOS"/>
    <x v="4"/>
    <s v="Jamones Ibéricos"/>
    <s v="Alimentarios"/>
    <n v="2024"/>
    <n v="15626503.199999999"/>
    <s v="€"/>
    <s v="€"/>
    <n v="117"/>
    <s v="Total valor económico (114+115+116)"/>
    <x v="3"/>
    <n v="2023"/>
    <n v="20867889"/>
    <n v="-5241385.8000000007"/>
  </r>
  <r>
    <n v="28"/>
    <x v="27"/>
    <n v="1"/>
    <x v="1"/>
    <s v="Productos cárnicos"/>
    <s v="CLASE 1.2. PRODUCTOS CÁRNICOS"/>
    <x v="9"/>
    <s v="Jamones"/>
    <s v="Alimentarios"/>
    <n v="2024"/>
    <n v="0"/>
    <s v="€"/>
    <s v="€"/>
    <n v="114"/>
    <s v="Mercado en España"/>
    <x v="0"/>
    <n v="2023"/>
    <n v="0"/>
    <n v="0"/>
  </r>
  <r>
    <n v="28"/>
    <x v="27"/>
    <n v="1"/>
    <x v="1"/>
    <s v="Productos cárnicos"/>
    <s v="CLASE 1.2. PRODUCTOS CÁRNICOS"/>
    <x v="9"/>
    <s v="Jamones"/>
    <s v="Alimentarios"/>
    <n v="2024"/>
    <n v="0"/>
    <s v="€"/>
    <s v="€"/>
    <n v="115"/>
    <s v="Mercado en la UE"/>
    <x v="1"/>
    <n v="2023"/>
    <n v="0"/>
    <n v="0"/>
  </r>
  <r>
    <n v="28"/>
    <x v="27"/>
    <n v="1"/>
    <x v="1"/>
    <s v="Productos cárnicos"/>
    <s v="CLASE 1.2. PRODUCTOS CÁRNICOS"/>
    <x v="9"/>
    <s v="Jamones"/>
    <s v="Alimentarios"/>
    <n v="2024"/>
    <n v="0"/>
    <s v="€"/>
    <s v="€"/>
    <n v="116"/>
    <s v="Mercado en Terceros países"/>
    <x v="2"/>
    <n v="2023"/>
    <n v="0"/>
    <n v="0"/>
  </r>
  <r>
    <n v="28"/>
    <x v="27"/>
    <n v="1"/>
    <x v="1"/>
    <s v="Productos cárnicos"/>
    <s v="CLASE 1.2. PRODUCTOS CÁRNICOS"/>
    <x v="9"/>
    <s v="Jamones"/>
    <s v="Alimentarios"/>
    <n v="2024"/>
    <n v="0"/>
    <s v="€"/>
    <s v="€"/>
    <n v="117"/>
    <s v="Total valor económico (114+115+116)"/>
    <x v="3"/>
    <n v="2023"/>
    <n v="0"/>
    <n v="0"/>
  </r>
  <r>
    <n v="29"/>
    <x v="28"/>
    <n v="1"/>
    <x v="1"/>
    <s v="Frutas y hortalizas"/>
    <s v="CLASE 1.6. FRUTAS, HORTALIZAS Y CEREALES FRESCOS O TRANSFORMADOS"/>
    <x v="10"/>
    <s v="Legumbres"/>
    <s v="Alimentarios"/>
    <n v="2024"/>
    <n v="288210"/>
    <s v="€"/>
    <s v="€"/>
    <n v="114"/>
    <s v="Mercado en España"/>
    <x v="0"/>
    <n v="2023"/>
    <n v="299940"/>
    <n v="-11730"/>
  </r>
  <r>
    <n v="29"/>
    <x v="28"/>
    <n v="1"/>
    <x v="1"/>
    <s v="Frutas y hortalizas"/>
    <s v="CLASE 1.6. FRUTAS, HORTALIZAS Y CEREALES FRESCOS O TRANSFORMADOS"/>
    <x v="10"/>
    <s v="Legumbres"/>
    <s v="Alimentarios"/>
    <n v="2024"/>
    <n v="0"/>
    <s v="€"/>
    <s v="€"/>
    <n v="115"/>
    <s v="Mercado en la UE"/>
    <x v="1"/>
    <n v="2023"/>
    <n v="0"/>
    <n v="0"/>
  </r>
  <r>
    <n v="29"/>
    <x v="28"/>
    <n v="1"/>
    <x v="1"/>
    <s v="Frutas y hortalizas"/>
    <s v="CLASE 1.6. FRUTAS, HORTALIZAS Y CEREALES FRESCOS O TRANSFORMADOS"/>
    <x v="10"/>
    <s v="Legumbres"/>
    <s v="Alimentarios"/>
    <n v="2024"/>
    <n v="0"/>
    <s v="€"/>
    <s v="€"/>
    <n v="116"/>
    <s v="Mercado en Terceros países"/>
    <x v="2"/>
    <n v="2023"/>
    <n v="0"/>
    <n v="0"/>
  </r>
  <r>
    <n v="29"/>
    <x v="28"/>
    <n v="1"/>
    <x v="1"/>
    <s v="Frutas y hortalizas"/>
    <s v="CLASE 1.6. FRUTAS, HORTALIZAS Y CEREALES FRESCOS O TRANSFORMADOS"/>
    <x v="10"/>
    <s v="Legumbres"/>
    <s v="Alimentarios"/>
    <n v="2024"/>
    <n v="288210"/>
    <s v="€"/>
    <s v="€"/>
    <n v="117"/>
    <s v="Total valor económico (114+115+116)"/>
    <x v="3"/>
    <n v="2023"/>
    <n v="299940"/>
    <n v="-11730"/>
  </r>
  <r>
    <n v="30"/>
    <x v="29"/>
    <n v="1"/>
    <x v="1"/>
    <s v="Pescados"/>
    <s v="CLASE 1.7. PESCADOS, MOLUSCOS, Y CRUSTÁCEOS FRESCOS Y PRODUCTOS DERIVADOS DE ELLOS"/>
    <x v="11"/>
    <s v="Pescados"/>
    <s v="Alimentarios"/>
    <n v="2024"/>
    <n v="14871320"/>
    <s v="€"/>
    <s v="€"/>
    <n v="114"/>
    <s v="Mercado en España"/>
    <x v="0"/>
    <n v="2023"/>
    <n v="11509773"/>
    <n v="3361547"/>
  </r>
  <r>
    <n v="30"/>
    <x v="29"/>
    <n v="1"/>
    <x v="1"/>
    <s v="Pescados"/>
    <s v="CLASE 1.7. PESCADOS, MOLUSCOS, Y CRUSTÁCEOS FRESCOS Y PRODUCTOS DERIVADOS DE ELLOS"/>
    <x v="11"/>
    <s v="Pescados"/>
    <s v="Alimentarios"/>
    <n v="2024"/>
    <n v="103619.52"/>
    <s v="€"/>
    <s v="€"/>
    <n v="115"/>
    <s v="Mercado en la UE"/>
    <x v="1"/>
    <n v="2023"/>
    <n v="783525"/>
    <n v="-679905.48"/>
  </r>
  <r>
    <n v="30"/>
    <x v="29"/>
    <n v="1"/>
    <x v="1"/>
    <s v="Pescados"/>
    <s v="CLASE 1.7. PESCADOS, MOLUSCOS, Y CRUSTÁCEOS FRESCOS Y PRODUCTOS DERIVADOS DE ELLOS"/>
    <x v="11"/>
    <s v="Pescados"/>
    <s v="Alimentarios"/>
    <n v="2024"/>
    <n v="7825.6"/>
    <s v="€"/>
    <s v="€"/>
    <n v="116"/>
    <s v="Mercado en Terceros países"/>
    <x v="2"/>
    <n v="2023"/>
    <n v="4464"/>
    <n v="3361.6000000000004"/>
  </r>
  <r>
    <n v="30"/>
    <x v="29"/>
    <n v="1"/>
    <x v="1"/>
    <s v="Pescados"/>
    <s v="CLASE 1.7. PESCADOS, MOLUSCOS, Y CRUSTÁCEOS FRESCOS Y PRODUCTOS DERIVADOS DE ELLOS"/>
    <x v="11"/>
    <s v="Pescados"/>
    <s v="Alimentarios"/>
    <n v="2024"/>
    <n v="14982765.119999999"/>
    <s v="€"/>
    <s v="€"/>
    <n v="117"/>
    <s v="Total valor económico (114+115+116)"/>
    <x v="3"/>
    <n v="2023"/>
    <n v="12297762"/>
    <n v="2685003.1199999992"/>
  </r>
  <r>
    <n v="31"/>
    <x v="30"/>
    <n v="1"/>
    <x v="1"/>
    <s v="Pescados"/>
    <s v="CLASE 1.7. PESCADOS, MOLUSCOS, Y CRUSTÁCEOS FRESCOS Y PRODUCTOS DERIVADOS DE ELLOS"/>
    <x v="11"/>
    <s v="Pescados"/>
    <s v="Alimentarios"/>
    <n v="2024"/>
    <n v="4155552.8"/>
    <s v="€"/>
    <s v="€"/>
    <n v="114"/>
    <s v="Mercado en España"/>
    <x v="0"/>
    <n v="2023"/>
    <n v="5944123.0999999996"/>
    <n v="-1788570.2999999998"/>
  </r>
  <r>
    <n v="31"/>
    <x v="30"/>
    <n v="1"/>
    <x v="1"/>
    <s v="Pescados"/>
    <s v="CLASE 1.7. PESCADOS, MOLUSCOS, Y CRUSTÁCEOS FRESCOS Y PRODUCTOS DERIVADOS DE ELLOS"/>
    <x v="11"/>
    <s v="Pescados"/>
    <s v="Alimentarios"/>
    <n v="2024"/>
    <n v="0"/>
    <s v="€"/>
    <s v="€"/>
    <n v="115"/>
    <s v="Mercado en la UE"/>
    <x v="1"/>
    <n v="2023"/>
    <n v="0"/>
    <n v="0"/>
  </r>
  <r>
    <n v="31"/>
    <x v="30"/>
    <n v="1"/>
    <x v="1"/>
    <s v="Pescados"/>
    <s v="CLASE 1.7. PESCADOS, MOLUSCOS, Y CRUSTÁCEOS FRESCOS Y PRODUCTOS DERIVADOS DE ELLOS"/>
    <x v="11"/>
    <s v="Pescados"/>
    <s v="Alimentarios"/>
    <n v="2024"/>
    <n v="0"/>
    <s v="€"/>
    <s v="€"/>
    <n v="116"/>
    <s v="Mercado en Terceros países"/>
    <x v="2"/>
    <n v="2023"/>
    <n v="0"/>
    <n v="0"/>
  </r>
  <r>
    <n v="31"/>
    <x v="30"/>
    <n v="1"/>
    <x v="1"/>
    <s v="Pescados"/>
    <s v="CLASE 1.7. PESCADOS, MOLUSCOS, Y CRUSTÁCEOS FRESCOS Y PRODUCTOS DERIVADOS DE ELLOS"/>
    <x v="11"/>
    <s v="Pescados"/>
    <s v="Alimentarios"/>
    <n v="2024"/>
    <n v="4155552.8"/>
    <s v="€"/>
    <s v="€"/>
    <n v="117"/>
    <s v="Total valor económico (114+115+116)"/>
    <x v="3"/>
    <n v="2023"/>
    <n v="5944123.0999999996"/>
    <n v="-1788570.2999999998"/>
  </r>
  <r>
    <n v="32"/>
    <x v="31"/>
    <n v="1"/>
    <x v="1"/>
    <s v="Pescados"/>
    <s v="CLASE 1.7. PESCADOS, MOLUSCOS, Y CRUSTÁCEOS FRESCOS Y PRODUCTOS DERIVADOS DE ELLOS"/>
    <x v="11"/>
    <s v="Pescados"/>
    <s v="Alimentarios"/>
    <n v="2024"/>
    <n v="3660289.5"/>
    <s v="€"/>
    <s v="€"/>
    <n v="114"/>
    <s v="Mercado en España"/>
    <x v="0"/>
    <n v="2023"/>
    <n v="2824584"/>
    <n v="835705.5"/>
  </r>
  <r>
    <n v="32"/>
    <x v="31"/>
    <n v="1"/>
    <x v="1"/>
    <s v="Pescados"/>
    <s v="CLASE 1.7. PESCADOS, MOLUSCOS, Y CRUSTÁCEOS FRESCOS Y PRODUCTOS DERIVADOS DE ELLOS"/>
    <x v="11"/>
    <s v="Pescados"/>
    <s v="Alimentarios"/>
    <n v="2024"/>
    <n v="38422.5"/>
    <s v="€"/>
    <s v="€"/>
    <n v="115"/>
    <s v="Mercado en la UE"/>
    <x v="1"/>
    <n v="2023"/>
    <n v="27391"/>
    <n v="11031.5"/>
  </r>
  <r>
    <n v="32"/>
    <x v="31"/>
    <n v="1"/>
    <x v="1"/>
    <s v="Pescados"/>
    <s v="CLASE 1.7. PESCADOS, MOLUSCOS, Y CRUSTÁCEOS FRESCOS Y PRODUCTOS DERIVADOS DE ELLOS"/>
    <x v="11"/>
    <s v="Pescados"/>
    <s v="Alimentarios"/>
    <n v="2024"/>
    <n v="34897.5"/>
    <s v="€"/>
    <s v="€"/>
    <n v="116"/>
    <s v="Mercado en Terceros países"/>
    <x v="2"/>
    <n v="2023"/>
    <n v="41237"/>
    <n v="-6339.5"/>
  </r>
  <r>
    <n v="32"/>
    <x v="31"/>
    <n v="1"/>
    <x v="1"/>
    <s v="Pescados"/>
    <s v="CLASE 1.7. PESCADOS, MOLUSCOS, Y CRUSTÁCEOS FRESCOS Y PRODUCTOS DERIVADOS DE ELLOS"/>
    <x v="11"/>
    <s v="Pescados"/>
    <s v="Alimentarios"/>
    <n v="2024"/>
    <n v="3733609.5"/>
    <s v="€"/>
    <s v="€"/>
    <n v="117"/>
    <s v="Total valor económico (114+115+116)"/>
    <x v="3"/>
    <n v="2023"/>
    <n v="2893212"/>
    <n v="840397.5"/>
  </r>
  <r>
    <n v="33"/>
    <x v="32"/>
    <n v="1"/>
    <x v="1"/>
    <s v="Pescados"/>
    <s v="CLASE 1.7. PESCADOS, MOLUSCOS, Y CRUSTÁCEOS FRESCOS Y PRODUCTOS DERIVADOS DE ELLOS"/>
    <x v="11"/>
    <s v="Pescados"/>
    <s v="Alimentarios"/>
    <n v="2024"/>
    <n v="2586105.9"/>
    <s v="€"/>
    <s v="€"/>
    <n v="114"/>
    <s v="Mercado en España"/>
    <x v="0"/>
    <n v="2023"/>
    <n v="2608534.7999999998"/>
    <n v="-22428.899999999907"/>
  </r>
  <r>
    <n v="33"/>
    <x v="32"/>
    <n v="1"/>
    <x v="1"/>
    <s v="Pescados"/>
    <s v="CLASE 1.7. PESCADOS, MOLUSCOS, Y CRUSTÁCEOS FRESCOS Y PRODUCTOS DERIVADOS DE ELLOS"/>
    <x v="11"/>
    <s v="Pescados"/>
    <s v="Alimentarios"/>
    <n v="2024"/>
    <n v="0"/>
    <s v="€"/>
    <s v="€"/>
    <n v="115"/>
    <s v="Mercado en la UE"/>
    <x v="1"/>
    <n v="2023"/>
    <n v="0"/>
    <n v="0"/>
  </r>
  <r>
    <n v="33"/>
    <x v="32"/>
    <n v="1"/>
    <x v="1"/>
    <s v="Pescados"/>
    <s v="CLASE 1.7. PESCADOS, MOLUSCOS, Y CRUSTÁCEOS FRESCOS Y PRODUCTOS DERIVADOS DE ELLOS"/>
    <x v="11"/>
    <s v="Pescados"/>
    <s v="Alimentarios"/>
    <n v="2024"/>
    <n v="0"/>
    <s v="€"/>
    <s v="€"/>
    <n v="116"/>
    <s v="Mercado en Terceros países"/>
    <x v="2"/>
    <n v="2023"/>
    <n v="0"/>
    <n v="0"/>
  </r>
  <r>
    <n v="33"/>
    <x v="32"/>
    <n v="1"/>
    <x v="1"/>
    <s v="Pescados"/>
    <s v="CLASE 1.7. PESCADOS, MOLUSCOS, Y CRUSTÁCEOS FRESCOS Y PRODUCTOS DERIVADOS DE ELLOS"/>
    <x v="11"/>
    <s v="Pescados"/>
    <s v="Alimentarios"/>
    <n v="2024"/>
    <n v="2586105.9"/>
    <s v="€"/>
    <s v="€"/>
    <n v="117"/>
    <s v="Total valor económico (114+115+116)"/>
    <x v="3"/>
    <n v="2023"/>
    <n v="2608534.7999999998"/>
    <n v="-22428.899999999907"/>
  </r>
  <r>
    <n v="34"/>
    <x v="33"/>
    <n v="1"/>
    <x v="1"/>
    <s v="Otros de origen animal"/>
    <s v="CLASE 1.4. OTROS PRODUCTOS DE ORIGEN ANIMAL"/>
    <x v="12"/>
    <s v="Miel"/>
    <s v="Alimentarios"/>
    <n v="2024"/>
    <n v="1234800"/>
    <s v="€"/>
    <s v="€"/>
    <n v="114"/>
    <s v="Mercado en España"/>
    <x v="0"/>
    <n v="2023"/>
    <n v="923028"/>
    <n v="311772"/>
  </r>
  <r>
    <n v="34"/>
    <x v="33"/>
    <n v="1"/>
    <x v="1"/>
    <s v="Otros de origen animal"/>
    <s v="CLASE 1.4. OTROS PRODUCTOS DE ORIGEN ANIMAL"/>
    <x v="12"/>
    <s v="Miel"/>
    <s v="Alimentarios"/>
    <n v="2024"/>
    <n v="0"/>
    <s v="€"/>
    <s v="€"/>
    <n v="115"/>
    <s v="Mercado en la UE"/>
    <x v="1"/>
    <n v="2023"/>
    <n v="60000"/>
    <n v="-60000"/>
  </r>
  <r>
    <n v="34"/>
    <x v="33"/>
    <n v="1"/>
    <x v="1"/>
    <s v="Otros de origen animal"/>
    <s v="CLASE 1.4. OTROS PRODUCTOS DE ORIGEN ANIMAL"/>
    <x v="12"/>
    <s v="Miel"/>
    <s v="Alimentarios"/>
    <n v="2024"/>
    <n v="0"/>
    <s v="€"/>
    <s v="€"/>
    <n v="116"/>
    <s v="Mercado en Terceros países"/>
    <x v="2"/>
    <n v="2023"/>
    <n v="0"/>
    <n v="0"/>
  </r>
  <r>
    <n v="34"/>
    <x v="33"/>
    <n v="1"/>
    <x v="1"/>
    <s v="Otros de origen animal"/>
    <s v="CLASE 1.4. OTROS PRODUCTOS DE ORIGEN ANIMAL"/>
    <x v="12"/>
    <s v="Miel"/>
    <s v="Alimentarios"/>
    <n v="2024"/>
    <n v="1234800"/>
    <s v="€"/>
    <s v="€"/>
    <n v="117"/>
    <s v="Total valor económico (114+115+116)"/>
    <x v="3"/>
    <n v="2023"/>
    <n v="983028"/>
    <n v="251772"/>
  </r>
  <r>
    <n v="35"/>
    <x v="34"/>
    <n v="1"/>
    <x v="1"/>
    <s v="Productos de panadería…"/>
    <s v="CLASE 2.3. PRODUCTOS DE PANADERÍA, PASTELERÍA, REPOSTERÍA Y GALLETERÍA"/>
    <x v="13"/>
    <s v="Pastelería"/>
    <s v="Alimentarios"/>
    <n v="2024"/>
    <n v="0"/>
    <s v="€"/>
    <s v="€"/>
    <n v="114"/>
    <s v="Mercado en España"/>
    <x v="0"/>
    <n v="2023"/>
    <n v="0"/>
    <n v="0"/>
  </r>
  <r>
    <n v="35"/>
    <x v="34"/>
    <n v="1"/>
    <x v="1"/>
    <s v="Productos de panadería…"/>
    <s v="CLASE 2.3. PRODUCTOS DE PANADERÍA, PASTELERÍA, REPOSTERÍA Y GALLETERÍA"/>
    <x v="13"/>
    <s v="Pastelería"/>
    <s v="Alimentarios"/>
    <n v="2024"/>
    <n v="0"/>
    <s v="€"/>
    <s v="€"/>
    <n v="115"/>
    <s v="Mercado en la UE"/>
    <x v="1"/>
    <n v="2023"/>
    <n v="0"/>
    <n v="0"/>
  </r>
  <r>
    <n v="35"/>
    <x v="34"/>
    <n v="1"/>
    <x v="1"/>
    <s v="Productos de panadería…"/>
    <s v="CLASE 2.3. PRODUCTOS DE PANADERÍA, PASTELERÍA, REPOSTERÍA Y GALLETERÍA"/>
    <x v="13"/>
    <s v="Pastelería"/>
    <s v="Alimentarios"/>
    <n v="2024"/>
    <n v="0"/>
    <s v="€"/>
    <s v="€"/>
    <n v="116"/>
    <s v="Mercado en Terceros países"/>
    <x v="2"/>
    <n v="2023"/>
    <n v="0"/>
    <n v="0"/>
  </r>
  <r>
    <n v="35"/>
    <x v="34"/>
    <n v="1"/>
    <x v="1"/>
    <s v="Productos de panadería…"/>
    <s v="CLASE 2.3. PRODUCTOS DE PANADERÍA, PASTELERÍA, REPOSTERÍA Y GALLETERÍA"/>
    <x v="13"/>
    <s v="Pastelería"/>
    <s v="Alimentarios"/>
    <n v="2024"/>
    <n v="0"/>
    <s v="€"/>
    <s v="€"/>
    <n v="117"/>
    <s v="Total valor económico (114+115+116)"/>
    <x v="3"/>
    <n v="2023"/>
    <n v="0"/>
    <n v="0"/>
  </r>
  <r>
    <n v="36"/>
    <x v="35"/>
    <n v="1"/>
    <x v="1"/>
    <s v="Productos de panadería…"/>
    <s v="CLASE 2.3. PRODUCTOS DE PANADERÍA, PASTELERÍA, REPOSTERÍA Y GALLETERÍA"/>
    <x v="13"/>
    <s v="Pastelería"/>
    <s v="Alimentarios"/>
    <n v="2024"/>
    <n v="28063095.5"/>
    <s v="€"/>
    <s v="€"/>
    <n v="114"/>
    <s v="Mercado en España"/>
    <x v="0"/>
    <n v="2023"/>
    <n v="23460000"/>
    <n v="4603095.5"/>
  </r>
  <r>
    <n v="36"/>
    <x v="35"/>
    <n v="1"/>
    <x v="1"/>
    <s v="Productos de panadería…"/>
    <s v="CLASE 2.3. PRODUCTOS DE PANADERÍA, PASTELERÍA, REPOSTERÍA Y GALLETERÍA"/>
    <x v="13"/>
    <s v="Pastelería"/>
    <s v="Alimentarios"/>
    <n v="2024"/>
    <n v="165731.5"/>
    <s v="€"/>
    <s v="€"/>
    <n v="115"/>
    <s v="Mercado en la UE"/>
    <x v="1"/>
    <n v="2023"/>
    <n v="192015"/>
    <n v="-26283.5"/>
  </r>
  <r>
    <n v="36"/>
    <x v="35"/>
    <n v="1"/>
    <x v="1"/>
    <s v="Productos de panadería…"/>
    <s v="CLASE 2.3. PRODUCTOS DE PANADERÍA, PASTELERÍA, REPOSTERÍA Y GALLETERÍA"/>
    <x v="13"/>
    <s v="Pastelería"/>
    <s v="Alimentarios"/>
    <n v="2024"/>
    <n v="71032.5"/>
    <s v="€"/>
    <s v="€"/>
    <n v="116"/>
    <s v="Mercado en Terceros países"/>
    <x v="2"/>
    <n v="2023"/>
    <n v="51663"/>
    <n v="19369.5"/>
  </r>
  <r>
    <n v="36"/>
    <x v="35"/>
    <n v="1"/>
    <x v="1"/>
    <s v="Productos de panadería…"/>
    <s v="CLASE 2.3. PRODUCTOS DE PANADERÍA, PASTELERÍA, REPOSTERÍA Y GALLETERÍA"/>
    <x v="13"/>
    <s v="Pastelería"/>
    <s v="Alimentarios"/>
    <n v="2024"/>
    <n v="28299859.5"/>
    <s v="€"/>
    <s v="€"/>
    <n v="117"/>
    <s v="Total valor económico (114+115+116)"/>
    <x v="3"/>
    <n v="2023"/>
    <n v="23703678"/>
    <n v="4596181.5"/>
  </r>
  <r>
    <n v="37"/>
    <x v="36"/>
    <n v="1"/>
    <x v="1"/>
    <s v="Productos de panadería…"/>
    <s v="CLASE 2.3. PRODUCTOS DE PANADERÍA, PASTELERÍA, REPOSTERÍA Y GALLETERÍA"/>
    <x v="14"/>
    <s v="Panes"/>
    <s v="Alimentarios"/>
    <n v="2024"/>
    <n v="130264"/>
    <s v="€"/>
    <s v="€"/>
    <n v="114"/>
    <s v="Mercado en España"/>
    <x v="0"/>
    <n v="2023"/>
    <n v="141747.48000000001"/>
    <n v="-11483.48000000001"/>
  </r>
  <r>
    <n v="37"/>
    <x v="36"/>
    <n v="1"/>
    <x v="1"/>
    <s v="Productos de panadería…"/>
    <s v="CLASE 2.3. PRODUCTOS DE PANADERÍA, PASTELERÍA, REPOSTERÍA Y GALLETERÍA"/>
    <x v="14"/>
    <s v="Panes"/>
    <s v="Alimentarios"/>
    <n v="2024"/>
    <n v="0"/>
    <s v="€"/>
    <s v="€"/>
    <n v="115"/>
    <s v="Mercado en la UE"/>
    <x v="1"/>
    <n v="2023"/>
    <n v="0"/>
    <n v="0"/>
  </r>
  <r>
    <n v="37"/>
    <x v="36"/>
    <n v="1"/>
    <x v="1"/>
    <s v="Productos de panadería…"/>
    <s v="CLASE 2.3. PRODUCTOS DE PANADERÍA, PASTELERÍA, REPOSTERÍA Y GALLETERÍA"/>
    <x v="14"/>
    <s v="Panes"/>
    <s v="Alimentarios"/>
    <n v="2024"/>
    <n v="0"/>
    <s v="€"/>
    <s v="€"/>
    <n v="116"/>
    <s v="Mercado en Terceros países"/>
    <x v="2"/>
    <n v="2023"/>
    <n v="0"/>
    <n v="0"/>
  </r>
  <r>
    <n v="37"/>
    <x v="36"/>
    <n v="1"/>
    <x v="1"/>
    <s v="Productos de panadería…"/>
    <s v="CLASE 2.3. PRODUCTOS DE PANADERÍA, PASTELERÍA, REPOSTERÍA Y GALLETERÍA"/>
    <x v="14"/>
    <s v="Panes"/>
    <s v="Alimentarios"/>
    <n v="2024"/>
    <n v="130264"/>
    <s v="€"/>
    <s v="€"/>
    <n v="117"/>
    <s v="Total valor económico (114+115+116)"/>
    <x v="3"/>
    <n v="2023"/>
    <n v="141747.48000000001"/>
    <n v="-11483.48000000001"/>
  </r>
  <r>
    <n v="38"/>
    <x v="37"/>
    <n v="1"/>
    <x v="1"/>
    <s v="Productos de panadería…"/>
    <s v="CLASE 2.3. PRODUCTOS DE PANADERÍA, PASTELERÍA, REPOSTERÍA Y GALLETERÍA"/>
    <x v="13"/>
    <s v="Pastelería"/>
    <s v="Alimentarios"/>
    <n v="2024"/>
    <n v="12714293.5"/>
    <s v="€"/>
    <s v="€"/>
    <n v="114"/>
    <s v="Mercado en España"/>
    <x v="0"/>
    <n v="2023"/>
    <n v="11687500"/>
    <n v="1026793.5"/>
  </r>
  <r>
    <n v="38"/>
    <x v="37"/>
    <n v="1"/>
    <x v="1"/>
    <s v="Productos de panadería…"/>
    <s v="CLASE 2.3. PRODUCTOS DE PANADERÍA, PASTELERÍA, REPOSTERÍA Y GALLETERÍA"/>
    <x v="13"/>
    <s v="Pastelería"/>
    <s v="Alimentarios"/>
    <n v="2024"/>
    <n v="31364.400000000001"/>
    <s v="€"/>
    <s v="€"/>
    <n v="115"/>
    <s v="Mercado en la UE"/>
    <x v="1"/>
    <n v="2023"/>
    <n v="83600"/>
    <n v="-52235.6"/>
  </r>
  <r>
    <n v="38"/>
    <x v="37"/>
    <n v="1"/>
    <x v="1"/>
    <s v="Productos de panadería…"/>
    <s v="CLASE 2.3. PRODUCTOS DE PANADERÍA, PASTELERÍA, REPOSTERÍA Y GALLETERÍA"/>
    <x v="13"/>
    <s v="Pastelería"/>
    <s v="Alimentarios"/>
    <n v="2024"/>
    <n v="8714.2999999999993"/>
    <s v="€"/>
    <s v="€"/>
    <n v="116"/>
    <s v="Mercado en Terceros países"/>
    <x v="2"/>
    <n v="2023"/>
    <n v="13970"/>
    <n v="-5255.7000000000007"/>
  </r>
  <r>
    <n v="38"/>
    <x v="37"/>
    <n v="1"/>
    <x v="1"/>
    <s v="Productos de panadería…"/>
    <s v="CLASE 2.3. PRODUCTOS DE PANADERÍA, PASTELERÍA, REPOSTERÍA Y GALLETERÍA"/>
    <x v="13"/>
    <s v="Pastelería"/>
    <s v="Alimentarios"/>
    <n v="2024"/>
    <n v="12754372.199999999"/>
    <s v="€"/>
    <s v="€"/>
    <n v="117"/>
    <s v="Total valor económico (114+115+116)"/>
    <x v="3"/>
    <n v="2023"/>
    <n v="11785070"/>
    <n v="969302.19999999925"/>
  </r>
  <r>
    <n v="39"/>
    <x v="38"/>
    <n v="1"/>
    <x v="1"/>
    <s v="Otros productos"/>
    <s v="CLASE 1.8. OTROS PRODUCTOS DEL ANEXO I DEL TRATADO"/>
    <x v="15"/>
    <s v="Vinagres"/>
    <s v="Alimentarios"/>
    <n v="2024"/>
    <n v="5399100"/>
    <s v="€"/>
    <s v="€"/>
    <n v="114"/>
    <s v="Mercado en España"/>
    <x v="0"/>
    <n v="2023"/>
    <n v="3347248"/>
    <n v="2051852"/>
  </r>
  <r>
    <n v="39"/>
    <x v="38"/>
    <n v="1"/>
    <x v="1"/>
    <s v="Otros productos"/>
    <s v="CLASE 1.8. OTROS PRODUCTOS DEL ANEXO I DEL TRATADO"/>
    <x v="15"/>
    <s v="Vinagres"/>
    <s v="Alimentarios"/>
    <n v="2024"/>
    <n v="0"/>
    <s v="€"/>
    <s v="€"/>
    <n v="115"/>
    <s v="Mercado en la UE"/>
    <x v="1"/>
    <n v="2023"/>
    <n v="0"/>
    <n v="0"/>
  </r>
  <r>
    <n v="39"/>
    <x v="38"/>
    <n v="1"/>
    <x v="1"/>
    <s v="Otros productos"/>
    <s v="CLASE 1.8. OTROS PRODUCTOS DEL ANEXO I DEL TRATADO"/>
    <x v="15"/>
    <s v="Vinagres"/>
    <s v="Alimentarios"/>
    <n v="2024"/>
    <n v="835200"/>
    <s v="€"/>
    <s v="€"/>
    <n v="116"/>
    <s v="Mercado en Terceros países"/>
    <x v="2"/>
    <n v="2023"/>
    <n v="847534"/>
    <n v="-12334"/>
  </r>
  <r>
    <n v="39"/>
    <x v="38"/>
    <n v="1"/>
    <x v="1"/>
    <s v="Otros productos"/>
    <s v="CLASE 1.8. OTROS PRODUCTOS DEL ANEXO I DEL TRATADO"/>
    <x v="15"/>
    <s v="Vinagres"/>
    <s v="Alimentarios"/>
    <n v="2024"/>
    <n v="6234300"/>
    <s v="€"/>
    <s v="€"/>
    <n v="117"/>
    <s v="Total valor económico (114+115+116)"/>
    <x v="3"/>
    <n v="2023"/>
    <n v="4194782"/>
    <n v="2039518"/>
  </r>
  <r>
    <n v="40"/>
    <x v="39"/>
    <n v="1"/>
    <x v="1"/>
    <s v="Otros productos"/>
    <s v="CLASE 1.8. OTROS PRODUCTOS DEL ANEXO I DEL TRATADO"/>
    <x v="15"/>
    <s v="Vinagres"/>
    <s v="Alimentarios"/>
    <n v="2024"/>
    <n v="8944650"/>
    <s v="€"/>
    <s v="€"/>
    <n v="114"/>
    <s v="Mercado en España"/>
    <x v="0"/>
    <n v="2023"/>
    <n v="6517317.5"/>
    <n v="2427332.5"/>
  </r>
  <r>
    <n v="40"/>
    <x v="39"/>
    <n v="1"/>
    <x v="1"/>
    <s v="Otros productos"/>
    <s v="CLASE 1.8. OTROS PRODUCTOS DEL ANEXO I DEL TRATADO"/>
    <x v="15"/>
    <s v="Vinagres"/>
    <s v="Alimentarios"/>
    <n v="2024"/>
    <n v="7133100"/>
    <s v="€"/>
    <s v="€"/>
    <n v="115"/>
    <s v="Mercado en la UE"/>
    <x v="1"/>
    <n v="2023"/>
    <n v="4523460"/>
    <n v="2609640"/>
  </r>
  <r>
    <n v="40"/>
    <x v="39"/>
    <n v="1"/>
    <x v="1"/>
    <s v="Otros productos"/>
    <s v="CLASE 1.8. OTROS PRODUCTOS DEL ANEXO I DEL TRATADO"/>
    <x v="15"/>
    <s v="Vinagres"/>
    <s v="Alimentarios"/>
    <n v="2024"/>
    <n v="2446470"/>
    <s v="€"/>
    <s v="€"/>
    <n v="116"/>
    <s v="Mercado en Terceros países"/>
    <x v="2"/>
    <n v="2023"/>
    <n v="1251682.5"/>
    <n v="1194787.5"/>
  </r>
  <r>
    <n v="40"/>
    <x v="39"/>
    <n v="1"/>
    <x v="1"/>
    <s v="Otros productos"/>
    <s v="CLASE 1.8. OTROS PRODUCTOS DEL ANEXO I DEL TRATADO"/>
    <x v="15"/>
    <s v="Vinagres"/>
    <s v="Alimentarios"/>
    <n v="2024"/>
    <n v="18524220"/>
    <s v="€"/>
    <s v="€"/>
    <n v="117"/>
    <s v="Total valor económico (114+115+116)"/>
    <x v="3"/>
    <n v="2023"/>
    <n v="12292460"/>
    <n v="6231760"/>
  </r>
  <r>
    <n v="41"/>
    <x v="40"/>
    <n v="1"/>
    <x v="1"/>
    <s v="Otros productos"/>
    <s v="CLASE 1.8. OTROS PRODUCTOS DEL ANEXO I DEL TRATADO"/>
    <x v="15"/>
    <s v="Vinagres"/>
    <s v="Alimentarios"/>
    <n v="2024"/>
    <n v="740085.04128300003"/>
    <s v="€"/>
    <s v="€"/>
    <n v="114"/>
    <s v="Mercado en España"/>
    <x v="0"/>
    <n v="2023"/>
    <n v="656843.12379999994"/>
    <n v="83241.917483000085"/>
  </r>
  <r>
    <n v="41"/>
    <x v="40"/>
    <n v="1"/>
    <x v="1"/>
    <s v="Otros productos"/>
    <s v="CLASE 1.8. OTROS PRODUCTOS DEL ANEXO I DEL TRATADO"/>
    <x v="15"/>
    <s v="Vinagres"/>
    <s v="Alimentarios"/>
    <n v="2024"/>
    <n v="45045.044280000002"/>
    <s v="€"/>
    <s v="€"/>
    <n v="115"/>
    <s v="Mercado en la UE"/>
    <x v="1"/>
    <n v="2023"/>
    <n v="43346.155400000003"/>
    <n v="1698.8888799999986"/>
  </r>
  <r>
    <n v="41"/>
    <x v="40"/>
    <n v="1"/>
    <x v="1"/>
    <s v="Otros productos"/>
    <s v="CLASE 1.8. OTROS PRODUCTOS DEL ANEXO I DEL TRATADO"/>
    <x v="15"/>
    <s v="Vinagres"/>
    <s v="Alimentarios"/>
    <n v="2024"/>
    <n v="54508.485719999997"/>
    <s v="€"/>
    <s v="€"/>
    <n v="116"/>
    <s v="Mercado en Terceros países"/>
    <x v="2"/>
    <n v="2023"/>
    <n v="75285.427800000005"/>
    <n v="-20776.942080000008"/>
  </r>
  <r>
    <n v="41"/>
    <x v="40"/>
    <n v="1"/>
    <x v="1"/>
    <s v="Otros productos"/>
    <s v="CLASE 1.8. OTROS PRODUCTOS DEL ANEXO I DEL TRATADO"/>
    <x v="15"/>
    <s v="Vinagres"/>
    <s v="Alimentarios"/>
    <n v="2024"/>
    <n v="839638.57128300006"/>
    <s v="€"/>
    <s v="€"/>
    <n v="117"/>
    <s v="Total valor económico (114+115+116)"/>
    <x v="3"/>
    <n v="2023"/>
    <n v="775474.70700000005"/>
    <n v="64163.864283000003"/>
  </r>
  <r>
    <n v="42"/>
    <x v="41"/>
    <n v="2"/>
    <x v="2"/>
    <s v="Aceites"/>
    <s v="CLASE 1.5. ACEITES Y GRASAS"/>
    <x v="6"/>
    <s v="Aceites Oli. Vírgen Extra"/>
    <s v="Alimentarios"/>
    <n v="2024"/>
    <n v="4580000"/>
    <s v="€"/>
    <s v="€"/>
    <n v="114"/>
    <s v="Mercado en España"/>
    <x v="0"/>
    <n v="2023"/>
    <n v="9500000"/>
    <n v="-4920000"/>
  </r>
  <r>
    <n v="42"/>
    <x v="41"/>
    <n v="2"/>
    <x v="2"/>
    <s v="Aceites"/>
    <s v="CLASE 1.5. ACEITES Y GRASAS"/>
    <x v="6"/>
    <s v="Aceites Oli. Vírgen Extra"/>
    <s v="Alimentarios"/>
    <n v="2024"/>
    <n v="0"/>
    <s v="€"/>
    <s v="€"/>
    <n v="115"/>
    <s v="Mercado en la UE"/>
    <x v="1"/>
    <n v="2023"/>
    <n v="0"/>
    <n v="0"/>
  </r>
  <r>
    <n v="42"/>
    <x v="41"/>
    <n v="2"/>
    <x v="2"/>
    <s v="Aceites"/>
    <s v="CLASE 1.5. ACEITES Y GRASAS"/>
    <x v="6"/>
    <s v="Aceites Oli. Vírgen Extra"/>
    <s v="Alimentarios"/>
    <n v="2024"/>
    <n v="0"/>
    <s v="€"/>
    <s v="€"/>
    <n v="116"/>
    <s v="Mercado en Terceros países"/>
    <x v="2"/>
    <n v="2023"/>
    <n v="0"/>
    <n v="0"/>
  </r>
  <r>
    <n v="42"/>
    <x v="41"/>
    <n v="2"/>
    <x v="2"/>
    <s v="Aceites"/>
    <s v="CLASE 1.5. ACEITES Y GRASAS"/>
    <x v="6"/>
    <s v="Aceites Oli. Vírgen Extra"/>
    <s v="Alimentarios"/>
    <n v="2024"/>
    <n v="4580000"/>
    <s v="€"/>
    <s v="€"/>
    <n v="117"/>
    <s v="Total valor económico (114+115+116)"/>
    <x v="3"/>
    <n v="2023"/>
    <n v="9500000"/>
    <n v="-4920000"/>
  </r>
  <r>
    <n v="43"/>
    <x v="42"/>
    <n v="2"/>
    <x v="2"/>
    <s v="Aceites"/>
    <s v="CLASE 1.5. ACEITES Y GRASAS"/>
    <x v="6"/>
    <s v="Aceites Oli. Vírgen Extra"/>
    <s v="Alimentarios"/>
    <n v="2024"/>
    <n v="864000"/>
    <s v="€"/>
    <s v="€"/>
    <n v="114"/>
    <s v="Mercado en España"/>
    <x v="0"/>
    <n v="2023"/>
    <n v="998100"/>
    <n v="-134100"/>
  </r>
  <r>
    <n v="43"/>
    <x v="42"/>
    <n v="2"/>
    <x v="2"/>
    <s v="Aceites"/>
    <s v="CLASE 1.5. ACEITES Y GRASAS"/>
    <x v="6"/>
    <s v="Aceites Oli. Vírgen Extra"/>
    <s v="Alimentarios"/>
    <n v="2024"/>
    <n v="0"/>
    <s v="€"/>
    <s v="€"/>
    <n v="115"/>
    <s v="Mercado en la UE"/>
    <x v="1"/>
    <n v="2023"/>
    <n v="0"/>
    <n v="0"/>
  </r>
  <r>
    <n v="43"/>
    <x v="42"/>
    <n v="2"/>
    <x v="2"/>
    <s v="Aceites"/>
    <s v="CLASE 1.5. ACEITES Y GRASAS"/>
    <x v="6"/>
    <s v="Aceites Oli. Vírgen Extra"/>
    <s v="Alimentarios"/>
    <n v="2024"/>
    <n v="0"/>
    <s v="€"/>
    <s v="€"/>
    <n v="116"/>
    <s v="Mercado en Terceros países"/>
    <x v="2"/>
    <n v="2023"/>
    <n v="0"/>
    <n v="0"/>
  </r>
  <r>
    <n v="43"/>
    <x v="42"/>
    <n v="2"/>
    <x v="2"/>
    <s v="Aceites"/>
    <s v="CLASE 1.5. ACEITES Y GRASAS"/>
    <x v="6"/>
    <s v="Aceites Oli. Vírgen Extra"/>
    <s v="Alimentarios"/>
    <n v="2024"/>
    <n v="864000"/>
    <s v="€"/>
    <s v="€"/>
    <n v="117"/>
    <s v="Total valor económico (114+115+116)"/>
    <x v="3"/>
    <n v="2023"/>
    <n v="998100"/>
    <n v="-134100"/>
  </r>
  <r>
    <n v="44"/>
    <x v="43"/>
    <n v="2"/>
    <x v="2"/>
    <s v="Carnes frescas"/>
    <s v="CLASE 1.1. CARNES FRESCAS"/>
    <x v="1"/>
    <s v="Ovino"/>
    <s v="Alimentarios"/>
    <n v="2024"/>
    <n v="14727508.800000001"/>
    <s v="€"/>
    <s v="€"/>
    <n v="114"/>
    <s v="Mercado en España"/>
    <x v="0"/>
    <n v="2023"/>
    <n v="15744070"/>
    <n v="-1016561.1999999993"/>
  </r>
  <r>
    <n v="44"/>
    <x v="43"/>
    <n v="2"/>
    <x v="2"/>
    <s v="Carnes frescas"/>
    <s v="CLASE 1.1. CARNES FRESCAS"/>
    <x v="1"/>
    <s v="Ovino"/>
    <s v="Alimentarios"/>
    <n v="2024"/>
    <n v="0"/>
    <s v="€"/>
    <s v="€"/>
    <n v="115"/>
    <s v="Mercado en la UE"/>
    <x v="1"/>
    <n v="2023"/>
    <n v="0"/>
    <n v="0"/>
  </r>
  <r>
    <n v="44"/>
    <x v="43"/>
    <n v="2"/>
    <x v="2"/>
    <s v="Carnes frescas"/>
    <s v="CLASE 1.1. CARNES FRESCAS"/>
    <x v="1"/>
    <s v="Ovino"/>
    <s v="Alimentarios"/>
    <n v="2024"/>
    <n v="0"/>
    <s v="€"/>
    <s v="€"/>
    <n v="116"/>
    <s v="Mercado en Terceros países"/>
    <x v="2"/>
    <n v="2023"/>
    <n v="0"/>
    <n v="0"/>
  </r>
  <r>
    <n v="44"/>
    <x v="43"/>
    <n v="2"/>
    <x v="2"/>
    <s v="Carnes frescas"/>
    <s v="CLASE 1.1. CARNES FRESCAS"/>
    <x v="1"/>
    <s v="Ovino"/>
    <s v="Alimentarios"/>
    <n v="2024"/>
    <n v="14727508.800000001"/>
    <s v="€"/>
    <s v="€"/>
    <n v="117"/>
    <s v="Total valor económico (114+115+116)"/>
    <x v="3"/>
    <n v="2023"/>
    <n v="15744070"/>
    <n v="-1016561.1999999993"/>
  </r>
  <r>
    <n v="45"/>
    <x v="44"/>
    <n v="2"/>
    <x v="2"/>
    <s v="Frutas y hortalizas"/>
    <s v="CLASE 1.6. FRUTAS, HORTALIZAS Y CEREALES FRESCOS O TRANSFORMADOS"/>
    <x v="7"/>
    <s v="Frutas"/>
    <s v="Alimentarios"/>
    <n v="2024"/>
    <n v="8128000"/>
    <s v="€"/>
    <s v="€"/>
    <n v="114"/>
    <s v="Mercado en España"/>
    <x v="0"/>
    <n v="2023"/>
    <n v="8071200"/>
    <n v="56800"/>
  </r>
  <r>
    <n v="45"/>
    <x v="44"/>
    <n v="2"/>
    <x v="2"/>
    <s v="Frutas y hortalizas"/>
    <s v="CLASE 1.6. FRUTAS, HORTALIZAS Y CEREALES FRESCOS O TRANSFORMADOS"/>
    <x v="7"/>
    <s v="Frutas"/>
    <s v="Alimentarios"/>
    <n v="2024"/>
    <n v="1800000"/>
    <s v="€"/>
    <s v="€"/>
    <n v="115"/>
    <s v="Mercado en la UE"/>
    <x v="1"/>
    <n v="2023"/>
    <n v="27086.400000000001"/>
    <n v="1772913.6"/>
  </r>
  <r>
    <n v="45"/>
    <x v="44"/>
    <n v="2"/>
    <x v="2"/>
    <s v="Frutas y hortalizas"/>
    <s v="CLASE 1.6. FRUTAS, HORTALIZAS Y CEREALES FRESCOS O TRANSFORMADOS"/>
    <x v="7"/>
    <s v="Frutas"/>
    <s v="Alimentarios"/>
    <n v="2024"/>
    <n v="0"/>
    <s v="€"/>
    <s v="€"/>
    <n v="116"/>
    <s v="Mercado en Terceros países"/>
    <x v="2"/>
    <n v="2023"/>
    <n v="0"/>
    <n v="0"/>
  </r>
  <r>
    <n v="45"/>
    <x v="44"/>
    <n v="2"/>
    <x v="2"/>
    <s v="Frutas y hortalizas"/>
    <s v="CLASE 1.6. FRUTAS, HORTALIZAS Y CEREALES FRESCOS O TRANSFORMADOS"/>
    <x v="7"/>
    <s v="Frutas"/>
    <s v="Alimentarios"/>
    <n v="2024"/>
    <n v="9928000"/>
    <s v="€"/>
    <s v="€"/>
    <n v="117"/>
    <s v="Total valor económico (114+115+116)"/>
    <x v="3"/>
    <n v="2023"/>
    <n v="8098286.4000000004"/>
    <n v="1829713.5999999996"/>
  </r>
  <r>
    <n v="46"/>
    <x v="45"/>
    <n v="2"/>
    <x v="2"/>
    <s v="Frutas y hortalizas"/>
    <s v="CLASE 1.6. FRUTAS, HORTALIZAS Y CEREALES FRESCOS O TRANSFORMADOS"/>
    <x v="3"/>
    <s v="Hortalizas"/>
    <s v="Alimentarios"/>
    <n v="2024"/>
    <n v="0"/>
    <s v="€"/>
    <s v="€"/>
    <n v="114"/>
    <s v="Mercado en España"/>
    <x v="0"/>
    <n v="2023"/>
    <n v="677160"/>
    <n v="-677160"/>
  </r>
  <r>
    <n v="46"/>
    <x v="45"/>
    <n v="2"/>
    <x v="2"/>
    <s v="Frutas y hortalizas"/>
    <s v="CLASE 1.6. FRUTAS, HORTALIZAS Y CEREALES FRESCOS O TRANSFORMADOS"/>
    <x v="3"/>
    <s v="Hortalizas"/>
    <s v="Alimentarios"/>
    <n v="2024"/>
    <n v="0"/>
    <s v="€"/>
    <s v="€"/>
    <n v="115"/>
    <s v="Mercado en la UE"/>
    <x v="1"/>
    <n v="2023"/>
    <n v="0"/>
    <n v="0"/>
  </r>
  <r>
    <n v="46"/>
    <x v="45"/>
    <n v="2"/>
    <x v="2"/>
    <s v="Frutas y hortalizas"/>
    <s v="CLASE 1.6. FRUTAS, HORTALIZAS Y CEREALES FRESCOS O TRANSFORMADOS"/>
    <x v="3"/>
    <s v="Hortalizas"/>
    <s v="Alimentarios"/>
    <n v="2024"/>
    <n v="0"/>
    <s v="€"/>
    <s v="€"/>
    <n v="116"/>
    <s v="Mercado en Terceros países"/>
    <x v="2"/>
    <n v="2023"/>
    <n v="0"/>
    <n v="0"/>
  </r>
  <r>
    <n v="46"/>
    <x v="45"/>
    <n v="2"/>
    <x v="2"/>
    <s v="Frutas y hortalizas"/>
    <s v="CLASE 1.6. FRUTAS, HORTALIZAS Y CEREALES FRESCOS O TRANSFORMADOS"/>
    <x v="3"/>
    <s v="Hortalizas"/>
    <s v="Alimentarios"/>
    <n v="2024"/>
    <n v="0"/>
    <s v="€"/>
    <s v="€"/>
    <n v="117"/>
    <s v="Total valor económico (114+115+116)"/>
    <x v="3"/>
    <n v="2023"/>
    <n v="677160"/>
    <n v="-677160"/>
  </r>
  <r>
    <n v="47"/>
    <x v="46"/>
    <n v="2"/>
    <x v="2"/>
    <s v="Productos cárnicos"/>
    <s v="CLASE 1.2. PRODUCTOS CÁRNICOS"/>
    <x v="16"/>
    <s v="Jamones"/>
    <s v="Alimentarios"/>
    <n v="2024"/>
    <n v="38343249.25"/>
    <s v="€"/>
    <s v="€"/>
    <n v="114"/>
    <s v="Mercado en España"/>
    <x v="0"/>
    <n v="2023"/>
    <n v="23100357.5"/>
    <n v="15242891.75"/>
  </r>
  <r>
    <n v="47"/>
    <x v="46"/>
    <n v="2"/>
    <x v="2"/>
    <s v="Productos cárnicos"/>
    <s v="CLASE 1.2. PRODUCTOS CÁRNICOS"/>
    <x v="16"/>
    <s v="Jamones"/>
    <s v="Alimentarios"/>
    <n v="2024"/>
    <n v="0"/>
    <s v="€"/>
    <s v="€"/>
    <n v="115"/>
    <s v="Mercado en la UE"/>
    <x v="1"/>
    <n v="2023"/>
    <n v="729410"/>
    <n v="-729410"/>
  </r>
  <r>
    <n v="47"/>
    <x v="46"/>
    <n v="2"/>
    <x v="2"/>
    <s v="Productos cárnicos"/>
    <s v="CLASE 1.2. PRODUCTOS CÁRNICOS"/>
    <x v="16"/>
    <s v="Jamones"/>
    <s v="Alimentarios"/>
    <n v="2024"/>
    <n v="0"/>
    <s v="€"/>
    <s v="€"/>
    <n v="116"/>
    <s v="Mercado en Terceros países"/>
    <x v="2"/>
    <n v="2023"/>
    <n v="486304.5"/>
    <n v="-486304.5"/>
  </r>
  <r>
    <n v="47"/>
    <x v="46"/>
    <n v="2"/>
    <x v="2"/>
    <s v="Productos cárnicos"/>
    <s v="CLASE 1.2. PRODUCTOS CÁRNICOS"/>
    <x v="16"/>
    <s v="Jamones"/>
    <s v="Alimentarios"/>
    <n v="2024"/>
    <n v="38343249.25"/>
    <s v="€"/>
    <s v="€"/>
    <n v="117"/>
    <s v="Total valor económico (114+115+116)"/>
    <x v="3"/>
    <n v="2023"/>
    <n v="24316072"/>
    <n v="14027177.25"/>
  </r>
  <r>
    <n v="48"/>
    <x v="47"/>
    <n v="3"/>
    <x v="3"/>
    <s v="Carnes frescas"/>
    <s v="CLASE 1.1. CARNES FRESCAS"/>
    <x v="2"/>
    <s v="Vacuno"/>
    <s v="Alimentarios"/>
    <n v="2024"/>
    <n v="33236652.899999999"/>
    <s v="€"/>
    <s v="€"/>
    <n v="114"/>
    <s v="Mercado en España"/>
    <x v="0"/>
    <n v="2023"/>
    <n v="33617751.200000003"/>
    <n v="-381098.30000000447"/>
  </r>
  <r>
    <n v="48"/>
    <x v="47"/>
    <n v="3"/>
    <x v="3"/>
    <s v="Carnes frescas"/>
    <s v="CLASE 1.1. CARNES FRESCAS"/>
    <x v="2"/>
    <s v="Vacuno"/>
    <s v="Alimentarios"/>
    <n v="2024"/>
    <n v="631.47699999999998"/>
    <s v="€"/>
    <s v="€"/>
    <n v="115"/>
    <s v="Mercado en la UE"/>
    <x v="1"/>
    <n v="2023"/>
    <n v="10335.6"/>
    <n v="-9704.1229999999996"/>
  </r>
  <r>
    <n v="48"/>
    <x v="47"/>
    <n v="3"/>
    <x v="3"/>
    <s v="Carnes frescas"/>
    <s v="CLASE 1.1. CARNES FRESCAS"/>
    <x v="2"/>
    <s v="Vacuno"/>
    <s v="Alimentarios"/>
    <n v="2024"/>
    <n v="0"/>
    <s v="€"/>
    <s v="€"/>
    <n v="116"/>
    <s v="Mercado en Terceros países"/>
    <x v="2"/>
    <n v="2023"/>
    <n v="0"/>
    <n v="0"/>
  </r>
  <r>
    <n v="48"/>
    <x v="47"/>
    <n v="3"/>
    <x v="3"/>
    <s v="Carnes frescas"/>
    <s v="CLASE 1.1. CARNES FRESCAS"/>
    <x v="2"/>
    <s v="Vacuno"/>
    <s v="Alimentarios"/>
    <n v="2024"/>
    <n v="33237284.377"/>
    <s v="€"/>
    <s v="€"/>
    <n v="117"/>
    <s v="Total valor económico (114+115+116)"/>
    <x v="3"/>
    <n v="2023"/>
    <n v="33628086.799999997"/>
    <n v="-390802.42299999669"/>
  </r>
  <r>
    <n v="49"/>
    <x v="48"/>
    <n v="3"/>
    <x v="3"/>
    <s v="Productos cárnicos"/>
    <s v="CLASE 1.2. PRODUCTOS CÁRNICOS"/>
    <x v="17"/>
    <s v="Embutidos"/>
    <s v="Alimentarios"/>
    <n v="2024"/>
    <n v="1042888"/>
    <s v="€"/>
    <s v="€"/>
    <n v="114"/>
    <s v="Mercado en España"/>
    <x v="0"/>
    <n v="2023"/>
    <n v="947170"/>
    <n v="95718"/>
  </r>
  <r>
    <n v="49"/>
    <x v="48"/>
    <n v="3"/>
    <x v="3"/>
    <s v="Productos cárnicos"/>
    <s v="CLASE 1.2. PRODUCTOS CÁRNICOS"/>
    <x v="17"/>
    <s v="Embutidos"/>
    <s v="Alimentarios"/>
    <n v="2024"/>
    <n v="0"/>
    <s v="€"/>
    <s v="€"/>
    <n v="115"/>
    <s v="Mercado en la UE"/>
    <x v="1"/>
    <n v="2023"/>
    <n v="0"/>
    <n v="0"/>
  </r>
  <r>
    <n v="49"/>
    <x v="48"/>
    <n v="3"/>
    <x v="3"/>
    <s v="Productos cárnicos"/>
    <s v="CLASE 1.2. PRODUCTOS CÁRNICOS"/>
    <x v="17"/>
    <s v="Embutidos"/>
    <s v="Alimentarios"/>
    <n v="2024"/>
    <n v="0"/>
    <s v="€"/>
    <s v="€"/>
    <n v="116"/>
    <s v="Mercado en Terceros países"/>
    <x v="2"/>
    <n v="2023"/>
    <n v="0"/>
    <n v="0"/>
  </r>
  <r>
    <n v="49"/>
    <x v="48"/>
    <n v="3"/>
    <x v="3"/>
    <s v="Productos cárnicos"/>
    <s v="CLASE 1.2. PRODUCTOS CÁRNICOS"/>
    <x v="17"/>
    <s v="Embutidos"/>
    <s v="Alimentarios"/>
    <n v="2024"/>
    <n v="1042888"/>
    <s v="€"/>
    <s v="€"/>
    <n v="117"/>
    <s v="Total valor económico (114+115+116)"/>
    <x v="3"/>
    <n v="2023"/>
    <n v="947170"/>
    <n v="95718"/>
  </r>
  <r>
    <n v="50"/>
    <x v="49"/>
    <n v="3"/>
    <x v="3"/>
    <s v="Frutas y hortalizas"/>
    <s v="CLASE 1.6. FRUTAS, HORTALIZAS Y CEREALES FRESCOS O TRANSFORMADOS"/>
    <x v="10"/>
    <s v="Legumbres"/>
    <s v="Alimentarios"/>
    <n v="2024"/>
    <n v="1310098.44"/>
    <s v="€"/>
    <s v="€"/>
    <n v="114"/>
    <s v="Mercado en España"/>
    <x v="0"/>
    <n v="2023"/>
    <n v="1908900"/>
    <n v="-598801.56000000006"/>
  </r>
  <r>
    <n v="50"/>
    <x v="49"/>
    <n v="3"/>
    <x v="3"/>
    <s v="Frutas y hortalizas"/>
    <s v="CLASE 1.6. FRUTAS, HORTALIZAS Y CEREALES FRESCOS O TRANSFORMADOS"/>
    <x v="10"/>
    <s v="Legumbres"/>
    <s v="Alimentarios"/>
    <n v="2024"/>
    <n v="0"/>
    <s v="€"/>
    <s v="€"/>
    <n v="115"/>
    <s v="Mercado en la UE"/>
    <x v="1"/>
    <n v="2023"/>
    <n v="0"/>
    <n v="0"/>
  </r>
  <r>
    <n v="50"/>
    <x v="49"/>
    <n v="3"/>
    <x v="3"/>
    <s v="Frutas y hortalizas"/>
    <s v="CLASE 1.6. FRUTAS, HORTALIZAS Y CEREALES FRESCOS O TRANSFORMADOS"/>
    <x v="10"/>
    <s v="Legumbres"/>
    <s v="Alimentarios"/>
    <n v="2024"/>
    <n v="0"/>
    <s v="€"/>
    <s v="€"/>
    <n v="116"/>
    <s v="Mercado en Terceros países"/>
    <x v="2"/>
    <n v="2023"/>
    <n v="980"/>
    <n v="-980"/>
  </r>
  <r>
    <n v="50"/>
    <x v="49"/>
    <n v="3"/>
    <x v="3"/>
    <s v="Frutas y hortalizas"/>
    <s v="CLASE 1.6. FRUTAS, HORTALIZAS Y CEREALES FRESCOS O TRANSFORMADOS"/>
    <x v="10"/>
    <s v="Legumbres"/>
    <s v="Alimentarios"/>
    <n v="2024"/>
    <n v="1310098.44"/>
    <s v="€"/>
    <s v="€"/>
    <n v="117"/>
    <s v="Total valor económico (114+115+116)"/>
    <x v="3"/>
    <n v="2023"/>
    <n v="1909880"/>
    <n v="-599781.56000000006"/>
  </r>
  <r>
    <n v="51"/>
    <x v="50"/>
    <n v="3"/>
    <x v="3"/>
    <s v="Quesos"/>
    <s v="CLASE 1.3. QUESOS"/>
    <x v="5"/>
    <s v="Quesos"/>
    <s v="Alimentarios"/>
    <n v="2024"/>
    <n v="1522580.13"/>
    <s v="€"/>
    <s v="€"/>
    <n v="114"/>
    <s v="Mercado en España"/>
    <x v="0"/>
    <n v="2023"/>
    <n v="1467423"/>
    <n v="55157.129999999888"/>
  </r>
  <r>
    <n v="51"/>
    <x v="50"/>
    <n v="3"/>
    <x v="3"/>
    <s v="Quesos"/>
    <s v="CLASE 1.3. QUESOS"/>
    <x v="5"/>
    <s v="Quesos"/>
    <s v="Alimentarios"/>
    <n v="2024"/>
    <n v="0"/>
    <s v="€"/>
    <s v="€"/>
    <n v="115"/>
    <s v="Mercado en la UE"/>
    <x v="1"/>
    <n v="2023"/>
    <n v="0"/>
    <n v="0"/>
  </r>
  <r>
    <n v="51"/>
    <x v="50"/>
    <n v="3"/>
    <x v="3"/>
    <s v="Quesos"/>
    <s v="CLASE 1.3. QUESOS"/>
    <x v="5"/>
    <s v="Quesos"/>
    <s v="Alimentarios"/>
    <n v="2024"/>
    <n v="0"/>
    <s v="€"/>
    <s v="€"/>
    <n v="116"/>
    <s v="Mercado en Terceros países"/>
    <x v="2"/>
    <n v="2023"/>
    <n v="0"/>
    <n v="0"/>
  </r>
  <r>
    <n v="51"/>
    <x v="50"/>
    <n v="3"/>
    <x v="3"/>
    <s v="Quesos"/>
    <s v="CLASE 1.3. QUESOS"/>
    <x v="5"/>
    <s v="Quesos"/>
    <s v="Alimentarios"/>
    <n v="2024"/>
    <n v="1522580.13"/>
    <s v="€"/>
    <s v="€"/>
    <n v="117"/>
    <s v="Total valor económico (114+115+116)"/>
    <x v="3"/>
    <n v="2023"/>
    <n v="1467423"/>
    <n v="55157.129999999888"/>
  </r>
  <r>
    <n v="52"/>
    <x v="51"/>
    <n v="3"/>
    <x v="3"/>
    <s v="Quesos"/>
    <s v="CLASE 1.3. QUESOS"/>
    <x v="5"/>
    <s v="Quesos"/>
    <s v="Alimentarios"/>
    <n v="2024"/>
    <n v="4090500"/>
    <s v="€"/>
    <s v="€"/>
    <n v="114"/>
    <s v="Mercado en España"/>
    <x v="0"/>
    <n v="2023"/>
    <n v="3761914"/>
    <n v="328586"/>
  </r>
  <r>
    <n v="52"/>
    <x v="51"/>
    <n v="3"/>
    <x v="3"/>
    <s v="Quesos"/>
    <s v="CLASE 1.3. QUESOS"/>
    <x v="5"/>
    <s v="Quesos"/>
    <s v="Alimentarios"/>
    <n v="2024"/>
    <n v="677241"/>
    <s v="€"/>
    <s v="€"/>
    <n v="115"/>
    <s v="Mercado en la UE"/>
    <x v="1"/>
    <n v="2023"/>
    <n v="705354"/>
    <n v="-28113"/>
  </r>
  <r>
    <n v="52"/>
    <x v="51"/>
    <n v="3"/>
    <x v="3"/>
    <s v="Quesos"/>
    <s v="CLASE 1.3. QUESOS"/>
    <x v="5"/>
    <s v="Quesos"/>
    <s v="Alimentarios"/>
    <n v="2024"/>
    <n v="297000"/>
    <s v="€"/>
    <s v="€"/>
    <n v="116"/>
    <s v="Mercado en Terceros países"/>
    <x v="2"/>
    <n v="2023"/>
    <n v="235118"/>
    <n v="61882"/>
  </r>
  <r>
    <n v="52"/>
    <x v="51"/>
    <n v="3"/>
    <x v="3"/>
    <s v="Quesos"/>
    <s v="CLASE 1.3. QUESOS"/>
    <x v="5"/>
    <s v="Quesos"/>
    <s v="Alimentarios"/>
    <n v="2024"/>
    <n v="5064741"/>
    <s v="€"/>
    <s v="€"/>
    <n v="117"/>
    <s v="Total valor económico (114+115+116)"/>
    <x v="3"/>
    <n v="2023"/>
    <n v="4702386"/>
    <n v="362355"/>
  </r>
  <r>
    <n v="53"/>
    <x v="52"/>
    <n v="3"/>
    <x v="3"/>
    <s v="Quesos"/>
    <s v="CLASE 1.3. QUESOS"/>
    <x v="5"/>
    <s v="Quesos"/>
    <s v="Alimentarios"/>
    <n v="2024"/>
    <n v="2604325.5"/>
    <s v="€"/>
    <s v="€"/>
    <n v="114"/>
    <s v="Mercado en España"/>
    <x v="0"/>
    <n v="2023"/>
    <n v="2612937"/>
    <n v="-8611.5"/>
  </r>
  <r>
    <n v="53"/>
    <x v="52"/>
    <n v="3"/>
    <x v="3"/>
    <s v="Quesos"/>
    <s v="CLASE 1.3. QUESOS"/>
    <x v="5"/>
    <s v="Quesos"/>
    <s v="Alimentarios"/>
    <n v="2024"/>
    <n v="0"/>
    <s v="€"/>
    <s v="€"/>
    <n v="115"/>
    <s v="Mercado en la UE"/>
    <x v="1"/>
    <n v="2023"/>
    <n v="0"/>
    <n v="0"/>
  </r>
  <r>
    <n v="53"/>
    <x v="52"/>
    <n v="3"/>
    <x v="3"/>
    <s v="Quesos"/>
    <s v="CLASE 1.3. QUESOS"/>
    <x v="5"/>
    <s v="Quesos"/>
    <s v="Alimentarios"/>
    <n v="2024"/>
    <n v="0"/>
    <s v="€"/>
    <s v="€"/>
    <n v="116"/>
    <s v="Mercado en Terceros países"/>
    <x v="2"/>
    <n v="2023"/>
    <n v="0"/>
    <n v="0"/>
  </r>
  <r>
    <n v="53"/>
    <x v="52"/>
    <n v="3"/>
    <x v="3"/>
    <s v="Quesos"/>
    <s v="CLASE 1.3. QUESOS"/>
    <x v="5"/>
    <s v="Quesos"/>
    <s v="Alimentarios"/>
    <n v="2024"/>
    <n v="2604325.5"/>
    <s v="€"/>
    <s v="€"/>
    <n v="117"/>
    <s v="Total valor económico (114+115+116)"/>
    <x v="3"/>
    <n v="2023"/>
    <n v="2612937"/>
    <n v="-8611.5"/>
  </r>
  <r>
    <n v="54"/>
    <x v="53"/>
    <n v="3"/>
    <x v="3"/>
    <s v="Quesos"/>
    <s v="CLASE 1.3. QUESOS"/>
    <x v="5"/>
    <s v="Quesos"/>
    <s v="Alimentarios"/>
    <n v="2024"/>
    <n v="296289.63"/>
    <s v="€"/>
    <s v="€"/>
    <n v="114"/>
    <s v="Mercado en España"/>
    <x v="0"/>
    <n v="2023"/>
    <n v="227232"/>
    <n v="69057.63"/>
  </r>
  <r>
    <n v="54"/>
    <x v="53"/>
    <n v="3"/>
    <x v="3"/>
    <s v="Quesos"/>
    <s v="CLASE 1.3. QUESOS"/>
    <x v="5"/>
    <s v="Quesos"/>
    <s v="Alimentarios"/>
    <n v="2024"/>
    <n v="0"/>
    <s v="€"/>
    <s v="€"/>
    <n v="115"/>
    <s v="Mercado en la UE"/>
    <x v="1"/>
    <n v="2023"/>
    <n v="0"/>
    <n v="0"/>
  </r>
  <r>
    <n v="54"/>
    <x v="53"/>
    <n v="3"/>
    <x v="3"/>
    <s v="Quesos"/>
    <s v="CLASE 1.3. QUESOS"/>
    <x v="5"/>
    <s v="Quesos"/>
    <s v="Alimentarios"/>
    <n v="2024"/>
    <n v="0"/>
    <s v="€"/>
    <s v="€"/>
    <n v="116"/>
    <s v="Mercado en Terceros países"/>
    <x v="2"/>
    <n v="2023"/>
    <n v="4800"/>
    <n v="-4800"/>
  </r>
  <r>
    <n v="54"/>
    <x v="53"/>
    <n v="3"/>
    <x v="3"/>
    <s v="Quesos"/>
    <s v="CLASE 1.3. QUESOS"/>
    <x v="5"/>
    <s v="Quesos"/>
    <s v="Alimentarios"/>
    <n v="2024"/>
    <n v="296289.63"/>
    <s v="€"/>
    <s v="€"/>
    <n v="117"/>
    <s v="Total valor económico (114+115+116)"/>
    <x v="3"/>
    <n v="2023"/>
    <n v="232032"/>
    <n v="64257.630000000005"/>
  </r>
  <r>
    <n v="55"/>
    <x v="54"/>
    <n v="3"/>
    <x v="3"/>
    <s v="Otros productos"/>
    <s v="CLASE 1.8. OTROS PRODUCTOS DEL ANEXO I DEL TRATADO"/>
    <x v="18"/>
    <s v="Sidra"/>
    <s v="Alimentarios"/>
    <n v="2024"/>
    <n v="6135000.2999999998"/>
    <s v="€"/>
    <s v="€"/>
    <n v="114"/>
    <s v="Mercado en España"/>
    <x v="0"/>
    <n v="2023"/>
    <n v="5648466.5999999996"/>
    <n v="486533.70000000019"/>
  </r>
  <r>
    <n v="55"/>
    <x v="54"/>
    <n v="3"/>
    <x v="3"/>
    <s v="Otros productos"/>
    <s v="CLASE 1.8. OTROS PRODUCTOS DEL ANEXO I DEL TRATADO"/>
    <x v="18"/>
    <s v="Sidra"/>
    <s v="Alimentarios"/>
    <n v="2024"/>
    <n v="8264.1"/>
    <s v="€"/>
    <s v="€"/>
    <n v="115"/>
    <s v="Mercado en la UE"/>
    <x v="1"/>
    <n v="2023"/>
    <n v="2804.88"/>
    <n v="5459.22"/>
  </r>
  <r>
    <n v="55"/>
    <x v="54"/>
    <n v="3"/>
    <x v="3"/>
    <s v="Otros productos"/>
    <s v="CLASE 1.8. OTROS PRODUCTOS DEL ANEXO I DEL TRATADO"/>
    <x v="18"/>
    <s v="Sidra"/>
    <s v="Alimentarios"/>
    <n v="2024"/>
    <n v="12901.2"/>
    <s v="€"/>
    <s v="€"/>
    <n v="116"/>
    <s v="Mercado en Terceros países"/>
    <x v="2"/>
    <n v="2023"/>
    <n v="12441.54"/>
    <n v="459.65999999999985"/>
  </r>
  <r>
    <n v="55"/>
    <x v="54"/>
    <n v="3"/>
    <x v="3"/>
    <s v="Otros productos"/>
    <s v="CLASE 1.8. OTROS PRODUCTOS DEL ANEXO I DEL TRATADO"/>
    <x v="18"/>
    <s v="Sidra"/>
    <s v="Alimentarios"/>
    <n v="2024"/>
    <n v="6156165.5999999996"/>
    <s v="€"/>
    <s v="€"/>
    <n v="117"/>
    <s v="Total valor económico (114+115+116)"/>
    <x v="3"/>
    <n v="2023"/>
    <n v="5663713.0199999996"/>
    <n v="492452.58000000007"/>
  </r>
  <r>
    <n v="56"/>
    <x v="55"/>
    <n v="4"/>
    <x v="4"/>
    <s v="Aceites"/>
    <s v="CLASE 1.5. ACEITES Y GRASAS"/>
    <x v="6"/>
    <s v="Aceites Oli. Vírgen Extra"/>
    <s v="Alimentarios"/>
    <n v="2024"/>
    <n v="4948733.5999999996"/>
    <s v="€"/>
    <s v="€"/>
    <n v="114"/>
    <s v="Mercado en España"/>
    <x v="0"/>
    <n v="2023"/>
    <n v="2127350"/>
    <n v="2821383.5999999996"/>
  </r>
  <r>
    <n v="56"/>
    <x v="55"/>
    <n v="4"/>
    <x v="4"/>
    <s v="Aceites"/>
    <s v="CLASE 1.5. ACEITES Y GRASAS"/>
    <x v="6"/>
    <s v="Aceites Oli. Vírgen Extra"/>
    <s v="Alimentarios"/>
    <n v="2024"/>
    <n v="484299.6"/>
    <s v="€"/>
    <s v="€"/>
    <n v="115"/>
    <s v="Mercado en la UE"/>
    <x v="1"/>
    <n v="2023"/>
    <n v="197820"/>
    <n v="286479.59999999998"/>
  </r>
  <r>
    <n v="56"/>
    <x v="55"/>
    <n v="4"/>
    <x v="4"/>
    <s v="Aceites"/>
    <s v="CLASE 1.5. ACEITES Y GRASAS"/>
    <x v="6"/>
    <s v="Aceites Oli. Vírgen Extra"/>
    <s v="Alimentarios"/>
    <n v="2024"/>
    <n v="283275.92"/>
    <s v="€"/>
    <s v="€"/>
    <n v="116"/>
    <s v="Mercado en Terceros países"/>
    <x v="2"/>
    <n v="2023"/>
    <n v="147580"/>
    <n v="135695.91999999998"/>
  </r>
  <r>
    <n v="56"/>
    <x v="55"/>
    <n v="4"/>
    <x v="4"/>
    <s v="Aceites"/>
    <s v="CLASE 1.5. ACEITES Y GRASAS"/>
    <x v="6"/>
    <s v="Aceites Oli. Vírgen Extra"/>
    <s v="Alimentarios"/>
    <n v="2024"/>
    <n v="5716309.1200000001"/>
    <s v="€"/>
    <s v="€"/>
    <n v="117"/>
    <s v="Total valor económico (114+115+116)"/>
    <x v="3"/>
    <n v="2023"/>
    <n v="2472750"/>
    <n v="3243559.12"/>
  </r>
  <r>
    <n v="57"/>
    <x v="56"/>
    <n v="4"/>
    <x v="4"/>
    <s v="Productos cárnicos"/>
    <s v="CLASE 1.2. PRODUCTOS CÁRNICOS"/>
    <x v="17"/>
    <s v="Embutidos"/>
    <s v="Alimentarios"/>
    <n v="2024"/>
    <n v="15280883.3386"/>
    <s v="€"/>
    <s v="€"/>
    <n v="114"/>
    <s v="Mercado en España"/>
    <x v="0"/>
    <n v="2023"/>
    <n v="15388932.595279301"/>
    <n v="-108049.25667930022"/>
  </r>
  <r>
    <n v="57"/>
    <x v="56"/>
    <n v="4"/>
    <x v="4"/>
    <s v="Productos cárnicos"/>
    <s v="CLASE 1.2. PRODUCTOS CÁRNICOS"/>
    <x v="17"/>
    <s v="Embutidos"/>
    <s v="Alimentarios"/>
    <n v="2024"/>
    <n v="642283.72"/>
    <s v="€"/>
    <s v="€"/>
    <n v="115"/>
    <s v="Mercado en la UE"/>
    <x v="1"/>
    <n v="2023"/>
    <n v="597012.34002487897"/>
    <n v="45271.379975121003"/>
  </r>
  <r>
    <n v="57"/>
    <x v="56"/>
    <n v="4"/>
    <x v="4"/>
    <s v="Productos cárnicos"/>
    <s v="CLASE 1.2. PRODUCTOS CÁRNICOS"/>
    <x v="17"/>
    <s v="Embutidos"/>
    <s v="Alimentarios"/>
    <n v="2024"/>
    <n v="50649.56"/>
    <s v="€"/>
    <s v="€"/>
    <n v="116"/>
    <s v="Mercado en Terceros países"/>
    <x v="2"/>
    <n v="2023"/>
    <n v="58950.524591359397"/>
    <n v="-8300.9645913593995"/>
  </r>
  <r>
    <n v="57"/>
    <x v="56"/>
    <n v="4"/>
    <x v="4"/>
    <s v="Productos cárnicos"/>
    <s v="CLASE 1.2. PRODUCTOS CÁRNICOS"/>
    <x v="17"/>
    <s v="Embutidos"/>
    <s v="Alimentarios"/>
    <n v="2024"/>
    <n v="15973816.6186"/>
    <s v="€"/>
    <s v="€"/>
    <n v="117"/>
    <s v="Total valor económico (114+115+116)"/>
    <x v="3"/>
    <n v="2023"/>
    <n v="16044895.459895501"/>
    <n v="-71078.841295501217"/>
  </r>
  <r>
    <n v="58"/>
    <x v="57"/>
    <n v="4"/>
    <x v="4"/>
    <s v="Frutas y hortalizas"/>
    <s v="CLASE 1.6. FRUTAS, HORTALIZAS Y CEREALES FRESCOS O TRANSFORMADOS"/>
    <x v="8"/>
    <s v="Aceitunas"/>
    <s v="Alimentarios"/>
    <n v="2024"/>
    <n v="151048"/>
    <s v="€"/>
    <s v="€"/>
    <n v="114"/>
    <s v="Mercado en España"/>
    <x v="0"/>
    <n v="2023"/>
    <n v="97675.199999999997"/>
    <n v="53372.800000000003"/>
  </r>
  <r>
    <n v="58"/>
    <x v="57"/>
    <n v="4"/>
    <x v="4"/>
    <s v="Frutas y hortalizas"/>
    <s v="CLASE 1.6. FRUTAS, HORTALIZAS Y CEREALES FRESCOS O TRANSFORMADOS"/>
    <x v="8"/>
    <s v="Aceitunas"/>
    <s v="Alimentarios"/>
    <n v="2024"/>
    <n v="3634"/>
    <s v="€"/>
    <s v="€"/>
    <n v="115"/>
    <s v="Mercado en la UE"/>
    <x v="1"/>
    <n v="2023"/>
    <n v="302.39999999999998"/>
    <n v="3331.6"/>
  </r>
  <r>
    <n v="58"/>
    <x v="57"/>
    <n v="4"/>
    <x v="4"/>
    <s v="Frutas y hortalizas"/>
    <s v="CLASE 1.6. FRUTAS, HORTALIZAS Y CEREALES FRESCOS O TRANSFORMADOS"/>
    <x v="8"/>
    <s v="Aceitunas"/>
    <s v="Alimentarios"/>
    <n v="2024"/>
    <n v="246.48"/>
    <s v="€"/>
    <s v="€"/>
    <n v="116"/>
    <s v="Mercado en Terceros países"/>
    <x v="2"/>
    <n v="2023"/>
    <n v="0"/>
    <n v="246.48"/>
  </r>
  <r>
    <n v="58"/>
    <x v="57"/>
    <n v="4"/>
    <x v="4"/>
    <s v="Frutas y hortalizas"/>
    <s v="CLASE 1.6. FRUTAS, HORTALIZAS Y CEREALES FRESCOS O TRANSFORMADOS"/>
    <x v="8"/>
    <s v="Aceitunas"/>
    <s v="Alimentarios"/>
    <n v="2024"/>
    <n v="154928.48000000001"/>
    <s v="€"/>
    <s v="€"/>
    <n v="117"/>
    <s v="Total valor económico (114+115+116)"/>
    <x v="3"/>
    <n v="2023"/>
    <n v="97977.600000000006"/>
    <n v="56950.880000000005"/>
  </r>
  <r>
    <n v="59"/>
    <x v="58"/>
    <n v="4"/>
    <x v="4"/>
    <s v="Frutas y hortalizas"/>
    <s v="CLASE 1.6. FRUTAS, HORTALIZAS Y CEREALES FRESCOS O TRANSFORMADOS"/>
    <x v="19"/>
    <s v="Frutos secos"/>
    <s v="Alimentarios"/>
    <n v="2024"/>
    <n v="1023750"/>
    <s v="€"/>
    <s v="€"/>
    <n v="114"/>
    <s v="Mercado en España"/>
    <x v="0"/>
    <n v="2023"/>
    <n v="888010.5"/>
    <n v="135739.5"/>
  </r>
  <r>
    <n v="59"/>
    <x v="58"/>
    <n v="4"/>
    <x v="4"/>
    <s v="Frutas y hortalizas"/>
    <s v="CLASE 1.6. FRUTAS, HORTALIZAS Y CEREALES FRESCOS O TRANSFORMADOS"/>
    <x v="19"/>
    <s v="Frutos secos"/>
    <s v="Alimentarios"/>
    <n v="2024"/>
    <n v="11250"/>
    <s v="€"/>
    <s v="€"/>
    <n v="115"/>
    <s v="Mercado en la UE"/>
    <x v="1"/>
    <n v="2023"/>
    <n v="175093.5"/>
    <n v="-163843.5"/>
  </r>
  <r>
    <n v="59"/>
    <x v="58"/>
    <n v="4"/>
    <x v="4"/>
    <s v="Frutas y hortalizas"/>
    <s v="CLASE 1.6. FRUTAS, HORTALIZAS Y CEREALES FRESCOS O TRANSFORMADOS"/>
    <x v="19"/>
    <s v="Frutos secos"/>
    <s v="Alimentarios"/>
    <n v="2024"/>
    <n v="0"/>
    <s v="€"/>
    <s v="€"/>
    <n v="116"/>
    <s v="Mercado en Terceros países"/>
    <x v="2"/>
    <n v="2023"/>
    <n v="0"/>
    <n v="0"/>
  </r>
  <r>
    <n v="59"/>
    <x v="58"/>
    <n v="4"/>
    <x v="4"/>
    <s v="Frutas y hortalizas"/>
    <s v="CLASE 1.6. FRUTAS, HORTALIZAS Y CEREALES FRESCOS O TRANSFORMADOS"/>
    <x v="19"/>
    <s v="Frutos secos"/>
    <s v="Alimentarios"/>
    <n v="2024"/>
    <n v="1035000"/>
    <s v="€"/>
    <s v="€"/>
    <n v="117"/>
    <s v="Total valor económico (114+115+116)"/>
    <x v="3"/>
    <n v="2023"/>
    <n v="1063104"/>
    <n v="-28104"/>
  </r>
  <r>
    <n v="60"/>
    <x v="59"/>
    <n v="4"/>
    <x v="4"/>
    <s v="Productos de panadería…"/>
    <s v="CLASE 2.3. PRODUCTOS DE PANADERÍA, PASTELERÍA, REPOSTERÍA Y GALLETERÍA"/>
    <x v="13"/>
    <s v="Pastelería"/>
    <s v="Alimentarios"/>
    <n v="2024"/>
    <n v="520532.91"/>
    <s v="€"/>
    <s v="€"/>
    <n v="114"/>
    <s v="Mercado en España"/>
    <x v="0"/>
    <n v="2023"/>
    <n v="558746"/>
    <n v="-38213.090000000026"/>
  </r>
  <r>
    <n v="60"/>
    <x v="59"/>
    <n v="4"/>
    <x v="4"/>
    <s v="Productos de panadería…"/>
    <s v="CLASE 2.3. PRODUCTOS DE PANADERÍA, PASTELERÍA, REPOSTERÍA Y GALLETERÍA"/>
    <x v="13"/>
    <s v="Pastelería"/>
    <s v="Alimentarios"/>
    <n v="2024"/>
    <n v="0"/>
    <s v="€"/>
    <s v="€"/>
    <n v="115"/>
    <s v="Mercado en la UE"/>
    <x v="1"/>
    <n v="2023"/>
    <n v="0"/>
    <n v="0"/>
  </r>
  <r>
    <n v="60"/>
    <x v="59"/>
    <n v="4"/>
    <x v="4"/>
    <s v="Productos de panadería…"/>
    <s v="CLASE 2.3. PRODUCTOS DE PANADERÍA, PASTELERÍA, REPOSTERÍA Y GALLETERÍA"/>
    <x v="13"/>
    <s v="Pastelería"/>
    <s v="Alimentarios"/>
    <n v="2024"/>
    <n v="0"/>
    <s v="€"/>
    <s v="€"/>
    <n v="116"/>
    <s v="Mercado en Terceros países"/>
    <x v="2"/>
    <n v="2023"/>
    <n v="0"/>
    <n v="0"/>
  </r>
  <r>
    <n v="60"/>
    <x v="59"/>
    <n v="4"/>
    <x v="4"/>
    <s v="Productos de panadería…"/>
    <s v="CLASE 2.3. PRODUCTOS DE PANADERÍA, PASTELERÍA, REPOSTERÍA Y GALLETERÍA"/>
    <x v="13"/>
    <s v="Pastelería"/>
    <s v="Alimentarios"/>
    <n v="2024"/>
    <n v="520532.91"/>
    <s v="€"/>
    <s v="€"/>
    <n v="117"/>
    <s v="Total valor económico (114+115+116)"/>
    <x v="3"/>
    <n v="2023"/>
    <n v="558746"/>
    <n v="-38213.090000000026"/>
  </r>
  <r>
    <n v="61"/>
    <x v="60"/>
    <n v="4"/>
    <x v="4"/>
    <s v="Quesos"/>
    <s v="CLASE 1.3. QUESOS"/>
    <x v="5"/>
    <s v="Quesos"/>
    <s v="Alimentarios"/>
    <n v="2024"/>
    <n v="22918940"/>
    <s v="€"/>
    <s v="€"/>
    <n v="114"/>
    <s v="Mercado en España"/>
    <x v="0"/>
    <n v="2023"/>
    <n v="22428227"/>
    <n v="490713"/>
  </r>
  <r>
    <n v="61"/>
    <x v="60"/>
    <n v="4"/>
    <x v="4"/>
    <s v="Quesos"/>
    <s v="CLASE 1.3. QUESOS"/>
    <x v="5"/>
    <s v="Quesos"/>
    <s v="Alimentarios"/>
    <n v="2024"/>
    <n v="232929.55"/>
    <s v="€"/>
    <s v="€"/>
    <n v="115"/>
    <s v="Mercado en la UE"/>
    <x v="1"/>
    <n v="2023"/>
    <n v="227081.255"/>
    <n v="5848.2949999999837"/>
  </r>
  <r>
    <n v="61"/>
    <x v="60"/>
    <n v="4"/>
    <x v="4"/>
    <s v="Quesos"/>
    <s v="CLASE 1.3. QUESOS"/>
    <x v="5"/>
    <s v="Quesos"/>
    <s v="Alimentarios"/>
    <n v="2024"/>
    <n v="1590268.65"/>
    <s v="€"/>
    <s v="€"/>
    <n v="116"/>
    <s v="Mercado en Terceros países"/>
    <x v="2"/>
    <n v="2023"/>
    <n v="1669336.77"/>
    <n v="-79068.120000000112"/>
  </r>
  <r>
    <n v="61"/>
    <x v="60"/>
    <n v="4"/>
    <x v="4"/>
    <s v="Quesos"/>
    <s v="CLASE 1.3. QUESOS"/>
    <x v="5"/>
    <s v="Quesos"/>
    <s v="Alimentarios"/>
    <n v="2024"/>
    <n v="24742138.199999999"/>
    <s v="€"/>
    <s v="€"/>
    <n v="117"/>
    <s v="Total valor económico (114+115+116)"/>
    <x v="3"/>
    <n v="2023"/>
    <n v="24324645.024999999"/>
    <n v="417493.17500000075"/>
  </r>
  <r>
    <n v="62"/>
    <x v="61"/>
    <n v="5"/>
    <x v="5"/>
    <s v="Carnes frescas"/>
    <s v="CLASE 1.1. CARNES FRESCAS"/>
    <x v="2"/>
    <s v="Vacuno"/>
    <s v="Alimentarios"/>
    <n v="2024"/>
    <n v="277865"/>
    <s v="€"/>
    <s v="€"/>
    <n v="114"/>
    <s v="Mercado en España"/>
    <x v="0"/>
    <n v="2023"/>
    <n v="198237"/>
    <n v="79628"/>
  </r>
  <r>
    <n v="62"/>
    <x v="61"/>
    <n v="5"/>
    <x v="5"/>
    <s v="Carnes frescas"/>
    <s v="CLASE 1.1. CARNES FRESCAS"/>
    <x v="2"/>
    <s v="Vacuno"/>
    <s v="Alimentarios"/>
    <n v="2024"/>
    <n v="0"/>
    <s v="€"/>
    <s v="€"/>
    <n v="115"/>
    <s v="Mercado en la UE"/>
    <x v="1"/>
    <n v="2023"/>
    <n v="0"/>
    <n v="0"/>
  </r>
  <r>
    <n v="62"/>
    <x v="61"/>
    <n v="5"/>
    <x v="5"/>
    <s v="Carnes frescas"/>
    <s v="CLASE 1.1. CARNES FRESCAS"/>
    <x v="2"/>
    <s v="Vacuno"/>
    <s v="Alimentarios"/>
    <n v="2024"/>
    <n v="0"/>
    <s v="€"/>
    <s v="€"/>
    <n v="116"/>
    <s v="Mercado en Terceros países"/>
    <x v="2"/>
    <n v="2023"/>
    <n v="0"/>
    <n v="0"/>
  </r>
  <r>
    <n v="62"/>
    <x v="61"/>
    <n v="5"/>
    <x v="5"/>
    <s v="Carnes frescas"/>
    <s v="CLASE 1.1. CARNES FRESCAS"/>
    <x v="2"/>
    <s v="Vacuno"/>
    <s v="Alimentarios"/>
    <n v="2024"/>
    <n v="277865"/>
    <s v="€"/>
    <s v="€"/>
    <n v="117"/>
    <s v="Total valor económico (114+115+116)"/>
    <x v="3"/>
    <n v="2023"/>
    <n v="198237"/>
    <n v="79628"/>
  </r>
  <r>
    <n v="63"/>
    <x v="62"/>
    <n v="5"/>
    <x v="5"/>
    <s v="Carnes frescas"/>
    <s v="CLASE 1.1. CARNES FRESCAS"/>
    <x v="1"/>
    <s v="Ovino"/>
    <s v="Alimentarios"/>
    <n v="2024"/>
    <n v="15737400"/>
    <s v="€"/>
    <s v="€"/>
    <n v="114"/>
    <s v="Mercado en España"/>
    <x v="0"/>
    <n v="2023"/>
    <n v="10463800"/>
    <n v="5273600"/>
  </r>
  <r>
    <n v="63"/>
    <x v="62"/>
    <n v="5"/>
    <x v="5"/>
    <s v="Carnes frescas"/>
    <s v="CLASE 1.1. CARNES FRESCAS"/>
    <x v="1"/>
    <s v="Ovino"/>
    <s v="Alimentarios"/>
    <n v="2024"/>
    <n v="0"/>
    <s v="€"/>
    <s v="€"/>
    <n v="115"/>
    <s v="Mercado en la UE"/>
    <x v="1"/>
    <n v="2023"/>
    <n v="0"/>
    <n v="0"/>
  </r>
  <r>
    <n v="63"/>
    <x v="62"/>
    <n v="5"/>
    <x v="5"/>
    <s v="Carnes frescas"/>
    <s v="CLASE 1.1. CARNES FRESCAS"/>
    <x v="1"/>
    <s v="Ovino"/>
    <s v="Alimentarios"/>
    <n v="2024"/>
    <n v="0"/>
    <s v="€"/>
    <s v="€"/>
    <n v="116"/>
    <s v="Mercado en Terceros países"/>
    <x v="2"/>
    <n v="2023"/>
    <n v="0"/>
    <n v="0"/>
  </r>
  <r>
    <n v="63"/>
    <x v="62"/>
    <n v="5"/>
    <x v="5"/>
    <s v="Carnes frescas"/>
    <s v="CLASE 1.1. CARNES FRESCAS"/>
    <x v="1"/>
    <s v="Ovino"/>
    <s v="Alimentarios"/>
    <n v="2024"/>
    <n v="15737400"/>
    <s v="€"/>
    <s v="€"/>
    <n v="117"/>
    <s v="Total valor económico (114+115+116)"/>
    <x v="3"/>
    <n v="2023"/>
    <n v="10463800"/>
    <n v="5273600"/>
  </r>
  <r>
    <n v="64"/>
    <x v="63"/>
    <n v="5"/>
    <x v="5"/>
    <s v="Carnes frescas"/>
    <s v="CLASE 1.1. CARNES FRESCAS"/>
    <x v="2"/>
    <s v="Vacuno"/>
    <s v="Alimentarios"/>
    <n v="2024"/>
    <n v="1643740"/>
    <s v="€"/>
    <s v="€"/>
    <n v="114"/>
    <s v="Mercado en España"/>
    <x v="0"/>
    <n v="2023"/>
    <n v="1322065.8"/>
    <n v="321674.19999999995"/>
  </r>
  <r>
    <n v="64"/>
    <x v="63"/>
    <n v="5"/>
    <x v="5"/>
    <s v="Carnes frescas"/>
    <s v="CLASE 1.1. CARNES FRESCAS"/>
    <x v="2"/>
    <s v="Vacuno"/>
    <s v="Alimentarios"/>
    <n v="2024"/>
    <n v="0"/>
    <s v="€"/>
    <s v="€"/>
    <n v="115"/>
    <s v="Mercado en la UE"/>
    <x v="1"/>
    <n v="2023"/>
    <n v="0"/>
    <n v="0"/>
  </r>
  <r>
    <n v="64"/>
    <x v="63"/>
    <n v="5"/>
    <x v="5"/>
    <s v="Carnes frescas"/>
    <s v="CLASE 1.1. CARNES FRESCAS"/>
    <x v="2"/>
    <s v="Vacuno"/>
    <s v="Alimentarios"/>
    <n v="2024"/>
    <n v="0"/>
    <s v="€"/>
    <s v="€"/>
    <n v="116"/>
    <s v="Mercado en Terceros países"/>
    <x v="2"/>
    <n v="2023"/>
    <n v="0"/>
    <n v="0"/>
  </r>
  <r>
    <n v="64"/>
    <x v="63"/>
    <n v="5"/>
    <x v="5"/>
    <s v="Carnes frescas"/>
    <s v="CLASE 1.1. CARNES FRESCAS"/>
    <x v="2"/>
    <s v="Vacuno"/>
    <s v="Alimentarios"/>
    <n v="2024"/>
    <n v="1643740"/>
    <s v="€"/>
    <s v="€"/>
    <n v="117"/>
    <s v="Total valor económico (114+115+116)"/>
    <x v="3"/>
    <n v="2023"/>
    <n v="1322065.8"/>
    <n v="321674.19999999995"/>
  </r>
  <r>
    <n v="65"/>
    <x v="64"/>
    <n v="5"/>
    <x v="5"/>
    <s v="Productos cárnicos"/>
    <s v="CLASE 1.2. PRODUCTOS CÁRNICOS"/>
    <x v="17"/>
    <s v="Embutidos"/>
    <s v="Alimentarios"/>
    <n v="2024"/>
    <n v="2024336"/>
    <s v="€"/>
    <s v="€"/>
    <n v="114"/>
    <s v="Mercado en España"/>
    <x v="0"/>
    <n v="2023"/>
    <n v="1772519"/>
    <n v="251817"/>
  </r>
  <r>
    <n v="65"/>
    <x v="64"/>
    <n v="5"/>
    <x v="5"/>
    <s v="Productos cárnicos"/>
    <s v="CLASE 1.2. PRODUCTOS CÁRNICOS"/>
    <x v="17"/>
    <s v="Embutidos"/>
    <s v="Alimentarios"/>
    <n v="2024"/>
    <n v="456"/>
    <s v="€"/>
    <s v="€"/>
    <n v="115"/>
    <s v="Mercado en la UE"/>
    <x v="1"/>
    <n v="2023"/>
    <n v="448"/>
    <n v="8"/>
  </r>
  <r>
    <n v="65"/>
    <x v="64"/>
    <n v="5"/>
    <x v="5"/>
    <s v="Productos cárnicos"/>
    <s v="CLASE 1.2. PRODUCTOS CÁRNICOS"/>
    <x v="17"/>
    <s v="Embutidos"/>
    <s v="Alimentarios"/>
    <n v="2024"/>
    <n v="0"/>
    <s v="€"/>
    <s v="€"/>
    <n v="116"/>
    <s v="Mercado en Terceros países"/>
    <x v="2"/>
    <n v="2023"/>
    <n v="196"/>
    <n v="-196"/>
  </r>
  <r>
    <n v="65"/>
    <x v="64"/>
    <n v="5"/>
    <x v="5"/>
    <s v="Productos cárnicos"/>
    <s v="CLASE 1.2. PRODUCTOS CÁRNICOS"/>
    <x v="17"/>
    <s v="Embutidos"/>
    <s v="Alimentarios"/>
    <n v="2024"/>
    <n v="2024792"/>
    <s v="€"/>
    <s v="€"/>
    <n v="117"/>
    <s v="Total valor económico (114+115+116)"/>
    <x v="3"/>
    <n v="2023"/>
    <n v="1773163"/>
    <n v="251629"/>
  </r>
  <r>
    <n v="66"/>
    <x v="65"/>
    <n v="5"/>
    <x v="5"/>
    <s v="Productos cárnicos"/>
    <s v="CLASE 1.2. PRODUCTOS CÁRNICOS"/>
    <x v="17"/>
    <s v="Embutidos"/>
    <s v="Alimentarios"/>
    <n v="2024"/>
    <n v="1957360.5"/>
    <s v="€"/>
    <s v="€"/>
    <n v="114"/>
    <s v="Mercado en España"/>
    <x v="0"/>
    <n v="2023"/>
    <n v="1706293.05"/>
    <n v="251067.44999999995"/>
  </r>
  <r>
    <n v="66"/>
    <x v="65"/>
    <n v="5"/>
    <x v="5"/>
    <s v="Productos cárnicos"/>
    <s v="CLASE 1.2. PRODUCTOS CÁRNICOS"/>
    <x v="17"/>
    <s v="Embutidos"/>
    <s v="Alimentarios"/>
    <n v="2024"/>
    <n v="0"/>
    <s v="€"/>
    <s v="€"/>
    <n v="115"/>
    <s v="Mercado en la UE"/>
    <x v="1"/>
    <n v="2023"/>
    <n v="0"/>
    <n v="0"/>
  </r>
  <r>
    <n v="66"/>
    <x v="65"/>
    <n v="5"/>
    <x v="5"/>
    <s v="Productos cárnicos"/>
    <s v="CLASE 1.2. PRODUCTOS CÁRNICOS"/>
    <x v="17"/>
    <s v="Embutidos"/>
    <s v="Alimentarios"/>
    <n v="2024"/>
    <n v="0"/>
    <s v="€"/>
    <s v="€"/>
    <n v="116"/>
    <s v="Mercado en Terceros países"/>
    <x v="2"/>
    <n v="2023"/>
    <n v="0"/>
    <n v="0"/>
  </r>
  <r>
    <n v="66"/>
    <x v="65"/>
    <n v="5"/>
    <x v="5"/>
    <s v="Productos cárnicos"/>
    <s v="CLASE 1.2. PRODUCTOS CÁRNICOS"/>
    <x v="17"/>
    <s v="Embutidos"/>
    <s v="Alimentarios"/>
    <n v="2024"/>
    <n v="1957360.5"/>
    <s v="€"/>
    <s v="€"/>
    <n v="117"/>
    <s v="Total valor económico (114+115+116)"/>
    <x v="3"/>
    <n v="2023"/>
    <n v="1706293.05"/>
    <n v="251067.44999999995"/>
  </r>
  <r>
    <n v="67"/>
    <x v="66"/>
    <n v="5"/>
    <x v="5"/>
    <s v="Productos cárnicos"/>
    <s v="CLASE 1.2. PRODUCTOS CÁRNICOS"/>
    <x v="17"/>
    <s v="Embutidos"/>
    <s v="Alimentarios"/>
    <n v="2024"/>
    <n v="3958500"/>
    <s v="€"/>
    <s v="€"/>
    <n v="114"/>
    <s v="Mercado en España"/>
    <x v="0"/>
    <n v="2023"/>
    <n v="2883195"/>
    <n v="1075305"/>
  </r>
  <r>
    <n v="67"/>
    <x v="66"/>
    <n v="5"/>
    <x v="5"/>
    <s v="Productos cárnicos"/>
    <s v="CLASE 1.2. PRODUCTOS CÁRNICOS"/>
    <x v="17"/>
    <s v="Embutidos"/>
    <s v="Alimentarios"/>
    <n v="2024"/>
    <n v="239250"/>
    <s v="€"/>
    <s v="€"/>
    <n v="115"/>
    <s v="Mercado en la UE"/>
    <x v="1"/>
    <n v="2023"/>
    <n v="174555"/>
    <n v="64695"/>
  </r>
  <r>
    <n v="67"/>
    <x v="66"/>
    <n v="5"/>
    <x v="5"/>
    <s v="Productos cárnicos"/>
    <s v="CLASE 1.2. PRODUCTOS CÁRNICOS"/>
    <x v="17"/>
    <s v="Embutidos"/>
    <s v="Alimentarios"/>
    <n v="2024"/>
    <n v="139200"/>
    <s v="€"/>
    <s v="€"/>
    <n v="116"/>
    <s v="Mercado en Terceros países"/>
    <x v="2"/>
    <n v="2023"/>
    <n v="65476.35"/>
    <n v="73723.649999999994"/>
  </r>
  <r>
    <n v="67"/>
    <x v="66"/>
    <n v="5"/>
    <x v="5"/>
    <s v="Productos cárnicos"/>
    <s v="CLASE 1.2. PRODUCTOS CÁRNICOS"/>
    <x v="17"/>
    <s v="Embutidos"/>
    <s v="Alimentarios"/>
    <n v="2024"/>
    <n v="4336950"/>
    <s v="€"/>
    <s v="€"/>
    <n v="117"/>
    <s v="Total valor económico (114+115+116)"/>
    <x v="3"/>
    <n v="2023"/>
    <n v="3123226.35"/>
    <n v="1213723.6499999999"/>
  </r>
  <r>
    <n v="68"/>
    <x v="67"/>
    <n v="5"/>
    <x v="5"/>
    <s v="Frutas y hortalizas"/>
    <s v="CLASE 1.6. FRUTAS, HORTALIZAS Y CEREALES FRESCOS O TRANSFORMADOS"/>
    <x v="7"/>
    <s v="Frutas"/>
    <s v="Alimentarios"/>
    <n v="2024"/>
    <n v="1276604"/>
    <s v="€"/>
    <s v="€"/>
    <n v="114"/>
    <s v="Mercado en España"/>
    <x v="0"/>
    <n v="2023"/>
    <n v="600457"/>
    <n v="676147"/>
  </r>
  <r>
    <n v="68"/>
    <x v="67"/>
    <n v="5"/>
    <x v="5"/>
    <s v="Frutas y hortalizas"/>
    <s v="CLASE 1.6. FRUTAS, HORTALIZAS Y CEREALES FRESCOS O TRANSFORMADOS"/>
    <x v="7"/>
    <s v="Frutas"/>
    <s v="Alimentarios"/>
    <n v="2024"/>
    <n v="0"/>
    <s v="€"/>
    <s v="€"/>
    <n v="115"/>
    <s v="Mercado en la UE"/>
    <x v="1"/>
    <n v="2023"/>
    <n v="0"/>
    <n v="0"/>
  </r>
  <r>
    <n v="68"/>
    <x v="67"/>
    <n v="5"/>
    <x v="5"/>
    <s v="Frutas y hortalizas"/>
    <s v="CLASE 1.6. FRUTAS, HORTALIZAS Y CEREALES FRESCOS O TRANSFORMADOS"/>
    <x v="7"/>
    <s v="Frutas"/>
    <s v="Alimentarios"/>
    <n v="2024"/>
    <n v="0"/>
    <s v="€"/>
    <s v="€"/>
    <n v="116"/>
    <s v="Mercado en Terceros países"/>
    <x v="2"/>
    <n v="2023"/>
    <n v="0"/>
    <n v="0"/>
  </r>
  <r>
    <n v="68"/>
    <x v="67"/>
    <n v="5"/>
    <x v="5"/>
    <s v="Frutas y hortalizas"/>
    <s v="CLASE 1.6. FRUTAS, HORTALIZAS Y CEREALES FRESCOS O TRANSFORMADOS"/>
    <x v="7"/>
    <s v="Frutas"/>
    <s v="Alimentarios"/>
    <n v="2024"/>
    <n v="1276604"/>
    <s v="€"/>
    <s v="€"/>
    <n v="117"/>
    <s v="Total valor económico (114+115+116)"/>
    <x v="3"/>
    <n v="2023"/>
    <n v="600457"/>
    <n v="676147"/>
  </r>
  <r>
    <n v="69"/>
    <x v="68"/>
    <n v="5"/>
    <x v="5"/>
    <s v="Frutas y hortalizas"/>
    <s v="CLASE 1.6. FRUTAS, HORTALIZAS Y CEREALES FRESCOS O TRANSFORMADOS"/>
    <x v="3"/>
    <s v="Hortalizas"/>
    <s v="Alimentarios"/>
    <n v="2024"/>
    <n v="150700"/>
    <s v="€"/>
    <s v="€"/>
    <n v="114"/>
    <s v="Mercado en España"/>
    <x v="0"/>
    <n v="2023"/>
    <n v="104060"/>
    <n v="46640"/>
  </r>
  <r>
    <n v="69"/>
    <x v="68"/>
    <n v="5"/>
    <x v="5"/>
    <s v="Frutas y hortalizas"/>
    <s v="CLASE 1.6. FRUTAS, HORTALIZAS Y CEREALES FRESCOS O TRANSFORMADOS"/>
    <x v="3"/>
    <s v="Hortalizas"/>
    <s v="Alimentarios"/>
    <n v="2024"/>
    <n v="99"/>
    <s v="€"/>
    <s v="€"/>
    <n v="115"/>
    <s v="Mercado en la UE"/>
    <x v="1"/>
    <n v="2023"/>
    <n v="440"/>
    <n v="-341"/>
  </r>
  <r>
    <n v="69"/>
    <x v="68"/>
    <n v="5"/>
    <x v="5"/>
    <s v="Frutas y hortalizas"/>
    <s v="CLASE 1.6. FRUTAS, HORTALIZAS Y CEREALES FRESCOS O TRANSFORMADOS"/>
    <x v="3"/>
    <s v="Hortalizas"/>
    <s v="Alimentarios"/>
    <n v="2024"/>
    <n v="154"/>
    <s v="€"/>
    <s v="€"/>
    <n v="116"/>
    <s v="Mercado en Terceros países"/>
    <x v="2"/>
    <n v="2023"/>
    <n v="0"/>
    <n v="154"/>
  </r>
  <r>
    <n v="69"/>
    <x v="68"/>
    <n v="5"/>
    <x v="5"/>
    <s v="Frutas y hortalizas"/>
    <s v="CLASE 1.6. FRUTAS, HORTALIZAS Y CEREALES FRESCOS O TRANSFORMADOS"/>
    <x v="3"/>
    <s v="Hortalizas"/>
    <s v="Alimentarios"/>
    <n v="2024"/>
    <n v="150953"/>
    <s v="€"/>
    <s v="€"/>
    <n v="117"/>
    <s v="Total valor económico (114+115+116)"/>
    <x v="3"/>
    <n v="2023"/>
    <n v="104500"/>
    <n v="46453"/>
  </r>
  <r>
    <n v="70"/>
    <x v="69"/>
    <n v="5"/>
    <x v="5"/>
    <s v="Frutas y hortalizas"/>
    <s v="CLASE 1.6. FRUTAS, HORTALIZAS Y CEREALES FRESCOS O TRANSFORMADOS"/>
    <x v="3"/>
    <s v="Hortalizas"/>
    <s v="Alimentarios"/>
    <n v="2024"/>
    <n v="3600"/>
    <s v="€"/>
    <s v="€"/>
    <n v="114"/>
    <s v="Mercado en España"/>
    <x v="0"/>
    <n v="2023"/>
    <n v="3600"/>
    <n v="0"/>
  </r>
  <r>
    <n v="70"/>
    <x v="69"/>
    <n v="5"/>
    <x v="5"/>
    <s v="Frutas y hortalizas"/>
    <s v="CLASE 1.6. FRUTAS, HORTALIZAS Y CEREALES FRESCOS O TRANSFORMADOS"/>
    <x v="3"/>
    <s v="Hortalizas"/>
    <s v="Alimentarios"/>
    <n v="2024"/>
    <n v="0"/>
    <s v="€"/>
    <s v="€"/>
    <n v="115"/>
    <s v="Mercado en la UE"/>
    <x v="1"/>
    <n v="2023"/>
    <n v="0"/>
    <n v="0"/>
  </r>
  <r>
    <n v="70"/>
    <x v="69"/>
    <n v="5"/>
    <x v="5"/>
    <s v="Frutas y hortalizas"/>
    <s v="CLASE 1.6. FRUTAS, HORTALIZAS Y CEREALES FRESCOS O TRANSFORMADOS"/>
    <x v="3"/>
    <s v="Hortalizas"/>
    <s v="Alimentarios"/>
    <n v="2024"/>
    <n v="0"/>
    <s v="€"/>
    <s v="€"/>
    <n v="116"/>
    <s v="Mercado en Terceros países"/>
    <x v="2"/>
    <n v="2023"/>
    <n v="0"/>
    <n v="0"/>
  </r>
  <r>
    <n v="70"/>
    <x v="69"/>
    <n v="5"/>
    <x v="5"/>
    <s v="Frutas y hortalizas"/>
    <s v="CLASE 1.6. FRUTAS, HORTALIZAS Y CEREALES FRESCOS O TRANSFORMADOS"/>
    <x v="3"/>
    <s v="Hortalizas"/>
    <s v="Alimentarios"/>
    <n v="2024"/>
    <n v="3600"/>
    <s v="€"/>
    <s v="€"/>
    <n v="117"/>
    <s v="Total valor económico (114+115+116)"/>
    <x v="3"/>
    <n v="2023"/>
    <n v="3600"/>
    <n v="0"/>
  </r>
  <r>
    <n v="71"/>
    <x v="70"/>
    <n v="5"/>
    <x v="5"/>
    <s v="Frutas y hortalizas"/>
    <s v="CLASE 1.6. FRUTAS, HORTALIZAS Y CEREALES FRESCOS O TRANSFORMADOS"/>
    <x v="10"/>
    <s v="Legumbres"/>
    <s v="Alimentarios"/>
    <n v="2024"/>
    <n v="596511.30000000005"/>
    <s v="€"/>
    <s v="€"/>
    <n v="114"/>
    <s v="Mercado en España"/>
    <x v="0"/>
    <n v="2023"/>
    <n v="646898.4"/>
    <n v="-50387.099999999977"/>
  </r>
  <r>
    <n v="71"/>
    <x v="70"/>
    <n v="5"/>
    <x v="5"/>
    <s v="Frutas y hortalizas"/>
    <s v="CLASE 1.6. FRUTAS, HORTALIZAS Y CEREALES FRESCOS O TRANSFORMADOS"/>
    <x v="10"/>
    <s v="Legumbres"/>
    <s v="Alimentarios"/>
    <n v="2024"/>
    <n v="0"/>
    <s v="€"/>
    <s v="€"/>
    <n v="115"/>
    <s v="Mercado en la UE"/>
    <x v="1"/>
    <n v="2023"/>
    <n v="0"/>
    <n v="0"/>
  </r>
  <r>
    <n v="71"/>
    <x v="70"/>
    <n v="5"/>
    <x v="5"/>
    <s v="Frutas y hortalizas"/>
    <s v="CLASE 1.6. FRUTAS, HORTALIZAS Y CEREALES FRESCOS O TRANSFORMADOS"/>
    <x v="10"/>
    <s v="Legumbres"/>
    <s v="Alimentarios"/>
    <n v="2024"/>
    <n v="0"/>
    <s v="€"/>
    <s v="€"/>
    <n v="116"/>
    <s v="Mercado en Terceros países"/>
    <x v="2"/>
    <n v="2023"/>
    <n v="0"/>
    <n v="0"/>
  </r>
  <r>
    <n v="71"/>
    <x v="70"/>
    <n v="5"/>
    <x v="5"/>
    <s v="Frutas y hortalizas"/>
    <s v="CLASE 1.6. FRUTAS, HORTALIZAS Y CEREALES FRESCOS O TRANSFORMADOS"/>
    <x v="10"/>
    <s v="Legumbres"/>
    <s v="Alimentarios"/>
    <n v="2024"/>
    <n v="596511.30000000005"/>
    <s v="€"/>
    <s v="€"/>
    <n v="117"/>
    <s v="Total valor económico (114+115+116)"/>
    <x v="3"/>
    <n v="2023"/>
    <n v="646898.4"/>
    <n v="-50387.099999999977"/>
  </r>
  <r>
    <n v="72"/>
    <x v="71"/>
    <n v="5"/>
    <x v="5"/>
    <s v="Frutas y hortalizas"/>
    <s v="CLASE 1.6. FRUTAS, HORTALIZAS Y CEREALES FRESCOS O TRANSFORMADOS"/>
    <x v="10"/>
    <s v="Legumbres"/>
    <s v="Alimentarios"/>
    <n v="2024"/>
    <n v="647500"/>
    <s v="€"/>
    <s v="€"/>
    <n v="114"/>
    <s v="Mercado en España"/>
    <x v="0"/>
    <n v="2023"/>
    <n v="359100"/>
    <n v="288400"/>
  </r>
  <r>
    <n v="72"/>
    <x v="71"/>
    <n v="5"/>
    <x v="5"/>
    <s v="Frutas y hortalizas"/>
    <s v="CLASE 1.6. FRUTAS, HORTALIZAS Y CEREALES FRESCOS O TRANSFORMADOS"/>
    <x v="10"/>
    <s v="Legumbres"/>
    <s v="Alimentarios"/>
    <n v="2024"/>
    <n v="0"/>
    <s v="€"/>
    <s v="€"/>
    <n v="115"/>
    <s v="Mercado en la UE"/>
    <x v="1"/>
    <n v="2023"/>
    <n v="0"/>
    <n v="0"/>
  </r>
  <r>
    <n v="72"/>
    <x v="71"/>
    <n v="5"/>
    <x v="5"/>
    <s v="Frutas y hortalizas"/>
    <s v="CLASE 1.6. FRUTAS, HORTALIZAS Y CEREALES FRESCOS O TRANSFORMADOS"/>
    <x v="10"/>
    <s v="Legumbres"/>
    <s v="Alimentarios"/>
    <n v="2024"/>
    <n v="0"/>
    <s v="€"/>
    <s v="€"/>
    <n v="116"/>
    <s v="Mercado en Terceros países"/>
    <x v="2"/>
    <n v="2023"/>
    <n v="0"/>
    <n v="0"/>
  </r>
  <r>
    <n v="72"/>
    <x v="71"/>
    <n v="5"/>
    <x v="5"/>
    <s v="Frutas y hortalizas"/>
    <s v="CLASE 1.6. FRUTAS, HORTALIZAS Y CEREALES FRESCOS O TRANSFORMADOS"/>
    <x v="10"/>
    <s v="Legumbres"/>
    <s v="Alimentarios"/>
    <n v="2024"/>
    <n v="647500"/>
    <s v="€"/>
    <s v="€"/>
    <n v="117"/>
    <s v="Total valor económico (114+115+116)"/>
    <x v="3"/>
    <n v="2023"/>
    <n v="359100"/>
    <n v="288400"/>
  </r>
  <r>
    <n v="73"/>
    <x v="72"/>
    <n v="5"/>
    <x v="5"/>
    <s v="Frutas y hortalizas"/>
    <s v="CLASE 1.6. FRUTAS, HORTALIZAS Y CEREALES FRESCOS O TRANSFORMADOS"/>
    <x v="10"/>
    <s v="Legumbres"/>
    <s v="Alimentarios"/>
    <n v="2024"/>
    <n v="77700"/>
    <s v="€"/>
    <s v="€"/>
    <n v="114"/>
    <s v="Mercado en España"/>
    <x v="0"/>
    <n v="2023"/>
    <n v="70300"/>
    <n v="7400"/>
  </r>
  <r>
    <n v="73"/>
    <x v="72"/>
    <n v="5"/>
    <x v="5"/>
    <s v="Frutas y hortalizas"/>
    <s v="CLASE 1.6. FRUTAS, HORTALIZAS Y CEREALES FRESCOS O TRANSFORMADOS"/>
    <x v="10"/>
    <s v="Legumbres"/>
    <s v="Alimentarios"/>
    <n v="2024"/>
    <n v="0"/>
    <s v="€"/>
    <s v="€"/>
    <n v="115"/>
    <s v="Mercado en la UE"/>
    <x v="1"/>
    <n v="2023"/>
    <n v="0"/>
    <n v="0"/>
  </r>
  <r>
    <n v="73"/>
    <x v="72"/>
    <n v="5"/>
    <x v="5"/>
    <s v="Frutas y hortalizas"/>
    <s v="CLASE 1.6. FRUTAS, HORTALIZAS Y CEREALES FRESCOS O TRANSFORMADOS"/>
    <x v="10"/>
    <s v="Legumbres"/>
    <s v="Alimentarios"/>
    <n v="2024"/>
    <n v="0"/>
    <s v="€"/>
    <s v="€"/>
    <n v="116"/>
    <s v="Mercado en Terceros países"/>
    <x v="2"/>
    <n v="2023"/>
    <n v="0"/>
    <n v="0"/>
  </r>
  <r>
    <n v="73"/>
    <x v="72"/>
    <n v="5"/>
    <x v="5"/>
    <s v="Frutas y hortalizas"/>
    <s v="CLASE 1.6. FRUTAS, HORTALIZAS Y CEREALES FRESCOS O TRANSFORMADOS"/>
    <x v="10"/>
    <s v="Legumbres"/>
    <s v="Alimentarios"/>
    <n v="2024"/>
    <n v="77700"/>
    <s v="€"/>
    <s v="€"/>
    <n v="117"/>
    <s v="Total valor económico (114+115+116)"/>
    <x v="3"/>
    <n v="2023"/>
    <n v="70300"/>
    <n v="7400"/>
  </r>
  <r>
    <n v="74"/>
    <x v="73"/>
    <n v="5"/>
    <x v="5"/>
    <s v="Frutas y hortalizas"/>
    <s v="CLASE 1.6. FRUTAS, HORTALIZAS Y CEREALES FRESCOS O TRANSFORMADOS"/>
    <x v="10"/>
    <s v="Legumbres"/>
    <s v="Alimentarios"/>
    <n v="2024"/>
    <n v="243000"/>
    <s v="€"/>
    <s v="€"/>
    <n v="114"/>
    <s v="Mercado en España"/>
    <x v="0"/>
    <n v="2023"/>
    <n v="339700"/>
    <n v="-96700"/>
  </r>
  <r>
    <n v="74"/>
    <x v="73"/>
    <n v="5"/>
    <x v="5"/>
    <s v="Frutas y hortalizas"/>
    <s v="CLASE 1.6. FRUTAS, HORTALIZAS Y CEREALES FRESCOS O TRANSFORMADOS"/>
    <x v="10"/>
    <s v="Legumbres"/>
    <s v="Alimentarios"/>
    <n v="2024"/>
    <n v="0"/>
    <s v="€"/>
    <s v="€"/>
    <n v="115"/>
    <s v="Mercado en la UE"/>
    <x v="1"/>
    <n v="2023"/>
    <n v="0"/>
    <n v="0"/>
  </r>
  <r>
    <n v="74"/>
    <x v="73"/>
    <n v="5"/>
    <x v="5"/>
    <s v="Frutas y hortalizas"/>
    <s v="CLASE 1.6. FRUTAS, HORTALIZAS Y CEREALES FRESCOS O TRANSFORMADOS"/>
    <x v="10"/>
    <s v="Legumbres"/>
    <s v="Alimentarios"/>
    <n v="2024"/>
    <n v="0"/>
    <s v="€"/>
    <s v="€"/>
    <n v="116"/>
    <s v="Mercado en Terceros países"/>
    <x v="2"/>
    <n v="2023"/>
    <n v="0"/>
    <n v="0"/>
  </r>
  <r>
    <n v="74"/>
    <x v="73"/>
    <n v="5"/>
    <x v="5"/>
    <s v="Frutas y hortalizas"/>
    <s v="CLASE 1.6. FRUTAS, HORTALIZAS Y CEREALES FRESCOS O TRANSFORMADOS"/>
    <x v="10"/>
    <s v="Legumbres"/>
    <s v="Alimentarios"/>
    <n v="2024"/>
    <n v="243000"/>
    <s v="€"/>
    <s v="€"/>
    <n v="117"/>
    <s v="Total valor económico (114+115+116)"/>
    <x v="3"/>
    <n v="2023"/>
    <n v="339700"/>
    <n v="-96700"/>
  </r>
  <r>
    <n v="75"/>
    <x v="74"/>
    <n v="5"/>
    <x v="5"/>
    <s v="Frutas y hortalizas"/>
    <s v="CLASE 1.6. FRUTAS, HORTALIZAS Y CEREALES FRESCOS O TRANSFORMADOS"/>
    <x v="10"/>
    <s v="Legumbres"/>
    <s v="Alimentarios"/>
    <n v="2024"/>
    <n v="607350"/>
    <s v="€"/>
    <s v="€"/>
    <n v="114"/>
    <s v="Mercado en España"/>
    <x v="0"/>
    <n v="2023"/>
    <n v="569505"/>
    <n v="37845"/>
  </r>
  <r>
    <n v="75"/>
    <x v="74"/>
    <n v="5"/>
    <x v="5"/>
    <s v="Frutas y hortalizas"/>
    <s v="CLASE 1.6. FRUTAS, HORTALIZAS Y CEREALES FRESCOS O TRANSFORMADOS"/>
    <x v="10"/>
    <s v="Legumbres"/>
    <s v="Alimentarios"/>
    <n v="2024"/>
    <n v="0"/>
    <s v="€"/>
    <s v="€"/>
    <n v="115"/>
    <s v="Mercado en la UE"/>
    <x v="1"/>
    <n v="2023"/>
    <n v="0"/>
    <n v="0"/>
  </r>
  <r>
    <n v="75"/>
    <x v="74"/>
    <n v="5"/>
    <x v="5"/>
    <s v="Frutas y hortalizas"/>
    <s v="CLASE 1.6. FRUTAS, HORTALIZAS Y CEREALES FRESCOS O TRANSFORMADOS"/>
    <x v="10"/>
    <s v="Legumbres"/>
    <s v="Alimentarios"/>
    <n v="2024"/>
    <n v="0"/>
    <s v="€"/>
    <s v="€"/>
    <n v="116"/>
    <s v="Mercado en Terceros países"/>
    <x v="2"/>
    <n v="2023"/>
    <n v="0"/>
    <n v="0"/>
  </r>
  <r>
    <n v="75"/>
    <x v="74"/>
    <n v="5"/>
    <x v="5"/>
    <s v="Frutas y hortalizas"/>
    <s v="CLASE 1.6. FRUTAS, HORTALIZAS Y CEREALES FRESCOS O TRANSFORMADOS"/>
    <x v="10"/>
    <s v="Legumbres"/>
    <s v="Alimentarios"/>
    <n v="2024"/>
    <n v="607350"/>
    <s v="€"/>
    <s v="€"/>
    <n v="117"/>
    <s v="Total valor económico (114+115+116)"/>
    <x v="3"/>
    <n v="2023"/>
    <n v="569505"/>
    <n v="37845"/>
  </r>
  <r>
    <n v="76"/>
    <x v="75"/>
    <n v="5"/>
    <x v="5"/>
    <s v="Aceites"/>
    <s v="CLASE 1.5. ACEITES Y GRASAS"/>
    <x v="20"/>
    <s v="Mantequilla"/>
    <s v="Alimentarios"/>
    <n v="2024"/>
    <n v="784341.54"/>
    <s v="€"/>
    <s v="€"/>
    <n v="114"/>
    <s v="Mercado en España"/>
    <x v="0"/>
    <n v="2023"/>
    <n v="766836"/>
    <n v="17505.540000000037"/>
  </r>
  <r>
    <n v="76"/>
    <x v="75"/>
    <n v="5"/>
    <x v="5"/>
    <s v="Aceites"/>
    <s v="CLASE 1.5. ACEITES Y GRASAS"/>
    <x v="20"/>
    <s v="Mantequilla"/>
    <s v="Alimentarios"/>
    <n v="2024"/>
    <n v="0"/>
    <s v="€"/>
    <s v="€"/>
    <n v="115"/>
    <s v="Mercado en la UE"/>
    <x v="1"/>
    <n v="2023"/>
    <n v="0"/>
    <n v="0"/>
  </r>
  <r>
    <n v="76"/>
    <x v="75"/>
    <n v="5"/>
    <x v="5"/>
    <s v="Aceites"/>
    <s v="CLASE 1.5. ACEITES Y GRASAS"/>
    <x v="20"/>
    <s v="Mantequilla"/>
    <s v="Alimentarios"/>
    <n v="2024"/>
    <n v="0"/>
    <s v="€"/>
    <s v="€"/>
    <n v="116"/>
    <s v="Mercado en Terceros países"/>
    <x v="2"/>
    <n v="2023"/>
    <n v="0"/>
    <n v="0"/>
  </r>
  <r>
    <n v="76"/>
    <x v="75"/>
    <n v="5"/>
    <x v="5"/>
    <s v="Aceites"/>
    <s v="CLASE 1.5. ACEITES Y GRASAS"/>
    <x v="20"/>
    <s v="Mantequilla"/>
    <s v="Alimentarios"/>
    <n v="2024"/>
    <n v="784341.54"/>
    <s v="€"/>
    <s v="€"/>
    <n v="117"/>
    <s v="Total valor económico (114+115+116)"/>
    <x v="3"/>
    <n v="2023"/>
    <n v="766836"/>
    <n v="17505.540000000037"/>
  </r>
  <r>
    <n v="77"/>
    <x v="76"/>
    <n v="5"/>
    <x v="5"/>
    <s v="Productos cárnicos"/>
    <s v="CLASE 1.2. PRODUCTOS CÁRNICOS"/>
    <x v="21"/>
    <s v="Otros cárnicos"/>
    <s v="Alimentarios"/>
    <n v="2024"/>
    <n v="13891500"/>
    <s v="€"/>
    <s v="€"/>
    <n v="114"/>
    <s v="Mercado en España"/>
    <x v="0"/>
    <n v="2023"/>
    <n v="12533780"/>
    <n v="1357720"/>
  </r>
  <r>
    <n v="77"/>
    <x v="76"/>
    <n v="5"/>
    <x v="5"/>
    <s v="Productos cárnicos"/>
    <s v="CLASE 1.2. PRODUCTOS CÁRNICOS"/>
    <x v="21"/>
    <s v="Otros cárnicos"/>
    <s v="Alimentarios"/>
    <n v="2024"/>
    <n v="1733474.99999999"/>
    <s v="€"/>
    <s v="€"/>
    <n v="115"/>
    <s v="Mercado en la UE"/>
    <x v="1"/>
    <n v="2023"/>
    <n v="1622020.4"/>
    <n v="111454.59999999008"/>
  </r>
  <r>
    <n v="77"/>
    <x v="76"/>
    <n v="5"/>
    <x v="5"/>
    <s v="Productos cárnicos"/>
    <s v="CLASE 1.2. PRODUCTOS CÁRNICOS"/>
    <x v="21"/>
    <s v="Otros cárnicos"/>
    <s v="Alimentarios"/>
    <n v="2024"/>
    <n v="912525.00000000501"/>
    <s v="€"/>
    <s v="€"/>
    <n v="116"/>
    <s v="Mercado en Terceros países"/>
    <x v="2"/>
    <n v="2023"/>
    <n v="589839.6"/>
    <n v="322685.40000000503"/>
  </r>
  <r>
    <n v="77"/>
    <x v="76"/>
    <n v="5"/>
    <x v="5"/>
    <s v="Productos cárnicos"/>
    <s v="CLASE 1.2. PRODUCTOS CÁRNICOS"/>
    <x v="21"/>
    <s v="Otros cárnicos"/>
    <s v="Alimentarios"/>
    <n v="2024"/>
    <n v="16537500"/>
    <s v="€"/>
    <s v="€"/>
    <n v="117"/>
    <s v="Total valor económico (114+115+116)"/>
    <x v="3"/>
    <n v="2023"/>
    <n v="14745640"/>
    <n v="1791860"/>
  </r>
  <r>
    <n v="78"/>
    <x v="77"/>
    <n v="5"/>
    <x v="5"/>
    <s v="Productos de panadería…"/>
    <s v="CLASE 2.3. PRODUCTOS DE PANADERÍA, PASTELERÍA, REPOSTERÍA Y GALLETERÍA"/>
    <x v="13"/>
    <s v="Pastelería"/>
    <s v="Alimentarios"/>
    <n v="2024"/>
    <n v="1357902"/>
    <s v="€"/>
    <s v="€"/>
    <n v="114"/>
    <s v="Mercado en España"/>
    <x v="0"/>
    <n v="2023"/>
    <n v="1219400"/>
    <n v="138502"/>
  </r>
  <r>
    <n v="78"/>
    <x v="77"/>
    <n v="5"/>
    <x v="5"/>
    <s v="Productos de panadería…"/>
    <s v="CLASE 2.3. PRODUCTOS DE PANADERÍA, PASTELERÍA, REPOSTERÍA Y GALLETERÍA"/>
    <x v="13"/>
    <s v="Pastelería"/>
    <s v="Alimentarios"/>
    <n v="2024"/>
    <n v="0"/>
    <s v="€"/>
    <s v="€"/>
    <n v="115"/>
    <s v="Mercado en la UE"/>
    <x v="1"/>
    <n v="2023"/>
    <n v="0"/>
    <n v="0"/>
  </r>
  <r>
    <n v="78"/>
    <x v="77"/>
    <n v="5"/>
    <x v="5"/>
    <s v="Productos de panadería…"/>
    <s v="CLASE 2.3. PRODUCTOS DE PANADERÍA, PASTELERÍA, REPOSTERÍA Y GALLETERÍA"/>
    <x v="13"/>
    <s v="Pastelería"/>
    <s v="Alimentarios"/>
    <n v="2024"/>
    <n v="0"/>
    <s v="€"/>
    <s v="€"/>
    <n v="116"/>
    <s v="Mercado en Terceros países"/>
    <x v="2"/>
    <n v="2023"/>
    <n v="0"/>
    <n v="0"/>
  </r>
  <r>
    <n v="78"/>
    <x v="77"/>
    <n v="5"/>
    <x v="5"/>
    <s v="Productos de panadería…"/>
    <s v="CLASE 2.3. PRODUCTOS DE PANADERÍA, PASTELERÍA, REPOSTERÍA Y GALLETERÍA"/>
    <x v="13"/>
    <s v="Pastelería"/>
    <s v="Alimentarios"/>
    <n v="2024"/>
    <n v="1357902"/>
    <s v="€"/>
    <s v="€"/>
    <n v="117"/>
    <s v="Total valor económico (114+115+116)"/>
    <x v="3"/>
    <n v="2023"/>
    <n v="1219400"/>
    <n v="138502"/>
  </r>
  <r>
    <n v="79"/>
    <x v="78"/>
    <n v="5"/>
    <x v="5"/>
    <s v="Quesos"/>
    <s v="CLASE 1.3. QUESOS"/>
    <x v="5"/>
    <s v="Quesos"/>
    <s v="Alimentarios"/>
    <n v="2024"/>
    <n v="2904670"/>
    <s v="€"/>
    <s v="€"/>
    <n v="114"/>
    <s v="Mercado en España"/>
    <x v="0"/>
    <n v="2023"/>
    <n v="2386114.1179999998"/>
    <n v="518555.88200000022"/>
  </r>
  <r>
    <n v="79"/>
    <x v="78"/>
    <n v="5"/>
    <x v="5"/>
    <s v="Quesos"/>
    <s v="CLASE 1.3. QUESOS"/>
    <x v="5"/>
    <s v="Quesos"/>
    <s v="Alimentarios"/>
    <n v="2024"/>
    <n v="65820.157999999996"/>
    <s v="€"/>
    <s v="€"/>
    <n v="115"/>
    <s v="Mercado en la UE"/>
    <x v="1"/>
    <n v="2023"/>
    <n v="43770.106"/>
    <n v="22050.051999999996"/>
  </r>
  <r>
    <n v="79"/>
    <x v="78"/>
    <n v="5"/>
    <x v="5"/>
    <s v="Quesos"/>
    <s v="CLASE 1.3. QUESOS"/>
    <x v="5"/>
    <s v="Quesos"/>
    <s v="Alimentarios"/>
    <n v="2024"/>
    <n v="0"/>
    <s v="€"/>
    <s v="€"/>
    <n v="116"/>
    <s v="Mercado en Terceros países"/>
    <x v="2"/>
    <n v="2023"/>
    <n v="49712.415999999997"/>
    <n v="-49712.415999999997"/>
  </r>
  <r>
    <n v="79"/>
    <x v="78"/>
    <n v="5"/>
    <x v="5"/>
    <s v="Quesos"/>
    <s v="CLASE 1.3. QUESOS"/>
    <x v="5"/>
    <s v="Quesos"/>
    <s v="Alimentarios"/>
    <n v="2024"/>
    <n v="2970490.1579999998"/>
    <s v="€"/>
    <s v="€"/>
    <n v="117"/>
    <s v="Total valor económico (114+115+116)"/>
    <x v="3"/>
    <n v="2023"/>
    <n v="2479596.64"/>
    <n v="490893.51799999969"/>
  </r>
  <r>
    <n v="80"/>
    <x v="79"/>
    <n v="5"/>
    <x v="5"/>
    <s v="Quesos"/>
    <s v="CLASE 1.3. QUESOS"/>
    <x v="5"/>
    <s v="Quesos"/>
    <s v="Alimentarios"/>
    <n v="2024"/>
    <n v="1388100"/>
    <s v="€"/>
    <s v="€"/>
    <n v="114"/>
    <s v="Mercado en España"/>
    <x v="0"/>
    <n v="2023"/>
    <n v="676234.2"/>
    <n v="711865.8"/>
  </r>
  <r>
    <n v="80"/>
    <x v="79"/>
    <n v="5"/>
    <x v="5"/>
    <s v="Quesos"/>
    <s v="CLASE 1.3. QUESOS"/>
    <x v="5"/>
    <s v="Quesos"/>
    <s v="Alimentarios"/>
    <n v="2024"/>
    <n v="72000"/>
    <s v="€"/>
    <s v="€"/>
    <n v="115"/>
    <s v="Mercado en la UE"/>
    <x v="1"/>
    <n v="2023"/>
    <n v="260912.16"/>
    <n v="-188912.16"/>
  </r>
  <r>
    <n v="80"/>
    <x v="79"/>
    <n v="5"/>
    <x v="5"/>
    <s v="Quesos"/>
    <s v="CLASE 1.3. QUESOS"/>
    <x v="5"/>
    <s v="Quesos"/>
    <s v="Alimentarios"/>
    <n v="2024"/>
    <n v="144641.60000000001"/>
    <s v="€"/>
    <s v="€"/>
    <n v="116"/>
    <s v="Mercado en Terceros países"/>
    <x v="2"/>
    <n v="2023"/>
    <n v="558058.80000000005"/>
    <n v="-413417.20000000007"/>
  </r>
  <r>
    <n v="80"/>
    <x v="79"/>
    <n v="5"/>
    <x v="5"/>
    <s v="Quesos"/>
    <s v="CLASE 1.3. QUESOS"/>
    <x v="5"/>
    <s v="Quesos"/>
    <s v="Alimentarios"/>
    <n v="2024"/>
    <n v="1604741.6"/>
    <s v="€"/>
    <s v="€"/>
    <n v="117"/>
    <s v="Total valor económico (114+115+116)"/>
    <x v="3"/>
    <n v="2023"/>
    <n v="1495205.16"/>
    <n v="109536.44000000018"/>
  </r>
  <r>
    <n v="81"/>
    <x v="80"/>
    <n v="7"/>
    <x v="6"/>
    <s v="Frutas y hortalizas"/>
    <s v="CLASE 1.6. FRUTAS, HORTALIZAS Y CEREALES FRESCOS O TRANSFORMADOS"/>
    <x v="22"/>
    <s v="Cereales"/>
    <s v="Alimentarios"/>
    <n v="2024"/>
    <n v="80724"/>
    <s v="€"/>
    <s v="€"/>
    <n v="114"/>
    <s v="Mercado en España"/>
    <x v="0"/>
    <n v="2023"/>
    <n v="942376.47"/>
    <n v="-861652.47"/>
  </r>
  <r>
    <n v="81"/>
    <x v="80"/>
    <n v="7"/>
    <x v="6"/>
    <s v="Frutas y hortalizas"/>
    <s v="CLASE 1.6. FRUTAS, HORTALIZAS Y CEREALES FRESCOS O TRANSFORMADOS"/>
    <x v="22"/>
    <s v="Cereales"/>
    <s v="Alimentarios"/>
    <n v="2024"/>
    <n v="2520"/>
    <s v="€"/>
    <s v="€"/>
    <n v="115"/>
    <s v="Mercado en la UE"/>
    <x v="1"/>
    <n v="2023"/>
    <n v="0"/>
    <n v="2520"/>
  </r>
  <r>
    <n v="81"/>
    <x v="80"/>
    <n v="7"/>
    <x v="6"/>
    <s v="Frutas y hortalizas"/>
    <s v="CLASE 1.6. FRUTAS, HORTALIZAS Y CEREALES FRESCOS O TRANSFORMADOS"/>
    <x v="22"/>
    <s v="Cereales"/>
    <s v="Alimentarios"/>
    <n v="2024"/>
    <n v="3088422.75"/>
    <s v="€"/>
    <s v="€"/>
    <n v="116"/>
    <s v="Mercado en Terceros países"/>
    <x v="2"/>
    <n v="2023"/>
    <n v="782427.8"/>
    <n v="2305994.9500000002"/>
  </r>
  <r>
    <n v="81"/>
    <x v="80"/>
    <n v="7"/>
    <x v="6"/>
    <s v="Frutas y hortalizas"/>
    <s v="CLASE 1.6. FRUTAS, HORTALIZAS Y CEREALES FRESCOS O TRANSFORMADOS"/>
    <x v="22"/>
    <s v="Cereales"/>
    <s v="Alimentarios"/>
    <n v="2024"/>
    <n v="3171666.75"/>
    <s v="€"/>
    <s v="€"/>
    <n v="117"/>
    <s v="Total valor económico (114+115+116)"/>
    <x v="3"/>
    <n v="2023"/>
    <n v="1724804.27"/>
    <n v="1446862.48"/>
  </r>
  <r>
    <n v="82"/>
    <x v="81"/>
    <n v="7"/>
    <x v="6"/>
    <s v="Frutas y hortalizas"/>
    <s v="CLASE 1.6. FRUTAS, HORTALIZAS Y CEREALES FRESCOS O TRANSFORMADOS"/>
    <x v="3"/>
    <s v="Hortalizas"/>
    <s v="Alimentarios"/>
    <n v="2024"/>
    <n v="19600"/>
    <s v="€"/>
    <s v="€"/>
    <n v="114"/>
    <s v="Mercado en España"/>
    <x v="0"/>
    <n v="2023"/>
    <n v="31500"/>
    <n v="-11900"/>
  </r>
  <r>
    <n v="82"/>
    <x v="81"/>
    <n v="7"/>
    <x v="6"/>
    <s v="Frutas y hortalizas"/>
    <s v="CLASE 1.6. FRUTAS, HORTALIZAS Y CEREALES FRESCOS O TRANSFORMADOS"/>
    <x v="3"/>
    <s v="Hortalizas"/>
    <s v="Alimentarios"/>
    <n v="2024"/>
    <n v="0"/>
    <s v="€"/>
    <s v="€"/>
    <n v="115"/>
    <s v="Mercado en la UE"/>
    <x v="1"/>
    <n v="2023"/>
    <n v="0"/>
    <n v="0"/>
  </r>
  <r>
    <n v="82"/>
    <x v="81"/>
    <n v="7"/>
    <x v="6"/>
    <s v="Frutas y hortalizas"/>
    <s v="CLASE 1.6. FRUTAS, HORTALIZAS Y CEREALES FRESCOS O TRANSFORMADOS"/>
    <x v="3"/>
    <s v="Hortalizas"/>
    <s v="Alimentarios"/>
    <n v="2024"/>
    <n v="0"/>
    <s v="€"/>
    <s v="€"/>
    <n v="116"/>
    <s v="Mercado en Terceros países"/>
    <x v="2"/>
    <n v="2023"/>
    <n v="0"/>
    <n v="0"/>
  </r>
  <r>
    <n v="82"/>
    <x v="81"/>
    <n v="7"/>
    <x v="6"/>
    <s v="Frutas y hortalizas"/>
    <s v="CLASE 1.6. FRUTAS, HORTALIZAS Y CEREALES FRESCOS O TRANSFORMADOS"/>
    <x v="3"/>
    <s v="Hortalizas"/>
    <s v="Alimentarios"/>
    <n v="2024"/>
    <n v="19600"/>
    <s v="€"/>
    <s v="€"/>
    <n v="117"/>
    <s v="Total valor económico (114+115+116)"/>
    <x v="3"/>
    <n v="2023"/>
    <n v="31500"/>
    <n v="-11900"/>
  </r>
  <r>
    <n v="83"/>
    <x v="82"/>
    <n v="7"/>
    <x v="6"/>
    <s v="Frutas y hortalizas"/>
    <s v="CLASE 1.6. FRUTAS, HORTALIZAS Y CEREALES FRESCOS O TRANSFORMADOS"/>
    <x v="7"/>
    <s v="Frutas"/>
    <s v="Alimentarios"/>
    <n v="2024"/>
    <n v="432401980"/>
    <s v="€"/>
    <s v="€"/>
    <n v="114"/>
    <s v="Mercado en España"/>
    <x v="0"/>
    <n v="2023"/>
    <n v="358755880.66399997"/>
    <n v="73646099.336000025"/>
  </r>
  <r>
    <n v="83"/>
    <x v="82"/>
    <n v="7"/>
    <x v="6"/>
    <s v="Frutas y hortalizas"/>
    <s v="CLASE 1.6. FRUTAS, HORTALIZAS Y CEREALES FRESCOS O TRANSFORMADOS"/>
    <x v="7"/>
    <s v="Frutas"/>
    <s v="Alimentarios"/>
    <n v="2024"/>
    <n v="1285070"/>
    <s v="€"/>
    <s v="€"/>
    <n v="115"/>
    <s v="Mercado en la UE"/>
    <x v="1"/>
    <n v="2023"/>
    <n v="320454.7"/>
    <n v="964615.3"/>
  </r>
  <r>
    <n v="83"/>
    <x v="82"/>
    <n v="7"/>
    <x v="6"/>
    <s v="Frutas y hortalizas"/>
    <s v="CLASE 1.6. FRUTAS, HORTALIZAS Y CEREALES FRESCOS O TRANSFORMADOS"/>
    <x v="7"/>
    <s v="Frutas"/>
    <s v="Alimentarios"/>
    <n v="2024"/>
    <n v="12721230"/>
    <s v="€"/>
    <s v="€"/>
    <n v="116"/>
    <s v="Mercado en Terceros países"/>
    <x v="2"/>
    <n v="2023"/>
    <n v="6776144.9000000004"/>
    <n v="5945085.0999999996"/>
  </r>
  <r>
    <n v="83"/>
    <x v="82"/>
    <n v="7"/>
    <x v="6"/>
    <s v="Frutas y hortalizas"/>
    <s v="CLASE 1.6. FRUTAS, HORTALIZAS Y CEREALES FRESCOS O TRANSFORMADOS"/>
    <x v="7"/>
    <s v="Frutas"/>
    <s v="Alimentarios"/>
    <n v="2024"/>
    <n v="446408280"/>
    <s v="€"/>
    <s v="€"/>
    <n v="117"/>
    <s v="Total valor económico (114+115+116)"/>
    <x v="3"/>
    <n v="2023"/>
    <n v="365852480.264"/>
    <n v="80555799.736000001"/>
  </r>
  <r>
    <n v="84"/>
    <x v="83"/>
    <n v="7"/>
    <x v="6"/>
    <s v="Otros de origen animal"/>
    <s v="CLASE 1.4. OTROS PRODUCTOS DE ORIGEN ANIMAL"/>
    <x v="12"/>
    <s v="Miel"/>
    <s v="Alimentarios"/>
    <n v="2024"/>
    <n v="110000"/>
    <s v="€"/>
    <s v="€"/>
    <n v="114"/>
    <s v="Mercado en España"/>
    <x v="0"/>
    <n v="2023"/>
    <n v="294858.45"/>
    <n v="-184858.45"/>
  </r>
  <r>
    <n v="84"/>
    <x v="83"/>
    <n v="7"/>
    <x v="6"/>
    <s v="Otros de origen animal"/>
    <s v="CLASE 1.4. OTROS PRODUCTOS DE ORIGEN ANIMAL"/>
    <x v="12"/>
    <s v="Miel"/>
    <s v="Alimentarios"/>
    <n v="2024"/>
    <n v="0"/>
    <s v="€"/>
    <s v="€"/>
    <n v="115"/>
    <s v="Mercado en la UE"/>
    <x v="1"/>
    <n v="2023"/>
    <n v="0"/>
    <n v="0"/>
  </r>
  <r>
    <n v="84"/>
    <x v="83"/>
    <n v="7"/>
    <x v="6"/>
    <s v="Otros de origen animal"/>
    <s v="CLASE 1.4. OTROS PRODUCTOS DE ORIGEN ANIMAL"/>
    <x v="12"/>
    <s v="Miel"/>
    <s v="Alimentarios"/>
    <n v="2024"/>
    <n v="0"/>
    <s v="€"/>
    <s v="€"/>
    <n v="116"/>
    <s v="Mercado en Terceros países"/>
    <x v="2"/>
    <n v="2023"/>
    <n v="0"/>
    <n v="0"/>
  </r>
  <r>
    <n v="84"/>
    <x v="83"/>
    <n v="7"/>
    <x v="6"/>
    <s v="Otros de origen animal"/>
    <s v="CLASE 1.4. OTROS PRODUCTOS DE ORIGEN ANIMAL"/>
    <x v="12"/>
    <s v="Miel"/>
    <s v="Alimentarios"/>
    <n v="2024"/>
    <n v="110000"/>
    <s v="€"/>
    <s v="€"/>
    <n v="117"/>
    <s v="Total valor económico (114+115+116)"/>
    <x v="3"/>
    <n v="2023"/>
    <n v="294858.45"/>
    <n v="-184858.45"/>
  </r>
  <r>
    <n v="85"/>
    <x v="84"/>
    <n v="7"/>
    <x v="6"/>
    <s v="Cochinilla"/>
    <s v="CLASE 2.12. COCHINILLA"/>
    <x v="23"/>
    <s v="Cochinilla"/>
    <s v="Alimentarios"/>
    <n v="2024"/>
    <n v="645.1"/>
    <s v="€"/>
    <s v="€"/>
    <n v="114"/>
    <s v="Mercado en España"/>
    <x v="0"/>
    <n v="2023"/>
    <n v="6872.3"/>
    <n v="-6227.2"/>
  </r>
  <r>
    <n v="85"/>
    <x v="84"/>
    <n v="7"/>
    <x v="6"/>
    <s v="Cochinilla"/>
    <s v="CLASE 2.12. COCHINILLA"/>
    <x v="23"/>
    <s v="Cochinilla"/>
    <s v="Alimentarios"/>
    <n v="2024"/>
    <n v="129.02000000000001"/>
    <s v="€"/>
    <s v="€"/>
    <n v="115"/>
    <s v="Mercado en la UE"/>
    <x v="1"/>
    <n v="2023"/>
    <n v="6076.56"/>
    <n v="-5947.54"/>
  </r>
  <r>
    <n v="85"/>
    <x v="84"/>
    <n v="7"/>
    <x v="6"/>
    <s v="Cochinilla"/>
    <s v="CLASE 2.12. COCHINILLA"/>
    <x v="23"/>
    <s v="Cochinilla"/>
    <s v="Alimentarios"/>
    <n v="2024"/>
    <n v="12902"/>
    <s v="€"/>
    <s v="€"/>
    <n v="116"/>
    <s v="Mercado en Terceros países"/>
    <x v="2"/>
    <n v="2023"/>
    <n v="904.25"/>
    <n v="11997.75"/>
  </r>
  <r>
    <n v="85"/>
    <x v="84"/>
    <n v="7"/>
    <x v="6"/>
    <s v="Cochinilla"/>
    <s v="CLASE 2.12. COCHINILLA"/>
    <x v="23"/>
    <s v="Cochinilla"/>
    <s v="Alimentarios"/>
    <n v="2024"/>
    <n v="13676.12"/>
    <s v="€"/>
    <s v="€"/>
    <n v="117"/>
    <s v="Total valor económico (114+115+116)"/>
    <x v="3"/>
    <n v="2023"/>
    <n v="13853.11"/>
    <n v="-176.98999999999978"/>
  </r>
  <r>
    <n v="86"/>
    <x v="85"/>
    <n v="7"/>
    <x v="6"/>
    <s v="Quesos"/>
    <s v="CLASE 1.3. QUESOS"/>
    <x v="5"/>
    <s v="Quesos"/>
    <s v="Alimentarios"/>
    <n v="2024"/>
    <n v="77307.043999999994"/>
    <s v="€"/>
    <s v="€"/>
    <n v="114"/>
    <s v="Mercado en España"/>
    <x v="0"/>
    <n v="2023"/>
    <n v="152580.46"/>
    <n v="-75273.415999999997"/>
  </r>
  <r>
    <n v="86"/>
    <x v="85"/>
    <n v="7"/>
    <x v="6"/>
    <s v="Quesos"/>
    <s v="CLASE 1.3. QUESOS"/>
    <x v="5"/>
    <s v="Quesos"/>
    <s v="Alimentarios"/>
    <n v="2024"/>
    <n v="0"/>
    <s v="€"/>
    <s v="€"/>
    <n v="115"/>
    <s v="Mercado en la UE"/>
    <x v="1"/>
    <n v="2023"/>
    <n v="0"/>
    <n v="0"/>
  </r>
  <r>
    <n v="86"/>
    <x v="85"/>
    <n v="7"/>
    <x v="6"/>
    <s v="Quesos"/>
    <s v="CLASE 1.3. QUESOS"/>
    <x v="5"/>
    <s v="Quesos"/>
    <s v="Alimentarios"/>
    <n v="2024"/>
    <n v="0"/>
    <s v="€"/>
    <s v="€"/>
    <n v="116"/>
    <s v="Mercado en Terceros países"/>
    <x v="2"/>
    <n v="2023"/>
    <n v="0"/>
    <n v="0"/>
  </r>
  <r>
    <n v="86"/>
    <x v="85"/>
    <n v="7"/>
    <x v="6"/>
    <s v="Quesos"/>
    <s v="CLASE 1.3. QUESOS"/>
    <x v="5"/>
    <s v="Quesos"/>
    <s v="Alimentarios"/>
    <n v="2024"/>
    <n v="77307.043999999994"/>
    <s v="€"/>
    <s v="€"/>
    <n v="117"/>
    <s v="Total valor económico (114+115+116)"/>
    <x v="3"/>
    <n v="2023"/>
    <n v="152580.46"/>
    <n v="-75273.415999999997"/>
  </r>
  <r>
    <n v="87"/>
    <x v="86"/>
    <n v="7"/>
    <x v="6"/>
    <s v="Quesos"/>
    <s v="CLASE 1.3. QUESOS"/>
    <x v="5"/>
    <s v="Quesos"/>
    <s v="Alimentarios"/>
    <n v="2024"/>
    <n v="2776620"/>
    <s v="€"/>
    <s v="€"/>
    <n v="114"/>
    <s v="Mercado en España"/>
    <x v="0"/>
    <n v="2023"/>
    <n v="2871181.72"/>
    <n v="-94561.720000000205"/>
  </r>
  <r>
    <n v="87"/>
    <x v="86"/>
    <n v="7"/>
    <x v="6"/>
    <s v="Quesos"/>
    <s v="CLASE 1.3. QUESOS"/>
    <x v="5"/>
    <s v="Quesos"/>
    <s v="Alimentarios"/>
    <n v="2024"/>
    <n v="4446.42"/>
    <s v="€"/>
    <s v="€"/>
    <n v="115"/>
    <s v="Mercado en la UE"/>
    <x v="1"/>
    <n v="2023"/>
    <n v="7596.82"/>
    <n v="-3150.3999999999996"/>
  </r>
  <r>
    <n v="87"/>
    <x v="86"/>
    <n v="7"/>
    <x v="6"/>
    <s v="Quesos"/>
    <s v="CLASE 1.3. QUESOS"/>
    <x v="5"/>
    <s v="Quesos"/>
    <s v="Alimentarios"/>
    <n v="2024"/>
    <n v="21548.34"/>
    <s v="€"/>
    <s v="€"/>
    <n v="116"/>
    <s v="Mercado en Terceros países"/>
    <x v="2"/>
    <n v="2023"/>
    <n v="44591.03"/>
    <n v="-23042.69"/>
  </r>
  <r>
    <n v="87"/>
    <x v="86"/>
    <n v="7"/>
    <x v="6"/>
    <s v="Quesos"/>
    <s v="CLASE 1.3. QUESOS"/>
    <x v="5"/>
    <s v="Quesos"/>
    <s v="Alimentarios"/>
    <n v="2024"/>
    <n v="2802614.76"/>
    <s v="€"/>
    <s v="€"/>
    <n v="117"/>
    <s v="Total valor económico (114+115+116)"/>
    <x v="3"/>
    <n v="2023"/>
    <n v="2923369.57"/>
    <n v="-120754.81000000006"/>
  </r>
  <r>
    <n v="88"/>
    <x v="87"/>
    <n v="7"/>
    <x v="6"/>
    <s v="Quesos"/>
    <s v="CLASE 1.3. QUESOS"/>
    <x v="5"/>
    <s v="Quesos"/>
    <s v="Alimentarios"/>
    <n v="2024"/>
    <n v="582180.69389999995"/>
    <s v="€"/>
    <s v="€"/>
    <n v="114"/>
    <s v="Mercado en España"/>
    <x v="0"/>
    <n v="2023"/>
    <n v="722589.51100000006"/>
    <n v="-140408.8171000001"/>
  </r>
  <r>
    <n v="88"/>
    <x v="87"/>
    <n v="7"/>
    <x v="6"/>
    <s v="Quesos"/>
    <s v="CLASE 1.3. QUESOS"/>
    <x v="5"/>
    <s v="Quesos"/>
    <s v="Alimentarios"/>
    <n v="2024"/>
    <n v="0"/>
    <s v="€"/>
    <s v="€"/>
    <n v="115"/>
    <s v="Mercado en la UE"/>
    <x v="1"/>
    <n v="2023"/>
    <n v="0"/>
    <n v="0"/>
  </r>
  <r>
    <n v="88"/>
    <x v="87"/>
    <n v="7"/>
    <x v="6"/>
    <s v="Quesos"/>
    <s v="CLASE 1.3. QUESOS"/>
    <x v="5"/>
    <s v="Quesos"/>
    <s v="Alimentarios"/>
    <n v="2024"/>
    <n v="0"/>
    <s v="€"/>
    <s v="€"/>
    <n v="116"/>
    <s v="Mercado en Terceros países"/>
    <x v="2"/>
    <n v="2023"/>
    <n v="0"/>
    <n v="0"/>
  </r>
  <r>
    <n v="88"/>
    <x v="87"/>
    <n v="7"/>
    <x v="6"/>
    <s v="Quesos"/>
    <s v="CLASE 1.3. QUESOS"/>
    <x v="5"/>
    <s v="Quesos"/>
    <s v="Alimentarios"/>
    <n v="2024"/>
    <n v="582180.69389999995"/>
    <s v="€"/>
    <s v="€"/>
    <n v="117"/>
    <s v="Total valor económico (114+115+116)"/>
    <x v="3"/>
    <n v="2023"/>
    <n v="722589.51100000006"/>
    <n v="-140408.8171000001"/>
  </r>
  <r>
    <n v="89"/>
    <x v="88"/>
    <n v="18"/>
    <x v="7"/>
    <s v="Carnes frescas"/>
    <s v="CLASE 1.1. CARNES FRESCAS"/>
    <x v="2"/>
    <s v="Vacuno"/>
    <s v="Alimentarios"/>
    <n v="2024"/>
    <n v="11140911"/>
    <s v="€"/>
    <s v="€"/>
    <n v="114"/>
    <s v="Mercado en España"/>
    <x v="0"/>
    <n v="2023"/>
    <n v="9000640"/>
    <n v="2140271"/>
  </r>
  <r>
    <n v="89"/>
    <x v="88"/>
    <n v="18"/>
    <x v="7"/>
    <s v="Carnes frescas"/>
    <s v="CLASE 1.1. CARNES FRESCAS"/>
    <x v="2"/>
    <s v="Vacuno"/>
    <s v="Alimentarios"/>
    <n v="2024"/>
    <n v="0"/>
    <s v="€"/>
    <s v="€"/>
    <n v="115"/>
    <s v="Mercado en la UE"/>
    <x v="1"/>
    <n v="2023"/>
    <n v="0"/>
    <n v="0"/>
  </r>
  <r>
    <n v="89"/>
    <x v="88"/>
    <n v="18"/>
    <x v="7"/>
    <s v="Carnes frescas"/>
    <s v="CLASE 1.1. CARNES FRESCAS"/>
    <x v="2"/>
    <s v="Vacuno"/>
    <s v="Alimentarios"/>
    <n v="2024"/>
    <n v="0"/>
    <s v="€"/>
    <s v="€"/>
    <n v="116"/>
    <s v="Mercado en Terceros países"/>
    <x v="2"/>
    <n v="2023"/>
    <n v="0"/>
    <n v="0"/>
  </r>
  <r>
    <n v="89"/>
    <x v="88"/>
    <n v="18"/>
    <x v="7"/>
    <s v="Carnes frescas"/>
    <s v="CLASE 1.1. CARNES FRESCAS"/>
    <x v="2"/>
    <s v="Vacuno"/>
    <s v="Alimentarios"/>
    <n v="2024"/>
    <n v="11140911"/>
    <s v="€"/>
    <s v="€"/>
    <n v="117"/>
    <s v="Total valor económico (114+115+116)"/>
    <x v="3"/>
    <n v="2023"/>
    <n v="9000640"/>
    <n v="2140271"/>
  </r>
  <r>
    <n v="90"/>
    <x v="89"/>
    <n v="18"/>
    <x v="7"/>
    <s v="Otros de origen animal"/>
    <s v="CLASE 1.4. OTROS PRODUCTOS DE ORIGEN ANIMAL"/>
    <x v="12"/>
    <s v="Miel"/>
    <s v="Alimentarios"/>
    <n v="2024"/>
    <n v="138000"/>
    <s v="€"/>
    <s v="€"/>
    <n v="114"/>
    <s v="Mercado en España"/>
    <x v="0"/>
    <n v="2023"/>
    <n v="109297.5"/>
    <n v="28702.5"/>
  </r>
  <r>
    <n v="90"/>
    <x v="89"/>
    <n v="18"/>
    <x v="7"/>
    <s v="Otros de origen animal"/>
    <s v="CLASE 1.4. OTROS PRODUCTOS DE ORIGEN ANIMAL"/>
    <x v="12"/>
    <s v="Miel"/>
    <s v="Alimentarios"/>
    <n v="2024"/>
    <n v="0"/>
    <s v="€"/>
    <s v="€"/>
    <n v="115"/>
    <s v="Mercado en la UE"/>
    <x v="1"/>
    <n v="2023"/>
    <n v="0"/>
    <n v="0"/>
  </r>
  <r>
    <n v="90"/>
    <x v="89"/>
    <n v="18"/>
    <x v="7"/>
    <s v="Otros de origen animal"/>
    <s v="CLASE 1.4. OTROS PRODUCTOS DE ORIGEN ANIMAL"/>
    <x v="12"/>
    <s v="Miel"/>
    <s v="Alimentarios"/>
    <n v="2024"/>
    <n v="0"/>
    <s v="€"/>
    <s v="€"/>
    <n v="116"/>
    <s v="Mercado en Terceros países"/>
    <x v="2"/>
    <n v="2023"/>
    <n v="0"/>
    <n v="0"/>
  </r>
  <r>
    <n v="90"/>
    <x v="89"/>
    <n v="18"/>
    <x v="7"/>
    <s v="Otros de origen animal"/>
    <s v="CLASE 1.4. OTROS PRODUCTOS DE ORIGEN ANIMAL"/>
    <x v="12"/>
    <s v="Miel"/>
    <s v="Alimentarios"/>
    <n v="2024"/>
    <n v="138000"/>
    <s v="€"/>
    <s v="€"/>
    <n v="117"/>
    <s v="Total valor económico (114+115+116)"/>
    <x v="3"/>
    <n v="2023"/>
    <n v="109297.5"/>
    <n v="28702.5"/>
  </r>
  <r>
    <n v="91"/>
    <x v="90"/>
    <n v="18"/>
    <x v="7"/>
    <s v="Productos de panadería…"/>
    <s v="CLASE 2.3. PRODUCTOS DE PANADERÍA, PASTELERÍA, REPOSTERÍA Y GALLETERÍA"/>
    <x v="13"/>
    <s v="Pastelería"/>
    <s v="Alimentarios"/>
    <n v="2024"/>
    <n v="14429528.52"/>
    <s v="€"/>
    <s v="€"/>
    <n v="114"/>
    <s v="Mercado en España"/>
    <x v="0"/>
    <n v="2023"/>
    <n v="14445900"/>
    <n v="-16371.480000000447"/>
  </r>
  <r>
    <n v="91"/>
    <x v="90"/>
    <n v="18"/>
    <x v="7"/>
    <s v="Productos de panadería…"/>
    <s v="CLASE 2.3. PRODUCTOS DE PANADERÍA, PASTELERÍA, REPOSTERÍA Y GALLETERÍA"/>
    <x v="13"/>
    <s v="Pastelería"/>
    <s v="Alimentarios"/>
    <n v="2024"/>
    <n v="0"/>
    <s v="€"/>
    <s v="€"/>
    <n v="115"/>
    <s v="Mercado en la UE"/>
    <x v="1"/>
    <n v="2023"/>
    <n v="0"/>
    <n v="0"/>
  </r>
  <r>
    <n v="91"/>
    <x v="90"/>
    <n v="18"/>
    <x v="7"/>
    <s v="Productos de panadería…"/>
    <s v="CLASE 2.3. PRODUCTOS DE PANADERÍA, PASTELERÍA, REPOSTERÍA Y GALLETERÍA"/>
    <x v="13"/>
    <s v="Pastelería"/>
    <s v="Alimentarios"/>
    <n v="2024"/>
    <n v="0"/>
    <s v="€"/>
    <s v="€"/>
    <n v="116"/>
    <s v="Mercado en Terceros países"/>
    <x v="2"/>
    <n v="2023"/>
    <n v="0"/>
    <n v="0"/>
  </r>
  <r>
    <n v="91"/>
    <x v="90"/>
    <n v="18"/>
    <x v="7"/>
    <s v="Productos de panadería…"/>
    <s v="CLASE 2.3. PRODUCTOS DE PANADERÍA, PASTELERÍA, REPOSTERÍA Y GALLETERÍA"/>
    <x v="13"/>
    <s v="Pastelería"/>
    <s v="Alimentarios"/>
    <n v="2024"/>
    <n v="14429528.52"/>
    <s v="€"/>
    <s v="€"/>
    <n v="117"/>
    <s v="Total valor económico (114+115+116)"/>
    <x v="3"/>
    <n v="2023"/>
    <n v="14445900"/>
    <n v="-16371.480000000447"/>
  </r>
  <r>
    <n v="92"/>
    <x v="91"/>
    <n v="18"/>
    <x v="7"/>
    <s v="Quesos"/>
    <s v="CLASE 1.3. QUESOS"/>
    <x v="5"/>
    <s v="Quesos"/>
    <s v="Alimentarios"/>
    <n v="2024"/>
    <n v="530486"/>
    <s v="€"/>
    <s v="€"/>
    <n v="114"/>
    <s v="Mercado en España"/>
    <x v="0"/>
    <n v="2023"/>
    <n v="460211.7"/>
    <n v="70274.299999999988"/>
  </r>
  <r>
    <n v="92"/>
    <x v="91"/>
    <n v="18"/>
    <x v="7"/>
    <s v="Quesos"/>
    <s v="CLASE 1.3. QUESOS"/>
    <x v="5"/>
    <s v="Quesos"/>
    <s v="Alimentarios"/>
    <n v="2024"/>
    <n v="0"/>
    <s v="€"/>
    <s v="€"/>
    <n v="115"/>
    <s v="Mercado en la UE"/>
    <x v="1"/>
    <n v="2023"/>
    <n v="0"/>
    <n v="0"/>
  </r>
  <r>
    <n v="92"/>
    <x v="91"/>
    <n v="18"/>
    <x v="7"/>
    <s v="Quesos"/>
    <s v="CLASE 1.3. QUESOS"/>
    <x v="5"/>
    <s v="Quesos"/>
    <s v="Alimentarios"/>
    <n v="2024"/>
    <n v="0"/>
    <s v="€"/>
    <s v="€"/>
    <n v="116"/>
    <s v="Mercado en Terceros países"/>
    <x v="2"/>
    <n v="2023"/>
    <n v="0"/>
    <n v="0"/>
  </r>
  <r>
    <n v="92"/>
    <x v="91"/>
    <n v="18"/>
    <x v="7"/>
    <s v="Quesos"/>
    <s v="CLASE 1.3. QUESOS"/>
    <x v="5"/>
    <s v="Quesos"/>
    <s v="Alimentarios"/>
    <n v="2024"/>
    <n v="530486"/>
    <s v="€"/>
    <s v="€"/>
    <n v="117"/>
    <s v="Total valor económico (114+115+116)"/>
    <x v="3"/>
    <n v="2023"/>
    <n v="460211.7"/>
    <n v="70274.299999999988"/>
  </r>
  <r>
    <n v="93"/>
    <x v="92"/>
    <n v="18"/>
    <x v="7"/>
    <s v="Quesos"/>
    <s v="CLASE 1.3. QUESOS"/>
    <x v="5"/>
    <s v="Quesos"/>
    <s v="Alimentarios"/>
    <n v="2024"/>
    <n v="591870.6"/>
    <s v="€"/>
    <s v="€"/>
    <n v="114"/>
    <s v="Mercado en España"/>
    <x v="0"/>
    <n v="2023"/>
    <n v="488594.592"/>
    <n v="103276.00799999997"/>
  </r>
  <r>
    <n v="93"/>
    <x v="92"/>
    <n v="18"/>
    <x v="7"/>
    <s v="Quesos"/>
    <s v="CLASE 1.3. QUESOS"/>
    <x v="5"/>
    <s v="Quesos"/>
    <s v="Alimentarios"/>
    <n v="2024"/>
    <n v="0"/>
    <s v="€"/>
    <s v="€"/>
    <n v="115"/>
    <s v="Mercado en la UE"/>
    <x v="1"/>
    <n v="2023"/>
    <n v="0"/>
    <n v="0"/>
  </r>
  <r>
    <n v="93"/>
    <x v="92"/>
    <n v="18"/>
    <x v="7"/>
    <s v="Quesos"/>
    <s v="CLASE 1.3. QUESOS"/>
    <x v="5"/>
    <s v="Quesos"/>
    <s v="Alimentarios"/>
    <n v="2024"/>
    <n v="0"/>
    <s v="€"/>
    <s v="€"/>
    <n v="116"/>
    <s v="Mercado en Terceros países"/>
    <x v="2"/>
    <n v="2023"/>
    <n v="0"/>
    <n v="0"/>
  </r>
  <r>
    <n v="93"/>
    <x v="92"/>
    <n v="18"/>
    <x v="7"/>
    <s v="Quesos"/>
    <s v="CLASE 1.3. QUESOS"/>
    <x v="5"/>
    <s v="Quesos"/>
    <s v="Alimentarios"/>
    <n v="2024"/>
    <n v="591870.6"/>
    <s v="€"/>
    <s v="€"/>
    <n v="117"/>
    <s v="Total valor económico (114+115+116)"/>
    <x v="3"/>
    <n v="2023"/>
    <n v="488594.592"/>
    <n v="103276.00799999997"/>
  </r>
  <r>
    <n v="94"/>
    <x v="93"/>
    <n v="18"/>
    <x v="7"/>
    <s v="Quesos"/>
    <s v="CLASE 1.3. QUESOS"/>
    <x v="5"/>
    <s v="Quesos"/>
    <s v="Alimentarios"/>
    <n v="2024"/>
    <n v="37215"/>
    <s v="€"/>
    <s v="€"/>
    <n v="114"/>
    <s v="Mercado en España"/>
    <x v="0"/>
    <n v="2023"/>
    <n v="45203"/>
    <n v="-7988"/>
  </r>
  <r>
    <n v="94"/>
    <x v="93"/>
    <n v="18"/>
    <x v="7"/>
    <s v="Quesos"/>
    <s v="CLASE 1.3. QUESOS"/>
    <x v="5"/>
    <s v="Quesos"/>
    <s v="Alimentarios"/>
    <n v="2024"/>
    <n v="0"/>
    <s v="€"/>
    <s v="€"/>
    <n v="115"/>
    <s v="Mercado en la UE"/>
    <x v="1"/>
    <n v="2023"/>
    <n v="0"/>
    <n v="0"/>
  </r>
  <r>
    <n v="94"/>
    <x v="93"/>
    <n v="18"/>
    <x v="7"/>
    <s v="Quesos"/>
    <s v="CLASE 1.3. QUESOS"/>
    <x v="5"/>
    <s v="Quesos"/>
    <s v="Alimentarios"/>
    <n v="2024"/>
    <n v="0"/>
    <s v="€"/>
    <s v="€"/>
    <n v="116"/>
    <s v="Mercado en Terceros países"/>
    <x v="2"/>
    <n v="2023"/>
    <n v="0"/>
    <n v="0"/>
  </r>
  <r>
    <n v="94"/>
    <x v="93"/>
    <n v="18"/>
    <x v="7"/>
    <s v="Quesos"/>
    <s v="CLASE 1.3. QUESOS"/>
    <x v="5"/>
    <s v="Quesos"/>
    <s v="Alimentarios"/>
    <n v="2024"/>
    <n v="37215"/>
    <s v="€"/>
    <s v="€"/>
    <n v="117"/>
    <s v="Total valor económico (114+115+116)"/>
    <x v="3"/>
    <n v="2023"/>
    <n v="45203"/>
    <n v="-7988"/>
  </r>
  <r>
    <n v="95"/>
    <x v="94"/>
    <n v="8"/>
    <x v="8"/>
    <s v="Aceites"/>
    <s v="CLASE 1.5. ACEITES Y GRASAS"/>
    <x v="6"/>
    <s v="Aceites Oli. Vírgen Extra"/>
    <s v="Alimentarios"/>
    <n v="2024"/>
    <n v="1950000"/>
    <s v="€"/>
    <s v="€"/>
    <n v="114"/>
    <s v="Mercado en España"/>
    <x v="0"/>
    <n v="2023"/>
    <n v="1416000"/>
    <n v="534000"/>
  </r>
  <r>
    <n v="95"/>
    <x v="94"/>
    <n v="8"/>
    <x v="8"/>
    <s v="Aceites"/>
    <s v="CLASE 1.5. ACEITES Y GRASAS"/>
    <x v="6"/>
    <s v="Aceites Oli. Vírgen Extra"/>
    <s v="Alimentarios"/>
    <n v="2024"/>
    <n v="80000"/>
    <s v="€"/>
    <s v="€"/>
    <n v="115"/>
    <s v="Mercado en la UE"/>
    <x v="1"/>
    <n v="2023"/>
    <n v="64000"/>
    <n v="16000"/>
  </r>
  <r>
    <n v="95"/>
    <x v="94"/>
    <n v="8"/>
    <x v="8"/>
    <s v="Aceites"/>
    <s v="CLASE 1.5. ACEITES Y GRASAS"/>
    <x v="6"/>
    <s v="Aceites Oli. Vírgen Extra"/>
    <s v="Alimentarios"/>
    <n v="2024"/>
    <n v="0"/>
    <s v="€"/>
    <s v="€"/>
    <n v="116"/>
    <s v="Mercado en Terceros países"/>
    <x v="2"/>
    <n v="2023"/>
    <n v="0"/>
    <n v="0"/>
  </r>
  <r>
    <n v="95"/>
    <x v="94"/>
    <n v="8"/>
    <x v="8"/>
    <s v="Aceites"/>
    <s v="CLASE 1.5. ACEITES Y GRASAS"/>
    <x v="6"/>
    <s v="Aceites Oli. Vírgen Extra"/>
    <s v="Alimentarios"/>
    <n v="2024"/>
    <n v="2030000"/>
    <s v="€"/>
    <s v="€"/>
    <n v="117"/>
    <s v="Total valor económico (114+115+116)"/>
    <x v="3"/>
    <n v="2023"/>
    <n v="1480000"/>
    <n v="550000"/>
  </r>
  <r>
    <n v="96"/>
    <x v="95"/>
    <n v="8"/>
    <x v="8"/>
    <s v="Aceites"/>
    <s v="CLASE 1.5. ACEITES Y GRASAS"/>
    <x v="6"/>
    <s v="Aceites Oli. Vírgen Extra"/>
    <s v="Alimentarios"/>
    <n v="2024"/>
    <n v="866781"/>
    <s v="€"/>
    <s v="€"/>
    <n v="114"/>
    <s v="Mercado en España"/>
    <x v="0"/>
    <n v="2023"/>
    <n v="1803618"/>
    <n v="-936837"/>
  </r>
  <r>
    <n v="96"/>
    <x v="95"/>
    <n v="8"/>
    <x v="8"/>
    <s v="Aceites"/>
    <s v="CLASE 1.5. ACEITES Y GRASAS"/>
    <x v="6"/>
    <s v="Aceites Oli. Vírgen Extra"/>
    <s v="Alimentarios"/>
    <n v="2024"/>
    <n v="7306.2"/>
    <s v="€"/>
    <s v="€"/>
    <n v="115"/>
    <s v="Mercado en la UE"/>
    <x v="1"/>
    <n v="2023"/>
    <n v="27936"/>
    <n v="-20629.8"/>
  </r>
  <r>
    <n v="96"/>
    <x v="95"/>
    <n v="8"/>
    <x v="8"/>
    <s v="Aceites"/>
    <s v="CLASE 1.5. ACEITES Y GRASAS"/>
    <x v="6"/>
    <s v="Aceites Oli. Vírgen Extra"/>
    <s v="Alimentarios"/>
    <n v="2024"/>
    <n v="0"/>
    <s v="€"/>
    <s v="€"/>
    <n v="116"/>
    <s v="Mercado en Terceros países"/>
    <x v="2"/>
    <n v="2023"/>
    <n v="16878"/>
    <n v="-16878"/>
  </r>
  <r>
    <n v="96"/>
    <x v="95"/>
    <n v="8"/>
    <x v="8"/>
    <s v="Aceites"/>
    <s v="CLASE 1.5. ACEITES Y GRASAS"/>
    <x v="6"/>
    <s v="Aceites Oli. Vírgen Extra"/>
    <s v="Alimentarios"/>
    <n v="2024"/>
    <n v="874087.2"/>
    <s v="€"/>
    <s v="€"/>
    <n v="117"/>
    <s v="Total valor económico (114+115+116)"/>
    <x v="3"/>
    <n v="2023"/>
    <n v="1848432"/>
    <n v="-974344.8"/>
  </r>
  <r>
    <n v="97"/>
    <x v="96"/>
    <n v="8"/>
    <x v="8"/>
    <s v="Aceites"/>
    <s v="CLASE 1.5. ACEITES Y GRASAS"/>
    <x v="6"/>
    <s v="Aceites Oli. Vírgen Extra"/>
    <s v="Alimentarios"/>
    <n v="2024"/>
    <n v="830880"/>
    <s v="€"/>
    <s v="€"/>
    <n v="114"/>
    <s v="Mercado en España"/>
    <x v="0"/>
    <n v="2023"/>
    <n v="577854"/>
    <n v="253026"/>
  </r>
  <r>
    <n v="97"/>
    <x v="96"/>
    <n v="8"/>
    <x v="8"/>
    <s v="Aceites"/>
    <s v="CLASE 1.5. ACEITES Y GRASAS"/>
    <x v="6"/>
    <s v="Aceites Oli. Vírgen Extra"/>
    <s v="Alimentarios"/>
    <n v="2024"/>
    <n v="0"/>
    <s v="€"/>
    <s v="€"/>
    <n v="115"/>
    <s v="Mercado en la UE"/>
    <x v="1"/>
    <n v="2023"/>
    <n v="0"/>
    <n v="0"/>
  </r>
  <r>
    <n v="97"/>
    <x v="96"/>
    <n v="8"/>
    <x v="8"/>
    <s v="Aceites"/>
    <s v="CLASE 1.5. ACEITES Y GRASAS"/>
    <x v="6"/>
    <s v="Aceites Oli. Vírgen Extra"/>
    <s v="Alimentarios"/>
    <n v="2024"/>
    <n v="0"/>
    <s v="€"/>
    <s v="€"/>
    <n v="116"/>
    <s v="Mercado en Terceros países"/>
    <x v="2"/>
    <n v="2023"/>
    <n v="0"/>
    <n v="0"/>
  </r>
  <r>
    <n v="97"/>
    <x v="96"/>
    <n v="8"/>
    <x v="8"/>
    <s v="Aceites"/>
    <s v="CLASE 1.5. ACEITES Y GRASAS"/>
    <x v="6"/>
    <s v="Aceites Oli. Vírgen Extra"/>
    <s v="Alimentarios"/>
    <n v="2024"/>
    <n v="830880"/>
    <s v="€"/>
    <s v="€"/>
    <n v="117"/>
    <s v="Total valor económico (114+115+116)"/>
    <x v="3"/>
    <n v="2023"/>
    <n v="577854"/>
    <n v="253026"/>
  </r>
  <r>
    <n v="98"/>
    <x v="97"/>
    <n v="8"/>
    <x v="8"/>
    <s v="Aceites"/>
    <s v="CLASE 1.5. ACEITES Y GRASAS"/>
    <x v="6"/>
    <s v="Aceites Oli. Vírgen Extra"/>
    <s v="Alimentarios"/>
    <n v="2024"/>
    <n v="12632000"/>
    <s v="€"/>
    <s v="€"/>
    <n v="114"/>
    <s v="Mercado en España"/>
    <x v="0"/>
    <n v="2023"/>
    <n v="16554000"/>
    <n v="-3922000"/>
  </r>
  <r>
    <n v="98"/>
    <x v="97"/>
    <n v="8"/>
    <x v="8"/>
    <s v="Aceites"/>
    <s v="CLASE 1.5. ACEITES Y GRASAS"/>
    <x v="6"/>
    <s v="Aceites Oli. Vírgen Extra"/>
    <s v="Alimentarios"/>
    <n v="2024"/>
    <n v="495200"/>
    <s v="€"/>
    <s v="€"/>
    <n v="115"/>
    <s v="Mercado en la UE"/>
    <x v="1"/>
    <n v="2023"/>
    <n v="396160"/>
    <n v="99040"/>
  </r>
  <r>
    <n v="98"/>
    <x v="97"/>
    <n v="8"/>
    <x v="8"/>
    <s v="Aceites"/>
    <s v="CLASE 1.5. ACEITES Y GRASAS"/>
    <x v="6"/>
    <s v="Aceites Oli. Vírgen Extra"/>
    <s v="Alimentarios"/>
    <n v="2024"/>
    <n v="76640"/>
    <s v="€"/>
    <s v="€"/>
    <n v="116"/>
    <s v="Mercado en Terceros países"/>
    <x v="2"/>
    <n v="2023"/>
    <n v="61312"/>
    <n v="15328"/>
  </r>
  <r>
    <n v="98"/>
    <x v="97"/>
    <n v="8"/>
    <x v="8"/>
    <s v="Aceites"/>
    <s v="CLASE 1.5. ACEITES Y GRASAS"/>
    <x v="6"/>
    <s v="Aceites Oli. Vírgen Extra"/>
    <s v="Alimentarios"/>
    <n v="2024"/>
    <n v="13203840"/>
    <s v="€"/>
    <s v="€"/>
    <n v="117"/>
    <s v="Total valor económico (114+115+116)"/>
    <x v="3"/>
    <n v="2023"/>
    <n v="17011472"/>
    <n v="-3807632"/>
  </r>
  <r>
    <n v="99"/>
    <x v="98"/>
    <n v="8"/>
    <x v="8"/>
    <s v="Aceites"/>
    <s v="CLASE 1.5. ACEITES Y GRASAS"/>
    <x v="6"/>
    <s v="Aceites Oli. Vírgen Extra"/>
    <s v="Alimentarios"/>
    <n v="2024"/>
    <n v="25928320"/>
    <s v="€"/>
    <s v="€"/>
    <n v="114"/>
    <s v="Mercado en España"/>
    <x v="0"/>
    <n v="2023"/>
    <n v="13077845"/>
    <n v="12850475"/>
  </r>
  <r>
    <n v="99"/>
    <x v="98"/>
    <n v="8"/>
    <x v="8"/>
    <s v="Aceites"/>
    <s v="CLASE 1.5. ACEITES Y GRASAS"/>
    <x v="6"/>
    <s v="Aceites Oli. Vírgen Extra"/>
    <s v="Alimentarios"/>
    <n v="2024"/>
    <n v="1136960"/>
    <s v="€"/>
    <s v="€"/>
    <n v="115"/>
    <s v="Mercado en la UE"/>
    <x v="1"/>
    <n v="2023"/>
    <n v="306295"/>
    <n v="830665"/>
  </r>
  <r>
    <n v="99"/>
    <x v="98"/>
    <n v="8"/>
    <x v="8"/>
    <s v="Aceites"/>
    <s v="CLASE 1.5. ACEITES Y GRASAS"/>
    <x v="6"/>
    <s v="Aceites Oli. Vírgen Extra"/>
    <s v="Alimentarios"/>
    <n v="2024"/>
    <n v="5385710"/>
    <s v="€"/>
    <s v="€"/>
    <n v="116"/>
    <s v="Mercado en Terceros países"/>
    <x v="2"/>
    <n v="2023"/>
    <n v="2505360"/>
    <n v="2880350"/>
  </r>
  <r>
    <n v="99"/>
    <x v="98"/>
    <n v="8"/>
    <x v="8"/>
    <s v="Aceites"/>
    <s v="CLASE 1.5. ACEITES Y GRASAS"/>
    <x v="6"/>
    <s v="Aceites Oli. Vírgen Extra"/>
    <s v="Alimentarios"/>
    <n v="2024"/>
    <n v="32450990"/>
    <s v="€"/>
    <s v="€"/>
    <n v="117"/>
    <s v="Total valor económico (114+115+116)"/>
    <x v="3"/>
    <n v="2023"/>
    <n v="15889500"/>
    <n v="16561490"/>
  </r>
  <r>
    <n v="100"/>
    <x v="99"/>
    <n v="8"/>
    <x v="8"/>
    <s v="Frutas y hortalizas"/>
    <s v="CLASE 1.6. FRUTAS, HORTALIZAS Y CEREALES FRESCOS O TRANSFORMADOS"/>
    <x v="0"/>
    <s v="Arroz"/>
    <s v="Alimentarios"/>
    <n v="2024"/>
    <n v="6980140"/>
    <s v="€"/>
    <s v="€"/>
    <n v="114"/>
    <s v="Mercado en España"/>
    <x v="0"/>
    <n v="2023"/>
    <n v="3525785"/>
    <n v="3454355"/>
  </r>
  <r>
    <n v="100"/>
    <x v="99"/>
    <n v="8"/>
    <x v="8"/>
    <s v="Frutas y hortalizas"/>
    <s v="CLASE 1.6. FRUTAS, HORTALIZAS Y CEREALES FRESCOS O TRANSFORMADOS"/>
    <x v="0"/>
    <s v="Arroz"/>
    <s v="Alimentarios"/>
    <n v="2024"/>
    <n v="94200"/>
    <s v="€"/>
    <s v="€"/>
    <n v="115"/>
    <s v="Mercado en la UE"/>
    <x v="1"/>
    <n v="2023"/>
    <n v="22229.5"/>
    <n v="71970.5"/>
  </r>
  <r>
    <n v="100"/>
    <x v="99"/>
    <n v="8"/>
    <x v="8"/>
    <s v="Frutas y hortalizas"/>
    <s v="CLASE 1.6. FRUTAS, HORTALIZAS Y CEREALES FRESCOS O TRANSFORMADOS"/>
    <x v="0"/>
    <s v="Arroz"/>
    <s v="Alimentarios"/>
    <n v="2024"/>
    <n v="158000"/>
    <s v="€"/>
    <s v="€"/>
    <n v="116"/>
    <s v="Mercado en Terceros países"/>
    <x v="2"/>
    <n v="2023"/>
    <n v="72680"/>
    <n v="85320"/>
  </r>
  <r>
    <n v="100"/>
    <x v="99"/>
    <n v="8"/>
    <x v="8"/>
    <s v="Frutas y hortalizas"/>
    <s v="CLASE 1.6. FRUTAS, HORTALIZAS Y CEREALES FRESCOS O TRANSFORMADOS"/>
    <x v="0"/>
    <s v="Arroz"/>
    <s v="Alimentarios"/>
    <n v="2024"/>
    <n v="7232340"/>
    <s v="€"/>
    <s v="€"/>
    <n v="117"/>
    <s v="Total valor económico (114+115+116)"/>
    <x v="3"/>
    <n v="2023"/>
    <n v="3620694.5"/>
    <n v="3611645.5"/>
  </r>
  <r>
    <n v="101"/>
    <x v="100"/>
    <n v="8"/>
    <x v="8"/>
    <s v="Carnes frescas"/>
    <s v="CLASE 1.1. CARNES FRESCAS"/>
    <x v="24"/>
    <s v="Aves"/>
    <s v="Alimentarios"/>
    <n v="2024"/>
    <n v="150750"/>
    <s v="€"/>
    <s v="€"/>
    <n v="114"/>
    <s v="Mercado en España"/>
    <x v="0"/>
    <n v="2023"/>
    <n v="102315"/>
    <n v="48435"/>
  </r>
  <r>
    <n v="101"/>
    <x v="100"/>
    <n v="8"/>
    <x v="8"/>
    <s v="Carnes frescas"/>
    <s v="CLASE 1.1. CARNES FRESCAS"/>
    <x v="24"/>
    <s v="Aves"/>
    <s v="Alimentarios"/>
    <n v="2024"/>
    <n v="0"/>
    <s v="€"/>
    <s v="€"/>
    <n v="115"/>
    <s v="Mercado en la UE"/>
    <x v="1"/>
    <n v="2023"/>
    <n v="0"/>
    <n v="0"/>
  </r>
  <r>
    <n v="101"/>
    <x v="100"/>
    <n v="8"/>
    <x v="8"/>
    <s v="Carnes frescas"/>
    <s v="CLASE 1.1. CARNES FRESCAS"/>
    <x v="24"/>
    <s v="Aves"/>
    <s v="Alimentarios"/>
    <n v="2024"/>
    <n v="0"/>
    <s v="€"/>
    <s v="€"/>
    <n v="116"/>
    <s v="Mercado en Terceros países"/>
    <x v="2"/>
    <n v="2023"/>
    <n v="0"/>
    <n v="0"/>
  </r>
  <r>
    <n v="101"/>
    <x v="100"/>
    <n v="8"/>
    <x v="8"/>
    <s v="Carnes frescas"/>
    <s v="CLASE 1.1. CARNES FRESCAS"/>
    <x v="24"/>
    <s v="Aves"/>
    <s v="Alimentarios"/>
    <n v="2024"/>
    <n v="150750"/>
    <s v="€"/>
    <s v="€"/>
    <n v="117"/>
    <s v="Total valor económico (114+115+116)"/>
    <x v="3"/>
    <n v="2023"/>
    <n v="102315"/>
    <n v="48435"/>
  </r>
  <r>
    <n v="102"/>
    <x v="101"/>
    <n v="8"/>
    <x v="8"/>
    <s v="Carnes frescas"/>
    <s v="CLASE 1.1. CARNES FRESCAS"/>
    <x v="24"/>
    <s v="Aves"/>
    <s v="Alimentarios"/>
    <n v="2024"/>
    <n v="193595"/>
    <s v="€"/>
    <s v="€"/>
    <n v="114"/>
    <s v="Mercado en España"/>
    <x v="0"/>
    <n v="2023"/>
    <n v="230485"/>
    <n v="-36890"/>
  </r>
  <r>
    <n v="102"/>
    <x v="101"/>
    <n v="8"/>
    <x v="8"/>
    <s v="Carnes frescas"/>
    <s v="CLASE 1.1. CARNES FRESCAS"/>
    <x v="24"/>
    <s v="Aves"/>
    <s v="Alimentarios"/>
    <n v="2024"/>
    <n v="0"/>
    <s v="€"/>
    <s v="€"/>
    <n v="115"/>
    <s v="Mercado en la UE"/>
    <x v="1"/>
    <n v="2023"/>
    <n v="0"/>
    <n v="0"/>
  </r>
  <r>
    <n v="102"/>
    <x v="101"/>
    <n v="8"/>
    <x v="8"/>
    <s v="Carnes frescas"/>
    <s v="CLASE 1.1. CARNES FRESCAS"/>
    <x v="24"/>
    <s v="Aves"/>
    <s v="Alimentarios"/>
    <n v="2024"/>
    <n v="0"/>
    <s v="€"/>
    <s v="€"/>
    <n v="116"/>
    <s v="Mercado en Terceros países"/>
    <x v="2"/>
    <n v="2023"/>
    <n v="0"/>
    <n v="0"/>
  </r>
  <r>
    <n v="102"/>
    <x v="101"/>
    <n v="8"/>
    <x v="8"/>
    <s v="Carnes frescas"/>
    <s v="CLASE 1.1. CARNES FRESCAS"/>
    <x v="24"/>
    <s v="Aves"/>
    <s v="Alimentarios"/>
    <n v="2024"/>
    <n v="193595"/>
    <s v="€"/>
    <s v="€"/>
    <n v="117"/>
    <s v="Total valor económico (114+115+116)"/>
    <x v="3"/>
    <n v="2023"/>
    <n v="230485"/>
    <n v="-36890"/>
  </r>
  <r>
    <n v="103"/>
    <x v="102"/>
    <n v="8"/>
    <x v="8"/>
    <s v="Carnes frescas"/>
    <s v="CLASE 1.1. CARNES FRESCAS"/>
    <x v="2"/>
    <s v="Vacuno"/>
    <s v="Alimentarios"/>
    <n v="2024"/>
    <n v="0"/>
    <s v="€"/>
    <s v="€"/>
    <n v="114"/>
    <s v="Mercado en España"/>
    <x v="0"/>
    <n v="2023"/>
    <n v="0"/>
    <n v="0"/>
  </r>
  <r>
    <n v="103"/>
    <x v="102"/>
    <n v="8"/>
    <x v="8"/>
    <s v="Carnes frescas"/>
    <s v="CLASE 1.1. CARNES FRESCAS"/>
    <x v="2"/>
    <s v="Vacuno"/>
    <s v="Alimentarios"/>
    <n v="2024"/>
    <n v="0"/>
    <s v="€"/>
    <s v="€"/>
    <n v="115"/>
    <s v="Mercado en la UE"/>
    <x v="1"/>
    <n v="2023"/>
    <n v="0"/>
    <n v="0"/>
  </r>
  <r>
    <n v="103"/>
    <x v="102"/>
    <n v="8"/>
    <x v="8"/>
    <s v="Carnes frescas"/>
    <s v="CLASE 1.1. CARNES FRESCAS"/>
    <x v="2"/>
    <s v="Vacuno"/>
    <s v="Alimentarios"/>
    <n v="2024"/>
    <n v="0"/>
    <s v="€"/>
    <s v="€"/>
    <n v="116"/>
    <s v="Mercado en Terceros países"/>
    <x v="2"/>
    <n v="2023"/>
    <n v="0"/>
    <n v="0"/>
  </r>
  <r>
    <n v="103"/>
    <x v="102"/>
    <n v="8"/>
    <x v="8"/>
    <s v="Carnes frescas"/>
    <s v="CLASE 1.1. CARNES FRESCAS"/>
    <x v="2"/>
    <s v="Vacuno"/>
    <s v="Alimentarios"/>
    <n v="2024"/>
    <n v="0"/>
    <s v="€"/>
    <s v="€"/>
    <n v="117"/>
    <s v="Total valor económico (114+115+116)"/>
    <x v="3"/>
    <n v="2023"/>
    <n v="0"/>
    <n v="0"/>
  </r>
  <r>
    <n v="104"/>
    <x v="103"/>
    <n v="8"/>
    <x v="8"/>
    <s v="Productos cárnicos"/>
    <s v="CLASE 1.2. PRODUCTOS CÁRNICOS"/>
    <x v="17"/>
    <s v="Embutidos"/>
    <s v="Alimentarios"/>
    <n v="2024"/>
    <n v="2115177.5699999998"/>
    <s v="€"/>
    <s v="€"/>
    <n v="114"/>
    <s v="Mercado en España"/>
    <x v="0"/>
    <n v="2023"/>
    <n v="2860124.9775999999"/>
    <n v="-744947.40760000004"/>
  </r>
  <r>
    <n v="104"/>
    <x v="103"/>
    <n v="8"/>
    <x v="8"/>
    <s v="Productos cárnicos"/>
    <s v="CLASE 1.2. PRODUCTOS CÁRNICOS"/>
    <x v="17"/>
    <s v="Embutidos"/>
    <s v="Alimentarios"/>
    <n v="2024"/>
    <n v="642550.69999999995"/>
    <s v="€"/>
    <s v="€"/>
    <n v="115"/>
    <s v="Mercado en la UE"/>
    <x v="1"/>
    <n v="2023"/>
    <n v="745894.75899999996"/>
    <n v="-103344.05900000001"/>
  </r>
  <r>
    <n v="104"/>
    <x v="103"/>
    <n v="8"/>
    <x v="8"/>
    <s v="Productos cárnicos"/>
    <s v="CLASE 1.2. PRODUCTOS CÁRNICOS"/>
    <x v="17"/>
    <s v="Embutidos"/>
    <s v="Alimentarios"/>
    <n v="2024"/>
    <n v="4918.1000000000004"/>
    <s v="€"/>
    <s v="€"/>
    <n v="116"/>
    <s v="Mercado en Terceros países"/>
    <x v="2"/>
    <n v="2023"/>
    <n v="190131.03520000001"/>
    <n v="-185212.93520000001"/>
  </r>
  <r>
    <n v="104"/>
    <x v="103"/>
    <n v="8"/>
    <x v="8"/>
    <s v="Productos cárnicos"/>
    <s v="CLASE 1.2. PRODUCTOS CÁRNICOS"/>
    <x v="17"/>
    <s v="Embutidos"/>
    <s v="Alimentarios"/>
    <n v="2024"/>
    <n v="2762646.37"/>
    <s v="€"/>
    <s v="€"/>
    <n v="117"/>
    <s v="Total valor económico (114+115+116)"/>
    <x v="3"/>
    <n v="2023"/>
    <n v="3796150.7718000002"/>
    <n v="-1033504.4018000001"/>
  </r>
  <r>
    <n v="105"/>
    <x v="104"/>
    <n v="8"/>
    <x v="8"/>
    <s v="Frutas y hortalizas"/>
    <s v="CLASE 1.6. FRUTAS, HORTALIZAS Y CEREALES FRESCOS O TRANSFORMADOS"/>
    <x v="3"/>
    <s v="Hortalizas"/>
    <s v="Alimentarios"/>
    <n v="2024"/>
    <n v="2700000"/>
    <s v="€"/>
    <s v="€"/>
    <n v="114"/>
    <s v="Mercado en España"/>
    <x v="0"/>
    <n v="2023"/>
    <n v="2625000"/>
    <n v="75000"/>
  </r>
  <r>
    <n v="105"/>
    <x v="104"/>
    <n v="8"/>
    <x v="8"/>
    <s v="Frutas y hortalizas"/>
    <s v="CLASE 1.6. FRUTAS, HORTALIZAS Y CEREALES FRESCOS O TRANSFORMADOS"/>
    <x v="3"/>
    <s v="Hortalizas"/>
    <s v="Alimentarios"/>
    <n v="2024"/>
    <n v="0"/>
    <s v="€"/>
    <s v="€"/>
    <n v="115"/>
    <s v="Mercado en la UE"/>
    <x v="1"/>
    <n v="2023"/>
    <n v="0"/>
    <n v="0"/>
  </r>
  <r>
    <n v="105"/>
    <x v="104"/>
    <n v="8"/>
    <x v="8"/>
    <s v="Frutas y hortalizas"/>
    <s v="CLASE 1.6. FRUTAS, HORTALIZAS Y CEREALES FRESCOS O TRANSFORMADOS"/>
    <x v="3"/>
    <s v="Hortalizas"/>
    <s v="Alimentarios"/>
    <n v="2024"/>
    <n v="0"/>
    <s v="€"/>
    <s v="€"/>
    <n v="116"/>
    <s v="Mercado en Terceros países"/>
    <x v="2"/>
    <n v="2023"/>
    <n v="0"/>
    <n v="0"/>
  </r>
  <r>
    <n v="105"/>
    <x v="104"/>
    <n v="8"/>
    <x v="8"/>
    <s v="Frutas y hortalizas"/>
    <s v="CLASE 1.6. FRUTAS, HORTALIZAS Y CEREALES FRESCOS O TRANSFORMADOS"/>
    <x v="3"/>
    <s v="Hortalizas"/>
    <s v="Alimentarios"/>
    <n v="2024"/>
    <n v="2700000"/>
    <s v="€"/>
    <s v="€"/>
    <n v="117"/>
    <s v="Total valor económico (114+115+116)"/>
    <x v="3"/>
    <n v="2023"/>
    <n v="2625000"/>
    <n v="75000"/>
  </r>
  <r>
    <n v="106"/>
    <x v="105"/>
    <n v="8"/>
    <x v="8"/>
    <s v="Frutas y hortalizas"/>
    <s v="CLASE 1.6. FRUTAS, HORTALIZAS Y CEREALES FRESCOS O TRANSFORMADOS"/>
    <x v="3"/>
    <s v="Hortalizas"/>
    <s v="Alimentarios"/>
    <n v="2024"/>
    <n v="7740"/>
    <s v="€"/>
    <s v="€"/>
    <n v="114"/>
    <s v="Mercado en España"/>
    <x v="0"/>
    <n v="2023"/>
    <n v="20956"/>
    <n v="-13216"/>
  </r>
  <r>
    <n v="106"/>
    <x v="105"/>
    <n v="8"/>
    <x v="8"/>
    <s v="Frutas y hortalizas"/>
    <s v="CLASE 1.6. FRUTAS, HORTALIZAS Y CEREALES FRESCOS O TRANSFORMADOS"/>
    <x v="3"/>
    <s v="Hortalizas"/>
    <s v="Alimentarios"/>
    <n v="2024"/>
    <n v="0"/>
    <s v="€"/>
    <s v="€"/>
    <n v="115"/>
    <s v="Mercado en la UE"/>
    <x v="1"/>
    <n v="2023"/>
    <n v="0"/>
    <n v="0"/>
  </r>
  <r>
    <n v="106"/>
    <x v="105"/>
    <n v="8"/>
    <x v="8"/>
    <s v="Frutas y hortalizas"/>
    <s v="CLASE 1.6. FRUTAS, HORTALIZAS Y CEREALES FRESCOS O TRANSFORMADOS"/>
    <x v="3"/>
    <s v="Hortalizas"/>
    <s v="Alimentarios"/>
    <n v="2024"/>
    <n v="0"/>
    <s v="€"/>
    <s v="€"/>
    <n v="116"/>
    <s v="Mercado en Terceros países"/>
    <x v="2"/>
    <n v="2023"/>
    <n v="0"/>
    <n v="0"/>
  </r>
  <r>
    <n v="106"/>
    <x v="105"/>
    <n v="8"/>
    <x v="8"/>
    <s v="Frutas y hortalizas"/>
    <s v="CLASE 1.6. FRUTAS, HORTALIZAS Y CEREALES FRESCOS O TRANSFORMADOS"/>
    <x v="3"/>
    <s v="Hortalizas"/>
    <s v="Alimentarios"/>
    <n v="2024"/>
    <n v="7740"/>
    <s v="€"/>
    <s v="€"/>
    <n v="117"/>
    <s v="Total valor económico (114+115+116)"/>
    <x v="3"/>
    <n v="2023"/>
    <n v="20956"/>
    <n v="-13216"/>
  </r>
  <r>
    <n v="107"/>
    <x v="106"/>
    <n v="8"/>
    <x v="8"/>
    <s v="Frutas y hortalizas"/>
    <s v="CLASE 1.6. FRUTAS, HORTALIZAS Y CEREALES FRESCOS O TRANSFORMADOS"/>
    <x v="19"/>
    <s v="Frutos secos"/>
    <s v="Alimentarios"/>
    <n v="2024"/>
    <n v="2071309.6"/>
    <s v="€"/>
    <s v="€"/>
    <n v="114"/>
    <s v="Mercado en España"/>
    <x v="0"/>
    <n v="2023"/>
    <n v="1843563"/>
    <n v="227746.60000000009"/>
  </r>
  <r>
    <n v="107"/>
    <x v="106"/>
    <n v="8"/>
    <x v="8"/>
    <s v="Frutas y hortalizas"/>
    <s v="CLASE 1.6. FRUTAS, HORTALIZAS Y CEREALES FRESCOS O TRANSFORMADOS"/>
    <x v="19"/>
    <s v="Frutos secos"/>
    <s v="Alimentarios"/>
    <n v="2024"/>
    <n v="0"/>
    <s v="€"/>
    <s v="€"/>
    <n v="115"/>
    <s v="Mercado en la UE"/>
    <x v="1"/>
    <n v="2023"/>
    <n v="0"/>
    <n v="0"/>
  </r>
  <r>
    <n v="107"/>
    <x v="106"/>
    <n v="8"/>
    <x v="8"/>
    <s v="Frutas y hortalizas"/>
    <s v="CLASE 1.6. FRUTAS, HORTALIZAS Y CEREALES FRESCOS O TRANSFORMADOS"/>
    <x v="19"/>
    <s v="Frutos secos"/>
    <s v="Alimentarios"/>
    <n v="2024"/>
    <n v="0"/>
    <s v="€"/>
    <s v="€"/>
    <n v="116"/>
    <s v="Mercado en Terceros países"/>
    <x v="2"/>
    <n v="2023"/>
    <n v="0"/>
    <n v="0"/>
  </r>
  <r>
    <n v="107"/>
    <x v="106"/>
    <n v="8"/>
    <x v="8"/>
    <s v="Frutas y hortalizas"/>
    <s v="CLASE 1.6. FRUTAS, HORTALIZAS Y CEREALES FRESCOS O TRANSFORMADOS"/>
    <x v="19"/>
    <s v="Frutos secos"/>
    <s v="Alimentarios"/>
    <n v="2024"/>
    <n v="2071309.6"/>
    <s v="€"/>
    <s v="€"/>
    <n v="117"/>
    <s v="Total valor económico (114+115+116)"/>
    <x v="3"/>
    <n v="2023"/>
    <n v="1843563"/>
    <n v="227746.60000000009"/>
  </r>
  <r>
    <n v="108"/>
    <x v="107"/>
    <n v="8"/>
    <x v="8"/>
    <s v="Frutas y hortalizas"/>
    <s v="CLASE 1.6. FRUTAS, HORTALIZAS Y CEREALES FRESCOS O TRANSFORMADOS"/>
    <x v="7"/>
    <s v="Frutas"/>
    <s v="Alimentarios"/>
    <n v="2024"/>
    <n v="549037.43999999994"/>
    <s v="€"/>
    <s v="€"/>
    <n v="114"/>
    <s v="Mercado en España"/>
    <x v="0"/>
    <n v="2023"/>
    <n v="412562.2"/>
    <n v="136475.23999999993"/>
  </r>
  <r>
    <n v="108"/>
    <x v="107"/>
    <n v="8"/>
    <x v="8"/>
    <s v="Frutas y hortalizas"/>
    <s v="CLASE 1.6. FRUTAS, HORTALIZAS Y CEREALES FRESCOS O TRANSFORMADOS"/>
    <x v="7"/>
    <s v="Frutas"/>
    <s v="Alimentarios"/>
    <n v="2024"/>
    <n v="0"/>
    <s v="€"/>
    <s v="€"/>
    <n v="115"/>
    <s v="Mercado en la UE"/>
    <x v="1"/>
    <n v="2023"/>
    <n v="0"/>
    <n v="0"/>
  </r>
  <r>
    <n v="108"/>
    <x v="107"/>
    <n v="8"/>
    <x v="8"/>
    <s v="Frutas y hortalizas"/>
    <s v="CLASE 1.6. FRUTAS, HORTALIZAS Y CEREALES FRESCOS O TRANSFORMADOS"/>
    <x v="7"/>
    <s v="Frutas"/>
    <s v="Alimentarios"/>
    <n v="2024"/>
    <n v="0"/>
    <s v="€"/>
    <s v="€"/>
    <n v="116"/>
    <s v="Mercado en Terceros países"/>
    <x v="2"/>
    <n v="2023"/>
    <n v="0"/>
    <n v="0"/>
  </r>
  <r>
    <n v="108"/>
    <x v="107"/>
    <n v="8"/>
    <x v="8"/>
    <s v="Frutas y hortalizas"/>
    <s v="CLASE 1.6. FRUTAS, HORTALIZAS Y CEREALES FRESCOS O TRANSFORMADOS"/>
    <x v="7"/>
    <s v="Frutas"/>
    <s v="Alimentarios"/>
    <n v="2024"/>
    <n v="549037.43999999994"/>
    <s v="€"/>
    <s v="€"/>
    <n v="117"/>
    <s v="Total valor económico (114+115+116)"/>
    <x v="3"/>
    <n v="2023"/>
    <n v="412562.2"/>
    <n v="136475.23999999993"/>
  </r>
  <r>
    <n v="109"/>
    <x v="108"/>
    <n v="8"/>
    <x v="8"/>
    <s v="Frutas y hortalizas"/>
    <s v="CLASE 1.6. FRUTAS, HORTALIZAS Y CEREALES FRESCOS O TRANSFORMADOS"/>
    <x v="7"/>
    <s v="Frutas"/>
    <s v="Alimentarios"/>
    <n v="2024"/>
    <n v="172533"/>
    <s v="€"/>
    <s v="€"/>
    <n v="114"/>
    <s v="Mercado en España"/>
    <x v="0"/>
    <n v="2023"/>
    <n v="145672.79999999999"/>
    <n v="26860.200000000012"/>
  </r>
  <r>
    <n v="109"/>
    <x v="108"/>
    <n v="8"/>
    <x v="8"/>
    <s v="Frutas y hortalizas"/>
    <s v="CLASE 1.6. FRUTAS, HORTALIZAS Y CEREALES FRESCOS O TRANSFORMADOS"/>
    <x v="7"/>
    <s v="Frutas"/>
    <s v="Alimentarios"/>
    <n v="2024"/>
    <n v="0"/>
    <s v="€"/>
    <s v="€"/>
    <n v="115"/>
    <s v="Mercado en la UE"/>
    <x v="1"/>
    <n v="2023"/>
    <n v="0"/>
    <n v="0"/>
  </r>
  <r>
    <n v="109"/>
    <x v="108"/>
    <n v="8"/>
    <x v="8"/>
    <s v="Frutas y hortalizas"/>
    <s v="CLASE 1.6. FRUTAS, HORTALIZAS Y CEREALES FRESCOS O TRANSFORMADOS"/>
    <x v="7"/>
    <s v="Frutas"/>
    <s v="Alimentarios"/>
    <n v="2024"/>
    <n v="0"/>
    <s v="€"/>
    <s v="€"/>
    <n v="116"/>
    <s v="Mercado en Terceros países"/>
    <x v="2"/>
    <n v="2023"/>
    <n v="0"/>
    <n v="0"/>
  </r>
  <r>
    <n v="109"/>
    <x v="108"/>
    <n v="8"/>
    <x v="8"/>
    <s v="Frutas y hortalizas"/>
    <s v="CLASE 1.6. FRUTAS, HORTALIZAS Y CEREALES FRESCOS O TRANSFORMADOS"/>
    <x v="7"/>
    <s v="Frutas"/>
    <s v="Alimentarios"/>
    <n v="2024"/>
    <n v="172533"/>
    <s v="€"/>
    <s v="€"/>
    <n v="117"/>
    <s v="Total valor económico (114+115+116)"/>
    <x v="3"/>
    <n v="2023"/>
    <n v="145672.79999999999"/>
    <n v="26860.200000000012"/>
  </r>
  <r>
    <n v="110"/>
    <x v="109"/>
    <n v="8"/>
    <x v="8"/>
    <s v="Frutas y hortalizas"/>
    <s v="CLASE 1.6. FRUTAS, HORTALIZAS Y CEREALES FRESCOS O TRANSFORMADOS"/>
    <x v="7"/>
    <s v="Frutas"/>
    <s v="Alimentarios"/>
    <n v="2024"/>
    <n v="59786298"/>
    <s v="€"/>
    <s v="€"/>
    <n v="114"/>
    <s v="Mercado en España"/>
    <x v="0"/>
    <n v="2023"/>
    <n v="1399189.4"/>
    <n v="58387108.600000001"/>
  </r>
  <r>
    <n v="110"/>
    <x v="109"/>
    <n v="8"/>
    <x v="8"/>
    <s v="Frutas y hortalizas"/>
    <s v="CLASE 1.6. FRUTAS, HORTALIZAS Y CEREALES FRESCOS O TRANSFORMADOS"/>
    <x v="7"/>
    <s v="Frutas"/>
    <s v="Alimentarios"/>
    <n v="2024"/>
    <n v="47262.6"/>
    <s v="€"/>
    <s v="€"/>
    <n v="115"/>
    <s v="Mercado en la UE"/>
    <x v="1"/>
    <n v="2023"/>
    <n v="69652.600000000006"/>
    <n v="-22390.000000000007"/>
  </r>
  <r>
    <n v="110"/>
    <x v="109"/>
    <n v="8"/>
    <x v="8"/>
    <s v="Frutas y hortalizas"/>
    <s v="CLASE 1.6. FRUTAS, HORTALIZAS Y CEREALES FRESCOS O TRANSFORMADOS"/>
    <x v="7"/>
    <s v="Frutas"/>
    <s v="Alimentarios"/>
    <n v="2024"/>
    <n v="770942.7"/>
    <s v="€"/>
    <s v="€"/>
    <n v="116"/>
    <s v="Mercado en Terceros países"/>
    <x v="2"/>
    <n v="2023"/>
    <n v="1026747.8"/>
    <n v="-255805.10000000009"/>
  </r>
  <r>
    <n v="110"/>
    <x v="109"/>
    <n v="8"/>
    <x v="8"/>
    <s v="Frutas y hortalizas"/>
    <s v="CLASE 1.6. FRUTAS, HORTALIZAS Y CEREALES FRESCOS O TRANSFORMADOS"/>
    <x v="7"/>
    <s v="Frutas"/>
    <s v="Alimentarios"/>
    <n v="2024"/>
    <n v="60604503.299999997"/>
    <s v="€"/>
    <s v="€"/>
    <n v="117"/>
    <s v="Total valor económico (114+115+116)"/>
    <x v="3"/>
    <n v="2023"/>
    <n v="2495589.7999999998"/>
    <n v="58108913.5"/>
  </r>
  <r>
    <n v="111"/>
    <x v="110"/>
    <n v="8"/>
    <x v="8"/>
    <s v="Frutas y hortalizas"/>
    <s v="CLASE 1.6. FRUTAS, HORTALIZAS Y CEREALES FRESCOS O TRANSFORMADOS"/>
    <x v="10"/>
    <s v="Legumbres"/>
    <s v="Alimentarios"/>
    <n v="2024"/>
    <n v="29568"/>
    <s v="€"/>
    <s v="€"/>
    <n v="114"/>
    <s v="Mercado en España"/>
    <x v="0"/>
    <n v="2023"/>
    <n v="32340"/>
    <n v="-2772"/>
  </r>
  <r>
    <n v="111"/>
    <x v="110"/>
    <n v="8"/>
    <x v="8"/>
    <s v="Frutas y hortalizas"/>
    <s v="CLASE 1.6. FRUTAS, HORTALIZAS Y CEREALES FRESCOS O TRANSFORMADOS"/>
    <x v="10"/>
    <s v="Legumbres"/>
    <s v="Alimentarios"/>
    <n v="2024"/>
    <n v="0"/>
    <s v="€"/>
    <s v="€"/>
    <n v="115"/>
    <s v="Mercado en la UE"/>
    <x v="1"/>
    <n v="2023"/>
    <n v="0"/>
    <n v="0"/>
  </r>
  <r>
    <n v="111"/>
    <x v="110"/>
    <n v="8"/>
    <x v="8"/>
    <s v="Frutas y hortalizas"/>
    <s v="CLASE 1.6. FRUTAS, HORTALIZAS Y CEREALES FRESCOS O TRANSFORMADOS"/>
    <x v="10"/>
    <s v="Legumbres"/>
    <s v="Alimentarios"/>
    <n v="2024"/>
    <n v="0"/>
    <s v="€"/>
    <s v="€"/>
    <n v="116"/>
    <s v="Mercado en Terceros países"/>
    <x v="2"/>
    <n v="2023"/>
    <n v="0"/>
    <n v="0"/>
  </r>
  <r>
    <n v="111"/>
    <x v="110"/>
    <n v="8"/>
    <x v="8"/>
    <s v="Frutas y hortalizas"/>
    <s v="CLASE 1.6. FRUTAS, HORTALIZAS Y CEREALES FRESCOS O TRANSFORMADOS"/>
    <x v="10"/>
    <s v="Legumbres"/>
    <s v="Alimentarios"/>
    <n v="2024"/>
    <n v="29568"/>
    <s v="€"/>
    <s v="€"/>
    <n v="117"/>
    <s v="Total valor económico (114+115+116)"/>
    <x v="3"/>
    <n v="2023"/>
    <n v="32340"/>
    <n v="-2772"/>
  </r>
  <r>
    <n v="112"/>
    <x v="111"/>
    <n v="8"/>
    <x v="8"/>
    <s v="Frutas y hortalizas"/>
    <s v="CLASE 1.6. FRUTAS, HORTALIZAS Y CEREALES FRESCOS O TRANSFORMADOS"/>
    <x v="10"/>
    <s v="Legumbres"/>
    <s v="Alimentarios"/>
    <n v="2024"/>
    <n v="66768"/>
    <s v="€"/>
    <s v="€"/>
    <n v="114"/>
    <s v="Mercado en España"/>
    <x v="0"/>
    <n v="2023"/>
    <n v="80703"/>
    <n v="-13935"/>
  </r>
  <r>
    <n v="112"/>
    <x v="111"/>
    <n v="8"/>
    <x v="8"/>
    <s v="Frutas y hortalizas"/>
    <s v="CLASE 1.6. FRUTAS, HORTALIZAS Y CEREALES FRESCOS O TRANSFORMADOS"/>
    <x v="10"/>
    <s v="Legumbres"/>
    <s v="Alimentarios"/>
    <n v="2024"/>
    <n v="0"/>
    <s v="€"/>
    <s v="€"/>
    <n v="115"/>
    <s v="Mercado en la UE"/>
    <x v="1"/>
    <n v="2023"/>
    <n v="0"/>
    <n v="0"/>
  </r>
  <r>
    <n v="112"/>
    <x v="111"/>
    <n v="8"/>
    <x v="8"/>
    <s v="Frutas y hortalizas"/>
    <s v="CLASE 1.6. FRUTAS, HORTALIZAS Y CEREALES FRESCOS O TRANSFORMADOS"/>
    <x v="10"/>
    <s v="Legumbres"/>
    <s v="Alimentarios"/>
    <n v="2024"/>
    <n v="0"/>
    <s v="€"/>
    <s v="€"/>
    <n v="116"/>
    <s v="Mercado en Terceros países"/>
    <x v="2"/>
    <n v="2023"/>
    <n v="0"/>
    <n v="0"/>
  </r>
  <r>
    <n v="112"/>
    <x v="111"/>
    <n v="8"/>
    <x v="8"/>
    <s v="Frutas y hortalizas"/>
    <s v="CLASE 1.6. FRUTAS, HORTALIZAS Y CEREALES FRESCOS O TRANSFORMADOS"/>
    <x v="10"/>
    <s v="Legumbres"/>
    <s v="Alimentarios"/>
    <n v="2024"/>
    <n v="66768"/>
    <s v="€"/>
    <s v="€"/>
    <n v="117"/>
    <s v="Total valor económico (114+115+116)"/>
    <x v="3"/>
    <n v="2023"/>
    <n v="80703"/>
    <n v="-13935"/>
  </r>
  <r>
    <n v="113"/>
    <x v="112"/>
    <n v="8"/>
    <x v="8"/>
    <s v="Aceites"/>
    <s v="CLASE 1.5. ACEITES Y GRASAS"/>
    <x v="20"/>
    <s v="Mantequilla"/>
    <s v="Alimentarios"/>
    <n v="2024"/>
    <n v="4894124.5351999998"/>
    <s v="€"/>
    <s v="€"/>
    <n v="114"/>
    <s v="Mercado en España"/>
    <x v="0"/>
    <n v="2023"/>
    <n v="4927429.0975000001"/>
    <n v="-33304.56230000034"/>
  </r>
  <r>
    <n v="113"/>
    <x v="112"/>
    <n v="8"/>
    <x v="8"/>
    <s v="Aceites"/>
    <s v="CLASE 1.5. ACEITES Y GRASAS"/>
    <x v="20"/>
    <s v="Mantequilla"/>
    <s v="Alimentarios"/>
    <n v="2024"/>
    <n v="0"/>
    <s v="€"/>
    <s v="€"/>
    <n v="115"/>
    <s v="Mercado en la UE"/>
    <x v="1"/>
    <n v="2023"/>
    <n v="0"/>
    <n v="0"/>
  </r>
  <r>
    <n v="113"/>
    <x v="112"/>
    <n v="8"/>
    <x v="8"/>
    <s v="Aceites"/>
    <s v="CLASE 1.5. ACEITES Y GRASAS"/>
    <x v="20"/>
    <s v="Mantequilla"/>
    <s v="Alimentarios"/>
    <n v="2024"/>
    <n v="99879.84"/>
    <s v="€"/>
    <s v="€"/>
    <n v="116"/>
    <s v="Mercado en Terceros países"/>
    <x v="2"/>
    <n v="2023"/>
    <n v="129872.625"/>
    <n v="-29992.785000000003"/>
  </r>
  <r>
    <n v="113"/>
    <x v="112"/>
    <n v="8"/>
    <x v="8"/>
    <s v="Aceites"/>
    <s v="CLASE 1.5. ACEITES Y GRASAS"/>
    <x v="20"/>
    <s v="Mantequilla"/>
    <s v="Alimentarios"/>
    <n v="2024"/>
    <n v="4994004.3751999997"/>
    <s v="€"/>
    <s v="€"/>
    <n v="117"/>
    <s v="Total valor económico (114+115+116)"/>
    <x v="3"/>
    <n v="2023"/>
    <n v="5057301.7225000001"/>
    <n v="-63297.347300000489"/>
  </r>
  <r>
    <n v="114"/>
    <x v="113"/>
    <n v="8"/>
    <x v="8"/>
    <s v="Productos de panadería…"/>
    <s v="CLASE 2.3. PRODUCTOS DE PANADERÍA, PASTELERÍA, REPOSTERÍA Y GALLETERÍA"/>
    <x v="14"/>
    <s v="Panes"/>
    <s v="Alimentarios"/>
    <n v="2024"/>
    <n v="3164547.9"/>
    <s v="€"/>
    <s v="€"/>
    <n v="114"/>
    <s v="Mercado en España"/>
    <x v="0"/>
    <n v="2023"/>
    <n v="3436560"/>
    <n v="-272012.10000000009"/>
  </r>
  <r>
    <n v="114"/>
    <x v="113"/>
    <n v="8"/>
    <x v="8"/>
    <s v="Productos de panadería…"/>
    <s v="CLASE 2.3. PRODUCTOS DE PANADERÍA, PASTELERÍA, REPOSTERÍA Y GALLETERÍA"/>
    <x v="14"/>
    <s v="Panes"/>
    <s v="Alimentarios"/>
    <n v="2024"/>
    <n v="0"/>
    <s v="€"/>
    <s v="€"/>
    <n v="115"/>
    <s v="Mercado en la UE"/>
    <x v="1"/>
    <n v="2023"/>
    <n v="0"/>
    <n v="0"/>
  </r>
  <r>
    <n v="114"/>
    <x v="113"/>
    <n v="8"/>
    <x v="8"/>
    <s v="Productos de panadería…"/>
    <s v="CLASE 2.3. PRODUCTOS DE PANADERÍA, PASTELERÍA, REPOSTERÍA Y GALLETERÍA"/>
    <x v="14"/>
    <s v="Panes"/>
    <s v="Alimentarios"/>
    <n v="2024"/>
    <n v="0"/>
    <s v="€"/>
    <s v="€"/>
    <n v="116"/>
    <s v="Mercado en Terceros países"/>
    <x v="2"/>
    <n v="2023"/>
    <n v="0"/>
    <n v="0"/>
  </r>
  <r>
    <n v="114"/>
    <x v="113"/>
    <n v="8"/>
    <x v="8"/>
    <s v="Productos de panadería…"/>
    <s v="CLASE 2.3. PRODUCTOS DE PANADERÍA, PASTELERÍA, REPOSTERÍA Y GALLETERÍA"/>
    <x v="14"/>
    <s v="Panes"/>
    <s v="Alimentarios"/>
    <n v="2024"/>
    <n v="3164547.9"/>
    <s v="€"/>
    <s v="€"/>
    <n v="117"/>
    <s v="Total valor económico (114+115+116)"/>
    <x v="3"/>
    <n v="2023"/>
    <n v="3436560"/>
    <n v="-272012.10000000009"/>
  </r>
  <r>
    <n v="115"/>
    <x v="114"/>
    <n v="8"/>
    <x v="8"/>
    <s v="Productos de panadería…"/>
    <s v="CLASE 2.3. PRODUCTOS DE PANADERÍA, PASTELERÍA, REPOSTERÍA Y GALLETERÍA"/>
    <x v="25"/>
    <s v="Turrones"/>
    <s v="Alimentarios"/>
    <n v="2024"/>
    <n v="2087377.648"/>
    <s v="€"/>
    <s v="€"/>
    <n v="114"/>
    <s v="Mercado en España"/>
    <x v="0"/>
    <n v="2023"/>
    <n v="2553590"/>
    <n v="-466212.35199999996"/>
  </r>
  <r>
    <n v="115"/>
    <x v="114"/>
    <n v="8"/>
    <x v="8"/>
    <s v="Productos de panadería…"/>
    <s v="CLASE 2.3. PRODUCTOS DE PANADERÍA, PASTELERÍA, REPOSTERÍA Y GALLETERÍA"/>
    <x v="25"/>
    <s v="Turrones"/>
    <s v="Alimentarios"/>
    <n v="2024"/>
    <n v="5511.6"/>
    <s v="€"/>
    <s v="€"/>
    <n v="115"/>
    <s v="Mercado en la UE"/>
    <x v="1"/>
    <n v="2023"/>
    <n v="5741.8"/>
    <n v="-230.19999999999982"/>
  </r>
  <r>
    <n v="115"/>
    <x v="114"/>
    <n v="8"/>
    <x v="8"/>
    <s v="Productos de panadería…"/>
    <s v="CLASE 2.3. PRODUCTOS DE PANADERÍA, PASTELERÍA, REPOSTERÍA Y GALLETERÍA"/>
    <x v="25"/>
    <s v="Turrones"/>
    <s v="Alimentarios"/>
    <n v="2024"/>
    <n v="363147.076"/>
    <s v="€"/>
    <s v="€"/>
    <n v="116"/>
    <s v="Mercado en Terceros países"/>
    <x v="2"/>
    <n v="2023"/>
    <n v="47445.4"/>
    <n v="315701.67599999998"/>
  </r>
  <r>
    <n v="115"/>
    <x v="114"/>
    <n v="8"/>
    <x v="8"/>
    <s v="Productos de panadería…"/>
    <s v="CLASE 2.3. PRODUCTOS DE PANADERÍA, PASTELERÍA, REPOSTERÍA Y GALLETERÍA"/>
    <x v="25"/>
    <s v="Turrones"/>
    <s v="Alimentarios"/>
    <n v="2024"/>
    <n v="2456036.324"/>
    <s v="€"/>
    <s v="€"/>
    <n v="117"/>
    <s v="Total valor económico (114+115+116)"/>
    <x v="3"/>
    <n v="2023"/>
    <n v="2606777.2000000002"/>
    <n v="-150740.87600000016"/>
  </r>
  <r>
    <n v="116"/>
    <x v="115"/>
    <n v="8"/>
    <x v="8"/>
    <s v="Quesos"/>
    <s v="CLASE 1.3. QUESOS"/>
    <x v="5"/>
    <s v="Quesos"/>
    <s v="Alimentarios"/>
    <n v="2024"/>
    <n v="991773"/>
    <s v="€"/>
    <s v="€"/>
    <n v="114"/>
    <s v="Mercado en España"/>
    <x v="0"/>
    <n v="2023"/>
    <n v="997444.70279999997"/>
    <n v="-5671.70279999997"/>
  </r>
  <r>
    <n v="116"/>
    <x v="115"/>
    <n v="8"/>
    <x v="8"/>
    <s v="Quesos"/>
    <s v="CLASE 1.3. QUESOS"/>
    <x v="5"/>
    <s v="Quesos"/>
    <s v="Alimentarios"/>
    <n v="2024"/>
    <n v="1895915.5020000001"/>
    <s v="€"/>
    <s v="€"/>
    <n v="115"/>
    <s v="Mercado en la UE"/>
    <x v="1"/>
    <n v="2023"/>
    <n v="1584014.3865"/>
    <n v="311901.11550000007"/>
  </r>
  <r>
    <n v="116"/>
    <x v="115"/>
    <n v="8"/>
    <x v="8"/>
    <s v="Quesos"/>
    <s v="CLASE 1.3. QUESOS"/>
    <x v="5"/>
    <s v="Quesos"/>
    <s v="Alimentarios"/>
    <n v="2024"/>
    <n v="39991.036"/>
    <s v="€"/>
    <s v="€"/>
    <n v="116"/>
    <s v="Mercado en Terceros países"/>
    <x v="2"/>
    <n v="2023"/>
    <n v="38889.477899999998"/>
    <n v="1101.558100000002"/>
  </r>
  <r>
    <n v="116"/>
    <x v="115"/>
    <n v="8"/>
    <x v="8"/>
    <s v="Quesos"/>
    <s v="CLASE 1.3. QUESOS"/>
    <x v="5"/>
    <s v="Quesos"/>
    <s v="Alimentarios"/>
    <n v="2024"/>
    <n v="2927679.5380000002"/>
    <s v="€"/>
    <s v="€"/>
    <n v="117"/>
    <s v="Total valor económico (114+115+116)"/>
    <x v="3"/>
    <n v="2023"/>
    <n v="2620348.5671999999"/>
    <n v="307330.97080000024"/>
  </r>
  <r>
    <n v="117"/>
    <x v="116"/>
    <n v="10"/>
    <x v="9"/>
    <s v="Aceites"/>
    <s v="CLASE 1.5. ACEITES Y GRASAS"/>
    <x v="6"/>
    <s v="Aceites Oli. Vírgen Extra"/>
    <s v="Alimentarios"/>
    <n v="2024"/>
    <n v="121030"/>
    <s v="€"/>
    <s v="€"/>
    <n v="114"/>
    <s v="Mercado en España"/>
    <x v="0"/>
    <n v="2023"/>
    <n v="136644"/>
    <n v="-15614"/>
  </r>
  <r>
    <n v="117"/>
    <x v="116"/>
    <n v="10"/>
    <x v="9"/>
    <s v="Aceites"/>
    <s v="CLASE 1.5. ACEITES Y GRASAS"/>
    <x v="6"/>
    <s v="Aceites Oli. Vírgen Extra"/>
    <s v="Alimentarios"/>
    <n v="2024"/>
    <n v="0"/>
    <s v="€"/>
    <s v="€"/>
    <n v="115"/>
    <s v="Mercado en la UE"/>
    <x v="1"/>
    <n v="2023"/>
    <n v="0"/>
    <n v="0"/>
  </r>
  <r>
    <n v="117"/>
    <x v="116"/>
    <n v="10"/>
    <x v="9"/>
    <s v="Aceites"/>
    <s v="CLASE 1.5. ACEITES Y GRASAS"/>
    <x v="6"/>
    <s v="Aceites Oli. Vírgen Extra"/>
    <s v="Alimentarios"/>
    <n v="2024"/>
    <n v="0"/>
    <s v="€"/>
    <s v="€"/>
    <n v="116"/>
    <s v="Mercado en Terceros países"/>
    <x v="2"/>
    <n v="2023"/>
    <n v="0"/>
    <n v="0"/>
  </r>
  <r>
    <n v="117"/>
    <x v="116"/>
    <n v="10"/>
    <x v="9"/>
    <s v="Aceites"/>
    <s v="CLASE 1.5. ACEITES Y GRASAS"/>
    <x v="6"/>
    <s v="Aceites Oli. Vírgen Extra"/>
    <s v="Alimentarios"/>
    <n v="2024"/>
    <n v="121030"/>
    <s v="€"/>
    <s v="€"/>
    <n v="117"/>
    <s v="Total valor económico (114+115+116)"/>
    <x v="3"/>
    <n v="2023"/>
    <n v="136644"/>
    <n v="-15614"/>
  </r>
  <r>
    <n v="118"/>
    <x v="117"/>
    <n v="10"/>
    <x v="9"/>
    <s v="Aceites"/>
    <s v="CLASE 1.5. ACEITES Y GRASAS"/>
    <x v="6"/>
    <s v="Aceites Oli. Vírgen Extra"/>
    <s v="Alimentarios"/>
    <n v="2024"/>
    <n v="294170"/>
    <s v="€"/>
    <s v="€"/>
    <n v="114"/>
    <s v="Mercado en España"/>
    <x v="0"/>
    <n v="2023"/>
    <n v="378978.3"/>
    <n v="-84808.299999999988"/>
  </r>
  <r>
    <n v="118"/>
    <x v="117"/>
    <n v="10"/>
    <x v="9"/>
    <s v="Aceites"/>
    <s v="CLASE 1.5. ACEITES Y GRASAS"/>
    <x v="6"/>
    <s v="Aceites Oli. Vírgen Extra"/>
    <s v="Alimentarios"/>
    <n v="2024"/>
    <n v="24230"/>
    <s v="€"/>
    <s v="€"/>
    <n v="115"/>
    <s v="Mercado en la UE"/>
    <x v="1"/>
    <n v="2023"/>
    <n v="0"/>
    <n v="24230"/>
  </r>
  <r>
    <n v="118"/>
    <x v="117"/>
    <n v="10"/>
    <x v="9"/>
    <s v="Aceites"/>
    <s v="CLASE 1.5. ACEITES Y GRASAS"/>
    <x v="6"/>
    <s v="Aceites Oli. Vírgen Extra"/>
    <s v="Alimentarios"/>
    <n v="2024"/>
    <n v="18600"/>
    <s v="€"/>
    <s v="€"/>
    <n v="116"/>
    <s v="Mercado en Terceros países"/>
    <x v="2"/>
    <n v="2023"/>
    <n v="0"/>
    <n v="18600"/>
  </r>
  <r>
    <n v="118"/>
    <x v="117"/>
    <n v="10"/>
    <x v="9"/>
    <s v="Aceites"/>
    <s v="CLASE 1.5. ACEITES Y GRASAS"/>
    <x v="6"/>
    <s v="Aceites Oli. Vírgen Extra"/>
    <s v="Alimentarios"/>
    <n v="2024"/>
    <n v="337000"/>
    <s v="€"/>
    <s v="€"/>
    <n v="117"/>
    <s v="Total valor económico (114+115+116)"/>
    <x v="3"/>
    <n v="2023"/>
    <n v="378978.3"/>
    <n v="-41978.299999999988"/>
  </r>
  <r>
    <n v="119"/>
    <x v="118"/>
    <n v="10"/>
    <x v="9"/>
    <s v="Carnes frescas"/>
    <s v="CLASE 1.1. CARNES FRESCAS"/>
    <x v="1"/>
    <s v="Ovino"/>
    <s v="Alimentarios"/>
    <n v="2024"/>
    <n v="2744170"/>
    <s v="€"/>
    <s v="€"/>
    <n v="114"/>
    <s v="Mercado en España"/>
    <x v="0"/>
    <n v="2023"/>
    <n v="2560880"/>
    <n v="183290"/>
  </r>
  <r>
    <n v="119"/>
    <x v="118"/>
    <n v="10"/>
    <x v="9"/>
    <s v="Carnes frescas"/>
    <s v="CLASE 1.1. CARNES FRESCAS"/>
    <x v="1"/>
    <s v="Ovino"/>
    <s v="Alimentarios"/>
    <n v="2024"/>
    <n v="295763"/>
    <s v="€"/>
    <s v="€"/>
    <n v="115"/>
    <s v="Mercado en la UE"/>
    <x v="1"/>
    <n v="2023"/>
    <n v="914400"/>
    <n v="-618637"/>
  </r>
  <r>
    <n v="119"/>
    <x v="118"/>
    <n v="10"/>
    <x v="9"/>
    <s v="Carnes frescas"/>
    <s v="CLASE 1.1. CARNES FRESCAS"/>
    <x v="1"/>
    <s v="Ovino"/>
    <s v="Alimentarios"/>
    <n v="2024"/>
    <n v="9152"/>
    <s v="€"/>
    <s v="€"/>
    <n v="116"/>
    <s v="Mercado en Terceros países"/>
    <x v="2"/>
    <n v="2023"/>
    <n v="36560"/>
    <n v="-27408"/>
  </r>
  <r>
    <n v="119"/>
    <x v="118"/>
    <n v="10"/>
    <x v="9"/>
    <s v="Carnes frescas"/>
    <s v="CLASE 1.1. CARNES FRESCAS"/>
    <x v="1"/>
    <s v="Ovino"/>
    <s v="Alimentarios"/>
    <n v="2024"/>
    <n v="3049085"/>
    <s v="€"/>
    <s v="€"/>
    <n v="117"/>
    <s v="Total valor económico (114+115+116)"/>
    <x v="3"/>
    <n v="2023"/>
    <n v="3511840"/>
    <n v="-462755"/>
  </r>
  <r>
    <n v="120"/>
    <x v="119"/>
    <n v="10"/>
    <x v="9"/>
    <s v="Carnes frescas"/>
    <s v="CLASE 1.1. CARNES FRESCAS"/>
    <x v="2"/>
    <s v="Vacuno"/>
    <s v="Alimentarios"/>
    <n v="2024"/>
    <n v="12676105"/>
    <s v="€"/>
    <s v="€"/>
    <n v="114"/>
    <s v="Mercado en España"/>
    <x v="0"/>
    <n v="2023"/>
    <n v="13596000"/>
    <n v="-919895"/>
  </r>
  <r>
    <n v="120"/>
    <x v="119"/>
    <n v="10"/>
    <x v="9"/>
    <s v="Carnes frescas"/>
    <s v="CLASE 1.1. CARNES FRESCAS"/>
    <x v="2"/>
    <s v="Vacuno"/>
    <s v="Alimentarios"/>
    <n v="2024"/>
    <n v="0"/>
    <s v="€"/>
    <s v="€"/>
    <n v="115"/>
    <s v="Mercado en la UE"/>
    <x v="1"/>
    <n v="2023"/>
    <n v="0"/>
    <n v="0"/>
  </r>
  <r>
    <n v="120"/>
    <x v="119"/>
    <n v="10"/>
    <x v="9"/>
    <s v="Carnes frescas"/>
    <s v="CLASE 1.1. CARNES FRESCAS"/>
    <x v="2"/>
    <s v="Vacuno"/>
    <s v="Alimentarios"/>
    <n v="2024"/>
    <n v="0"/>
    <s v="€"/>
    <s v="€"/>
    <n v="116"/>
    <s v="Mercado en Terceros países"/>
    <x v="2"/>
    <n v="2023"/>
    <n v="0"/>
    <n v="0"/>
  </r>
  <r>
    <n v="120"/>
    <x v="119"/>
    <n v="10"/>
    <x v="9"/>
    <s v="Carnes frescas"/>
    <s v="CLASE 1.1. CARNES FRESCAS"/>
    <x v="2"/>
    <s v="Vacuno"/>
    <s v="Alimentarios"/>
    <n v="2024"/>
    <n v="12676105"/>
    <s v="€"/>
    <s v="€"/>
    <n v="117"/>
    <s v="Total valor económico (114+115+116)"/>
    <x v="3"/>
    <n v="2023"/>
    <n v="13596000"/>
    <n v="-919895"/>
  </r>
  <r>
    <n v="121"/>
    <x v="120"/>
    <n v="10"/>
    <x v="9"/>
    <s v="Otros productos"/>
    <s v="CLASE 1.8. OTROS PRODUCTOS DEL ANEXO I DEL TRATADO"/>
    <x v="26"/>
    <s v="Especias"/>
    <s v="Alimentarios"/>
    <n v="2024"/>
    <n v="10968910"/>
    <s v="€"/>
    <s v="€"/>
    <n v="114"/>
    <s v="Mercado en España"/>
    <x v="0"/>
    <n v="2023"/>
    <n v="5373412.5999999996"/>
    <n v="5595497.4000000004"/>
  </r>
  <r>
    <n v="121"/>
    <x v="120"/>
    <n v="10"/>
    <x v="9"/>
    <s v="Otros productos"/>
    <s v="CLASE 1.8. OTROS PRODUCTOS DEL ANEXO I DEL TRATADO"/>
    <x v="26"/>
    <s v="Especias"/>
    <s v="Alimentarios"/>
    <n v="2024"/>
    <n v="909500"/>
    <s v="€"/>
    <s v="€"/>
    <n v="115"/>
    <s v="Mercado en la UE"/>
    <x v="1"/>
    <n v="2023"/>
    <n v="1136191.2"/>
    <n v="-226691.19999999995"/>
  </r>
  <r>
    <n v="121"/>
    <x v="120"/>
    <n v="10"/>
    <x v="9"/>
    <s v="Otros productos"/>
    <s v="CLASE 1.8. OTROS PRODUCTOS DEL ANEXO I DEL TRATADO"/>
    <x v="26"/>
    <s v="Especias"/>
    <s v="Alimentarios"/>
    <n v="2024"/>
    <n v="306000"/>
    <s v="€"/>
    <s v="€"/>
    <n v="116"/>
    <s v="Mercado en Terceros países"/>
    <x v="2"/>
    <n v="2023"/>
    <n v="1064770.8"/>
    <n v="-758770.8"/>
  </r>
  <r>
    <n v="121"/>
    <x v="120"/>
    <n v="10"/>
    <x v="9"/>
    <s v="Otros productos"/>
    <s v="CLASE 1.8. OTROS PRODUCTOS DEL ANEXO I DEL TRATADO"/>
    <x v="26"/>
    <s v="Especias"/>
    <s v="Alimentarios"/>
    <n v="2024"/>
    <n v="12184410"/>
    <s v="€"/>
    <s v="€"/>
    <n v="117"/>
    <s v="Total valor económico (114+115+116)"/>
    <x v="3"/>
    <n v="2023"/>
    <n v="7574374.5999999996"/>
    <n v="4610035.4000000004"/>
  </r>
  <r>
    <n v="122"/>
    <x v="121"/>
    <n v="10"/>
    <x v="9"/>
    <s v="Frutas y hortalizas"/>
    <s v="CLASE 1.6. FRUTAS, HORTALIZAS Y CEREALES FRESCOS O TRANSFORMADOS"/>
    <x v="7"/>
    <s v="Frutas"/>
    <s v="Alimentarios"/>
    <n v="2024"/>
    <n v="1282630.5"/>
    <s v="€"/>
    <s v="€"/>
    <n v="114"/>
    <s v="Mercado en España"/>
    <x v="0"/>
    <n v="2023"/>
    <n v="4129224.8"/>
    <n v="-2846594.3"/>
  </r>
  <r>
    <n v="122"/>
    <x v="121"/>
    <n v="10"/>
    <x v="9"/>
    <s v="Frutas y hortalizas"/>
    <s v="CLASE 1.6. FRUTAS, HORTALIZAS Y CEREALES FRESCOS O TRANSFORMADOS"/>
    <x v="7"/>
    <s v="Frutas"/>
    <s v="Alimentarios"/>
    <n v="2024"/>
    <n v="177014.25"/>
    <s v="€"/>
    <s v="€"/>
    <n v="115"/>
    <s v="Mercado en la UE"/>
    <x v="1"/>
    <n v="2023"/>
    <n v="906913"/>
    <n v="-729898.75"/>
  </r>
  <r>
    <n v="122"/>
    <x v="121"/>
    <n v="10"/>
    <x v="9"/>
    <s v="Frutas y hortalizas"/>
    <s v="CLASE 1.6. FRUTAS, HORTALIZAS Y CEREALES FRESCOS O TRANSFORMADOS"/>
    <x v="7"/>
    <s v="Frutas"/>
    <s v="Alimentarios"/>
    <n v="2024"/>
    <n v="1091331"/>
    <s v="€"/>
    <s v="€"/>
    <n v="116"/>
    <s v="Mercado en Terceros países"/>
    <x v="2"/>
    <n v="2023"/>
    <n v="1807773.8"/>
    <n v="-716442.8"/>
  </r>
  <r>
    <n v="122"/>
    <x v="121"/>
    <n v="10"/>
    <x v="9"/>
    <s v="Frutas y hortalizas"/>
    <s v="CLASE 1.6. FRUTAS, HORTALIZAS Y CEREALES FRESCOS O TRANSFORMADOS"/>
    <x v="7"/>
    <s v="Frutas"/>
    <s v="Alimentarios"/>
    <n v="2024"/>
    <n v="2550975.75"/>
    <s v="€"/>
    <s v="€"/>
    <n v="117"/>
    <s v="Total valor económico (114+115+116)"/>
    <x v="3"/>
    <n v="2023"/>
    <n v="6843911.5999999996"/>
    <n v="-4292935.8499999996"/>
  </r>
  <r>
    <n v="123"/>
    <x v="122"/>
    <n v="10"/>
    <x v="9"/>
    <s v="Productos cárnicos"/>
    <s v="CLASE 1.2. PRODUCTOS CÁRNICOS"/>
    <x v="4"/>
    <s v="Jamones Ibéricos"/>
    <s v="Alimentarios"/>
    <n v="2024"/>
    <n v="8459473.0207000002"/>
    <s v="€"/>
    <s v="€"/>
    <n v="114"/>
    <s v="Mercado en España"/>
    <x v="0"/>
    <n v="2023"/>
    <n v="9508188.5639999993"/>
    <n v="-1048715.5432999991"/>
  </r>
  <r>
    <n v="123"/>
    <x v="122"/>
    <n v="10"/>
    <x v="9"/>
    <s v="Productos cárnicos"/>
    <s v="CLASE 1.2. PRODUCTOS CÁRNICOS"/>
    <x v="4"/>
    <s v="Jamones Ibéricos"/>
    <s v="Alimentarios"/>
    <n v="2024"/>
    <n v="740279.48670000001"/>
    <s v="€"/>
    <s v="€"/>
    <n v="115"/>
    <s v="Mercado en la UE"/>
    <x v="1"/>
    <n v="2023"/>
    <n v="441526.26"/>
    <n v="298753.2267"/>
  </r>
  <r>
    <n v="123"/>
    <x v="122"/>
    <n v="10"/>
    <x v="9"/>
    <s v="Productos cárnicos"/>
    <s v="CLASE 1.2. PRODUCTOS CÁRNICOS"/>
    <x v="4"/>
    <s v="Jamones Ibéricos"/>
    <s v="Alimentarios"/>
    <n v="2024"/>
    <n v="923000.08970000001"/>
    <s v="€"/>
    <s v="€"/>
    <n v="116"/>
    <s v="Mercado en Terceros países"/>
    <x v="2"/>
    <n v="2023"/>
    <n v="584581.43999999994"/>
    <n v="338418.64970000007"/>
  </r>
  <r>
    <n v="123"/>
    <x v="122"/>
    <n v="10"/>
    <x v="9"/>
    <s v="Productos cárnicos"/>
    <s v="CLASE 1.2. PRODUCTOS CÁRNICOS"/>
    <x v="4"/>
    <s v="Jamones Ibéricos"/>
    <s v="Alimentarios"/>
    <n v="2024"/>
    <n v="10122752.597100001"/>
    <s v="€"/>
    <s v="€"/>
    <n v="117"/>
    <s v="Total valor económico (114+115+116)"/>
    <x v="3"/>
    <n v="2023"/>
    <n v="10534296.264"/>
    <n v="-411543.6668999996"/>
  </r>
  <r>
    <n v="124"/>
    <x v="123"/>
    <n v="10"/>
    <x v="9"/>
    <s v="Otros de origen animal"/>
    <s v="CLASE 1.4. OTROS PRODUCTOS DE ORIGEN ANIMAL"/>
    <x v="12"/>
    <s v="Miel"/>
    <s v="Alimentarios"/>
    <n v="2024"/>
    <n v="41440"/>
    <s v="€"/>
    <s v="€"/>
    <n v="114"/>
    <s v="Mercado en España"/>
    <x v="0"/>
    <n v="2023"/>
    <n v="56741.75"/>
    <n v="-15301.75"/>
  </r>
  <r>
    <n v="124"/>
    <x v="123"/>
    <n v="10"/>
    <x v="9"/>
    <s v="Otros de origen animal"/>
    <s v="CLASE 1.4. OTROS PRODUCTOS DE ORIGEN ANIMAL"/>
    <x v="12"/>
    <s v="Miel"/>
    <s v="Alimentarios"/>
    <n v="2024"/>
    <n v="280"/>
    <s v="€"/>
    <s v="€"/>
    <n v="115"/>
    <s v="Mercado en la UE"/>
    <x v="1"/>
    <n v="2023"/>
    <n v="68.25"/>
    <n v="211.75"/>
  </r>
  <r>
    <n v="124"/>
    <x v="123"/>
    <n v="10"/>
    <x v="9"/>
    <s v="Otros de origen animal"/>
    <s v="CLASE 1.4. OTROS PRODUCTOS DE ORIGEN ANIMAL"/>
    <x v="12"/>
    <s v="Miel"/>
    <s v="Alimentarios"/>
    <n v="2024"/>
    <n v="280"/>
    <s v="€"/>
    <s v="€"/>
    <n v="116"/>
    <s v="Mercado en Terceros países"/>
    <x v="2"/>
    <n v="2023"/>
    <n v="65"/>
    <n v="215"/>
  </r>
  <r>
    <n v="124"/>
    <x v="123"/>
    <n v="10"/>
    <x v="9"/>
    <s v="Otros de origen animal"/>
    <s v="CLASE 1.4. OTROS PRODUCTOS DE ORIGEN ANIMAL"/>
    <x v="12"/>
    <s v="Miel"/>
    <s v="Alimentarios"/>
    <n v="2024"/>
    <n v="42000"/>
    <s v="€"/>
    <s v="€"/>
    <n v="117"/>
    <s v="Total valor económico (114+115+116)"/>
    <x v="3"/>
    <n v="2023"/>
    <n v="56875"/>
    <n v="-14875"/>
  </r>
  <r>
    <n v="125"/>
    <x v="124"/>
    <n v="10"/>
    <x v="9"/>
    <s v="Quesos"/>
    <s v="CLASE 1.3. QUESOS"/>
    <x v="5"/>
    <s v="Quesos"/>
    <s v="Alimentarios"/>
    <n v="2024"/>
    <n v="495880"/>
    <s v="€"/>
    <s v="€"/>
    <n v="114"/>
    <s v="Mercado en España"/>
    <x v="0"/>
    <n v="2023"/>
    <n v="391860"/>
    <n v="104020"/>
  </r>
  <r>
    <n v="125"/>
    <x v="124"/>
    <n v="10"/>
    <x v="9"/>
    <s v="Quesos"/>
    <s v="CLASE 1.3. QUESOS"/>
    <x v="5"/>
    <s v="Quesos"/>
    <s v="Alimentarios"/>
    <n v="2024"/>
    <n v="0"/>
    <s v="€"/>
    <s v="€"/>
    <n v="115"/>
    <s v="Mercado en la UE"/>
    <x v="1"/>
    <n v="2023"/>
    <n v="0"/>
    <n v="0"/>
  </r>
  <r>
    <n v="125"/>
    <x v="124"/>
    <n v="10"/>
    <x v="9"/>
    <s v="Quesos"/>
    <s v="CLASE 1.3. QUESOS"/>
    <x v="5"/>
    <s v="Quesos"/>
    <s v="Alimentarios"/>
    <n v="2024"/>
    <n v="0"/>
    <s v="€"/>
    <s v="€"/>
    <n v="116"/>
    <s v="Mercado en Terceros países"/>
    <x v="2"/>
    <n v="2023"/>
    <n v="0"/>
    <n v="0"/>
  </r>
  <r>
    <n v="125"/>
    <x v="124"/>
    <n v="10"/>
    <x v="9"/>
    <s v="Quesos"/>
    <s v="CLASE 1.3. QUESOS"/>
    <x v="5"/>
    <s v="Quesos"/>
    <s v="Alimentarios"/>
    <n v="2024"/>
    <n v="495880"/>
    <s v="€"/>
    <s v="€"/>
    <n v="117"/>
    <s v="Total valor económico (114+115+116)"/>
    <x v="3"/>
    <n v="2023"/>
    <n v="391860"/>
    <n v="104020"/>
  </r>
  <r>
    <n v="126"/>
    <x v="125"/>
    <n v="10"/>
    <x v="9"/>
    <s v="Quesos"/>
    <s v="CLASE 1.3. QUESOS"/>
    <x v="5"/>
    <s v="Quesos"/>
    <s v="Alimentarios"/>
    <n v="2024"/>
    <n v="810622.5"/>
    <s v="€"/>
    <s v="€"/>
    <n v="114"/>
    <s v="Mercado en España"/>
    <x v="0"/>
    <n v="2023"/>
    <n v="835925"/>
    <n v="-25302.5"/>
  </r>
  <r>
    <n v="126"/>
    <x v="125"/>
    <n v="10"/>
    <x v="9"/>
    <s v="Quesos"/>
    <s v="CLASE 1.3. QUESOS"/>
    <x v="5"/>
    <s v="Quesos"/>
    <s v="Alimentarios"/>
    <n v="2024"/>
    <n v="55897.5"/>
    <s v="€"/>
    <s v="€"/>
    <n v="115"/>
    <s v="Mercado en la UE"/>
    <x v="1"/>
    <n v="2023"/>
    <n v="57565"/>
    <n v="-1667.5"/>
  </r>
  <r>
    <n v="126"/>
    <x v="125"/>
    <n v="10"/>
    <x v="9"/>
    <s v="Quesos"/>
    <s v="CLASE 1.3. QUESOS"/>
    <x v="5"/>
    <s v="Quesos"/>
    <s v="Alimentarios"/>
    <n v="2024"/>
    <n v="65105"/>
    <s v="€"/>
    <s v="€"/>
    <n v="116"/>
    <s v="Mercado en Terceros países"/>
    <x v="2"/>
    <n v="2023"/>
    <n v="67135"/>
    <n v="-2030"/>
  </r>
  <r>
    <n v="126"/>
    <x v="125"/>
    <n v="10"/>
    <x v="9"/>
    <s v="Quesos"/>
    <s v="CLASE 1.3. QUESOS"/>
    <x v="5"/>
    <s v="Quesos"/>
    <s v="Alimentarios"/>
    <n v="2024"/>
    <n v="931625"/>
    <s v="€"/>
    <s v="€"/>
    <n v="117"/>
    <s v="Total valor económico (114+115+116)"/>
    <x v="3"/>
    <n v="2023"/>
    <n v="960625"/>
    <n v="-29000"/>
  </r>
  <r>
    <n v="127"/>
    <x v="126"/>
    <n v="10"/>
    <x v="9"/>
    <s v="Quesos"/>
    <s v="CLASE 1.3. QUESOS"/>
    <x v="5"/>
    <s v="Quesos"/>
    <s v="Alimentarios"/>
    <n v="2024"/>
    <n v="4885672.8"/>
    <s v="€"/>
    <s v="€"/>
    <n v="114"/>
    <s v="Mercado en España"/>
    <x v="0"/>
    <n v="2023"/>
    <n v="5011980"/>
    <n v="-126307.20000000019"/>
  </r>
  <r>
    <n v="127"/>
    <x v="126"/>
    <n v="10"/>
    <x v="9"/>
    <s v="Quesos"/>
    <s v="CLASE 1.3. QUESOS"/>
    <x v="5"/>
    <s v="Quesos"/>
    <s v="Alimentarios"/>
    <n v="2024"/>
    <n v="140726.79999999999"/>
    <s v="€"/>
    <s v="€"/>
    <n v="115"/>
    <s v="Mercado en la UE"/>
    <x v="1"/>
    <n v="2023"/>
    <n v="123445.5"/>
    <n v="17281.299999999988"/>
  </r>
  <r>
    <n v="127"/>
    <x v="126"/>
    <n v="10"/>
    <x v="9"/>
    <s v="Quesos"/>
    <s v="CLASE 1.3. QUESOS"/>
    <x v="5"/>
    <s v="Quesos"/>
    <s v="Alimentarios"/>
    <n v="2024"/>
    <n v="42773.4"/>
    <s v="€"/>
    <s v="€"/>
    <n v="116"/>
    <s v="Mercado en Terceros países"/>
    <x v="2"/>
    <n v="2023"/>
    <n v="67439.25"/>
    <n v="-24665.85"/>
  </r>
  <r>
    <n v="127"/>
    <x v="126"/>
    <n v="10"/>
    <x v="9"/>
    <s v="Quesos"/>
    <s v="CLASE 1.3. QUESOS"/>
    <x v="5"/>
    <s v="Quesos"/>
    <s v="Alimentarios"/>
    <n v="2024"/>
    <n v="5069173"/>
    <s v="€"/>
    <s v="€"/>
    <n v="117"/>
    <s v="Total valor económico (114+115+116)"/>
    <x v="3"/>
    <n v="2023"/>
    <n v="5202864.75"/>
    <n v="-133691.75"/>
  </r>
  <r>
    <n v="128"/>
    <x v="127"/>
    <n v="11"/>
    <x v="10"/>
    <s v="Carnes frescas"/>
    <s v="CLASE 1.1. CARNES FRESCAS"/>
    <x v="24"/>
    <s v="Aves"/>
    <s v="Alimentarios"/>
    <n v="2024"/>
    <n v="13612.5"/>
    <s v="€"/>
    <s v="€"/>
    <n v="114"/>
    <s v="Mercado en España"/>
    <x v="0"/>
    <n v="2023"/>
    <m/>
    <n v="13612.5"/>
  </r>
  <r>
    <n v="128"/>
    <x v="127"/>
    <n v="11"/>
    <x v="10"/>
    <s v="Carnes frescas"/>
    <s v="CLASE 1.1. CARNES FRESCAS"/>
    <x v="24"/>
    <s v="Aves"/>
    <s v="Alimentarios"/>
    <n v="2024"/>
    <n v="0"/>
    <s v="€"/>
    <s v="€"/>
    <n v="115"/>
    <s v="Mercado en la UE"/>
    <x v="1"/>
    <n v="2023"/>
    <m/>
    <n v="0"/>
  </r>
  <r>
    <n v="128"/>
    <x v="127"/>
    <n v="11"/>
    <x v="10"/>
    <s v="Carnes frescas"/>
    <s v="CLASE 1.1. CARNES FRESCAS"/>
    <x v="24"/>
    <s v="Aves"/>
    <s v="Alimentarios"/>
    <n v="2024"/>
    <n v="0"/>
    <s v="€"/>
    <s v="€"/>
    <n v="116"/>
    <s v="Mercado en Terceros países"/>
    <x v="2"/>
    <n v="2023"/>
    <m/>
    <n v="0"/>
  </r>
  <r>
    <n v="128"/>
    <x v="127"/>
    <n v="11"/>
    <x v="10"/>
    <s v="Carnes frescas"/>
    <s v="CLASE 1.1. CARNES FRESCAS"/>
    <x v="24"/>
    <s v="Aves"/>
    <s v="Alimentarios"/>
    <n v="2024"/>
    <n v="13612.5"/>
    <s v="€"/>
    <s v="€"/>
    <n v="117"/>
    <s v="Total valor económico (114+115+116)"/>
    <x v="3"/>
    <n v="2023"/>
    <m/>
    <n v="13612.5"/>
  </r>
  <r>
    <n v="129"/>
    <x v="128"/>
    <n v="11"/>
    <x v="10"/>
    <s v="Carnes frescas"/>
    <s v="CLASE 1.1. CARNES FRESCAS"/>
    <x v="2"/>
    <s v="Vacuno"/>
    <s v="Alimentarios"/>
    <n v="2024"/>
    <n v="152903625"/>
    <s v="€"/>
    <s v="€"/>
    <n v="114"/>
    <s v="Mercado en España"/>
    <x v="0"/>
    <n v="2023"/>
    <n v="142892168.69999999"/>
    <n v="10011456.300000012"/>
  </r>
  <r>
    <n v="129"/>
    <x v="128"/>
    <n v="11"/>
    <x v="10"/>
    <s v="Carnes frescas"/>
    <s v="CLASE 1.1. CARNES FRESCAS"/>
    <x v="2"/>
    <s v="Vacuno"/>
    <s v="Alimentarios"/>
    <n v="2024"/>
    <n v="3713955"/>
    <s v="€"/>
    <s v="€"/>
    <n v="115"/>
    <s v="Mercado en la UE"/>
    <x v="1"/>
    <n v="2023"/>
    <n v="3974200"/>
    <n v="-260245"/>
  </r>
  <r>
    <n v="129"/>
    <x v="128"/>
    <n v="11"/>
    <x v="10"/>
    <s v="Carnes frescas"/>
    <s v="CLASE 1.1. CARNES FRESCAS"/>
    <x v="2"/>
    <s v="Vacuno"/>
    <s v="Alimentarios"/>
    <n v="2024"/>
    <n v="703731"/>
    <s v="€"/>
    <s v="€"/>
    <n v="116"/>
    <s v="Mercado en Terceros países"/>
    <x v="2"/>
    <n v="2023"/>
    <n v="737150"/>
    <n v="-33419"/>
  </r>
  <r>
    <n v="129"/>
    <x v="128"/>
    <n v="11"/>
    <x v="10"/>
    <s v="Carnes frescas"/>
    <s v="CLASE 1.1. CARNES FRESCAS"/>
    <x v="2"/>
    <s v="Vacuno"/>
    <s v="Alimentarios"/>
    <n v="2024"/>
    <n v="157321311"/>
    <s v="€"/>
    <s v="€"/>
    <n v="117"/>
    <s v="Total valor económico (114+115+116)"/>
    <x v="3"/>
    <n v="2023"/>
    <n v="147603518.69999999"/>
    <n v="9717792.3000000119"/>
  </r>
  <r>
    <n v="130"/>
    <x v="129"/>
    <n v="11"/>
    <x v="10"/>
    <s v="Frutas y hortalizas"/>
    <s v="CLASE 1.6. FRUTAS, HORTALIZAS Y CEREALES FRESCOS O TRANSFORMADOS"/>
    <x v="3"/>
    <s v="Hortalizas"/>
    <s v="Alimentarios"/>
    <n v="2024"/>
    <n v="298034"/>
    <s v="€"/>
    <s v="€"/>
    <n v="114"/>
    <s v="Mercado en España"/>
    <x v="0"/>
    <n v="2023"/>
    <n v="244882"/>
    <n v="53152"/>
  </r>
  <r>
    <n v="130"/>
    <x v="129"/>
    <n v="11"/>
    <x v="10"/>
    <s v="Frutas y hortalizas"/>
    <s v="CLASE 1.6. FRUTAS, HORTALIZAS Y CEREALES FRESCOS O TRANSFORMADOS"/>
    <x v="3"/>
    <s v="Hortalizas"/>
    <s v="Alimentarios"/>
    <n v="2024"/>
    <n v="0"/>
    <s v="€"/>
    <s v="€"/>
    <n v="115"/>
    <s v="Mercado en la UE"/>
    <x v="1"/>
    <n v="2023"/>
    <n v="176"/>
    <n v="-176"/>
  </r>
  <r>
    <n v="130"/>
    <x v="129"/>
    <n v="11"/>
    <x v="10"/>
    <s v="Frutas y hortalizas"/>
    <s v="CLASE 1.6. FRUTAS, HORTALIZAS Y CEREALES FRESCOS O TRANSFORMADOS"/>
    <x v="3"/>
    <s v="Hortalizas"/>
    <s v="Alimentarios"/>
    <n v="2024"/>
    <n v="0"/>
    <s v="€"/>
    <s v="€"/>
    <n v="116"/>
    <s v="Mercado en Terceros países"/>
    <x v="2"/>
    <n v="2023"/>
    <n v="0"/>
    <n v="0"/>
  </r>
  <r>
    <n v="130"/>
    <x v="129"/>
    <n v="11"/>
    <x v="10"/>
    <s v="Frutas y hortalizas"/>
    <s v="CLASE 1.6. FRUTAS, HORTALIZAS Y CEREALES FRESCOS O TRANSFORMADOS"/>
    <x v="3"/>
    <s v="Hortalizas"/>
    <s v="Alimentarios"/>
    <n v="2024"/>
    <n v="298034"/>
    <s v="€"/>
    <s v="€"/>
    <n v="117"/>
    <s v="Total valor económico (114+115+116)"/>
    <x v="3"/>
    <n v="2023"/>
    <n v="245058"/>
    <n v="52976"/>
  </r>
  <r>
    <n v="131"/>
    <x v="130"/>
    <n v="11"/>
    <x v="10"/>
    <s v="Frutas y hortalizas"/>
    <s v="CLASE 1.6. FRUTAS, HORTALIZAS Y CEREALES FRESCOS O TRANSFORMADOS"/>
    <x v="3"/>
    <s v="Hortalizas"/>
    <s v="Alimentarios"/>
    <n v="2024"/>
    <n v="6824356.5"/>
    <s v="€"/>
    <s v="€"/>
    <n v="114"/>
    <s v="Mercado en España"/>
    <x v="0"/>
    <n v="2023"/>
    <n v="6278741.25"/>
    <n v="545615.25"/>
  </r>
  <r>
    <n v="131"/>
    <x v="130"/>
    <n v="11"/>
    <x v="10"/>
    <s v="Frutas y hortalizas"/>
    <s v="CLASE 1.6. FRUTAS, HORTALIZAS Y CEREALES FRESCOS O TRANSFORMADOS"/>
    <x v="3"/>
    <s v="Hortalizas"/>
    <s v="Alimentarios"/>
    <n v="2024"/>
    <n v="0"/>
    <s v="€"/>
    <s v="€"/>
    <n v="115"/>
    <s v="Mercado en la UE"/>
    <x v="1"/>
    <n v="2023"/>
    <n v="0"/>
    <n v="0"/>
  </r>
  <r>
    <n v="131"/>
    <x v="130"/>
    <n v="11"/>
    <x v="10"/>
    <s v="Frutas y hortalizas"/>
    <s v="CLASE 1.6. FRUTAS, HORTALIZAS Y CEREALES FRESCOS O TRANSFORMADOS"/>
    <x v="3"/>
    <s v="Hortalizas"/>
    <s v="Alimentarios"/>
    <n v="2024"/>
    <n v="0"/>
    <s v="€"/>
    <s v="€"/>
    <n v="116"/>
    <s v="Mercado en Terceros países"/>
    <x v="2"/>
    <n v="2023"/>
    <n v="0"/>
    <n v="0"/>
  </r>
  <r>
    <n v="131"/>
    <x v="130"/>
    <n v="11"/>
    <x v="10"/>
    <s v="Frutas y hortalizas"/>
    <s v="CLASE 1.6. FRUTAS, HORTALIZAS Y CEREALES FRESCOS O TRANSFORMADOS"/>
    <x v="3"/>
    <s v="Hortalizas"/>
    <s v="Alimentarios"/>
    <n v="2024"/>
    <n v="6824356.5"/>
    <s v="€"/>
    <s v="€"/>
    <n v="117"/>
    <s v="Total valor económico (114+115+116)"/>
    <x v="3"/>
    <n v="2023"/>
    <n v="6278741.25"/>
    <n v="545615.25"/>
  </r>
  <r>
    <n v="132"/>
    <x v="131"/>
    <n v="11"/>
    <x v="10"/>
    <s v="Frutas y hortalizas"/>
    <s v="CLASE 1.6. FRUTAS, HORTALIZAS Y CEREALES FRESCOS O TRANSFORMADOS"/>
    <x v="3"/>
    <s v="Hortalizas"/>
    <s v="Alimentarios"/>
    <n v="2024"/>
    <n v="66300"/>
    <s v="€"/>
    <s v="€"/>
    <n v="114"/>
    <s v="Mercado en España"/>
    <x v="0"/>
    <n v="2023"/>
    <n v="119966"/>
    <n v="-53666"/>
  </r>
  <r>
    <n v="132"/>
    <x v="131"/>
    <n v="11"/>
    <x v="10"/>
    <s v="Frutas y hortalizas"/>
    <s v="CLASE 1.6. FRUTAS, HORTALIZAS Y CEREALES FRESCOS O TRANSFORMADOS"/>
    <x v="3"/>
    <s v="Hortalizas"/>
    <s v="Alimentarios"/>
    <n v="2024"/>
    <n v="0"/>
    <s v="€"/>
    <s v="€"/>
    <n v="115"/>
    <s v="Mercado en la UE"/>
    <x v="1"/>
    <n v="2023"/>
    <n v="0"/>
    <n v="0"/>
  </r>
  <r>
    <n v="132"/>
    <x v="131"/>
    <n v="11"/>
    <x v="10"/>
    <s v="Frutas y hortalizas"/>
    <s v="CLASE 1.6. FRUTAS, HORTALIZAS Y CEREALES FRESCOS O TRANSFORMADOS"/>
    <x v="3"/>
    <s v="Hortalizas"/>
    <s v="Alimentarios"/>
    <n v="2024"/>
    <n v="0"/>
    <s v="€"/>
    <s v="€"/>
    <n v="116"/>
    <s v="Mercado en Terceros países"/>
    <x v="2"/>
    <n v="2023"/>
    <n v="0"/>
    <n v="0"/>
  </r>
  <r>
    <n v="132"/>
    <x v="131"/>
    <n v="11"/>
    <x v="10"/>
    <s v="Frutas y hortalizas"/>
    <s v="CLASE 1.6. FRUTAS, HORTALIZAS Y CEREALES FRESCOS O TRANSFORMADOS"/>
    <x v="3"/>
    <s v="Hortalizas"/>
    <s v="Alimentarios"/>
    <n v="2024"/>
    <n v="66300"/>
    <s v="€"/>
    <s v="€"/>
    <n v="117"/>
    <s v="Total valor económico (114+115+116)"/>
    <x v="3"/>
    <n v="2023"/>
    <n v="119966"/>
    <n v="-53666"/>
  </r>
  <r>
    <n v="133"/>
    <x v="132"/>
    <n v="11"/>
    <x v="10"/>
    <s v="Frutas y hortalizas"/>
    <s v="CLASE 1.6. FRUTAS, HORTALIZAS Y CEREALES FRESCOS O TRANSFORMADOS"/>
    <x v="3"/>
    <s v="Hortalizas"/>
    <s v="Alimentarios"/>
    <n v="2024"/>
    <n v="4487.6000000000004"/>
    <s v="€"/>
    <s v="€"/>
    <n v="114"/>
    <s v="Mercado en España"/>
    <x v="0"/>
    <n v="2023"/>
    <n v="0"/>
    <n v="4487.6000000000004"/>
  </r>
  <r>
    <n v="133"/>
    <x v="132"/>
    <n v="11"/>
    <x v="10"/>
    <s v="Frutas y hortalizas"/>
    <s v="CLASE 1.6. FRUTAS, HORTALIZAS Y CEREALES FRESCOS O TRANSFORMADOS"/>
    <x v="3"/>
    <s v="Hortalizas"/>
    <s v="Alimentarios"/>
    <n v="2024"/>
    <n v="0"/>
    <s v="€"/>
    <s v="€"/>
    <n v="115"/>
    <s v="Mercado en la UE"/>
    <x v="1"/>
    <n v="2023"/>
    <n v="0"/>
    <n v="0"/>
  </r>
  <r>
    <n v="133"/>
    <x v="132"/>
    <n v="11"/>
    <x v="10"/>
    <s v="Frutas y hortalizas"/>
    <s v="CLASE 1.6. FRUTAS, HORTALIZAS Y CEREALES FRESCOS O TRANSFORMADOS"/>
    <x v="3"/>
    <s v="Hortalizas"/>
    <s v="Alimentarios"/>
    <n v="2024"/>
    <n v="0"/>
    <s v="€"/>
    <s v="€"/>
    <n v="116"/>
    <s v="Mercado en Terceros países"/>
    <x v="2"/>
    <n v="2023"/>
    <n v="0"/>
    <n v="0"/>
  </r>
  <r>
    <n v="133"/>
    <x v="132"/>
    <n v="11"/>
    <x v="10"/>
    <s v="Frutas y hortalizas"/>
    <s v="CLASE 1.6. FRUTAS, HORTALIZAS Y CEREALES FRESCOS O TRANSFORMADOS"/>
    <x v="3"/>
    <s v="Hortalizas"/>
    <s v="Alimentarios"/>
    <n v="2024"/>
    <n v="4487.6000000000004"/>
    <s v="€"/>
    <s v="€"/>
    <n v="117"/>
    <s v="Total valor económico (114+115+116)"/>
    <x v="3"/>
    <n v="2023"/>
    <n v="0"/>
    <n v="4487.6000000000004"/>
  </r>
  <r>
    <n v="134"/>
    <x v="133"/>
    <n v="11"/>
    <x v="10"/>
    <s v="Frutas y hortalizas"/>
    <s v="CLASE 1.6. FRUTAS, HORTALIZAS Y CEREALES FRESCOS O TRANSFORMADOS"/>
    <x v="3"/>
    <s v="Hortalizas"/>
    <s v="Alimentarios"/>
    <n v="2024"/>
    <n v="288306"/>
    <s v="€"/>
    <s v="€"/>
    <n v="114"/>
    <s v="Mercado en España"/>
    <x v="0"/>
    <n v="2023"/>
    <n v="338166.4"/>
    <n v="-49860.400000000023"/>
  </r>
  <r>
    <n v="134"/>
    <x v="133"/>
    <n v="11"/>
    <x v="10"/>
    <s v="Frutas y hortalizas"/>
    <s v="CLASE 1.6. FRUTAS, HORTALIZAS Y CEREALES FRESCOS O TRANSFORMADOS"/>
    <x v="3"/>
    <s v="Hortalizas"/>
    <s v="Alimentarios"/>
    <n v="2024"/>
    <n v="0"/>
    <s v="€"/>
    <s v="€"/>
    <n v="115"/>
    <s v="Mercado en la UE"/>
    <x v="1"/>
    <n v="2023"/>
    <n v="1123.2"/>
    <n v="-1123.2"/>
  </r>
  <r>
    <n v="134"/>
    <x v="133"/>
    <n v="11"/>
    <x v="10"/>
    <s v="Frutas y hortalizas"/>
    <s v="CLASE 1.6. FRUTAS, HORTALIZAS Y CEREALES FRESCOS O TRANSFORMADOS"/>
    <x v="3"/>
    <s v="Hortalizas"/>
    <s v="Alimentarios"/>
    <n v="2024"/>
    <n v="0"/>
    <s v="€"/>
    <s v="€"/>
    <n v="116"/>
    <s v="Mercado en Terceros países"/>
    <x v="2"/>
    <n v="2023"/>
    <n v="499.2"/>
    <n v="-499.2"/>
  </r>
  <r>
    <n v="134"/>
    <x v="133"/>
    <n v="11"/>
    <x v="10"/>
    <s v="Frutas y hortalizas"/>
    <s v="CLASE 1.6. FRUTAS, HORTALIZAS Y CEREALES FRESCOS O TRANSFORMADOS"/>
    <x v="3"/>
    <s v="Hortalizas"/>
    <s v="Alimentarios"/>
    <n v="2024"/>
    <n v="288306"/>
    <s v="€"/>
    <s v="€"/>
    <n v="117"/>
    <s v="Total valor económico (114+115+116)"/>
    <x v="3"/>
    <n v="2023"/>
    <n v="339788.79999999999"/>
    <n v="-51482.799999999988"/>
  </r>
  <r>
    <n v="135"/>
    <x v="134"/>
    <n v="11"/>
    <x v="10"/>
    <s v="Frutas y hortalizas"/>
    <s v="CLASE 1.6. FRUTAS, HORTALIZAS Y CEREALES FRESCOS O TRANSFORMADOS"/>
    <x v="3"/>
    <s v="Hortalizas"/>
    <s v="Alimentarios"/>
    <n v="2024"/>
    <n v="0"/>
    <s v="€"/>
    <s v="€"/>
    <n v="114"/>
    <s v="Mercado en España"/>
    <x v="0"/>
    <n v="2023"/>
    <n v="3884.4"/>
    <n v="-3884.4"/>
  </r>
  <r>
    <n v="135"/>
    <x v="134"/>
    <n v="11"/>
    <x v="10"/>
    <s v="Frutas y hortalizas"/>
    <s v="CLASE 1.6. FRUTAS, HORTALIZAS Y CEREALES FRESCOS O TRANSFORMADOS"/>
    <x v="3"/>
    <s v="Hortalizas"/>
    <s v="Alimentarios"/>
    <n v="2024"/>
    <n v="0"/>
    <s v="€"/>
    <s v="€"/>
    <n v="115"/>
    <s v="Mercado en la UE"/>
    <x v="1"/>
    <n v="2023"/>
    <n v="0"/>
    <n v="0"/>
  </r>
  <r>
    <n v="135"/>
    <x v="134"/>
    <n v="11"/>
    <x v="10"/>
    <s v="Frutas y hortalizas"/>
    <s v="CLASE 1.6. FRUTAS, HORTALIZAS Y CEREALES FRESCOS O TRANSFORMADOS"/>
    <x v="3"/>
    <s v="Hortalizas"/>
    <s v="Alimentarios"/>
    <n v="2024"/>
    <n v="0"/>
    <s v="€"/>
    <s v="€"/>
    <n v="116"/>
    <s v="Mercado en Terceros países"/>
    <x v="2"/>
    <n v="2023"/>
    <n v="0"/>
    <n v="0"/>
  </r>
  <r>
    <n v="135"/>
    <x v="134"/>
    <n v="11"/>
    <x v="10"/>
    <s v="Frutas y hortalizas"/>
    <s v="CLASE 1.6. FRUTAS, HORTALIZAS Y CEREALES FRESCOS O TRANSFORMADOS"/>
    <x v="3"/>
    <s v="Hortalizas"/>
    <s v="Alimentarios"/>
    <n v="2024"/>
    <n v="0"/>
    <s v="€"/>
    <s v="€"/>
    <n v="117"/>
    <s v="Total valor económico (114+115+116)"/>
    <x v="3"/>
    <n v="2023"/>
    <n v="3884.4"/>
    <n v="-3884.4"/>
  </r>
  <r>
    <n v="136"/>
    <x v="135"/>
    <n v="11"/>
    <x v="10"/>
    <s v="Frutas y hortalizas"/>
    <s v="CLASE 1.6. FRUTAS, HORTALIZAS Y CEREALES FRESCOS O TRANSFORMADOS"/>
    <x v="3"/>
    <s v="Hortalizas"/>
    <s v="Alimentarios"/>
    <n v="2024"/>
    <n v="2600"/>
    <s v="€"/>
    <s v="€"/>
    <n v="114"/>
    <s v="Mercado en España"/>
    <x v="0"/>
    <n v="2023"/>
    <n v="3952"/>
    <n v="-1352"/>
  </r>
  <r>
    <n v="136"/>
    <x v="135"/>
    <n v="11"/>
    <x v="10"/>
    <s v="Frutas y hortalizas"/>
    <s v="CLASE 1.6. FRUTAS, HORTALIZAS Y CEREALES FRESCOS O TRANSFORMADOS"/>
    <x v="3"/>
    <s v="Hortalizas"/>
    <s v="Alimentarios"/>
    <n v="2024"/>
    <n v="0"/>
    <s v="€"/>
    <s v="€"/>
    <n v="115"/>
    <s v="Mercado en la UE"/>
    <x v="1"/>
    <n v="2023"/>
    <n v="0"/>
    <n v="0"/>
  </r>
  <r>
    <n v="136"/>
    <x v="135"/>
    <n v="11"/>
    <x v="10"/>
    <s v="Frutas y hortalizas"/>
    <s v="CLASE 1.6. FRUTAS, HORTALIZAS Y CEREALES FRESCOS O TRANSFORMADOS"/>
    <x v="3"/>
    <s v="Hortalizas"/>
    <s v="Alimentarios"/>
    <n v="2024"/>
    <n v="0"/>
    <s v="€"/>
    <s v="€"/>
    <n v="116"/>
    <s v="Mercado en Terceros países"/>
    <x v="2"/>
    <n v="2023"/>
    <n v="0"/>
    <n v="0"/>
  </r>
  <r>
    <n v="136"/>
    <x v="135"/>
    <n v="11"/>
    <x v="10"/>
    <s v="Frutas y hortalizas"/>
    <s v="CLASE 1.6. FRUTAS, HORTALIZAS Y CEREALES FRESCOS O TRANSFORMADOS"/>
    <x v="3"/>
    <s v="Hortalizas"/>
    <s v="Alimentarios"/>
    <n v="2024"/>
    <n v="2600"/>
    <s v="€"/>
    <s v="€"/>
    <n v="117"/>
    <s v="Total valor económico (114+115+116)"/>
    <x v="3"/>
    <n v="2023"/>
    <n v="3952"/>
    <n v="-1352"/>
  </r>
  <r>
    <n v="137"/>
    <x v="136"/>
    <n v="11"/>
    <x v="10"/>
    <s v="Frutas y hortalizas"/>
    <s v="CLASE 1.6. FRUTAS, HORTALIZAS Y CEREALES FRESCOS O TRANSFORMADOS"/>
    <x v="19"/>
    <s v="Frutos secos"/>
    <s v="Alimentarios"/>
    <n v="2024"/>
    <n v="200377.8"/>
    <s v="€"/>
    <s v="€"/>
    <n v="114"/>
    <s v="Mercado en España"/>
    <x v="0"/>
    <n v="2023"/>
    <n v="118175.2"/>
    <n v="82202.599999999991"/>
  </r>
  <r>
    <n v="137"/>
    <x v="136"/>
    <n v="11"/>
    <x v="10"/>
    <s v="Frutas y hortalizas"/>
    <s v="CLASE 1.6. FRUTAS, HORTALIZAS Y CEREALES FRESCOS O TRANSFORMADOS"/>
    <x v="19"/>
    <s v="Frutos secos"/>
    <s v="Alimentarios"/>
    <n v="2024"/>
    <n v="0"/>
    <s v="€"/>
    <s v="€"/>
    <n v="115"/>
    <s v="Mercado en la UE"/>
    <x v="1"/>
    <n v="2023"/>
    <n v="0"/>
    <n v="0"/>
  </r>
  <r>
    <n v="137"/>
    <x v="136"/>
    <n v="11"/>
    <x v="10"/>
    <s v="Frutas y hortalizas"/>
    <s v="CLASE 1.6. FRUTAS, HORTALIZAS Y CEREALES FRESCOS O TRANSFORMADOS"/>
    <x v="19"/>
    <s v="Frutos secos"/>
    <s v="Alimentarios"/>
    <n v="2024"/>
    <n v="0"/>
    <s v="€"/>
    <s v="€"/>
    <n v="116"/>
    <s v="Mercado en Terceros países"/>
    <x v="2"/>
    <n v="2023"/>
    <n v="0"/>
    <n v="0"/>
  </r>
  <r>
    <n v="137"/>
    <x v="136"/>
    <n v="11"/>
    <x v="10"/>
    <s v="Frutas y hortalizas"/>
    <s v="CLASE 1.6. FRUTAS, HORTALIZAS Y CEREALES FRESCOS O TRANSFORMADOS"/>
    <x v="19"/>
    <s v="Frutos secos"/>
    <s v="Alimentarios"/>
    <n v="2024"/>
    <n v="200377.8"/>
    <s v="€"/>
    <s v="€"/>
    <n v="117"/>
    <s v="Total valor económico (114+115+116)"/>
    <x v="3"/>
    <n v="2023"/>
    <n v="118175.2"/>
    <n v="82202.599999999991"/>
  </r>
  <r>
    <n v="138"/>
    <x v="137"/>
    <n v="11"/>
    <x v="10"/>
    <s v="Frutas y hortalizas"/>
    <s v="CLASE 1.6. FRUTAS, HORTALIZAS Y CEREALES FRESCOS O TRANSFORMADOS"/>
    <x v="10"/>
    <s v="Legumbres"/>
    <s v="Alimentarios"/>
    <n v="2024"/>
    <n v="121500"/>
    <s v="€"/>
    <s v="€"/>
    <n v="114"/>
    <s v="Mercado en España"/>
    <x v="0"/>
    <n v="2023"/>
    <n v="183736.8"/>
    <n v="-62236.799999999988"/>
  </r>
  <r>
    <n v="138"/>
    <x v="137"/>
    <n v="11"/>
    <x v="10"/>
    <s v="Frutas y hortalizas"/>
    <s v="CLASE 1.6. FRUTAS, HORTALIZAS Y CEREALES FRESCOS O TRANSFORMADOS"/>
    <x v="10"/>
    <s v="Legumbres"/>
    <s v="Alimentarios"/>
    <n v="2024"/>
    <n v="0"/>
    <s v="€"/>
    <s v="€"/>
    <n v="115"/>
    <s v="Mercado en la UE"/>
    <x v="1"/>
    <n v="2023"/>
    <n v="0"/>
    <n v="0"/>
  </r>
  <r>
    <n v="138"/>
    <x v="137"/>
    <n v="11"/>
    <x v="10"/>
    <s v="Frutas y hortalizas"/>
    <s v="CLASE 1.6. FRUTAS, HORTALIZAS Y CEREALES FRESCOS O TRANSFORMADOS"/>
    <x v="10"/>
    <s v="Legumbres"/>
    <s v="Alimentarios"/>
    <n v="2024"/>
    <n v="0"/>
    <s v="€"/>
    <s v="€"/>
    <n v="116"/>
    <s v="Mercado en Terceros países"/>
    <x v="2"/>
    <n v="2023"/>
    <n v="0"/>
    <n v="0"/>
  </r>
  <r>
    <n v="138"/>
    <x v="137"/>
    <n v="11"/>
    <x v="10"/>
    <s v="Frutas y hortalizas"/>
    <s v="CLASE 1.6. FRUTAS, HORTALIZAS Y CEREALES FRESCOS O TRANSFORMADOS"/>
    <x v="10"/>
    <s v="Legumbres"/>
    <s v="Alimentarios"/>
    <n v="2024"/>
    <n v="121500"/>
    <s v="€"/>
    <s v="€"/>
    <n v="117"/>
    <s v="Total valor económico (114+115+116)"/>
    <x v="3"/>
    <n v="2023"/>
    <n v="183736.8"/>
    <n v="-62236.799999999988"/>
  </r>
  <r>
    <n v="139"/>
    <x v="138"/>
    <n v="11"/>
    <x v="10"/>
    <s v="Pescados"/>
    <s v="CLASE 1.7. PESCADOS, MOLUSCOS, Y CRUSTÁCEOS FRESCOS Y PRODUCTOS DERIVADOS DE ELLOS"/>
    <x v="27"/>
    <s v="Moluscos"/>
    <s v="Alimentarios"/>
    <n v="2024"/>
    <n v="49505482.600000001"/>
    <s v="€"/>
    <s v="€"/>
    <n v="114"/>
    <s v="Mercado en España"/>
    <x v="0"/>
    <n v="2023"/>
    <n v="20306969.100000001"/>
    <n v="29198513.5"/>
  </r>
  <r>
    <n v="139"/>
    <x v="138"/>
    <n v="11"/>
    <x v="10"/>
    <s v="Pescados"/>
    <s v="CLASE 1.7. PESCADOS, MOLUSCOS, Y CRUSTÁCEOS FRESCOS Y PRODUCTOS DERIVADOS DE ELLOS"/>
    <x v="27"/>
    <s v="Moluscos"/>
    <s v="Alimentarios"/>
    <n v="2024"/>
    <n v="2308600"/>
    <s v="€"/>
    <s v="€"/>
    <n v="115"/>
    <s v="Mercado en la UE"/>
    <x v="1"/>
    <n v="2023"/>
    <n v="0"/>
    <n v="2308600"/>
  </r>
  <r>
    <n v="139"/>
    <x v="138"/>
    <n v="11"/>
    <x v="10"/>
    <s v="Pescados"/>
    <s v="CLASE 1.7. PESCADOS, MOLUSCOS, Y CRUSTÁCEOS FRESCOS Y PRODUCTOS DERIVADOS DE ELLOS"/>
    <x v="27"/>
    <s v="Moluscos"/>
    <s v="Alimentarios"/>
    <n v="2024"/>
    <n v="5160.3999999999996"/>
    <s v="€"/>
    <s v="€"/>
    <n v="116"/>
    <s v="Mercado en Terceros países"/>
    <x v="2"/>
    <n v="2023"/>
    <n v="0"/>
    <n v="5160.3999999999996"/>
  </r>
  <r>
    <n v="139"/>
    <x v="138"/>
    <n v="11"/>
    <x v="10"/>
    <s v="Pescados"/>
    <s v="CLASE 1.7. PESCADOS, MOLUSCOS, Y CRUSTÁCEOS FRESCOS Y PRODUCTOS DERIVADOS DE ELLOS"/>
    <x v="27"/>
    <s v="Moluscos"/>
    <s v="Alimentarios"/>
    <n v="2024"/>
    <n v="51819243"/>
    <s v="€"/>
    <s v="€"/>
    <n v="117"/>
    <s v="Total valor económico (114+115+116)"/>
    <x v="3"/>
    <n v="2023"/>
    <n v="20306969.100000001"/>
    <n v="31512273.899999999"/>
  </r>
  <r>
    <n v="140"/>
    <x v="139"/>
    <n v="11"/>
    <x v="10"/>
    <s v="Otros de origen animal"/>
    <s v="CLASE 1.4. OTROS PRODUCTOS DE ORIGEN ANIMAL"/>
    <x v="12"/>
    <s v="Miel"/>
    <s v="Alimentarios"/>
    <n v="2024"/>
    <n v="2017699.2"/>
    <s v="€"/>
    <s v="€"/>
    <n v="114"/>
    <s v="Mercado en España"/>
    <x v="0"/>
    <n v="2023"/>
    <n v="1668316.5179999999"/>
    <n v="349382.68200000003"/>
  </r>
  <r>
    <n v="140"/>
    <x v="139"/>
    <n v="11"/>
    <x v="10"/>
    <s v="Otros de origen animal"/>
    <s v="CLASE 1.4. OTROS PRODUCTOS DE ORIGEN ANIMAL"/>
    <x v="12"/>
    <s v="Miel"/>
    <s v="Alimentarios"/>
    <n v="2024"/>
    <n v="168.3"/>
    <s v="€"/>
    <s v="€"/>
    <n v="115"/>
    <s v="Mercado en la UE"/>
    <x v="1"/>
    <n v="2023"/>
    <n v="0"/>
    <n v="168.3"/>
  </r>
  <r>
    <n v="140"/>
    <x v="139"/>
    <n v="11"/>
    <x v="10"/>
    <s v="Otros de origen animal"/>
    <s v="CLASE 1.4. OTROS PRODUCTOS DE ORIGEN ANIMAL"/>
    <x v="12"/>
    <s v="Miel"/>
    <s v="Alimentarios"/>
    <n v="2024"/>
    <n v="7137.9"/>
    <s v="€"/>
    <s v="€"/>
    <n v="116"/>
    <s v="Mercado en Terceros países"/>
    <x v="2"/>
    <n v="2023"/>
    <n v="0"/>
    <n v="7137.9"/>
  </r>
  <r>
    <n v="140"/>
    <x v="139"/>
    <n v="11"/>
    <x v="10"/>
    <s v="Otros de origen animal"/>
    <s v="CLASE 1.4. OTROS PRODUCTOS DE ORIGEN ANIMAL"/>
    <x v="12"/>
    <s v="Miel"/>
    <s v="Alimentarios"/>
    <n v="2024"/>
    <n v="2025005.4"/>
    <s v="€"/>
    <s v="€"/>
    <n v="117"/>
    <s v="Total valor económico (114+115+116)"/>
    <x v="3"/>
    <n v="2023"/>
    <n v="1668316.5179999999"/>
    <n v="356688.88199999998"/>
  </r>
  <r>
    <n v="141"/>
    <x v="140"/>
    <n v="11"/>
    <x v="10"/>
    <s v="Productos cárnicos"/>
    <s v="CLASE 1.2. PRODUCTOS CÁRNICOS"/>
    <x v="21"/>
    <s v="Otros cárnicos"/>
    <s v="Alimentarios"/>
    <n v="2024"/>
    <n v="52722.78"/>
    <s v="€"/>
    <s v="€"/>
    <n v="114"/>
    <s v="Mercado en España"/>
    <x v="0"/>
    <n v="2023"/>
    <n v="62908.296000000002"/>
    <n v="-10185.516000000003"/>
  </r>
  <r>
    <n v="141"/>
    <x v="140"/>
    <n v="11"/>
    <x v="10"/>
    <s v="Productos cárnicos"/>
    <s v="CLASE 1.2. PRODUCTOS CÁRNICOS"/>
    <x v="21"/>
    <s v="Otros cárnicos"/>
    <s v="Alimentarios"/>
    <n v="2024"/>
    <n v="0"/>
    <s v="€"/>
    <s v="€"/>
    <n v="115"/>
    <s v="Mercado en la UE"/>
    <x v="1"/>
    <n v="2023"/>
    <n v="0"/>
    <n v="0"/>
  </r>
  <r>
    <n v="141"/>
    <x v="140"/>
    <n v="11"/>
    <x v="10"/>
    <s v="Productos cárnicos"/>
    <s v="CLASE 1.2. PRODUCTOS CÁRNICOS"/>
    <x v="21"/>
    <s v="Otros cárnicos"/>
    <s v="Alimentarios"/>
    <n v="2024"/>
    <n v="0"/>
    <s v="€"/>
    <s v="€"/>
    <n v="116"/>
    <s v="Mercado en Terceros países"/>
    <x v="2"/>
    <n v="2023"/>
    <n v="0"/>
    <n v="0"/>
  </r>
  <r>
    <n v="141"/>
    <x v="140"/>
    <n v="11"/>
    <x v="10"/>
    <s v="Productos cárnicos"/>
    <s v="CLASE 1.2. PRODUCTOS CÁRNICOS"/>
    <x v="21"/>
    <s v="Otros cárnicos"/>
    <s v="Alimentarios"/>
    <n v="2024"/>
    <n v="52722.78"/>
    <s v="€"/>
    <s v="€"/>
    <n v="117"/>
    <s v="Total valor económico (114+115+116)"/>
    <x v="3"/>
    <n v="2023"/>
    <n v="62908.296000000002"/>
    <n v="-10185.516000000003"/>
  </r>
  <r>
    <n v="142"/>
    <x v="141"/>
    <n v="11"/>
    <x v="10"/>
    <s v="Productos de panadería…"/>
    <s v="CLASE 2.3. PRODUCTOS DE PANADERÍA, PASTELERÍA, REPOSTERÍA Y GALLETERÍA"/>
    <x v="14"/>
    <s v="Panes"/>
    <s v="Alimentarios"/>
    <n v="2024"/>
    <n v="1114632"/>
    <s v="€"/>
    <s v="€"/>
    <n v="114"/>
    <s v="Mercado en España"/>
    <x v="0"/>
    <n v="2023"/>
    <n v="1123054"/>
    <n v="-8422"/>
  </r>
  <r>
    <n v="142"/>
    <x v="141"/>
    <n v="11"/>
    <x v="10"/>
    <s v="Productos de panadería…"/>
    <s v="CLASE 2.3. PRODUCTOS DE PANADERÍA, PASTELERÍA, REPOSTERÍA Y GALLETERÍA"/>
    <x v="14"/>
    <s v="Panes"/>
    <s v="Alimentarios"/>
    <n v="2024"/>
    <n v="0"/>
    <s v="€"/>
    <s v="€"/>
    <n v="115"/>
    <s v="Mercado en la UE"/>
    <x v="1"/>
    <n v="2023"/>
    <n v="0"/>
    <n v="0"/>
  </r>
  <r>
    <n v="142"/>
    <x v="141"/>
    <n v="11"/>
    <x v="10"/>
    <s v="Productos de panadería…"/>
    <s v="CLASE 2.3. PRODUCTOS DE PANADERÍA, PASTELERÍA, REPOSTERÍA Y GALLETERÍA"/>
    <x v="14"/>
    <s v="Panes"/>
    <s v="Alimentarios"/>
    <n v="2024"/>
    <n v="0"/>
    <s v="€"/>
    <s v="€"/>
    <n v="116"/>
    <s v="Mercado en Terceros países"/>
    <x v="2"/>
    <n v="2023"/>
    <n v="0"/>
    <n v="0"/>
  </r>
  <r>
    <n v="142"/>
    <x v="141"/>
    <n v="11"/>
    <x v="10"/>
    <s v="Productos de panadería…"/>
    <s v="CLASE 2.3. PRODUCTOS DE PANADERÍA, PASTELERÍA, REPOSTERÍA Y GALLETERÍA"/>
    <x v="14"/>
    <s v="Panes"/>
    <s v="Alimentarios"/>
    <n v="2024"/>
    <n v="1114632"/>
    <s v="€"/>
    <s v="€"/>
    <n v="117"/>
    <s v="Total valor económico (114+115+116)"/>
    <x v="3"/>
    <n v="2023"/>
    <n v="1123054"/>
    <n v="-8422"/>
  </r>
  <r>
    <n v="143"/>
    <x v="142"/>
    <n v="11"/>
    <x v="10"/>
    <s v="Productos de panadería…"/>
    <s v="CLASE 2.3. PRODUCTOS DE PANADERÍA, PASTELERÍA, REPOSTERÍA Y GALLETERÍA"/>
    <x v="13"/>
    <s v="Pastelería"/>
    <s v="Alimentarios"/>
    <n v="2024"/>
    <n v="840344.27399999998"/>
    <s v="€"/>
    <s v="€"/>
    <n v="114"/>
    <s v="Mercado en España"/>
    <x v="0"/>
    <n v="2023"/>
    <n v="872487"/>
    <n v="-32142.726000000024"/>
  </r>
  <r>
    <n v="143"/>
    <x v="142"/>
    <n v="11"/>
    <x v="10"/>
    <s v="Productos de panadería…"/>
    <s v="CLASE 2.3. PRODUCTOS DE PANADERÍA, PASTELERÍA, REPOSTERÍA Y GALLETERÍA"/>
    <x v="13"/>
    <s v="Pastelería"/>
    <s v="Alimentarios"/>
    <n v="2024"/>
    <n v="0"/>
    <s v="€"/>
    <s v="€"/>
    <n v="115"/>
    <s v="Mercado en la UE"/>
    <x v="1"/>
    <n v="2023"/>
    <n v="5940"/>
    <n v="-5940"/>
  </r>
  <r>
    <n v="143"/>
    <x v="142"/>
    <n v="11"/>
    <x v="10"/>
    <s v="Productos de panadería…"/>
    <s v="CLASE 2.3. PRODUCTOS DE PANADERÍA, PASTELERÍA, REPOSTERÍA Y GALLETERÍA"/>
    <x v="13"/>
    <s v="Pastelería"/>
    <s v="Alimentarios"/>
    <n v="2024"/>
    <n v="88571.34"/>
    <s v="€"/>
    <s v="€"/>
    <n v="116"/>
    <s v="Mercado en Terceros países"/>
    <x v="2"/>
    <n v="2023"/>
    <n v="7029"/>
    <n v="81542.34"/>
  </r>
  <r>
    <n v="143"/>
    <x v="142"/>
    <n v="11"/>
    <x v="10"/>
    <s v="Productos de panadería…"/>
    <s v="CLASE 2.3. PRODUCTOS DE PANADERÍA, PASTELERÍA, REPOSTERÍA Y GALLETERÍA"/>
    <x v="13"/>
    <s v="Pastelería"/>
    <s v="Alimentarios"/>
    <n v="2024"/>
    <n v="928915.61399999994"/>
    <s v="€"/>
    <s v="€"/>
    <n v="117"/>
    <s v="Total valor económico (114+115+116)"/>
    <x v="3"/>
    <n v="2023"/>
    <n v="885456"/>
    <n v="43459.613999999943"/>
  </r>
  <r>
    <n v="144"/>
    <x v="143"/>
    <n v="11"/>
    <x v="10"/>
    <s v="Quesos"/>
    <s v="CLASE 1.3. QUESOS"/>
    <x v="5"/>
    <s v="Quesos"/>
    <s v="Alimentarios"/>
    <n v="2024"/>
    <n v="38614903.600000001"/>
    <s v="€"/>
    <s v="€"/>
    <n v="114"/>
    <s v="Mercado en España"/>
    <x v="0"/>
    <n v="2023"/>
    <n v="32173331.256000001"/>
    <n v="6441572.3440000005"/>
  </r>
  <r>
    <n v="144"/>
    <x v="143"/>
    <n v="11"/>
    <x v="10"/>
    <s v="Quesos"/>
    <s v="CLASE 1.3. QUESOS"/>
    <x v="5"/>
    <s v="Quesos"/>
    <s v="Alimentarios"/>
    <n v="2024"/>
    <n v="269041.58399999997"/>
    <s v="€"/>
    <s v="€"/>
    <n v="115"/>
    <s v="Mercado en la UE"/>
    <x v="1"/>
    <n v="2023"/>
    <n v="1492.2629999999999"/>
    <n v="267549.321"/>
  </r>
  <r>
    <n v="144"/>
    <x v="143"/>
    <n v="11"/>
    <x v="10"/>
    <s v="Quesos"/>
    <s v="CLASE 1.3. QUESOS"/>
    <x v="5"/>
    <s v="Quesos"/>
    <s v="Alimentarios"/>
    <n v="2024"/>
    <n v="13702.5"/>
    <s v="€"/>
    <s v="€"/>
    <n v="116"/>
    <s v="Mercado en Terceros países"/>
    <x v="2"/>
    <n v="2023"/>
    <n v="14146.460999999999"/>
    <n v="-443.96099999999933"/>
  </r>
  <r>
    <n v="144"/>
    <x v="143"/>
    <n v="11"/>
    <x v="10"/>
    <s v="Quesos"/>
    <s v="CLASE 1.3. QUESOS"/>
    <x v="5"/>
    <s v="Quesos"/>
    <s v="Alimentarios"/>
    <n v="2024"/>
    <n v="38897647.684"/>
    <s v="€"/>
    <s v="€"/>
    <n v="117"/>
    <s v="Total valor económico (114+115+116)"/>
    <x v="3"/>
    <n v="2023"/>
    <n v="32188969.98"/>
    <n v="6708677.7039999999"/>
  </r>
  <r>
    <n v="145"/>
    <x v="144"/>
    <n v="11"/>
    <x v="10"/>
    <s v="Quesos"/>
    <s v="CLASE 1.3. QUESOS"/>
    <x v="5"/>
    <s v="Quesos"/>
    <s v="Alimentarios"/>
    <n v="2024"/>
    <n v="758310.27300000004"/>
    <s v="€"/>
    <s v="€"/>
    <n v="114"/>
    <s v="Mercado en España"/>
    <x v="0"/>
    <n v="2023"/>
    <n v="704203.51199999999"/>
    <n v="54106.761000000057"/>
  </r>
  <r>
    <n v="145"/>
    <x v="144"/>
    <n v="11"/>
    <x v="10"/>
    <s v="Quesos"/>
    <s v="CLASE 1.3. QUESOS"/>
    <x v="5"/>
    <s v="Quesos"/>
    <s v="Alimentarios"/>
    <n v="2024"/>
    <n v="0"/>
    <s v="€"/>
    <s v="€"/>
    <n v="115"/>
    <s v="Mercado en la UE"/>
    <x v="1"/>
    <n v="2023"/>
    <n v="0"/>
    <n v="0"/>
  </r>
  <r>
    <n v="145"/>
    <x v="144"/>
    <n v="11"/>
    <x v="10"/>
    <s v="Quesos"/>
    <s v="CLASE 1.3. QUESOS"/>
    <x v="5"/>
    <s v="Quesos"/>
    <s v="Alimentarios"/>
    <n v="2024"/>
    <n v="0"/>
    <s v="€"/>
    <s v="€"/>
    <n v="116"/>
    <s v="Mercado en Terceros países"/>
    <x v="2"/>
    <n v="2023"/>
    <n v="0"/>
    <n v="0"/>
  </r>
  <r>
    <n v="145"/>
    <x v="144"/>
    <n v="11"/>
    <x v="10"/>
    <s v="Quesos"/>
    <s v="CLASE 1.3. QUESOS"/>
    <x v="5"/>
    <s v="Quesos"/>
    <s v="Alimentarios"/>
    <n v="2024"/>
    <n v="758310.27300000004"/>
    <s v="€"/>
    <s v="€"/>
    <n v="117"/>
    <s v="Total valor económico (114+115+116)"/>
    <x v="3"/>
    <n v="2023"/>
    <n v="704203.51199999999"/>
    <n v="54106.761000000057"/>
  </r>
  <r>
    <n v="146"/>
    <x v="145"/>
    <n v="11"/>
    <x v="10"/>
    <s v="Quesos"/>
    <s v="CLASE 1.3. QUESOS"/>
    <x v="5"/>
    <s v="Quesos"/>
    <s v="Alimentarios"/>
    <n v="2024"/>
    <n v="12085760"/>
    <s v="€"/>
    <s v="€"/>
    <n v="114"/>
    <s v="Mercado en España"/>
    <x v="0"/>
    <n v="2023"/>
    <n v="13453808"/>
    <n v="-1368048"/>
  </r>
  <r>
    <n v="146"/>
    <x v="145"/>
    <n v="11"/>
    <x v="10"/>
    <s v="Quesos"/>
    <s v="CLASE 1.3. QUESOS"/>
    <x v="5"/>
    <s v="Quesos"/>
    <s v="Alimentarios"/>
    <n v="2024"/>
    <n v="1331168"/>
    <s v="€"/>
    <s v="€"/>
    <n v="115"/>
    <s v="Mercado en la UE"/>
    <x v="1"/>
    <n v="2023"/>
    <n v="1124472"/>
    <n v="206696"/>
  </r>
  <r>
    <n v="146"/>
    <x v="145"/>
    <n v="11"/>
    <x v="10"/>
    <s v="Quesos"/>
    <s v="CLASE 1.3. QUESOS"/>
    <x v="5"/>
    <s v="Quesos"/>
    <s v="Alimentarios"/>
    <n v="2024"/>
    <n v="112008"/>
    <s v="€"/>
    <s v="€"/>
    <n v="116"/>
    <s v="Mercado en Terceros países"/>
    <x v="2"/>
    <n v="2023"/>
    <n v="44976"/>
    <n v="67032"/>
  </r>
  <r>
    <n v="146"/>
    <x v="145"/>
    <n v="11"/>
    <x v="10"/>
    <s v="Quesos"/>
    <s v="CLASE 1.3. QUESOS"/>
    <x v="5"/>
    <s v="Quesos"/>
    <s v="Alimentarios"/>
    <n v="2024"/>
    <n v="13528936"/>
    <s v="€"/>
    <s v="€"/>
    <n v="117"/>
    <s v="Total valor económico (114+115+116)"/>
    <x v="3"/>
    <n v="2023"/>
    <n v="14623256"/>
    <n v="-1094320"/>
  </r>
  <r>
    <n v="147"/>
    <x v="146"/>
    <n v="11"/>
    <x v="10"/>
    <s v="Quesos"/>
    <s v="CLASE 1.3. QUESOS"/>
    <x v="5"/>
    <s v="Quesos"/>
    <s v="Alimentarios"/>
    <n v="2024"/>
    <n v="4791600"/>
    <s v="€"/>
    <s v="€"/>
    <n v="114"/>
    <s v="Mercado en España"/>
    <x v="0"/>
    <n v="2023"/>
    <n v="4644656.46"/>
    <n v="146943.54000000004"/>
  </r>
  <r>
    <n v="147"/>
    <x v="146"/>
    <n v="11"/>
    <x v="10"/>
    <s v="Quesos"/>
    <s v="CLASE 1.3. QUESOS"/>
    <x v="5"/>
    <s v="Quesos"/>
    <s v="Alimentarios"/>
    <n v="2024"/>
    <n v="40290.300000000003"/>
    <s v="€"/>
    <s v="€"/>
    <n v="115"/>
    <s v="Mercado en la UE"/>
    <x v="1"/>
    <n v="2023"/>
    <n v="119279.16"/>
    <n v="-78988.86"/>
  </r>
  <r>
    <n v="147"/>
    <x v="146"/>
    <n v="11"/>
    <x v="10"/>
    <s v="Quesos"/>
    <s v="CLASE 1.3. QUESOS"/>
    <x v="5"/>
    <s v="Quesos"/>
    <s v="Alimentarios"/>
    <n v="2024"/>
    <n v="237697.29"/>
    <s v="€"/>
    <s v="€"/>
    <n v="116"/>
    <s v="Mercado en Terceros países"/>
    <x v="2"/>
    <n v="2023"/>
    <n v="414922.23"/>
    <n v="-177224.93999999997"/>
  </r>
  <r>
    <n v="147"/>
    <x v="146"/>
    <n v="11"/>
    <x v="10"/>
    <s v="Quesos"/>
    <s v="CLASE 1.3. QUESOS"/>
    <x v="5"/>
    <s v="Quesos"/>
    <s v="Alimentarios"/>
    <n v="2024"/>
    <n v="5069587.59"/>
    <s v="€"/>
    <s v="€"/>
    <n v="117"/>
    <s v="Total valor económico (114+115+116)"/>
    <x v="3"/>
    <n v="2023"/>
    <n v="5178857.8499999996"/>
    <n v="-109270.25999999978"/>
  </r>
  <r>
    <n v="148"/>
    <x v="147"/>
    <n v="17"/>
    <x v="11"/>
    <s v="Aceites"/>
    <s v="CLASE 1.5. ACEITES Y GRASAS"/>
    <x v="6"/>
    <s v="Aceites Oli. Vírgen Extra"/>
    <s v="Alimentarios"/>
    <n v="2024"/>
    <n v="4136100"/>
    <s v="€"/>
    <s v="€"/>
    <n v="114"/>
    <s v="Mercado en España"/>
    <x v="0"/>
    <n v="2023"/>
    <n v="3818328"/>
    <n v="317772"/>
  </r>
  <r>
    <n v="148"/>
    <x v="147"/>
    <n v="17"/>
    <x v="11"/>
    <s v="Aceites"/>
    <s v="CLASE 1.5. ACEITES Y GRASAS"/>
    <x v="6"/>
    <s v="Aceites Oli. Vírgen Extra"/>
    <s v="Alimentarios"/>
    <n v="2024"/>
    <n v="486600"/>
    <s v="€"/>
    <s v="€"/>
    <n v="115"/>
    <s v="Mercado en la UE"/>
    <x v="1"/>
    <n v="2023"/>
    <n v="449220"/>
    <n v="37380"/>
  </r>
  <r>
    <n v="148"/>
    <x v="147"/>
    <n v="17"/>
    <x v="11"/>
    <s v="Aceites"/>
    <s v="CLASE 1.5. ACEITES Y GRASAS"/>
    <x v="6"/>
    <s v="Aceites Oli. Vírgen Extra"/>
    <s v="Alimentarios"/>
    <n v="2024"/>
    <n v="243300"/>
    <s v="€"/>
    <s v="€"/>
    <n v="116"/>
    <s v="Mercado en Terceros países"/>
    <x v="2"/>
    <n v="2023"/>
    <n v="224604"/>
    <n v="18696"/>
  </r>
  <r>
    <n v="148"/>
    <x v="147"/>
    <n v="17"/>
    <x v="11"/>
    <s v="Aceites"/>
    <s v="CLASE 1.5. ACEITES Y GRASAS"/>
    <x v="6"/>
    <s v="Aceites Oli. Vírgen Extra"/>
    <s v="Alimentarios"/>
    <n v="2024"/>
    <n v="4866000"/>
    <s v="€"/>
    <s v="€"/>
    <n v="117"/>
    <s v="Total valor económico (114+115+116)"/>
    <x v="3"/>
    <n v="2023"/>
    <n v="4492152"/>
    <n v="373848"/>
  </r>
  <r>
    <n v="149"/>
    <x v="148"/>
    <n v="17"/>
    <x v="11"/>
    <s v="Productos cárnicos"/>
    <s v="CLASE 1.2. PRODUCTOS CÁRNICOS"/>
    <x v="17"/>
    <s v="Embutidos"/>
    <s v="Alimentarios"/>
    <n v="2024"/>
    <n v="2231895.3662"/>
    <s v="€"/>
    <s v="€"/>
    <n v="114"/>
    <s v="Mercado en España"/>
    <x v="0"/>
    <n v="2023"/>
    <n v="7847756.7479999997"/>
    <n v="-5615861.3817999996"/>
  </r>
  <r>
    <n v="149"/>
    <x v="148"/>
    <n v="17"/>
    <x v="11"/>
    <s v="Productos cárnicos"/>
    <s v="CLASE 1.2. PRODUCTOS CÁRNICOS"/>
    <x v="17"/>
    <s v="Embutidos"/>
    <s v="Alimentarios"/>
    <n v="2024"/>
    <n v="2696202.3190000001"/>
    <s v="€"/>
    <s v="€"/>
    <n v="115"/>
    <s v="Mercado en la UE"/>
    <x v="1"/>
    <n v="2023"/>
    <n v="2930636.5920000002"/>
    <n v="-234434.27300000004"/>
  </r>
  <r>
    <n v="149"/>
    <x v="148"/>
    <n v="17"/>
    <x v="11"/>
    <s v="Productos cárnicos"/>
    <s v="CLASE 1.2. PRODUCTOS CÁRNICOS"/>
    <x v="17"/>
    <s v="Embutidos"/>
    <s v="Alimentarios"/>
    <n v="2024"/>
    <n v="4452346.2331999997"/>
    <s v="€"/>
    <s v="€"/>
    <n v="116"/>
    <s v="Mercado en Terceros países"/>
    <x v="2"/>
    <n v="2023"/>
    <n v="580682.076"/>
    <n v="3871664.1571999998"/>
  </r>
  <r>
    <n v="149"/>
    <x v="148"/>
    <n v="17"/>
    <x v="11"/>
    <s v="Productos cárnicos"/>
    <s v="CLASE 1.2. PRODUCTOS CÁRNICOS"/>
    <x v="17"/>
    <s v="Embutidos"/>
    <s v="Alimentarios"/>
    <n v="2024"/>
    <n v="9380443.9184000008"/>
    <s v="€"/>
    <s v="€"/>
    <n v="117"/>
    <s v="Total valor económico (114+115+116)"/>
    <x v="3"/>
    <n v="2023"/>
    <n v="11359075.415999999"/>
    <n v="-1978631.4975999985"/>
  </r>
  <r>
    <n v="150"/>
    <x v="149"/>
    <n v="17"/>
    <x v="11"/>
    <s v="Frutas y hortalizas"/>
    <s v="CLASE 1.6. FRUTAS, HORTALIZAS Y CEREALES FRESCOS O TRANSFORMADOS"/>
    <x v="3"/>
    <s v="Hortalizas"/>
    <s v="Alimentarios"/>
    <n v="2024"/>
    <n v="617840"/>
    <s v="€"/>
    <s v="€"/>
    <n v="114"/>
    <s v="Mercado en España"/>
    <x v="0"/>
    <n v="2023"/>
    <n v="264600"/>
    <n v="353240"/>
  </r>
  <r>
    <n v="150"/>
    <x v="149"/>
    <n v="17"/>
    <x v="11"/>
    <s v="Frutas y hortalizas"/>
    <s v="CLASE 1.6. FRUTAS, HORTALIZAS Y CEREALES FRESCOS O TRANSFORMADOS"/>
    <x v="3"/>
    <s v="Hortalizas"/>
    <s v="Alimentarios"/>
    <n v="2024"/>
    <n v="0"/>
    <s v="€"/>
    <s v="€"/>
    <n v="115"/>
    <s v="Mercado en la UE"/>
    <x v="1"/>
    <n v="2023"/>
    <n v="0"/>
    <n v="0"/>
  </r>
  <r>
    <n v="150"/>
    <x v="149"/>
    <n v="17"/>
    <x v="11"/>
    <s v="Frutas y hortalizas"/>
    <s v="CLASE 1.6. FRUTAS, HORTALIZAS Y CEREALES FRESCOS O TRANSFORMADOS"/>
    <x v="3"/>
    <s v="Hortalizas"/>
    <s v="Alimentarios"/>
    <n v="2024"/>
    <n v="0"/>
    <s v="€"/>
    <s v="€"/>
    <n v="116"/>
    <s v="Mercado en Terceros países"/>
    <x v="2"/>
    <n v="2023"/>
    <n v="0"/>
    <n v="0"/>
  </r>
  <r>
    <n v="150"/>
    <x v="149"/>
    <n v="17"/>
    <x v="11"/>
    <s v="Frutas y hortalizas"/>
    <s v="CLASE 1.6. FRUTAS, HORTALIZAS Y CEREALES FRESCOS O TRANSFORMADOS"/>
    <x v="3"/>
    <s v="Hortalizas"/>
    <s v="Alimentarios"/>
    <n v="2024"/>
    <n v="617840"/>
    <s v="€"/>
    <s v="€"/>
    <n v="117"/>
    <s v="Total valor económico (114+115+116)"/>
    <x v="3"/>
    <n v="2023"/>
    <n v="264600"/>
    <n v="353240"/>
  </r>
  <r>
    <n v="151"/>
    <x v="150"/>
    <n v="17"/>
    <x v="11"/>
    <s v="Frutas y hortalizas"/>
    <s v="CLASE 1.6. FRUTAS, HORTALIZAS Y CEREALES FRESCOS O TRANSFORMADOS"/>
    <x v="3"/>
    <s v="Hortalizas"/>
    <s v="Alimentarios"/>
    <n v="2024"/>
    <n v="537540"/>
    <s v="€"/>
    <s v="€"/>
    <n v="114"/>
    <s v="Mercado en España"/>
    <x v="0"/>
    <n v="2023"/>
    <n v="1535040"/>
    <n v="-997500"/>
  </r>
  <r>
    <n v="151"/>
    <x v="150"/>
    <n v="17"/>
    <x v="11"/>
    <s v="Frutas y hortalizas"/>
    <s v="CLASE 1.6. FRUTAS, HORTALIZAS Y CEREALES FRESCOS O TRANSFORMADOS"/>
    <x v="3"/>
    <s v="Hortalizas"/>
    <s v="Alimentarios"/>
    <n v="2024"/>
    <n v="0"/>
    <s v="€"/>
    <s v="€"/>
    <n v="115"/>
    <s v="Mercado en la UE"/>
    <x v="1"/>
    <n v="2023"/>
    <n v="0"/>
    <n v="0"/>
  </r>
  <r>
    <n v="151"/>
    <x v="150"/>
    <n v="17"/>
    <x v="11"/>
    <s v="Frutas y hortalizas"/>
    <s v="CLASE 1.6. FRUTAS, HORTALIZAS Y CEREALES FRESCOS O TRANSFORMADOS"/>
    <x v="3"/>
    <s v="Hortalizas"/>
    <s v="Alimentarios"/>
    <n v="2024"/>
    <n v="0"/>
    <s v="€"/>
    <s v="€"/>
    <n v="116"/>
    <s v="Mercado en Terceros países"/>
    <x v="2"/>
    <n v="2023"/>
    <n v="0"/>
    <n v="0"/>
  </r>
  <r>
    <n v="151"/>
    <x v="150"/>
    <n v="17"/>
    <x v="11"/>
    <s v="Frutas y hortalizas"/>
    <s v="CLASE 1.6. FRUTAS, HORTALIZAS Y CEREALES FRESCOS O TRANSFORMADOS"/>
    <x v="3"/>
    <s v="Hortalizas"/>
    <s v="Alimentarios"/>
    <n v="2024"/>
    <n v="537540"/>
    <s v="€"/>
    <s v="€"/>
    <n v="117"/>
    <s v="Total valor económico (114+115+116)"/>
    <x v="3"/>
    <n v="2023"/>
    <n v="1535040"/>
    <n v="-997500"/>
  </r>
  <r>
    <n v="152"/>
    <x v="151"/>
    <n v="17"/>
    <x v="11"/>
    <s v="Frutas y hortalizas"/>
    <s v="CLASE 1.6. FRUTAS, HORTALIZAS Y CEREALES FRESCOS O TRANSFORMADOS"/>
    <x v="7"/>
    <s v="Frutas"/>
    <s v="Alimentarios"/>
    <n v="2024"/>
    <n v="21896550"/>
    <s v="€"/>
    <s v="€"/>
    <n v="114"/>
    <s v="Mercado en España"/>
    <x v="0"/>
    <n v="2023"/>
    <n v="20563200"/>
    <n v="1333350"/>
  </r>
  <r>
    <n v="152"/>
    <x v="151"/>
    <n v="17"/>
    <x v="11"/>
    <s v="Frutas y hortalizas"/>
    <s v="CLASE 1.6. FRUTAS, HORTALIZAS Y CEREALES FRESCOS O TRANSFORMADOS"/>
    <x v="7"/>
    <s v="Frutas"/>
    <s v="Alimentarios"/>
    <n v="2024"/>
    <n v="138450"/>
    <s v="€"/>
    <s v="€"/>
    <n v="115"/>
    <s v="Mercado en la UE"/>
    <x v="1"/>
    <n v="2023"/>
    <n v="185400"/>
    <n v="-46950"/>
  </r>
  <r>
    <n v="152"/>
    <x v="151"/>
    <n v="17"/>
    <x v="11"/>
    <s v="Frutas y hortalizas"/>
    <s v="CLASE 1.6. FRUTAS, HORTALIZAS Y CEREALES FRESCOS O TRANSFORMADOS"/>
    <x v="7"/>
    <s v="Frutas"/>
    <s v="Alimentarios"/>
    <n v="2024"/>
    <n v="0"/>
    <s v="€"/>
    <s v="€"/>
    <n v="116"/>
    <s v="Mercado en Terceros países"/>
    <x v="2"/>
    <n v="2023"/>
    <n v="0"/>
    <n v="0"/>
  </r>
  <r>
    <n v="152"/>
    <x v="151"/>
    <n v="17"/>
    <x v="11"/>
    <s v="Frutas y hortalizas"/>
    <s v="CLASE 1.6. FRUTAS, HORTALIZAS Y CEREALES FRESCOS O TRANSFORMADOS"/>
    <x v="7"/>
    <s v="Frutas"/>
    <s v="Alimentarios"/>
    <n v="2024"/>
    <n v="22035000"/>
    <s v="€"/>
    <s v="€"/>
    <n v="117"/>
    <s v="Total valor económico (114+115+116)"/>
    <x v="3"/>
    <n v="2023"/>
    <n v="20748600"/>
    <n v="1286400"/>
  </r>
  <r>
    <n v="153"/>
    <x v="152"/>
    <n v="17"/>
    <x v="11"/>
    <s v="Quesos"/>
    <s v="CLASE 1.3. QUESOS"/>
    <x v="5"/>
    <s v="Quesos"/>
    <s v="Alimentarios"/>
    <n v="2024"/>
    <n v="754659.2"/>
    <s v="€"/>
    <s v="€"/>
    <n v="114"/>
    <s v="Mercado en España"/>
    <x v="0"/>
    <n v="2023"/>
    <n v="577807.98400000005"/>
    <n v="176851.2159999999"/>
  </r>
  <r>
    <n v="153"/>
    <x v="152"/>
    <n v="17"/>
    <x v="11"/>
    <s v="Quesos"/>
    <s v="CLASE 1.3. QUESOS"/>
    <x v="5"/>
    <s v="Quesos"/>
    <s v="Alimentarios"/>
    <n v="2024"/>
    <n v="17320.64"/>
    <s v="€"/>
    <s v="€"/>
    <n v="115"/>
    <s v="Mercado en la UE"/>
    <x v="1"/>
    <n v="2023"/>
    <n v="13158.531999999999"/>
    <n v="4162.1080000000002"/>
  </r>
  <r>
    <n v="153"/>
    <x v="152"/>
    <n v="17"/>
    <x v="11"/>
    <s v="Quesos"/>
    <s v="CLASE 1.3. QUESOS"/>
    <x v="5"/>
    <s v="Quesos"/>
    <s v="Alimentarios"/>
    <n v="2024"/>
    <n v="813.6"/>
    <s v="€"/>
    <s v="€"/>
    <n v="116"/>
    <s v="Mercado en Terceros países"/>
    <x v="2"/>
    <n v="2023"/>
    <n v="3821.212"/>
    <n v="-3007.6120000000001"/>
  </r>
  <r>
    <n v="153"/>
    <x v="152"/>
    <n v="17"/>
    <x v="11"/>
    <s v="Quesos"/>
    <s v="CLASE 1.3. QUESOS"/>
    <x v="5"/>
    <s v="Quesos"/>
    <s v="Alimentarios"/>
    <n v="2024"/>
    <n v="772793.44"/>
    <s v="€"/>
    <s v="€"/>
    <n v="117"/>
    <s v="Total valor económico (114+115+116)"/>
    <x v="3"/>
    <n v="2023"/>
    <n v="594787.728"/>
    <n v="178005.71199999994"/>
  </r>
  <r>
    <n v="154"/>
    <x v="153"/>
    <n v="12"/>
    <x v="12"/>
    <s v="Carnes frescas"/>
    <s v="CLASE 1.1. CARNES FRESCAS"/>
    <x v="2"/>
    <s v="Vacuno"/>
    <s v="Alimentarios"/>
    <n v="2024"/>
    <n v="8041600"/>
    <s v="€"/>
    <s v="€"/>
    <n v="114"/>
    <s v="Mercado en España"/>
    <x v="0"/>
    <n v="2023"/>
    <n v="7820750"/>
    <n v="220850"/>
  </r>
  <r>
    <n v="154"/>
    <x v="153"/>
    <n v="12"/>
    <x v="12"/>
    <s v="Carnes frescas"/>
    <s v="CLASE 1.1. CARNES FRESCAS"/>
    <x v="2"/>
    <s v="Vacuno"/>
    <s v="Alimentarios"/>
    <n v="2024"/>
    <n v="0"/>
    <s v="€"/>
    <s v="€"/>
    <n v="115"/>
    <s v="Mercado en la UE"/>
    <x v="1"/>
    <n v="2023"/>
    <n v="0"/>
    <n v="0"/>
  </r>
  <r>
    <n v="154"/>
    <x v="153"/>
    <n v="12"/>
    <x v="12"/>
    <s v="Carnes frescas"/>
    <s v="CLASE 1.1. CARNES FRESCAS"/>
    <x v="2"/>
    <s v="Vacuno"/>
    <s v="Alimentarios"/>
    <n v="2024"/>
    <n v="0"/>
    <s v="€"/>
    <s v="€"/>
    <n v="116"/>
    <s v="Mercado en Terceros países"/>
    <x v="2"/>
    <n v="2023"/>
    <n v="0"/>
    <n v="0"/>
  </r>
  <r>
    <n v="154"/>
    <x v="153"/>
    <n v="12"/>
    <x v="12"/>
    <s v="Carnes frescas"/>
    <s v="CLASE 1.1. CARNES FRESCAS"/>
    <x v="2"/>
    <s v="Vacuno"/>
    <s v="Alimentarios"/>
    <n v="2024"/>
    <n v="8041600"/>
    <s v="€"/>
    <s v="€"/>
    <n v="117"/>
    <s v="Total valor económico (114+115+116)"/>
    <x v="3"/>
    <n v="2023"/>
    <n v="7820750"/>
    <n v="220850"/>
  </r>
  <r>
    <n v="155"/>
    <x v="154"/>
    <n v="6"/>
    <x v="13"/>
    <s v="Aceites"/>
    <s v="CLASE 1.5. ACEITES Y GRASAS"/>
    <x v="6"/>
    <s v="Aceites Oli. Vírgen Extra"/>
    <s v="Alimentarios"/>
    <n v="2024"/>
    <n v="5340000"/>
    <s v="€"/>
    <s v="€"/>
    <n v="114"/>
    <s v="Mercado en España"/>
    <x v="0"/>
    <n v="2023"/>
    <n v="4147500"/>
    <n v="1192500"/>
  </r>
  <r>
    <n v="155"/>
    <x v="154"/>
    <n v="6"/>
    <x v="13"/>
    <s v="Aceites"/>
    <s v="CLASE 1.5. ACEITES Y GRASAS"/>
    <x v="6"/>
    <s v="Aceites Oli. Vírgen Extra"/>
    <s v="Alimentarios"/>
    <n v="2024"/>
    <n v="0"/>
    <s v="€"/>
    <s v="€"/>
    <n v="115"/>
    <s v="Mercado en la UE"/>
    <x v="1"/>
    <n v="2023"/>
    <n v="1264000"/>
    <n v="-1264000"/>
  </r>
  <r>
    <n v="155"/>
    <x v="154"/>
    <n v="6"/>
    <x v="13"/>
    <s v="Aceites"/>
    <s v="CLASE 1.5. ACEITES Y GRASAS"/>
    <x v="6"/>
    <s v="Aceites Oli. Vírgen Extra"/>
    <s v="Alimentarios"/>
    <n v="2024"/>
    <n v="1264000"/>
    <s v="€"/>
    <s v="€"/>
    <n v="116"/>
    <s v="Mercado en Terceros países"/>
    <x v="2"/>
    <n v="2023"/>
    <n v="790000"/>
    <n v="474000"/>
  </r>
  <r>
    <n v="155"/>
    <x v="154"/>
    <n v="6"/>
    <x v="13"/>
    <s v="Aceites"/>
    <s v="CLASE 1.5. ACEITES Y GRASAS"/>
    <x v="6"/>
    <s v="Aceites Oli. Vírgen Extra"/>
    <s v="Alimentarios"/>
    <n v="2024"/>
    <n v="6604000"/>
    <s v="€"/>
    <s v="€"/>
    <n v="117"/>
    <s v="Total valor económico (114+115+116)"/>
    <x v="3"/>
    <n v="2023"/>
    <n v="6201500"/>
    <n v="402500"/>
  </r>
  <r>
    <n v="156"/>
    <x v="155"/>
    <n v="6"/>
    <x v="13"/>
    <s v="Aceites"/>
    <s v="CLASE 1.5. ACEITES Y GRASAS"/>
    <x v="6"/>
    <s v="Aceites Oli. Vírgen Extra"/>
    <s v="Alimentarios"/>
    <n v="2024"/>
    <n v="1154200"/>
    <s v="€"/>
    <s v="€"/>
    <n v="114"/>
    <s v="Mercado en España"/>
    <x v="0"/>
    <n v="2023"/>
    <n v="757279"/>
    <n v="396921"/>
  </r>
  <r>
    <n v="156"/>
    <x v="155"/>
    <n v="6"/>
    <x v="13"/>
    <s v="Aceites"/>
    <s v="CLASE 1.5. ACEITES Y GRASAS"/>
    <x v="6"/>
    <s v="Aceites Oli. Vírgen Extra"/>
    <s v="Alimentarios"/>
    <n v="2024"/>
    <n v="154291.5"/>
    <s v="€"/>
    <s v="€"/>
    <n v="115"/>
    <s v="Mercado en la UE"/>
    <x v="1"/>
    <n v="2023"/>
    <n v="38218"/>
    <n v="116073.5"/>
  </r>
  <r>
    <n v="156"/>
    <x v="155"/>
    <n v="6"/>
    <x v="13"/>
    <s v="Aceites"/>
    <s v="CLASE 1.5. ACEITES Y GRASAS"/>
    <x v="6"/>
    <s v="Aceites Oli. Vírgen Extra"/>
    <s v="Alimentarios"/>
    <n v="2024"/>
    <n v="515144.8"/>
    <s v="€"/>
    <s v="€"/>
    <n v="116"/>
    <s v="Mercado en Terceros países"/>
    <x v="2"/>
    <n v="2023"/>
    <n v="320003"/>
    <n v="195141.8"/>
  </r>
  <r>
    <n v="156"/>
    <x v="155"/>
    <n v="6"/>
    <x v="13"/>
    <s v="Aceites"/>
    <s v="CLASE 1.5. ACEITES Y GRASAS"/>
    <x v="6"/>
    <s v="Aceites Oli. Vírgen Extra"/>
    <s v="Alimentarios"/>
    <n v="2024"/>
    <n v="1823636.3"/>
    <s v="€"/>
    <s v="€"/>
    <n v="117"/>
    <s v="Total valor económico (114+115+116)"/>
    <x v="3"/>
    <n v="2023"/>
    <n v="1115500"/>
    <n v="708136.3"/>
  </r>
  <r>
    <n v="157"/>
    <x v="156"/>
    <n v="6"/>
    <x v="13"/>
    <s v="Aceites"/>
    <s v="CLASE 1.5. ACEITES Y GRASAS"/>
    <x v="6"/>
    <s v="Aceites Oli. Vírgen Extra"/>
    <s v="Alimentarios"/>
    <n v="2024"/>
    <n v="631400"/>
    <s v="€"/>
    <s v="€"/>
    <n v="114"/>
    <s v="Mercado en España"/>
    <x v="0"/>
    <n v="2023"/>
    <n v="1457553.6"/>
    <n v="-826153.60000000009"/>
  </r>
  <r>
    <n v="157"/>
    <x v="156"/>
    <n v="6"/>
    <x v="13"/>
    <s v="Aceites"/>
    <s v="CLASE 1.5. ACEITES Y GRASAS"/>
    <x v="6"/>
    <s v="Aceites Oli. Vírgen Extra"/>
    <s v="Alimentarios"/>
    <n v="2024"/>
    <n v="0"/>
    <s v="€"/>
    <s v="€"/>
    <n v="115"/>
    <s v="Mercado en la UE"/>
    <x v="1"/>
    <n v="2023"/>
    <n v="7970"/>
    <n v="-7970"/>
  </r>
  <r>
    <n v="157"/>
    <x v="156"/>
    <n v="6"/>
    <x v="13"/>
    <s v="Aceites"/>
    <s v="CLASE 1.5. ACEITES Y GRASAS"/>
    <x v="6"/>
    <s v="Aceites Oli. Vírgen Extra"/>
    <s v="Alimentarios"/>
    <n v="2024"/>
    <n v="0"/>
    <s v="€"/>
    <s v="€"/>
    <n v="116"/>
    <s v="Mercado en Terceros países"/>
    <x v="2"/>
    <n v="2023"/>
    <n v="0"/>
    <n v="0"/>
  </r>
  <r>
    <n v="157"/>
    <x v="156"/>
    <n v="6"/>
    <x v="13"/>
    <s v="Aceites"/>
    <s v="CLASE 1.5. ACEITES Y GRASAS"/>
    <x v="6"/>
    <s v="Aceites Oli. Vírgen Extra"/>
    <s v="Alimentarios"/>
    <n v="2024"/>
    <n v="631400"/>
    <s v="€"/>
    <s v="€"/>
    <n v="117"/>
    <s v="Total valor económico (114+115+116)"/>
    <x v="3"/>
    <n v="2023"/>
    <n v="1465523.6"/>
    <n v="-834123.60000000009"/>
  </r>
  <r>
    <n v="158"/>
    <x v="157"/>
    <n v="6"/>
    <x v="13"/>
    <s v="Aceites"/>
    <s v="CLASE 1.5. ACEITES Y GRASAS"/>
    <x v="6"/>
    <s v="Aceites Oli. Vírgen Extra"/>
    <s v="Alimentarios"/>
    <n v="2024"/>
    <n v="3682000"/>
    <s v="€"/>
    <s v="€"/>
    <n v="114"/>
    <s v="Mercado en España"/>
    <x v="0"/>
    <n v="2023"/>
    <n v="3300000"/>
    <n v="382000"/>
  </r>
  <r>
    <n v="158"/>
    <x v="157"/>
    <n v="6"/>
    <x v="13"/>
    <s v="Aceites"/>
    <s v="CLASE 1.5. ACEITES Y GRASAS"/>
    <x v="6"/>
    <s v="Aceites Oli. Vírgen Extra"/>
    <s v="Alimentarios"/>
    <n v="2024"/>
    <n v="1176000"/>
    <s v="€"/>
    <s v="€"/>
    <n v="115"/>
    <s v="Mercado en la UE"/>
    <x v="1"/>
    <n v="2023"/>
    <n v="960000"/>
    <n v="216000"/>
  </r>
  <r>
    <n v="158"/>
    <x v="157"/>
    <n v="6"/>
    <x v="13"/>
    <s v="Aceites"/>
    <s v="CLASE 1.5. ACEITES Y GRASAS"/>
    <x v="6"/>
    <s v="Aceites Oli. Vírgen Extra"/>
    <s v="Alimentarios"/>
    <n v="2024"/>
    <n v="2429000"/>
    <s v="€"/>
    <s v="€"/>
    <n v="116"/>
    <s v="Mercado en Terceros países"/>
    <x v="2"/>
    <n v="2023"/>
    <n v="3000000"/>
    <n v="-571000"/>
  </r>
  <r>
    <n v="158"/>
    <x v="157"/>
    <n v="6"/>
    <x v="13"/>
    <s v="Aceites"/>
    <s v="CLASE 1.5. ACEITES Y GRASAS"/>
    <x v="6"/>
    <s v="Aceites Oli. Vírgen Extra"/>
    <s v="Alimentarios"/>
    <n v="2024"/>
    <n v="7287000"/>
    <s v="€"/>
    <s v="€"/>
    <n v="117"/>
    <s v="Total valor económico (114+115+116)"/>
    <x v="3"/>
    <n v="2023"/>
    <n v="7260000"/>
    <n v="27000"/>
  </r>
  <r>
    <n v="159"/>
    <x v="158"/>
    <n v="6"/>
    <x v="13"/>
    <s v="Carnes frescas"/>
    <s v="CLASE 1.1. CARNES FRESCAS"/>
    <x v="1"/>
    <s v="Ovino"/>
    <s v="Alimentarios"/>
    <n v="2024"/>
    <n v="2675405.7599999998"/>
    <s v="€"/>
    <s v="€"/>
    <n v="114"/>
    <s v="Mercado en España"/>
    <x v="0"/>
    <n v="2023"/>
    <n v="2717792.3"/>
    <n v="-42386.540000000037"/>
  </r>
  <r>
    <n v="159"/>
    <x v="158"/>
    <n v="6"/>
    <x v="13"/>
    <s v="Carnes frescas"/>
    <s v="CLASE 1.1. CARNES FRESCAS"/>
    <x v="1"/>
    <s v="Ovino"/>
    <s v="Alimentarios"/>
    <n v="2024"/>
    <n v="0"/>
    <s v="€"/>
    <s v="€"/>
    <n v="115"/>
    <s v="Mercado en la UE"/>
    <x v="1"/>
    <n v="2023"/>
    <n v="0"/>
    <n v="0"/>
  </r>
  <r>
    <n v="159"/>
    <x v="158"/>
    <n v="6"/>
    <x v="13"/>
    <s v="Carnes frescas"/>
    <s v="CLASE 1.1. CARNES FRESCAS"/>
    <x v="1"/>
    <s v="Ovino"/>
    <s v="Alimentarios"/>
    <n v="2024"/>
    <n v="0"/>
    <s v="€"/>
    <s v="€"/>
    <n v="116"/>
    <s v="Mercado en Terceros países"/>
    <x v="2"/>
    <n v="2023"/>
    <n v="0"/>
    <n v="0"/>
  </r>
  <r>
    <n v="159"/>
    <x v="158"/>
    <n v="6"/>
    <x v="13"/>
    <s v="Carnes frescas"/>
    <s v="CLASE 1.1. CARNES FRESCAS"/>
    <x v="1"/>
    <s v="Ovino"/>
    <s v="Alimentarios"/>
    <n v="2024"/>
    <n v="2675405.7599999998"/>
    <s v="€"/>
    <s v="€"/>
    <n v="117"/>
    <s v="Total valor económico (114+115+116)"/>
    <x v="3"/>
    <n v="2023"/>
    <n v="2717792.3"/>
    <n v="-42386.540000000037"/>
  </r>
  <r>
    <n v="160"/>
    <x v="159"/>
    <n v="6"/>
    <x v="13"/>
    <s v="Otros productos"/>
    <s v="CLASE 1.8. OTROS PRODUCTOS DEL ANEXO I DEL TRATADO"/>
    <x v="26"/>
    <s v="Especias"/>
    <s v="Alimentarios"/>
    <n v="2024"/>
    <n v="494310"/>
    <s v="€"/>
    <s v="€"/>
    <n v="114"/>
    <s v="Mercado en España"/>
    <x v="0"/>
    <n v="2023"/>
    <n v="923940"/>
    <n v="-429630"/>
  </r>
  <r>
    <n v="160"/>
    <x v="159"/>
    <n v="6"/>
    <x v="13"/>
    <s v="Otros productos"/>
    <s v="CLASE 1.8. OTROS PRODUCTOS DEL ANEXO I DEL TRATADO"/>
    <x v="26"/>
    <s v="Especias"/>
    <s v="Alimentarios"/>
    <n v="2024"/>
    <n v="31255"/>
    <s v="€"/>
    <s v="€"/>
    <n v="115"/>
    <s v="Mercado en la UE"/>
    <x v="1"/>
    <n v="2023"/>
    <n v="71160"/>
    <n v="-39905"/>
  </r>
  <r>
    <n v="160"/>
    <x v="159"/>
    <n v="6"/>
    <x v="13"/>
    <s v="Otros productos"/>
    <s v="CLASE 1.8. OTROS PRODUCTOS DEL ANEXO I DEL TRATADO"/>
    <x v="26"/>
    <s v="Especias"/>
    <s v="Alimentarios"/>
    <n v="2024"/>
    <n v="681617.5"/>
    <s v="€"/>
    <s v="€"/>
    <n v="116"/>
    <s v="Mercado en Terceros países"/>
    <x v="2"/>
    <n v="2023"/>
    <n v="1398060"/>
    <n v="-716442.5"/>
  </r>
  <r>
    <n v="160"/>
    <x v="159"/>
    <n v="6"/>
    <x v="13"/>
    <s v="Otros productos"/>
    <s v="CLASE 1.8. OTROS PRODUCTOS DEL ANEXO I DEL TRATADO"/>
    <x v="26"/>
    <s v="Especias"/>
    <s v="Alimentarios"/>
    <n v="2024"/>
    <n v="1207182.5"/>
    <s v="€"/>
    <s v="€"/>
    <n v="117"/>
    <s v="Total valor económico (114+115+116)"/>
    <x v="3"/>
    <n v="2023"/>
    <n v="2393160"/>
    <n v="-1185977.5"/>
  </r>
  <r>
    <n v="161"/>
    <x v="160"/>
    <n v="6"/>
    <x v="13"/>
    <s v="Frutas y hortalizas"/>
    <s v="CLASE 1.6. FRUTAS, HORTALIZAS Y CEREALES FRESCOS O TRANSFORMADOS"/>
    <x v="3"/>
    <s v="Hortalizas"/>
    <s v="Alimentarios"/>
    <n v="2024"/>
    <n v="5813045"/>
    <s v="€"/>
    <s v="€"/>
    <n v="114"/>
    <s v="Mercado en España"/>
    <x v="0"/>
    <n v="2023"/>
    <n v="7397500"/>
    <n v="-1584455"/>
  </r>
  <r>
    <n v="161"/>
    <x v="160"/>
    <n v="6"/>
    <x v="13"/>
    <s v="Frutas y hortalizas"/>
    <s v="CLASE 1.6. FRUTAS, HORTALIZAS Y CEREALES FRESCOS O TRANSFORMADOS"/>
    <x v="3"/>
    <s v="Hortalizas"/>
    <s v="Alimentarios"/>
    <n v="2024"/>
    <n v="0"/>
    <s v="€"/>
    <s v="€"/>
    <n v="115"/>
    <s v="Mercado en la UE"/>
    <x v="1"/>
    <n v="2023"/>
    <n v="0"/>
    <n v="0"/>
  </r>
  <r>
    <n v="161"/>
    <x v="160"/>
    <n v="6"/>
    <x v="13"/>
    <s v="Frutas y hortalizas"/>
    <s v="CLASE 1.6. FRUTAS, HORTALIZAS Y CEREALES FRESCOS O TRANSFORMADOS"/>
    <x v="3"/>
    <s v="Hortalizas"/>
    <s v="Alimentarios"/>
    <n v="2024"/>
    <n v="0"/>
    <s v="€"/>
    <s v="€"/>
    <n v="116"/>
    <s v="Mercado en Terceros países"/>
    <x v="2"/>
    <n v="2023"/>
    <n v="0"/>
    <n v="0"/>
  </r>
  <r>
    <n v="161"/>
    <x v="160"/>
    <n v="6"/>
    <x v="13"/>
    <s v="Frutas y hortalizas"/>
    <s v="CLASE 1.6. FRUTAS, HORTALIZAS Y CEREALES FRESCOS O TRANSFORMADOS"/>
    <x v="3"/>
    <s v="Hortalizas"/>
    <s v="Alimentarios"/>
    <n v="2024"/>
    <n v="5813045"/>
    <s v="€"/>
    <s v="€"/>
    <n v="117"/>
    <s v="Total valor económico (114+115+116)"/>
    <x v="3"/>
    <n v="2023"/>
    <n v="7397500"/>
    <n v="-1584455"/>
  </r>
  <r>
    <n v="162"/>
    <x v="161"/>
    <n v="6"/>
    <x v="13"/>
    <s v="Frutas y hortalizas"/>
    <s v="CLASE 1.6. FRUTAS, HORTALIZAS Y CEREALES FRESCOS O TRANSFORMADOS"/>
    <x v="3"/>
    <s v="Hortalizas"/>
    <s v="Alimentarios"/>
    <n v="2024"/>
    <n v="21823425"/>
    <s v="€"/>
    <s v="€"/>
    <n v="114"/>
    <s v="Mercado en España"/>
    <x v="0"/>
    <n v="2023"/>
    <n v="7643676"/>
    <n v="14179749"/>
  </r>
  <r>
    <n v="162"/>
    <x v="161"/>
    <n v="6"/>
    <x v="13"/>
    <s v="Frutas y hortalizas"/>
    <s v="CLASE 1.6. FRUTAS, HORTALIZAS Y CEREALES FRESCOS O TRANSFORMADOS"/>
    <x v="3"/>
    <s v="Hortalizas"/>
    <s v="Alimentarios"/>
    <n v="2024"/>
    <n v="380263"/>
    <s v="€"/>
    <s v="€"/>
    <n v="115"/>
    <s v="Mercado en la UE"/>
    <x v="1"/>
    <n v="2023"/>
    <n v="1294543.2"/>
    <n v="-914280.2"/>
  </r>
  <r>
    <n v="162"/>
    <x v="161"/>
    <n v="6"/>
    <x v="13"/>
    <s v="Frutas y hortalizas"/>
    <s v="CLASE 1.6. FRUTAS, HORTALIZAS Y CEREALES FRESCOS O TRANSFORMADOS"/>
    <x v="3"/>
    <s v="Hortalizas"/>
    <s v="Alimentarios"/>
    <n v="2024"/>
    <n v="0"/>
    <s v="€"/>
    <s v="€"/>
    <n v="116"/>
    <s v="Mercado en Terceros países"/>
    <x v="2"/>
    <n v="2023"/>
    <n v="2052240"/>
    <n v="-2052240"/>
  </r>
  <r>
    <n v="162"/>
    <x v="161"/>
    <n v="6"/>
    <x v="13"/>
    <s v="Frutas y hortalizas"/>
    <s v="CLASE 1.6. FRUTAS, HORTALIZAS Y CEREALES FRESCOS O TRANSFORMADOS"/>
    <x v="3"/>
    <s v="Hortalizas"/>
    <s v="Alimentarios"/>
    <n v="2024"/>
    <n v="22203688"/>
    <s v="€"/>
    <s v="€"/>
    <n v="117"/>
    <s v="Total valor económico (114+115+116)"/>
    <x v="3"/>
    <n v="2023"/>
    <n v="10990459.199999999"/>
    <n v="11213228.800000001"/>
  </r>
  <r>
    <n v="163"/>
    <x v="162"/>
    <n v="6"/>
    <x v="13"/>
    <s v="Frutas y hortalizas"/>
    <s v="CLASE 1.6. FRUTAS, HORTALIZAS Y CEREALES FRESCOS O TRANSFORMADOS"/>
    <x v="7"/>
    <s v="Frutas"/>
    <s v="Alimentarios"/>
    <n v="2024"/>
    <n v="12540"/>
    <s v="€"/>
    <s v="€"/>
    <n v="114"/>
    <s v="Mercado en España"/>
    <x v="0"/>
    <n v="2023"/>
    <n v="0"/>
    <n v="12540"/>
  </r>
  <r>
    <n v="163"/>
    <x v="162"/>
    <n v="6"/>
    <x v="13"/>
    <s v="Frutas y hortalizas"/>
    <s v="CLASE 1.6. FRUTAS, HORTALIZAS Y CEREALES FRESCOS O TRANSFORMADOS"/>
    <x v="7"/>
    <s v="Frutas"/>
    <s v="Alimentarios"/>
    <n v="2024"/>
    <n v="84645"/>
    <s v="€"/>
    <s v="€"/>
    <n v="115"/>
    <s v="Mercado en la UE"/>
    <x v="1"/>
    <n v="2023"/>
    <n v="59596"/>
    <n v="25049"/>
  </r>
  <r>
    <n v="163"/>
    <x v="162"/>
    <n v="6"/>
    <x v="13"/>
    <s v="Frutas y hortalizas"/>
    <s v="CLASE 1.6. FRUTAS, HORTALIZAS Y CEREALES FRESCOS O TRANSFORMADOS"/>
    <x v="7"/>
    <s v="Frutas"/>
    <s v="Alimentarios"/>
    <n v="2024"/>
    <n v="0"/>
    <s v="€"/>
    <s v="€"/>
    <n v="116"/>
    <s v="Mercado en Terceros países"/>
    <x v="2"/>
    <n v="2023"/>
    <n v="0"/>
    <n v="0"/>
  </r>
  <r>
    <n v="163"/>
    <x v="162"/>
    <n v="6"/>
    <x v="13"/>
    <s v="Frutas y hortalizas"/>
    <s v="CLASE 1.6. FRUTAS, HORTALIZAS Y CEREALES FRESCOS O TRANSFORMADOS"/>
    <x v="7"/>
    <s v="Frutas"/>
    <s v="Alimentarios"/>
    <n v="2024"/>
    <n v="97185"/>
    <s v="€"/>
    <s v="€"/>
    <n v="117"/>
    <s v="Total valor económico (114+115+116)"/>
    <x v="3"/>
    <n v="2023"/>
    <n v="59596"/>
    <n v="37589"/>
  </r>
  <r>
    <n v="164"/>
    <x v="163"/>
    <n v="6"/>
    <x v="13"/>
    <s v="Otros de origen animal"/>
    <s v="CLASE 1.4. OTROS PRODUCTOS DE ORIGEN ANIMAL"/>
    <x v="12"/>
    <s v="Miel"/>
    <s v="Alimentarios"/>
    <n v="2024"/>
    <n v="877252.5"/>
    <s v="€"/>
    <s v="€"/>
    <n v="114"/>
    <s v="Mercado en España"/>
    <x v="0"/>
    <n v="2023"/>
    <n v="476484"/>
    <n v="400768.5"/>
  </r>
  <r>
    <n v="164"/>
    <x v="163"/>
    <n v="6"/>
    <x v="13"/>
    <s v="Otros de origen animal"/>
    <s v="CLASE 1.4. OTROS PRODUCTOS DE ORIGEN ANIMAL"/>
    <x v="12"/>
    <s v="Miel"/>
    <s v="Alimentarios"/>
    <n v="2024"/>
    <n v="0"/>
    <s v="€"/>
    <s v="€"/>
    <n v="115"/>
    <s v="Mercado en la UE"/>
    <x v="1"/>
    <n v="2023"/>
    <n v="0"/>
    <n v="0"/>
  </r>
  <r>
    <n v="164"/>
    <x v="163"/>
    <n v="6"/>
    <x v="13"/>
    <s v="Otros de origen animal"/>
    <s v="CLASE 1.4. OTROS PRODUCTOS DE ORIGEN ANIMAL"/>
    <x v="12"/>
    <s v="Miel"/>
    <s v="Alimentarios"/>
    <n v="2024"/>
    <n v="0"/>
    <s v="€"/>
    <s v="€"/>
    <n v="116"/>
    <s v="Mercado en Terceros países"/>
    <x v="2"/>
    <n v="2023"/>
    <n v="0"/>
    <n v="0"/>
  </r>
  <r>
    <n v="164"/>
    <x v="163"/>
    <n v="6"/>
    <x v="13"/>
    <s v="Otros de origen animal"/>
    <s v="CLASE 1.4. OTROS PRODUCTOS DE ORIGEN ANIMAL"/>
    <x v="12"/>
    <s v="Miel"/>
    <s v="Alimentarios"/>
    <n v="2024"/>
    <n v="877252.5"/>
    <s v="€"/>
    <s v="€"/>
    <n v="117"/>
    <s v="Total valor económico (114+115+116)"/>
    <x v="3"/>
    <n v="2023"/>
    <n v="476484"/>
    <n v="400768.5"/>
  </r>
  <r>
    <n v="165"/>
    <x v="164"/>
    <n v="6"/>
    <x v="13"/>
    <s v="Productos de panadería…"/>
    <s v="CLASE 2.3. PRODUCTOS DE PANADERÍA, PASTELERÍA, REPOSTERÍA Y GALLETERÍA"/>
    <x v="13"/>
    <s v="Pastelería"/>
    <s v="Alimentarios"/>
    <n v="2024"/>
    <n v="2508000"/>
    <s v="€"/>
    <s v="€"/>
    <n v="114"/>
    <s v="Mercado en España"/>
    <x v="0"/>
    <n v="2023"/>
    <n v="2066513.4"/>
    <n v="441486.60000000009"/>
  </r>
  <r>
    <n v="165"/>
    <x v="164"/>
    <n v="6"/>
    <x v="13"/>
    <s v="Productos de panadería…"/>
    <s v="CLASE 2.3. PRODUCTOS DE PANADERÍA, PASTELERÍA, REPOSTERÍA Y GALLETERÍA"/>
    <x v="13"/>
    <s v="Pastelería"/>
    <s v="Alimentarios"/>
    <n v="2024"/>
    <n v="0"/>
    <s v="€"/>
    <s v="€"/>
    <n v="115"/>
    <s v="Mercado en la UE"/>
    <x v="1"/>
    <n v="2023"/>
    <n v="0"/>
    <n v="0"/>
  </r>
  <r>
    <n v="165"/>
    <x v="164"/>
    <n v="6"/>
    <x v="13"/>
    <s v="Productos de panadería…"/>
    <s v="CLASE 2.3. PRODUCTOS DE PANADERÍA, PASTELERÍA, REPOSTERÍA Y GALLETERÍA"/>
    <x v="13"/>
    <s v="Pastelería"/>
    <s v="Alimentarios"/>
    <n v="2024"/>
    <n v="0"/>
    <s v="€"/>
    <s v="€"/>
    <n v="116"/>
    <s v="Mercado en Terceros países"/>
    <x v="2"/>
    <n v="2023"/>
    <n v="0"/>
    <n v="0"/>
  </r>
  <r>
    <n v="165"/>
    <x v="164"/>
    <n v="6"/>
    <x v="13"/>
    <s v="Productos de panadería…"/>
    <s v="CLASE 2.3. PRODUCTOS DE PANADERÍA, PASTELERÍA, REPOSTERÍA Y GALLETERÍA"/>
    <x v="13"/>
    <s v="Pastelería"/>
    <s v="Alimentarios"/>
    <n v="2024"/>
    <n v="2508000"/>
    <s v="€"/>
    <s v="€"/>
    <n v="117"/>
    <s v="Total valor económico (114+115+116)"/>
    <x v="3"/>
    <n v="2023"/>
    <n v="2066513.4"/>
    <n v="441486.60000000009"/>
  </r>
  <r>
    <n v="166"/>
    <x v="165"/>
    <n v="6"/>
    <x v="13"/>
    <s v="Productos de panadería…"/>
    <s v="CLASE 2.3. PRODUCTOS DE PANADERÍA, PASTELERÍA, REPOSTERÍA Y GALLETERÍA"/>
    <x v="14"/>
    <s v="Panes"/>
    <s v="Alimentarios"/>
    <n v="2024"/>
    <n v="168000"/>
    <s v="€"/>
    <s v="€"/>
    <n v="114"/>
    <s v="Mercado en España"/>
    <x v="0"/>
    <n v="2023"/>
    <n v="153160"/>
    <n v="14840"/>
  </r>
  <r>
    <n v="166"/>
    <x v="165"/>
    <n v="6"/>
    <x v="13"/>
    <s v="Productos de panadería…"/>
    <s v="CLASE 2.3. PRODUCTOS DE PANADERÍA, PASTELERÍA, REPOSTERÍA Y GALLETERÍA"/>
    <x v="14"/>
    <s v="Panes"/>
    <s v="Alimentarios"/>
    <n v="2024"/>
    <n v="0"/>
    <s v="€"/>
    <s v="€"/>
    <n v="115"/>
    <s v="Mercado en la UE"/>
    <x v="1"/>
    <n v="2023"/>
    <n v="0"/>
    <n v="0"/>
  </r>
  <r>
    <n v="166"/>
    <x v="165"/>
    <n v="6"/>
    <x v="13"/>
    <s v="Productos de panadería…"/>
    <s v="CLASE 2.3. PRODUCTOS DE PANADERÍA, PASTELERÍA, REPOSTERÍA Y GALLETERÍA"/>
    <x v="14"/>
    <s v="Panes"/>
    <s v="Alimentarios"/>
    <n v="2024"/>
    <n v="0"/>
    <s v="€"/>
    <s v="€"/>
    <n v="116"/>
    <s v="Mercado en Terceros países"/>
    <x v="2"/>
    <n v="2023"/>
    <n v="0"/>
    <n v="0"/>
  </r>
  <r>
    <n v="166"/>
    <x v="165"/>
    <n v="6"/>
    <x v="13"/>
    <s v="Productos de panadería…"/>
    <s v="CLASE 2.3. PRODUCTOS DE PANADERÍA, PASTELERÍA, REPOSTERÍA Y GALLETERÍA"/>
    <x v="14"/>
    <s v="Panes"/>
    <s v="Alimentarios"/>
    <n v="2024"/>
    <n v="168000"/>
    <s v="€"/>
    <s v="€"/>
    <n v="117"/>
    <s v="Total valor económico (114+115+116)"/>
    <x v="3"/>
    <n v="2023"/>
    <n v="153160"/>
    <n v="14840"/>
  </r>
  <r>
    <n v="167"/>
    <x v="166"/>
    <n v="6"/>
    <x v="13"/>
    <s v="Quesos"/>
    <s v="CLASE 1.3. QUESOS"/>
    <x v="5"/>
    <s v="Quesos"/>
    <s v="Alimentarios"/>
    <n v="2024"/>
    <n v="62092160"/>
    <s v="€"/>
    <s v="€"/>
    <n v="114"/>
    <s v="Mercado en España"/>
    <x v="0"/>
    <n v="2023"/>
    <n v="77521616"/>
    <n v="-15429456"/>
  </r>
  <r>
    <n v="167"/>
    <x v="166"/>
    <n v="6"/>
    <x v="13"/>
    <s v="Quesos"/>
    <s v="CLASE 1.3. QUESOS"/>
    <x v="5"/>
    <s v="Quesos"/>
    <s v="Alimentarios"/>
    <n v="2024"/>
    <n v="34481652.799999997"/>
    <s v="€"/>
    <s v="€"/>
    <n v="115"/>
    <s v="Mercado en la UE"/>
    <x v="1"/>
    <n v="2023"/>
    <n v="37636176"/>
    <n v="-3154523.200000003"/>
  </r>
  <r>
    <n v="167"/>
    <x v="166"/>
    <n v="6"/>
    <x v="13"/>
    <s v="Quesos"/>
    <s v="CLASE 1.3. QUESOS"/>
    <x v="5"/>
    <s v="Quesos"/>
    <s v="Alimentarios"/>
    <n v="2024"/>
    <n v="133192228.8"/>
    <s v="€"/>
    <s v="€"/>
    <n v="116"/>
    <s v="Mercado en Terceros países"/>
    <x v="2"/>
    <n v="2023"/>
    <n v="129402272"/>
    <n v="3789956.799999997"/>
  </r>
  <r>
    <n v="167"/>
    <x v="166"/>
    <n v="6"/>
    <x v="13"/>
    <s v="Quesos"/>
    <s v="CLASE 1.3. QUESOS"/>
    <x v="5"/>
    <s v="Quesos"/>
    <s v="Alimentarios"/>
    <n v="2024"/>
    <n v="229766041.59999999"/>
    <s v="€"/>
    <s v="€"/>
    <n v="117"/>
    <s v="Total valor económico (114+115+116)"/>
    <x v="3"/>
    <n v="2023"/>
    <n v="244560064"/>
    <n v="-14794022.400000006"/>
  </r>
  <r>
    <n v="168"/>
    <x v="167"/>
    <n v="20"/>
    <x v="0"/>
    <s v="Otros productos"/>
    <s v="CLASE 1.8. OTROS PRODUCTOS DEL ANEXO I DEL TRATADO"/>
    <x v="26"/>
    <s v="Especias"/>
    <s v="Alimentarios"/>
    <n v="2024"/>
    <n v="240520"/>
    <s v="€"/>
    <s v="€"/>
    <n v="114"/>
    <s v="Mercado en España"/>
    <x v="0"/>
    <n v="2023"/>
    <n v="512832"/>
    <n v="-272312"/>
  </r>
  <r>
    <n v="168"/>
    <x v="167"/>
    <n v="20"/>
    <x v="0"/>
    <s v="Otros productos"/>
    <s v="CLASE 1.8. OTROS PRODUCTOS DEL ANEXO I DEL TRATADO"/>
    <x v="26"/>
    <s v="Especias"/>
    <s v="Alimentarios"/>
    <n v="2024"/>
    <n v="0"/>
    <s v="€"/>
    <s v="€"/>
    <n v="115"/>
    <s v="Mercado en la UE"/>
    <x v="1"/>
    <n v="2023"/>
    <n v="0"/>
    <n v="0"/>
  </r>
  <r>
    <n v="168"/>
    <x v="167"/>
    <n v="20"/>
    <x v="0"/>
    <s v="Otros productos"/>
    <s v="CLASE 1.8. OTROS PRODUCTOS DEL ANEXO I DEL TRATADO"/>
    <x v="26"/>
    <s v="Especias"/>
    <s v="Alimentarios"/>
    <n v="2024"/>
    <n v="0"/>
    <s v="€"/>
    <s v="€"/>
    <n v="116"/>
    <s v="Mercado en Terceros países"/>
    <x v="2"/>
    <n v="2023"/>
    <n v="0"/>
    <n v="0"/>
  </r>
  <r>
    <n v="168"/>
    <x v="167"/>
    <n v="20"/>
    <x v="0"/>
    <s v="Otros productos"/>
    <s v="CLASE 1.8. OTROS PRODUCTOS DEL ANEXO I DEL TRATADO"/>
    <x v="26"/>
    <s v="Especias"/>
    <s v="Alimentarios"/>
    <n v="2024"/>
    <n v="240520"/>
    <s v="€"/>
    <s v="€"/>
    <n v="117"/>
    <s v="Total valor económico (114+115+116)"/>
    <x v="3"/>
    <n v="2023"/>
    <n v="512832"/>
    <n v="-272312"/>
  </r>
  <r>
    <n v="169"/>
    <x v="168"/>
    <n v="14"/>
    <x v="14"/>
    <s v="Frutas y hortalizas"/>
    <s v="CLASE 1.6. FRUTAS, HORTALIZAS Y CEREALES FRESCOS O TRANSFORMADOS"/>
    <x v="7"/>
    <s v="Frutas"/>
    <s v="Alimentarios"/>
    <n v="2024"/>
    <n v="1208000"/>
    <s v="€"/>
    <s v="€"/>
    <n v="114"/>
    <s v="Mercado en España"/>
    <x v="0"/>
    <n v="2023"/>
    <n v="1195200"/>
    <n v="12800"/>
  </r>
  <r>
    <n v="169"/>
    <x v="168"/>
    <n v="14"/>
    <x v="14"/>
    <s v="Frutas y hortalizas"/>
    <s v="CLASE 1.6. FRUTAS, HORTALIZAS Y CEREALES FRESCOS O TRANSFORMADOS"/>
    <x v="7"/>
    <s v="Frutas"/>
    <s v="Alimentarios"/>
    <n v="2024"/>
    <n v="0"/>
    <s v="€"/>
    <s v="€"/>
    <n v="115"/>
    <s v="Mercado en la UE"/>
    <x v="1"/>
    <n v="2023"/>
    <n v="0"/>
    <n v="0"/>
  </r>
  <r>
    <n v="169"/>
    <x v="168"/>
    <n v="14"/>
    <x v="14"/>
    <s v="Frutas y hortalizas"/>
    <s v="CLASE 1.6. FRUTAS, HORTALIZAS Y CEREALES FRESCOS O TRANSFORMADOS"/>
    <x v="7"/>
    <s v="Frutas"/>
    <s v="Alimentarios"/>
    <n v="2024"/>
    <n v="0"/>
    <s v="€"/>
    <s v="€"/>
    <n v="116"/>
    <s v="Mercado en Terceros países"/>
    <x v="2"/>
    <n v="2023"/>
    <n v="0"/>
    <n v="0"/>
  </r>
  <r>
    <n v="169"/>
    <x v="168"/>
    <n v="14"/>
    <x v="14"/>
    <s v="Frutas y hortalizas"/>
    <s v="CLASE 1.6. FRUTAS, HORTALIZAS Y CEREALES FRESCOS O TRANSFORMADOS"/>
    <x v="7"/>
    <s v="Frutas"/>
    <s v="Alimentarios"/>
    <n v="2024"/>
    <n v="1208000"/>
    <s v="€"/>
    <s v="€"/>
    <n v="117"/>
    <s v="Total valor económico (114+115+116)"/>
    <x v="3"/>
    <n v="2023"/>
    <n v="1195200"/>
    <n v="12800"/>
  </r>
  <r>
    <n v="170"/>
    <x v="169"/>
    <n v="14"/>
    <x v="14"/>
    <s v="Frutas y hortalizas"/>
    <s v="CLASE 1.6. FRUTAS, HORTALIZAS Y CEREALES FRESCOS O TRANSFORMADOS"/>
    <x v="7"/>
    <s v="Frutas"/>
    <s v="Alimentarios"/>
    <n v="2024"/>
    <n v="0"/>
    <s v="€"/>
    <s v="€"/>
    <n v="114"/>
    <s v="Mercado en España"/>
    <x v="0"/>
    <n v="2023"/>
    <n v="0"/>
    <n v="0"/>
  </r>
  <r>
    <n v="170"/>
    <x v="169"/>
    <n v="14"/>
    <x v="14"/>
    <s v="Frutas y hortalizas"/>
    <s v="CLASE 1.6. FRUTAS, HORTALIZAS Y CEREALES FRESCOS O TRANSFORMADOS"/>
    <x v="7"/>
    <s v="Frutas"/>
    <s v="Alimentarios"/>
    <n v="2024"/>
    <n v="0"/>
    <s v="€"/>
    <s v="€"/>
    <n v="115"/>
    <s v="Mercado en la UE"/>
    <x v="1"/>
    <n v="2023"/>
    <n v="0"/>
    <n v="0"/>
  </r>
  <r>
    <n v="170"/>
    <x v="169"/>
    <n v="14"/>
    <x v="14"/>
    <s v="Frutas y hortalizas"/>
    <s v="CLASE 1.6. FRUTAS, HORTALIZAS Y CEREALES FRESCOS O TRANSFORMADOS"/>
    <x v="7"/>
    <s v="Frutas"/>
    <s v="Alimentarios"/>
    <n v="2024"/>
    <n v="0"/>
    <s v="€"/>
    <s v="€"/>
    <n v="116"/>
    <s v="Mercado en Terceros países"/>
    <x v="2"/>
    <n v="2023"/>
    <n v="0"/>
    <n v="0"/>
  </r>
  <r>
    <n v="170"/>
    <x v="169"/>
    <n v="14"/>
    <x v="14"/>
    <s v="Frutas y hortalizas"/>
    <s v="CLASE 1.6. FRUTAS, HORTALIZAS Y CEREALES FRESCOS O TRANSFORMADOS"/>
    <x v="7"/>
    <s v="Frutas"/>
    <s v="Alimentarios"/>
    <n v="2024"/>
    <n v="0"/>
    <s v="€"/>
    <s v="€"/>
    <n v="117"/>
    <s v="Total valor económico (114+115+116)"/>
    <x v="3"/>
    <n v="2023"/>
    <n v="0"/>
    <n v="0"/>
  </r>
  <r>
    <n v="171"/>
    <x v="170"/>
    <n v="14"/>
    <x v="14"/>
    <s v="Quesos"/>
    <s v="CLASE 1.3. QUESOS"/>
    <x v="5"/>
    <s v="Quesos"/>
    <s v="Alimentarios"/>
    <n v="2024"/>
    <n v="8988000"/>
    <s v="€"/>
    <s v="€"/>
    <n v="114"/>
    <s v="Mercado en España"/>
    <x v="0"/>
    <n v="2023"/>
    <n v="5680206"/>
    <n v="3307794"/>
  </r>
  <r>
    <n v="171"/>
    <x v="170"/>
    <n v="14"/>
    <x v="14"/>
    <s v="Quesos"/>
    <s v="CLASE 1.3. QUESOS"/>
    <x v="5"/>
    <s v="Quesos"/>
    <s v="Alimentarios"/>
    <n v="2024"/>
    <n v="11775"/>
    <s v="€"/>
    <s v="€"/>
    <n v="115"/>
    <s v="Mercado en la UE"/>
    <x v="1"/>
    <n v="2023"/>
    <n v="13576.5"/>
    <n v="-1801.5"/>
  </r>
  <r>
    <n v="171"/>
    <x v="170"/>
    <n v="14"/>
    <x v="14"/>
    <s v="Quesos"/>
    <s v="CLASE 1.3. QUESOS"/>
    <x v="5"/>
    <s v="Quesos"/>
    <s v="Alimentarios"/>
    <n v="2024"/>
    <n v="107790"/>
    <s v="€"/>
    <s v="€"/>
    <n v="116"/>
    <s v="Mercado en Terceros países"/>
    <x v="2"/>
    <n v="2023"/>
    <n v="106018.5"/>
    <n v="1771.5"/>
  </r>
  <r>
    <n v="171"/>
    <x v="170"/>
    <n v="14"/>
    <x v="14"/>
    <s v="Quesos"/>
    <s v="CLASE 1.3. QUESOS"/>
    <x v="5"/>
    <s v="Quesos"/>
    <s v="Alimentarios"/>
    <n v="2024"/>
    <n v="9107565"/>
    <s v="€"/>
    <s v="€"/>
    <n v="117"/>
    <s v="Total valor económico (114+115+116)"/>
    <x v="3"/>
    <n v="2023"/>
    <n v="5799801"/>
    <n v="3307764"/>
  </r>
  <r>
    <n v="172"/>
    <x v="171"/>
    <n v="14"/>
    <x v="14"/>
    <s v="Quesos"/>
    <s v="CLASE 1.3. QUESOS"/>
    <x v="5"/>
    <s v="Quesos"/>
    <s v="Alimentarios"/>
    <n v="2024"/>
    <n v="513380"/>
    <s v="€"/>
    <s v="€"/>
    <n v="114"/>
    <s v="Mercado en España"/>
    <x v="0"/>
    <n v="2023"/>
    <n v="1130024.5"/>
    <n v="-616644.5"/>
  </r>
  <r>
    <n v="172"/>
    <x v="171"/>
    <n v="14"/>
    <x v="14"/>
    <s v="Quesos"/>
    <s v="CLASE 1.3. QUESOS"/>
    <x v="5"/>
    <s v="Quesos"/>
    <s v="Alimentarios"/>
    <n v="2024"/>
    <n v="106471.4"/>
    <s v="€"/>
    <s v="€"/>
    <n v="115"/>
    <s v="Mercado en la UE"/>
    <x v="1"/>
    <n v="2023"/>
    <n v="122613"/>
    <n v="-16141.600000000006"/>
  </r>
  <r>
    <n v="172"/>
    <x v="171"/>
    <n v="14"/>
    <x v="14"/>
    <s v="Quesos"/>
    <s v="CLASE 1.3. QUESOS"/>
    <x v="5"/>
    <s v="Quesos"/>
    <s v="Alimentarios"/>
    <n v="2024"/>
    <n v="6593371.4000000004"/>
    <s v="€"/>
    <s v="€"/>
    <n v="116"/>
    <s v="Mercado en Terceros países"/>
    <x v="2"/>
    <n v="2023"/>
    <n v="5052709"/>
    <n v="1540662.4000000004"/>
  </r>
  <r>
    <n v="172"/>
    <x v="171"/>
    <n v="14"/>
    <x v="14"/>
    <s v="Quesos"/>
    <s v="CLASE 1.3. QUESOS"/>
    <x v="5"/>
    <s v="Quesos"/>
    <s v="Alimentarios"/>
    <n v="2024"/>
    <n v="7213222.7999999998"/>
    <s v="€"/>
    <s v="€"/>
    <n v="117"/>
    <s v="Total valor económico (114+115+116)"/>
    <x v="3"/>
    <n v="2023"/>
    <n v="6305346.5"/>
    <n v="907876.29999999981"/>
  </r>
  <r>
    <n v="173"/>
    <x v="172"/>
    <n v="15"/>
    <x v="15"/>
    <s v="Aceites"/>
    <s v="CLASE 1.5. ACEITES Y GRASAS"/>
    <x v="6"/>
    <s v="Aceites Oli. Vírgen Extra"/>
    <s v="Alimentarios"/>
    <n v="2024"/>
    <n v="282331"/>
    <s v="€"/>
    <s v="€"/>
    <n v="114"/>
    <s v="Mercado en España"/>
    <x v="0"/>
    <n v="2023"/>
    <n v="467100"/>
    <n v="-184769"/>
  </r>
  <r>
    <n v="173"/>
    <x v="172"/>
    <n v="15"/>
    <x v="15"/>
    <s v="Aceites"/>
    <s v="CLASE 1.5. ACEITES Y GRASAS"/>
    <x v="6"/>
    <s v="Aceites Oli. Vírgen Extra"/>
    <s v="Alimentarios"/>
    <n v="2024"/>
    <n v="0"/>
    <s v="€"/>
    <s v="€"/>
    <n v="115"/>
    <s v="Mercado en la UE"/>
    <x v="1"/>
    <n v="2023"/>
    <n v="0"/>
    <n v="0"/>
  </r>
  <r>
    <n v="173"/>
    <x v="172"/>
    <n v="15"/>
    <x v="15"/>
    <s v="Aceites"/>
    <s v="CLASE 1.5. ACEITES Y GRASAS"/>
    <x v="6"/>
    <s v="Aceites Oli. Vírgen Extra"/>
    <s v="Alimentarios"/>
    <n v="2024"/>
    <n v="0"/>
    <s v="€"/>
    <s v="€"/>
    <n v="116"/>
    <s v="Mercado en Terceros países"/>
    <x v="2"/>
    <n v="2023"/>
    <n v="0"/>
    <n v="0"/>
  </r>
  <r>
    <n v="173"/>
    <x v="172"/>
    <n v="15"/>
    <x v="15"/>
    <s v="Aceites"/>
    <s v="CLASE 1.5. ACEITES Y GRASAS"/>
    <x v="6"/>
    <s v="Aceites Oli. Vírgen Extra"/>
    <s v="Alimentarios"/>
    <n v="2024"/>
    <n v="282331"/>
    <s v="€"/>
    <s v="€"/>
    <n v="117"/>
    <s v="Total valor económico (114+115+116)"/>
    <x v="3"/>
    <n v="2023"/>
    <n v="467100"/>
    <n v="-184769"/>
  </r>
  <r>
    <n v="174"/>
    <x v="173"/>
    <n v="15"/>
    <x v="15"/>
    <s v="Carnes frescas"/>
    <s v="CLASE 1.1. CARNES FRESCAS"/>
    <x v="1"/>
    <s v="Ovino"/>
    <s v="Alimentarios"/>
    <n v="2024"/>
    <n v="1577725.8"/>
    <s v="€"/>
    <s v="€"/>
    <n v="114"/>
    <s v="Mercado en España"/>
    <x v="0"/>
    <n v="2023"/>
    <n v="1648311.5"/>
    <n v="-70585.699999999953"/>
  </r>
  <r>
    <n v="174"/>
    <x v="173"/>
    <n v="15"/>
    <x v="15"/>
    <s v="Carnes frescas"/>
    <s v="CLASE 1.1. CARNES FRESCAS"/>
    <x v="1"/>
    <s v="Ovino"/>
    <s v="Alimentarios"/>
    <n v="2024"/>
    <n v="0"/>
    <s v="€"/>
    <s v="€"/>
    <n v="115"/>
    <s v="Mercado en la UE"/>
    <x v="1"/>
    <n v="2023"/>
    <n v="0"/>
    <n v="0"/>
  </r>
  <r>
    <n v="174"/>
    <x v="173"/>
    <n v="15"/>
    <x v="15"/>
    <s v="Carnes frescas"/>
    <s v="CLASE 1.1. CARNES FRESCAS"/>
    <x v="1"/>
    <s v="Ovino"/>
    <s v="Alimentarios"/>
    <n v="2024"/>
    <n v="0"/>
    <s v="€"/>
    <s v="€"/>
    <n v="116"/>
    <s v="Mercado en Terceros países"/>
    <x v="2"/>
    <n v="2023"/>
    <n v="0"/>
    <n v="0"/>
  </r>
  <r>
    <n v="174"/>
    <x v="173"/>
    <n v="15"/>
    <x v="15"/>
    <s v="Carnes frescas"/>
    <s v="CLASE 1.1. CARNES FRESCAS"/>
    <x v="1"/>
    <s v="Ovino"/>
    <s v="Alimentarios"/>
    <n v="2024"/>
    <n v="1577725.8"/>
    <s v="€"/>
    <s v="€"/>
    <n v="117"/>
    <s v="Total valor económico (114+115+116)"/>
    <x v="3"/>
    <n v="2023"/>
    <n v="1648311.5"/>
    <n v="-70585.699999999953"/>
  </r>
  <r>
    <n v="175"/>
    <x v="174"/>
    <n v="15"/>
    <x v="15"/>
    <s v="Carnes frescas"/>
    <s v="CLASE 1.1. CARNES FRESCAS"/>
    <x v="2"/>
    <s v="Vacuno"/>
    <s v="Alimentarios"/>
    <n v="2024"/>
    <n v="8421177"/>
    <s v="€"/>
    <s v="€"/>
    <n v="114"/>
    <s v="Mercado en España"/>
    <x v="0"/>
    <n v="2023"/>
    <n v="7818930"/>
    <n v="602247"/>
  </r>
  <r>
    <n v="175"/>
    <x v="174"/>
    <n v="15"/>
    <x v="15"/>
    <s v="Carnes frescas"/>
    <s v="CLASE 1.1. CARNES FRESCAS"/>
    <x v="2"/>
    <s v="Vacuno"/>
    <s v="Alimentarios"/>
    <n v="2024"/>
    <n v="0"/>
    <s v="€"/>
    <s v="€"/>
    <n v="115"/>
    <s v="Mercado en la UE"/>
    <x v="1"/>
    <n v="2023"/>
    <n v="0"/>
    <n v="0"/>
  </r>
  <r>
    <n v="175"/>
    <x v="174"/>
    <n v="15"/>
    <x v="15"/>
    <s v="Carnes frescas"/>
    <s v="CLASE 1.1. CARNES FRESCAS"/>
    <x v="2"/>
    <s v="Vacuno"/>
    <s v="Alimentarios"/>
    <n v="2024"/>
    <n v="0"/>
    <s v="€"/>
    <s v="€"/>
    <n v="116"/>
    <s v="Mercado en Terceros países"/>
    <x v="2"/>
    <n v="2023"/>
    <n v="0"/>
    <n v="0"/>
  </r>
  <r>
    <n v="175"/>
    <x v="174"/>
    <n v="15"/>
    <x v="15"/>
    <s v="Carnes frescas"/>
    <s v="CLASE 1.1. CARNES FRESCAS"/>
    <x v="2"/>
    <s v="Vacuno"/>
    <s v="Alimentarios"/>
    <n v="2024"/>
    <n v="8421177"/>
    <s v="€"/>
    <s v="€"/>
    <n v="117"/>
    <s v="Total valor económico (114+115+116)"/>
    <x v="3"/>
    <n v="2023"/>
    <n v="7818930"/>
    <n v="602247"/>
  </r>
  <r>
    <n v="176"/>
    <x v="175"/>
    <n v="15"/>
    <x v="15"/>
    <s v="Frutas y hortalizas"/>
    <s v="CLASE 1.6. FRUTAS, HORTALIZAS Y CEREALES FRESCOS O TRANSFORMADOS"/>
    <x v="3"/>
    <s v="Hortalizas"/>
    <s v="Alimentarios"/>
    <n v="2024"/>
    <n v="8437742.3200000003"/>
    <s v="€"/>
    <s v="€"/>
    <n v="114"/>
    <s v="Mercado en España"/>
    <x v="0"/>
    <n v="2023"/>
    <n v="8194724"/>
    <n v="243018.3200000003"/>
  </r>
  <r>
    <n v="176"/>
    <x v="175"/>
    <n v="15"/>
    <x v="15"/>
    <s v="Frutas y hortalizas"/>
    <s v="CLASE 1.6. FRUTAS, HORTALIZAS Y CEREALES FRESCOS O TRANSFORMADOS"/>
    <x v="3"/>
    <s v="Hortalizas"/>
    <s v="Alimentarios"/>
    <n v="2024"/>
    <n v="457800"/>
    <s v="€"/>
    <s v="€"/>
    <n v="115"/>
    <s v="Mercado en la UE"/>
    <x v="1"/>
    <n v="2023"/>
    <n v="490800"/>
    <n v="-33000"/>
  </r>
  <r>
    <n v="176"/>
    <x v="175"/>
    <n v="15"/>
    <x v="15"/>
    <s v="Frutas y hortalizas"/>
    <s v="CLASE 1.6. FRUTAS, HORTALIZAS Y CEREALES FRESCOS O TRANSFORMADOS"/>
    <x v="3"/>
    <s v="Hortalizas"/>
    <s v="Alimentarios"/>
    <n v="2024"/>
    <n v="679070"/>
    <s v="€"/>
    <s v="€"/>
    <n v="116"/>
    <s v="Mercado en Terceros países"/>
    <x v="2"/>
    <n v="2023"/>
    <n v="695300"/>
    <n v="-16230"/>
  </r>
  <r>
    <n v="176"/>
    <x v="175"/>
    <n v="15"/>
    <x v="15"/>
    <s v="Frutas y hortalizas"/>
    <s v="CLASE 1.6. FRUTAS, HORTALIZAS Y CEREALES FRESCOS O TRANSFORMADOS"/>
    <x v="3"/>
    <s v="Hortalizas"/>
    <s v="Alimentarios"/>
    <n v="2024"/>
    <n v="9574612.3200000003"/>
    <s v="€"/>
    <s v="€"/>
    <n v="117"/>
    <s v="Total valor económico (114+115+116)"/>
    <x v="3"/>
    <n v="2023"/>
    <n v="9380824"/>
    <n v="193788.3200000003"/>
  </r>
  <r>
    <n v="177"/>
    <x v="176"/>
    <n v="15"/>
    <x v="15"/>
    <s v="Frutas y hortalizas"/>
    <s v="CLASE 1.6. FRUTAS, HORTALIZAS Y CEREALES FRESCOS O TRANSFORMADOS"/>
    <x v="3"/>
    <s v="Hortalizas"/>
    <s v="Alimentarios"/>
    <n v="2024"/>
    <n v="2937804.3"/>
    <s v="€"/>
    <s v="€"/>
    <n v="114"/>
    <s v="Mercado en España"/>
    <x v="0"/>
    <n v="2023"/>
    <n v="3554561.6"/>
    <n v="-616757.30000000028"/>
  </r>
  <r>
    <n v="177"/>
    <x v="176"/>
    <n v="15"/>
    <x v="15"/>
    <s v="Frutas y hortalizas"/>
    <s v="CLASE 1.6. FRUTAS, HORTALIZAS Y CEREALES FRESCOS O TRANSFORMADOS"/>
    <x v="3"/>
    <s v="Hortalizas"/>
    <s v="Alimentarios"/>
    <n v="2024"/>
    <n v="0"/>
    <s v="€"/>
    <s v="€"/>
    <n v="115"/>
    <s v="Mercado en la UE"/>
    <x v="1"/>
    <n v="2023"/>
    <n v="0"/>
    <n v="0"/>
  </r>
  <r>
    <n v="177"/>
    <x v="176"/>
    <n v="15"/>
    <x v="15"/>
    <s v="Frutas y hortalizas"/>
    <s v="CLASE 1.6. FRUTAS, HORTALIZAS Y CEREALES FRESCOS O TRANSFORMADOS"/>
    <x v="3"/>
    <s v="Hortalizas"/>
    <s v="Alimentarios"/>
    <n v="2024"/>
    <n v="0"/>
    <s v="€"/>
    <s v="€"/>
    <n v="116"/>
    <s v="Mercado en Terceros países"/>
    <x v="2"/>
    <n v="2023"/>
    <n v="0"/>
    <n v="0"/>
  </r>
  <r>
    <n v="177"/>
    <x v="176"/>
    <n v="15"/>
    <x v="15"/>
    <s v="Frutas y hortalizas"/>
    <s v="CLASE 1.6. FRUTAS, HORTALIZAS Y CEREALES FRESCOS O TRANSFORMADOS"/>
    <x v="3"/>
    <s v="Hortalizas"/>
    <s v="Alimentarios"/>
    <n v="2024"/>
    <n v="2937804.3"/>
    <s v="€"/>
    <s v="€"/>
    <n v="117"/>
    <s v="Total valor económico (114+115+116)"/>
    <x v="3"/>
    <n v="2023"/>
    <n v="3554561.6"/>
    <n v="-616757.30000000028"/>
  </r>
  <r>
    <n v="178"/>
    <x v="177"/>
    <n v="15"/>
    <x v="15"/>
    <s v="Quesos"/>
    <s v="CLASE 1.3. QUESOS"/>
    <x v="5"/>
    <s v="Quesos"/>
    <s v="Alimentarios"/>
    <n v="2024"/>
    <n v="5644339.2000000002"/>
    <s v="€"/>
    <s v="€"/>
    <n v="114"/>
    <s v="Mercado en España"/>
    <x v="0"/>
    <n v="2023"/>
    <n v="4467392.58"/>
    <n v="1176946.6200000001"/>
  </r>
  <r>
    <n v="178"/>
    <x v="177"/>
    <n v="15"/>
    <x v="15"/>
    <s v="Quesos"/>
    <s v="CLASE 1.3. QUESOS"/>
    <x v="5"/>
    <s v="Quesos"/>
    <s v="Alimentarios"/>
    <n v="2024"/>
    <n v="89100"/>
    <s v="€"/>
    <s v="€"/>
    <n v="115"/>
    <s v="Mercado en la UE"/>
    <x v="1"/>
    <n v="2023"/>
    <n v="62160"/>
    <n v="26940"/>
  </r>
  <r>
    <n v="178"/>
    <x v="177"/>
    <n v="15"/>
    <x v="15"/>
    <s v="Quesos"/>
    <s v="CLASE 1.3. QUESOS"/>
    <x v="5"/>
    <s v="Quesos"/>
    <s v="Alimentarios"/>
    <n v="2024"/>
    <n v="238140"/>
    <s v="€"/>
    <s v="€"/>
    <n v="116"/>
    <s v="Mercado en Terceros países"/>
    <x v="2"/>
    <n v="2023"/>
    <n v="170940"/>
    <n v="67200"/>
  </r>
  <r>
    <n v="178"/>
    <x v="177"/>
    <n v="15"/>
    <x v="15"/>
    <s v="Quesos"/>
    <s v="CLASE 1.3. QUESOS"/>
    <x v="5"/>
    <s v="Quesos"/>
    <s v="Alimentarios"/>
    <n v="2024"/>
    <n v="5971579.2000000002"/>
    <s v="€"/>
    <s v="€"/>
    <n v="117"/>
    <s v="Total valor económico (114+115+116)"/>
    <x v="3"/>
    <n v="2023"/>
    <n v="4700492.58"/>
    <n v="1271086.6200000001"/>
  </r>
  <r>
    <n v="179"/>
    <x v="178"/>
    <n v="16"/>
    <x v="16"/>
    <s v="Carnes frescas"/>
    <s v="CLASE 1.1. CARNES FRESCAS"/>
    <x v="2"/>
    <s v="Vacuno"/>
    <s v="Alimentarios"/>
    <n v="2024"/>
    <n v="18130872"/>
    <s v="€"/>
    <s v="€"/>
    <n v="114"/>
    <s v="Mercado en España"/>
    <x v="0"/>
    <n v="2023"/>
    <n v="16605238.65"/>
    <n v="1525633.3499999996"/>
  </r>
  <r>
    <n v="179"/>
    <x v="178"/>
    <n v="16"/>
    <x v="16"/>
    <s v="Carnes frescas"/>
    <s v="CLASE 1.1. CARNES FRESCAS"/>
    <x v="2"/>
    <s v="Vacuno"/>
    <s v="Alimentarios"/>
    <n v="2024"/>
    <n v="0"/>
    <s v="€"/>
    <s v="€"/>
    <n v="115"/>
    <s v="Mercado en la UE"/>
    <x v="1"/>
    <n v="2023"/>
    <n v="0"/>
    <n v="0"/>
  </r>
  <r>
    <n v="179"/>
    <x v="178"/>
    <n v="16"/>
    <x v="16"/>
    <s v="Carnes frescas"/>
    <s v="CLASE 1.1. CARNES FRESCAS"/>
    <x v="2"/>
    <s v="Vacuno"/>
    <s v="Alimentarios"/>
    <n v="2024"/>
    <n v="0"/>
    <s v="€"/>
    <s v="€"/>
    <n v="116"/>
    <s v="Mercado en Terceros países"/>
    <x v="2"/>
    <n v="2023"/>
    <n v="0"/>
    <n v="0"/>
  </r>
  <r>
    <n v="179"/>
    <x v="178"/>
    <n v="16"/>
    <x v="16"/>
    <s v="Carnes frescas"/>
    <s v="CLASE 1.1. CARNES FRESCAS"/>
    <x v="2"/>
    <s v="Vacuno"/>
    <s v="Alimentarios"/>
    <n v="2024"/>
    <n v="18130872"/>
    <s v="€"/>
    <s v="€"/>
    <n v="117"/>
    <s v="Total valor económico (114+115+116)"/>
    <x v="3"/>
    <n v="2023"/>
    <n v="16605238.65"/>
    <n v="1525633.3499999996"/>
  </r>
  <r>
    <n v="180"/>
    <x v="179"/>
    <n v="16"/>
    <x v="16"/>
    <s v="Frutas y hortalizas"/>
    <s v="CLASE 1.6. FRUTAS, HORTALIZAS Y CEREALES FRESCOS O TRANSFORMADOS"/>
    <x v="3"/>
    <s v="Hortalizas"/>
    <s v="Alimentarios"/>
    <n v="2024"/>
    <n v="211515"/>
    <s v="€"/>
    <s v="€"/>
    <n v="114"/>
    <s v="Mercado en España"/>
    <x v="0"/>
    <n v="2023"/>
    <n v="295488"/>
    <n v="-83973"/>
  </r>
  <r>
    <n v="180"/>
    <x v="179"/>
    <n v="16"/>
    <x v="16"/>
    <s v="Frutas y hortalizas"/>
    <s v="CLASE 1.6. FRUTAS, HORTALIZAS Y CEREALES FRESCOS O TRANSFORMADOS"/>
    <x v="3"/>
    <s v="Hortalizas"/>
    <s v="Alimentarios"/>
    <n v="2024"/>
    <n v="0"/>
    <s v="€"/>
    <s v="€"/>
    <n v="115"/>
    <s v="Mercado en la UE"/>
    <x v="1"/>
    <n v="2023"/>
    <n v="0"/>
    <n v="0"/>
  </r>
  <r>
    <n v="180"/>
    <x v="179"/>
    <n v="16"/>
    <x v="16"/>
    <s v="Frutas y hortalizas"/>
    <s v="CLASE 1.6. FRUTAS, HORTALIZAS Y CEREALES FRESCOS O TRANSFORMADOS"/>
    <x v="3"/>
    <s v="Hortalizas"/>
    <s v="Alimentarios"/>
    <n v="2024"/>
    <n v="0"/>
    <s v="€"/>
    <s v="€"/>
    <n v="116"/>
    <s v="Mercado en Terceros países"/>
    <x v="2"/>
    <n v="2023"/>
    <n v="0"/>
    <n v="0"/>
  </r>
  <r>
    <n v="180"/>
    <x v="179"/>
    <n v="16"/>
    <x v="16"/>
    <s v="Frutas y hortalizas"/>
    <s v="CLASE 1.6. FRUTAS, HORTALIZAS Y CEREALES FRESCOS O TRANSFORMADOS"/>
    <x v="3"/>
    <s v="Hortalizas"/>
    <s v="Alimentarios"/>
    <n v="2024"/>
    <n v="211515"/>
    <s v="€"/>
    <s v="€"/>
    <n v="117"/>
    <s v="Total valor económico (114+115+116)"/>
    <x v="3"/>
    <n v="2023"/>
    <n v="295488"/>
    <n v="-83973"/>
  </r>
  <r>
    <n v="182"/>
    <x v="180"/>
    <n v="19"/>
    <x v="17"/>
    <s v="Frutas y hortalizas"/>
    <s v="CLASE 1.6. FRUTAS, HORTALIZAS Y CEREALES FRESCOS O TRANSFORMADOS"/>
    <x v="0"/>
    <s v="Arroz"/>
    <s v="Alimentarios"/>
    <n v="2024"/>
    <n v="20848466.100000001"/>
    <s v="€"/>
    <s v="€"/>
    <n v="114"/>
    <s v="Mercado en España"/>
    <x v="0"/>
    <n v="2023"/>
    <n v="18881587.199999999"/>
    <n v="1966878.9000000022"/>
  </r>
  <r>
    <n v="182"/>
    <x v="180"/>
    <n v="19"/>
    <x v="17"/>
    <s v="Frutas y hortalizas"/>
    <s v="CLASE 1.6. FRUTAS, HORTALIZAS Y CEREALES FRESCOS O TRANSFORMADOS"/>
    <x v="0"/>
    <s v="Arroz"/>
    <s v="Alimentarios"/>
    <n v="2024"/>
    <n v="0"/>
    <s v="€"/>
    <s v="€"/>
    <n v="115"/>
    <s v="Mercado en la UE"/>
    <x v="1"/>
    <n v="2023"/>
    <n v="0"/>
    <n v="0"/>
  </r>
  <r>
    <n v="182"/>
    <x v="180"/>
    <n v="19"/>
    <x v="17"/>
    <s v="Frutas y hortalizas"/>
    <s v="CLASE 1.6. FRUTAS, HORTALIZAS Y CEREALES FRESCOS O TRANSFORMADOS"/>
    <x v="0"/>
    <s v="Arroz"/>
    <s v="Alimentarios"/>
    <n v="2024"/>
    <n v="644798.69999999995"/>
    <s v="€"/>
    <s v="€"/>
    <n v="116"/>
    <s v="Mercado en Terceros países"/>
    <x v="2"/>
    <n v="2023"/>
    <n v="0"/>
    <n v="644798.69999999995"/>
  </r>
  <r>
    <n v="182"/>
    <x v="180"/>
    <n v="19"/>
    <x v="17"/>
    <s v="Frutas y hortalizas"/>
    <s v="CLASE 1.6. FRUTAS, HORTALIZAS Y CEREALES FRESCOS O TRANSFORMADOS"/>
    <x v="0"/>
    <s v="Arroz"/>
    <s v="Alimentarios"/>
    <n v="2024"/>
    <n v="21493264.800000001"/>
    <s v="€"/>
    <s v="€"/>
    <n v="117"/>
    <s v="Total valor económico (114+115+116)"/>
    <x v="3"/>
    <n v="2023"/>
    <n v="18881587.199999999"/>
    <n v="2611677.6000000015"/>
  </r>
  <r>
    <n v="183"/>
    <x v="181"/>
    <n v="19"/>
    <x v="17"/>
    <s v="Otros productos"/>
    <s v="CLASE 1.8. OTROS PRODUCTOS DEL ANEXO I DEL TRATADO"/>
    <x v="28"/>
    <s v="Frutos diversos"/>
    <s v="Alimentarios"/>
    <n v="2024"/>
    <n v="7166352"/>
    <s v="€"/>
    <s v="€"/>
    <n v="114"/>
    <s v="Mercado en España"/>
    <x v="0"/>
    <n v="2023"/>
    <n v="6225404"/>
    <n v="940948"/>
  </r>
  <r>
    <n v="183"/>
    <x v="181"/>
    <n v="19"/>
    <x v="17"/>
    <s v="Otros productos"/>
    <s v="CLASE 1.8. OTROS PRODUCTOS DEL ANEXO I DEL TRATADO"/>
    <x v="28"/>
    <s v="Frutos diversos"/>
    <s v="Alimentarios"/>
    <n v="2024"/>
    <n v="0"/>
    <s v="€"/>
    <s v="€"/>
    <n v="115"/>
    <s v="Mercado en la UE"/>
    <x v="1"/>
    <n v="2023"/>
    <n v="0"/>
    <n v="0"/>
  </r>
  <r>
    <n v="183"/>
    <x v="181"/>
    <n v="19"/>
    <x v="17"/>
    <s v="Otros productos"/>
    <s v="CLASE 1.8. OTROS PRODUCTOS DEL ANEXO I DEL TRATADO"/>
    <x v="28"/>
    <s v="Frutos diversos"/>
    <s v="Alimentarios"/>
    <n v="2024"/>
    <n v="0"/>
    <s v="€"/>
    <s v="€"/>
    <n v="116"/>
    <s v="Mercado en Terceros países"/>
    <x v="2"/>
    <n v="2023"/>
    <n v="0"/>
    <n v="0"/>
  </r>
  <r>
    <n v="183"/>
    <x v="181"/>
    <n v="19"/>
    <x v="17"/>
    <s v="Otros productos"/>
    <s v="CLASE 1.8. OTROS PRODUCTOS DEL ANEXO I DEL TRATADO"/>
    <x v="28"/>
    <s v="Frutos diversos"/>
    <s v="Alimentarios"/>
    <n v="2024"/>
    <n v="7166352"/>
    <s v="€"/>
    <s v="€"/>
    <n v="117"/>
    <s v="Total valor económico (114+115+116)"/>
    <x v="3"/>
    <n v="2023"/>
    <n v="6225404"/>
    <n v="940948"/>
  </r>
  <r>
    <n v="184"/>
    <x v="182"/>
    <n v="19"/>
    <x v="17"/>
    <s v="Frutas y hortalizas"/>
    <s v="CLASE 1.6. FRUTAS, HORTALIZAS Y CEREALES FRESCOS O TRANSFORMADOS"/>
    <x v="3"/>
    <s v="Hortalizas"/>
    <s v="Alimentarios"/>
    <n v="2024"/>
    <n v="1295021"/>
    <s v="€"/>
    <s v="€"/>
    <n v="114"/>
    <s v="Mercado en España"/>
    <x v="0"/>
    <n v="2023"/>
    <n v="312702.8"/>
    <n v="982318.2"/>
  </r>
  <r>
    <n v="184"/>
    <x v="182"/>
    <n v="19"/>
    <x v="17"/>
    <s v="Frutas y hortalizas"/>
    <s v="CLASE 1.6. FRUTAS, HORTALIZAS Y CEREALES FRESCOS O TRANSFORMADOS"/>
    <x v="3"/>
    <s v="Hortalizas"/>
    <s v="Alimentarios"/>
    <n v="2024"/>
    <n v="13795.6"/>
    <s v="€"/>
    <s v="€"/>
    <n v="115"/>
    <s v="Mercado en la UE"/>
    <x v="1"/>
    <n v="2023"/>
    <n v="12775"/>
    <n v="1020.6000000000004"/>
  </r>
  <r>
    <n v="184"/>
    <x v="182"/>
    <n v="19"/>
    <x v="17"/>
    <s v="Frutas y hortalizas"/>
    <s v="CLASE 1.6. FRUTAS, HORTALIZAS Y CEREALES FRESCOS O TRANSFORMADOS"/>
    <x v="3"/>
    <s v="Hortalizas"/>
    <s v="Alimentarios"/>
    <n v="2024"/>
    <n v="0"/>
    <s v="€"/>
    <s v="€"/>
    <n v="116"/>
    <s v="Mercado en Terceros países"/>
    <x v="2"/>
    <n v="2023"/>
    <n v="0"/>
    <n v="0"/>
  </r>
  <r>
    <n v="184"/>
    <x v="182"/>
    <n v="19"/>
    <x v="17"/>
    <s v="Frutas y hortalizas"/>
    <s v="CLASE 1.6. FRUTAS, HORTALIZAS Y CEREALES FRESCOS O TRANSFORMADOS"/>
    <x v="3"/>
    <s v="Hortalizas"/>
    <s v="Alimentarios"/>
    <n v="2024"/>
    <n v="1308816.6000000001"/>
    <s v="€"/>
    <s v="€"/>
    <n v="117"/>
    <s v="Total valor económico (114+115+116)"/>
    <x v="3"/>
    <n v="2023"/>
    <n v="325477.8"/>
    <n v="983338.8"/>
  </r>
  <r>
    <n v="185"/>
    <x v="183"/>
    <n v="19"/>
    <x v="17"/>
    <s v="Frutas y hortalizas"/>
    <s v="CLASE 1.6. FRUTAS, HORTALIZAS Y CEREALES FRESCOS O TRANSFORMADOS"/>
    <x v="7"/>
    <s v="Frutas"/>
    <s v="Alimentarios"/>
    <n v="2024"/>
    <n v="14653320"/>
    <s v="€"/>
    <s v="€"/>
    <n v="114"/>
    <s v="Mercado en España"/>
    <x v="0"/>
    <n v="2023"/>
    <n v="18957960"/>
    <n v="-4304640"/>
  </r>
  <r>
    <n v="185"/>
    <x v="183"/>
    <n v="19"/>
    <x v="17"/>
    <s v="Frutas y hortalizas"/>
    <s v="CLASE 1.6. FRUTAS, HORTALIZAS Y CEREALES FRESCOS O TRANSFORMADOS"/>
    <x v="7"/>
    <s v="Frutas"/>
    <s v="Alimentarios"/>
    <n v="2024"/>
    <n v="19830360"/>
    <s v="€"/>
    <s v="€"/>
    <n v="115"/>
    <s v="Mercado en la UE"/>
    <x v="1"/>
    <n v="2023"/>
    <n v="28265580"/>
    <n v="-8435220"/>
  </r>
  <r>
    <n v="185"/>
    <x v="183"/>
    <n v="19"/>
    <x v="17"/>
    <s v="Frutas y hortalizas"/>
    <s v="CLASE 1.6. FRUTAS, HORTALIZAS Y CEREALES FRESCOS O TRANSFORMADOS"/>
    <x v="7"/>
    <s v="Frutas"/>
    <s v="Alimentarios"/>
    <n v="2024"/>
    <n v="2824800"/>
    <s v="€"/>
    <s v="€"/>
    <n v="116"/>
    <s v="Mercado en Terceros países"/>
    <x v="2"/>
    <n v="2023"/>
    <n v="4398660"/>
    <n v="-1573860"/>
  </r>
  <r>
    <n v="185"/>
    <x v="183"/>
    <n v="19"/>
    <x v="17"/>
    <s v="Frutas y hortalizas"/>
    <s v="CLASE 1.6. FRUTAS, HORTALIZAS Y CEREALES FRESCOS O TRANSFORMADOS"/>
    <x v="7"/>
    <s v="Frutas"/>
    <s v="Alimentarios"/>
    <n v="2024"/>
    <n v="37308480"/>
    <s v="€"/>
    <s v="€"/>
    <n v="117"/>
    <s v="Total valor económico (114+115+116)"/>
    <x v="3"/>
    <n v="2023"/>
    <n v="51622200"/>
    <n v="-14313720"/>
  </r>
  <r>
    <n v="186"/>
    <x v="184"/>
    <n v="19"/>
    <x v="17"/>
    <s v="Frutas y hortalizas"/>
    <s v="CLASE 1.6. FRUTAS, HORTALIZAS Y CEREALES FRESCOS O TRANSFORMADOS"/>
    <x v="7"/>
    <s v="Frutas"/>
    <s v="Alimentarios"/>
    <n v="2024"/>
    <n v="7827887.2999999998"/>
    <s v="€"/>
    <s v="€"/>
    <n v="114"/>
    <s v="Mercado en España"/>
    <x v="0"/>
    <n v="2023"/>
    <n v="4940000"/>
    <n v="2887887.3"/>
  </r>
  <r>
    <n v="186"/>
    <x v="184"/>
    <n v="19"/>
    <x v="17"/>
    <s v="Frutas y hortalizas"/>
    <s v="CLASE 1.6. FRUTAS, HORTALIZAS Y CEREALES FRESCOS O TRANSFORMADOS"/>
    <x v="7"/>
    <s v="Frutas"/>
    <s v="Alimentarios"/>
    <n v="2024"/>
    <n v="7293982.5"/>
    <s v="€"/>
    <s v="€"/>
    <n v="115"/>
    <s v="Mercado en la UE"/>
    <x v="1"/>
    <n v="2023"/>
    <n v="4302000"/>
    <n v="2991982.5"/>
  </r>
  <r>
    <n v="186"/>
    <x v="184"/>
    <n v="19"/>
    <x v="17"/>
    <s v="Frutas y hortalizas"/>
    <s v="CLASE 1.6. FRUTAS, HORTALIZAS Y CEREALES FRESCOS O TRANSFORMADOS"/>
    <x v="7"/>
    <s v="Frutas"/>
    <s v="Alimentarios"/>
    <n v="2024"/>
    <n v="434354.1"/>
    <s v="€"/>
    <s v="€"/>
    <n v="116"/>
    <s v="Mercado en Terceros países"/>
    <x v="2"/>
    <n v="2023"/>
    <n v="252000"/>
    <n v="182354.09999999998"/>
  </r>
  <r>
    <n v="186"/>
    <x v="184"/>
    <n v="19"/>
    <x v="17"/>
    <s v="Frutas y hortalizas"/>
    <s v="CLASE 1.6. FRUTAS, HORTALIZAS Y CEREALES FRESCOS O TRANSFORMADOS"/>
    <x v="7"/>
    <s v="Frutas"/>
    <s v="Alimentarios"/>
    <n v="2024"/>
    <n v="15556223.9"/>
    <s v="€"/>
    <s v="€"/>
    <n v="117"/>
    <s v="Total valor económico (114+115+116)"/>
    <x v="3"/>
    <n v="2023"/>
    <n v="9494000"/>
    <n v="6062223.9000000004"/>
  </r>
  <r>
    <n v="187"/>
    <x v="185"/>
    <n v="19"/>
    <x v="17"/>
    <s v="Frutas y hortalizas"/>
    <s v="CLASE 1.6. FRUTAS, HORTALIZAS Y CEREALES FRESCOS O TRANSFORMADOS"/>
    <x v="7"/>
    <s v="Frutas"/>
    <s v="Alimentarios"/>
    <n v="2024"/>
    <n v="6196363.5999999996"/>
    <s v="€"/>
    <s v="€"/>
    <n v="114"/>
    <s v="Mercado en España"/>
    <x v="0"/>
    <n v="2023"/>
    <n v="6781933.5"/>
    <n v="-585569.90000000037"/>
  </r>
  <r>
    <n v="187"/>
    <x v="185"/>
    <n v="19"/>
    <x v="17"/>
    <s v="Frutas y hortalizas"/>
    <s v="CLASE 1.6. FRUTAS, HORTALIZAS Y CEREALES FRESCOS O TRANSFORMADOS"/>
    <x v="7"/>
    <s v="Frutas"/>
    <s v="Alimentarios"/>
    <n v="2024"/>
    <n v="3041410.4"/>
    <s v="€"/>
    <s v="€"/>
    <n v="115"/>
    <s v="Mercado en la UE"/>
    <x v="1"/>
    <n v="2023"/>
    <n v="3465105.5"/>
    <n v="-423695.10000000009"/>
  </r>
  <r>
    <n v="187"/>
    <x v="185"/>
    <n v="19"/>
    <x v="17"/>
    <s v="Frutas y hortalizas"/>
    <s v="CLASE 1.6. FRUTAS, HORTALIZAS Y CEREALES FRESCOS O TRANSFORMADOS"/>
    <x v="7"/>
    <s v="Frutas"/>
    <s v="Alimentarios"/>
    <n v="2024"/>
    <n v="22442"/>
    <s v="€"/>
    <s v="€"/>
    <n v="116"/>
    <s v="Mercado en Terceros países"/>
    <x v="2"/>
    <n v="2023"/>
    <n v="37943.5"/>
    <n v="-15501.5"/>
  </r>
  <r>
    <n v="187"/>
    <x v="185"/>
    <n v="19"/>
    <x v="17"/>
    <s v="Frutas y hortalizas"/>
    <s v="CLASE 1.6. FRUTAS, HORTALIZAS Y CEREALES FRESCOS O TRANSFORMADOS"/>
    <x v="7"/>
    <s v="Frutas"/>
    <s v="Alimentarios"/>
    <n v="2024"/>
    <n v="9260216"/>
    <s v="€"/>
    <s v="€"/>
    <n v="117"/>
    <s v="Total valor económico (114+115+116)"/>
    <x v="3"/>
    <n v="2023"/>
    <n v="10284982.5"/>
    <n v="-1024766.5"/>
  </r>
  <r>
    <n v="188"/>
    <x v="186"/>
    <n v="19"/>
    <x v="17"/>
    <s v="Frutas y hortalizas"/>
    <s v="CLASE 1.6. FRUTAS, HORTALIZAS Y CEREALES FRESCOS O TRANSFORMADOS"/>
    <x v="7"/>
    <s v="Frutas"/>
    <s v="Alimentarios"/>
    <n v="2024"/>
    <n v="3002400"/>
    <s v="€"/>
    <s v="€"/>
    <n v="114"/>
    <s v="Mercado en España"/>
    <x v="0"/>
    <n v="2023"/>
    <n v="4204200"/>
    <n v="-1201800"/>
  </r>
  <r>
    <n v="188"/>
    <x v="186"/>
    <n v="19"/>
    <x v="17"/>
    <s v="Frutas y hortalizas"/>
    <s v="CLASE 1.6. FRUTAS, HORTALIZAS Y CEREALES FRESCOS O TRANSFORMADOS"/>
    <x v="7"/>
    <s v="Frutas"/>
    <s v="Alimentarios"/>
    <n v="2024"/>
    <n v="595200"/>
    <s v="€"/>
    <s v="€"/>
    <n v="115"/>
    <s v="Mercado en la UE"/>
    <x v="1"/>
    <n v="2023"/>
    <n v="1115400"/>
    <n v="-520200"/>
  </r>
  <r>
    <n v="188"/>
    <x v="186"/>
    <n v="19"/>
    <x v="17"/>
    <s v="Frutas y hortalizas"/>
    <s v="CLASE 1.6. FRUTAS, HORTALIZAS Y CEREALES FRESCOS O TRANSFORMADOS"/>
    <x v="7"/>
    <s v="Frutas"/>
    <s v="Alimentarios"/>
    <n v="2024"/>
    <n v="0"/>
    <s v="€"/>
    <s v="€"/>
    <n v="116"/>
    <s v="Mercado en Terceros países"/>
    <x v="2"/>
    <n v="2023"/>
    <n v="627000"/>
    <n v="-627000"/>
  </r>
  <r>
    <n v="188"/>
    <x v="186"/>
    <n v="19"/>
    <x v="17"/>
    <s v="Frutas y hortalizas"/>
    <s v="CLASE 1.6. FRUTAS, HORTALIZAS Y CEREALES FRESCOS O TRANSFORMADOS"/>
    <x v="7"/>
    <s v="Frutas"/>
    <s v="Alimentarios"/>
    <n v="2024"/>
    <n v="3597600"/>
    <s v="€"/>
    <s v="€"/>
    <n v="117"/>
    <s v="Total valor económico (114+115+116)"/>
    <x v="3"/>
    <n v="2023"/>
    <n v="5946600"/>
    <n v="-2349000"/>
  </r>
  <r>
    <n v="189"/>
    <x v="187"/>
    <n v="19"/>
    <x v="17"/>
    <s v="Frutas y hortalizas"/>
    <s v="CLASE 1.6. FRUTAS, HORTALIZAS Y CEREALES FRESCOS O TRANSFORMADOS"/>
    <x v="7"/>
    <s v="Frutas"/>
    <s v="Alimentarios"/>
    <n v="2024"/>
    <n v="704004"/>
    <s v="€"/>
    <s v="€"/>
    <n v="114"/>
    <s v="Mercado en España"/>
    <x v="0"/>
    <n v="2023"/>
    <n v="132188"/>
    <n v="571816"/>
  </r>
  <r>
    <n v="189"/>
    <x v="187"/>
    <n v="19"/>
    <x v="17"/>
    <s v="Frutas y hortalizas"/>
    <s v="CLASE 1.6. FRUTAS, HORTALIZAS Y CEREALES FRESCOS O TRANSFORMADOS"/>
    <x v="7"/>
    <s v="Frutas"/>
    <s v="Alimentarios"/>
    <n v="2024"/>
    <n v="137692"/>
    <s v="€"/>
    <s v="€"/>
    <n v="115"/>
    <s v="Mercado en la UE"/>
    <x v="1"/>
    <n v="2023"/>
    <n v="0"/>
    <n v="137692"/>
  </r>
  <r>
    <n v="189"/>
    <x v="187"/>
    <n v="19"/>
    <x v="17"/>
    <s v="Frutas y hortalizas"/>
    <s v="CLASE 1.6. FRUTAS, HORTALIZAS Y CEREALES FRESCOS O TRANSFORMADOS"/>
    <x v="7"/>
    <s v="Frutas"/>
    <s v="Alimentarios"/>
    <n v="2024"/>
    <n v="73138"/>
    <s v="€"/>
    <s v="€"/>
    <n v="116"/>
    <s v="Mercado en Terceros países"/>
    <x v="2"/>
    <n v="2023"/>
    <n v="0"/>
    <n v="73138"/>
  </r>
  <r>
    <n v="189"/>
    <x v="187"/>
    <n v="19"/>
    <x v="17"/>
    <s v="Frutas y hortalizas"/>
    <s v="CLASE 1.6. FRUTAS, HORTALIZAS Y CEREALES FRESCOS O TRANSFORMADOS"/>
    <x v="7"/>
    <s v="Frutas"/>
    <s v="Alimentarios"/>
    <n v="2024"/>
    <n v="914834"/>
    <s v="€"/>
    <s v="€"/>
    <n v="117"/>
    <s v="Total valor económico (114+115+116)"/>
    <x v="3"/>
    <n v="2023"/>
    <n v="132188"/>
    <n v="782646"/>
  </r>
  <r>
    <n v="190"/>
    <x v="188"/>
    <n v="19"/>
    <x v="17"/>
    <s v="Frutas y hortalizas"/>
    <s v="CLASE 1.6. FRUTAS, HORTALIZAS Y CEREALES FRESCOS O TRANSFORMADOS"/>
    <x v="7"/>
    <s v="Frutas"/>
    <s v="Alimentarios"/>
    <n v="2024"/>
    <n v="15750950"/>
    <s v="€"/>
    <s v="€"/>
    <n v="114"/>
    <s v="Mercado en España"/>
    <x v="0"/>
    <n v="2023"/>
    <n v="13168100"/>
    <n v="2582850"/>
  </r>
  <r>
    <n v="190"/>
    <x v="188"/>
    <n v="19"/>
    <x v="17"/>
    <s v="Frutas y hortalizas"/>
    <s v="CLASE 1.6. FRUTAS, HORTALIZAS Y CEREALES FRESCOS O TRANSFORMADOS"/>
    <x v="7"/>
    <s v="Frutas"/>
    <s v="Alimentarios"/>
    <n v="2024"/>
    <n v="7777000"/>
    <s v="€"/>
    <s v="€"/>
    <n v="115"/>
    <s v="Mercado en la UE"/>
    <x v="1"/>
    <n v="2023"/>
    <n v="7289700"/>
    <n v="487300"/>
  </r>
  <r>
    <n v="190"/>
    <x v="188"/>
    <n v="19"/>
    <x v="17"/>
    <s v="Frutas y hortalizas"/>
    <s v="CLASE 1.6. FRUTAS, HORTALIZAS Y CEREALES FRESCOS O TRANSFORMADOS"/>
    <x v="7"/>
    <s v="Frutas"/>
    <s v="Alimentarios"/>
    <n v="2024"/>
    <n v="0"/>
    <s v="€"/>
    <s v="€"/>
    <n v="116"/>
    <s v="Mercado en Terceros países"/>
    <x v="2"/>
    <n v="2023"/>
    <n v="0"/>
    <n v="0"/>
  </r>
  <r>
    <n v="190"/>
    <x v="188"/>
    <n v="19"/>
    <x v="17"/>
    <s v="Frutas y hortalizas"/>
    <s v="CLASE 1.6. FRUTAS, HORTALIZAS Y CEREALES FRESCOS O TRANSFORMADOS"/>
    <x v="7"/>
    <s v="Frutas"/>
    <s v="Alimentarios"/>
    <n v="2024"/>
    <n v="23527950"/>
    <s v="€"/>
    <s v="€"/>
    <n v="117"/>
    <s v="Total valor económico (114+115+116)"/>
    <x v="3"/>
    <n v="2023"/>
    <n v="20457800"/>
    <n v="3070150"/>
  </r>
  <r>
    <n v="191"/>
    <x v="189"/>
    <n v="19"/>
    <x v="17"/>
    <s v="Productos de panadería…"/>
    <s v="CLASE 2.3. PRODUCTOS DE PANADERÍA, PASTELERÍA, REPOSTERÍA Y GALLETERÍA"/>
    <x v="25"/>
    <s v="Turrones"/>
    <s v="Alimentarios"/>
    <n v="2024"/>
    <n v="33675190.07"/>
    <s v="€"/>
    <s v="€"/>
    <n v="114"/>
    <s v="Mercado en España"/>
    <x v="0"/>
    <n v="2023"/>
    <n v="32573382.5"/>
    <n v="1101807.5700000003"/>
  </r>
  <r>
    <n v="191"/>
    <x v="189"/>
    <n v="19"/>
    <x v="17"/>
    <s v="Productos de panadería…"/>
    <s v="CLASE 2.3. PRODUCTOS DE PANADERÍA, PASTELERÍA, REPOSTERÍA Y GALLETERÍA"/>
    <x v="25"/>
    <s v="Turrones"/>
    <s v="Alimentarios"/>
    <n v="2024"/>
    <n v="716830.41"/>
    <s v="€"/>
    <s v="€"/>
    <n v="115"/>
    <s v="Mercado en la UE"/>
    <x v="1"/>
    <n v="2023"/>
    <n v="788893.1"/>
    <n v="-72062.689999999944"/>
  </r>
  <r>
    <n v="191"/>
    <x v="189"/>
    <n v="19"/>
    <x v="17"/>
    <s v="Productos de panadería…"/>
    <s v="CLASE 2.3. PRODUCTOS DE PANADERÍA, PASTELERÍA, REPOSTERÍA Y GALLETERÍA"/>
    <x v="25"/>
    <s v="Turrones"/>
    <s v="Alimentarios"/>
    <n v="2024"/>
    <n v="2977069.02"/>
    <s v="€"/>
    <s v="€"/>
    <n v="116"/>
    <s v="Mercado en Terceros países"/>
    <x v="2"/>
    <n v="2023"/>
    <n v="3127316.7"/>
    <n v="-150247.68000000017"/>
  </r>
  <r>
    <n v="191"/>
    <x v="189"/>
    <n v="19"/>
    <x v="17"/>
    <s v="Productos de panadería…"/>
    <s v="CLASE 2.3. PRODUCTOS DE PANADERÍA, PASTELERÍA, REPOSTERÍA Y GALLETERÍA"/>
    <x v="25"/>
    <s v="Turrones"/>
    <s v="Alimentarios"/>
    <n v="2024"/>
    <n v="37369089.5"/>
    <s v="€"/>
    <s v="€"/>
    <n v="117"/>
    <s v="Total valor económico (114+115+116)"/>
    <x v="3"/>
    <n v="2023"/>
    <n v="36489592.299999997"/>
    <n v="879497.20000000298"/>
  </r>
  <r>
    <n v="192"/>
    <x v="190"/>
    <n v="19"/>
    <x v="17"/>
    <s v="Productos de panadería…"/>
    <s v="CLASE 2.3. PRODUCTOS DE PANADERÍA, PASTELERÍA, REPOSTERÍA Y GALLETERÍA"/>
    <x v="25"/>
    <s v="Turrones"/>
    <s v="Alimentarios"/>
    <n v="2024"/>
    <n v="26881105.5"/>
    <s v="€"/>
    <s v="€"/>
    <n v="114"/>
    <s v="Mercado en España"/>
    <x v="0"/>
    <n v="2023"/>
    <n v="25874061.800000001"/>
    <n v="1007043.6999999993"/>
  </r>
  <r>
    <n v="192"/>
    <x v="190"/>
    <n v="19"/>
    <x v="17"/>
    <s v="Productos de panadería…"/>
    <s v="CLASE 2.3. PRODUCTOS DE PANADERÍA, PASTELERÍA, REPOSTERÍA Y GALLETERÍA"/>
    <x v="25"/>
    <s v="Turrones"/>
    <s v="Alimentarios"/>
    <n v="2024"/>
    <n v="557394.30000000005"/>
    <s v="€"/>
    <s v="€"/>
    <n v="115"/>
    <s v="Mercado en la UE"/>
    <x v="1"/>
    <n v="2023"/>
    <n v="553932.6"/>
    <n v="3461.7000000000698"/>
  </r>
  <r>
    <n v="192"/>
    <x v="190"/>
    <n v="19"/>
    <x v="17"/>
    <s v="Productos de panadería…"/>
    <s v="CLASE 2.3. PRODUCTOS DE PANADERÍA, PASTELERÍA, REPOSTERÍA Y GALLETERÍA"/>
    <x v="25"/>
    <s v="Turrones"/>
    <s v="Alimentarios"/>
    <n v="2024"/>
    <n v="4113512.1"/>
    <s v="€"/>
    <s v="€"/>
    <n v="116"/>
    <s v="Mercado en Terceros países"/>
    <x v="2"/>
    <n v="2023"/>
    <n v="4389455"/>
    <n v="-275942.89999999991"/>
  </r>
  <r>
    <n v="192"/>
    <x v="190"/>
    <n v="19"/>
    <x v="17"/>
    <s v="Productos de panadería…"/>
    <s v="CLASE 2.3. PRODUCTOS DE PANADERÍA, PASTELERÍA, REPOSTERÍA Y GALLETERÍA"/>
    <x v="25"/>
    <s v="Turrones"/>
    <s v="Alimentarios"/>
    <n v="2024"/>
    <n v="31552011.899999999"/>
    <s v="€"/>
    <s v="€"/>
    <n v="117"/>
    <s v="Total valor económico (114+115+116)"/>
    <x v="3"/>
    <n v="2023"/>
    <n v="30817449.399999999"/>
    <n v="734562.5"/>
  </r>
  <r>
    <n v="193"/>
    <x v="191"/>
    <n v="20"/>
    <x v="0"/>
    <s v="Productos cárnicos"/>
    <s v="CLASE 1.2. PRODUCTOS CÁRNICOS"/>
    <x v="9"/>
    <s v="Jamones"/>
    <s v="Alimentarios"/>
    <n v="2024"/>
    <n v="984398706.65999997"/>
    <s v="€"/>
    <s v="€"/>
    <n v="114"/>
    <s v="Mercado en España"/>
    <x v="0"/>
    <n v="2023"/>
    <n v="825883954.76298201"/>
    <n v="158514751.89701796"/>
  </r>
  <r>
    <n v="193"/>
    <x v="191"/>
    <n v="20"/>
    <x v="0"/>
    <s v="Productos cárnicos"/>
    <s v="CLASE 1.2. PRODUCTOS CÁRNICOS"/>
    <x v="9"/>
    <s v="Jamones"/>
    <s v="Alimentarios"/>
    <n v="2024"/>
    <n v="252766756.30000001"/>
    <s v="€"/>
    <s v="€"/>
    <n v="115"/>
    <s v="Mercado en la UE"/>
    <x v="1"/>
    <n v="2023"/>
    <n v="218701097.14345601"/>
    <n v="34065659.156544"/>
  </r>
  <r>
    <n v="193"/>
    <x v="191"/>
    <n v="20"/>
    <x v="0"/>
    <s v="Productos cárnicos"/>
    <s v="CLASE 1.2. PRODUCTOS CÁRNICOS"/>
    <x v="9"/>
    <s v="Jamones"/>
    <s v="Alimentarios"/>
    <n v="2024"/>
    <n v="82688295.5"/>
    <s v="€"/>
    <s v="€"/>
    <n v="116"/>
    <s v="Mercado en Terceros países"/>
    <x v="2"/>
    <n v="2023"/>
    <n v="74405669.257889494"/>
    <n v="8282626.2421105057"/>
  </r>
  <r>
    <n v="193"/>
    <x v="191"/>
    <n v="20"/>
    <x v="0"/>
    <s v="Productos cárnicos"/>
    <s v="CLASE 1.2. PRODUCTOS CÁRNICOS"/>
    <x v="9"/>
    <s v="Jamones"/>
    <s v="Alimentarios"/>
    <n v="2024"/>
    <n v="1319853758.46"/>
    <s v="€"/>
    <s v="€"/>
    <n v="117"/>
    <s v="Total valor económico (114+115+116)"/>
    <x v="3"/>
    <n v="2023"/>
    <n v="1118990721.16433"/>
    <n v="200863037.29567003"/>
  </r>
  <r>
    <n v="195"/>
    <x v="192"/>
    <n v="20"/>
    <x v="0"/>
    <s v="Productos de panadería…"/>
    <s v="CLASE 2.3. PRODUCTOS DE PANADERÍA, PASTELERÍA, REPOSTERÍA Y GALLETERÍA"/>
    <x v="13"/>
    <s v="Pastelería"/>
    <s v="Alimentarios"/>
    <n v="2024"/>
    <n v="1744696.74"/>
    <s v="€"/>
    <s v="€"/>
    <n v="114"/>
    <s v="Mercado en España"/>
    <x v="0"/>
    <n v="2023"/>
    <n v="1780880.892"/>
    <n v="-36184.152000000002"/>
  </r>
  <r>
    <n v="195"/>
    <x v="192"/>
    <n v="20"/>
    <x v="0"/>
    <s v="Productos de panadería…"/>
    <s v="CLASE 2.3. PRODUCTOS DE PANADERÍA, PASTELERÍA, REPOSTERÍA Y GALLETERÍA"/>
    <x v="13"/>
    <s v="Pastelería"/>
    <s v="Alimentarios"/>
    <n v="2024"/>
    <n v="17963.46"/>
    <s v="€"/>
    <s v="€"/>
    <n v="115"/>
    <s v="Mercado en la UE"/>
    <x v="1"/>
    <n v="2023"/>
    <n v="20467.497599999999"/>
    <n v="-2504.0375999999997"/>
  </r>
  <r>
    <n v="195"/>
    <x v="192"/>
    <n v="20"/>
    <x v="0"/>
    <s v="Productos de panadería…"/>
    <s v="CLASE 2.3. PRODUCTOS DE PANADERÍA, PASTELERÍA, REPOSTERÍA Y GALLETERÍA"/>
    <x v="13"/>
    <s v="Pastelería"/>
    <s v="Alimentarios"/>
    <n v="2024"/>
    <n v="127444.38"/>
    <s v="€"/>
    <s v="€"/>
    <n v="116"/>
    <s v="Mercado en Terceros países"/>
    <x v="2"/>
    <n v="2023"/>
    <n v="122979.6936"/>
    <n v="4464.686400000006"/>
  </r>
  <r>
    <n v="195"/>
    <x v="192"/>
    <n v="20"/>
    <x v="0"/>
    <s v="Productos de panadería…"/>
    <s v="CLASE 2.3. PRODUCTOS DE PANADERÍA, PASTELERÍA, REPOSTERÍA Y GALLETERÍA"/>
    <x v="13"/>
    <s v="Pastelería"/>
    <s v="Alimentarios"/>
    <n v="2024"/>
    <n v="1890104.58"/>
    <s v="€"/>
    <s v="€"/>
    <n v="117"/>
    <s v="Total valor económico (114+115+116)"/>
    <x v="3"/>
    <n v="2023"/>
    <n v="1924328.0832"/>
    <n v="-34223.503199999919"/>
  </r>
  <r>
    <n v="199"/>
    <x v="193"/>
    <n v="11"/>
    <x v="10"/>
    <s v="Carnes frescas"/>
    <s v="CLASE 1.1. CARNES FRESCAS"/>
    <x v="2"/>
    <s v="Vacuno"/>
    <s v="Alimentarios"/>
    <n v="2024"/>
    <n v="1193764"/>
    <s v="€"/>
    <s v="€"/>
    <n v="114"/>
    <s v="Mercado en España"/>
    <x v="0"/>
    <n v="2023"/>
    <n v="998373.6"/>
    <n v="195390.40000000002"/>
  </r>
  <r>
    <n v="199"/>
    <x v="193"/>
    <n v="11"/>
    <x v="10"/>
    <s v="Carnes frescas"/>
    <s v="CLASE 1.1. CARNES FRESCAS"/>
    <x v="2"/>
    <s v="Vacuno"/>
    <s v="Alimentarios"/>
    <n v="2024"/>
    <n v="0"/>
    <s v="€"/>
    <s v="€"/>
    <n v="115"/>
    <s v="Mercado en la UE"/>
    <x v="1"/>
    <n v="2023"/>
    <n v="0"/>
    <n v="0"/>
  </r>
  <r>
    <n v="199"/>
    <x v="193"/>
    <n v="11"/>
    <x v="10"/>
    <s v="Carnes frescas"/>
    <s v="CLASE 1.1. CARNES FRESCAS"/>
    <x v="2"/>
    <s v="Vacuno"/>
    <s v="Alimentarios"/>
    <n v="2024"/>
    <n v="0"/>
    <s v="€"/>
    <s v="€"/>
    <n v="116"/>
    <s v="Mercado en Terceros países"/>
    <x v="2"/>
    <n v="2023"/>
    <n v="0"/>
    <n v="0"/>
  </r>
  <r>
    <n v="199"/>
    <x v="193"/>
    <n v="11"/>
    <x v="10"/>
    <s v="Carnes frescas"/>
    <s v="CLASE 1.1. CARNES FRESCAS"/>
    <x v="2"/>
    <s v="Vacuno"/>
    <s v="Alimentarios"/>
    <n v="2024"/>
    <n v="1193764"/>
    <s v="€"/>
    <s v="€"/>
    <n v="117"/>
    <s v="Total valor económico (114+115+116)"/>
    <x v="3"/>
    <n v="2023"/>
    <n v="998373.6"/>
    <n v="195390.40000000002"/>
  </r>
  <r>
    <n v="201"/>
    <x v="194"/>
    <n v="4"/>
    <x v="4"/>
    <s v="Aceites"/>
    <s v="CLASE 1.5. ACEITES Y GRASAS"/>
    <x v="6"/>
    <s v="Aceites Oli. Vírgen Extra"/>
    <s v="Alimentarios"/>
    <n v="2024"/>
    <n v="190080"/>
    <s v="€"/>
    <s v="€"/>
    <n v="114"/>
    <s v="Mercado en España"/>
    <x v="0"/>
    <n v="2023"/>
    <n v="298870"/>
    <n v="-108790"/>
  </r>
  <r>
    <n v="201"/>
    <x v="194"/>
    <n v="4"/>
    <x v="4"/>
    <s v="Aceites"/>
    <s v="CLASE 1.5. ACEITES Y GRASAS"/>
    <x v="6"/>
    <s v="Aceites Oli. Vírgen Extra"/>
    <s v="Alimentarios"/>
    <n v="2024"/>
    <n v="864"/>
    <s v="€"/>
    <s v="€"/>
    <n v="115"/>
    <s v="Mercado en la UE"/>
    <x v="1"/>
    <n v="2023"/>
    <n v="0"/>
    <n v="864"/>
  </r>
  <r>
    <n v="201"/>
    <x v="194"/>
    <n v="4"/>
    <x v="4"/>
    <s v="Aceites"/>
    <s v="CLASE 1.5. ACEITES Y GRASAS"/>
    <x v="6"/>
    <s v="Aceites Oli. Vírgen Extra"/>
    <s v="Alimentarios"/>
    <n v="2024"/>
    <n v="0"/>
    <s v="€"/>
    <s v="€"/>
    <n v="116"/>
    <s v="Mercado en Terceros países"/>
    <x v="2"/>
    <n v="2023"/>
    <n v="0"/>
    <n v="0"/>
  </r>
  <r>
    <n v="201"/>
    <x v="194"/>
    <n v="4"/>
    <x v="4"/>
    <s v="Aceites"/>
    <s v="CLASE 1.5. ACEITES Y GRASAS"/>
    <x v="6"/>
    <s v="Aceites Oli. Vírgen Extra"/>
    <s v="Alimentarios"/>
    <n v="2024"/>
    <n v="190944"/>
    <s v="€"/>
    <s v="€"/>
    <n v="117"/>
    <s v="Total valor económico (114+115+116)"/>
    <x v="3"/>
    <n v="2023"/>
    <n v="298870"/>
    <n v="-107926"/>
  </r>
  <r>
    <n v="202"/>
    <x v="195"/>
    <n v="1"/>
    <x v="1"/>
    <s v="Aceites"/>
    <s v="CLASE 1.5. ACEITES Y GRASAS"/>
    <x v="6"/>
    <s v="Aceites Oli. Vírgen Extra"/>
    <s v="Alimentarios"/>
    <n v="2024"/>
    <n v="9777620"/>
    <s v="€"/>
    <s v="€"/>
    <n v="114"/>
    <s v="Mercado en España"/>
    <x v="0"/>
    <n v="2023"/>
    <n v="8568930.5999999996"/>
    <n v="1208689.4000000004"/>
  </r>
  <r>
    <n v="202"/>
    <x v="195"/>
    <n v="1"/>
    <x v="1"/>
    <s v="Aceites"/>
    <s v="CLASE 1.5. ACEITES Y GRASAS"/>
    <x v="6"/>
    <s v="Aceites Oli. Vírgen Extra"/>
    <s v="Alimentarios"/>
    <n v="2024"/>
    <n v="268713"/>
    <s v="€"/>
    <s v="€"/>
    <n v="115"/>
    <s v="Mercado en la UE"/>
    <x v="1"/>
    <n v="2023"/>
    <n v="26703"/>
    <n v="242010"/>
  </r>
  <r>
    <n v="202"/>
    <x v="195"/>
    <n v="1"/>
    <x v="1"/>
    <s v="Aceites"/>
    <s v="CLASE 1.5. ACEITES Y GRASAS"/>
    <x v="6"/>
    <s v="Aceites Oli. Vírgen Extra"/>
    <s v="Alimentarios"/>
    <n v="2024"/>
    <n v="95630"/>
    <s v="€"/>
    <s v="€"/>
    <n v="116"/>
    <s v="Mercado en Terceros países"/>
    <x v="2"/>
    <n v="2023"/>
    <n v="14717.7"/>
    <n v="80912.3"/>
  </r>
  <r>
    <n v="202"/>
    <x v="195"/>
    <n v="1"/>
    <x v="1"/>
    <s v="Aceites"/>
    <s v="CLASE 1.5. ACEITES Y GRASAS"/>
    <x v="6"/>
    <s v="Aceites Oli. Vírgen Extra"/>
    <s v="Alimentarios"/>
    <n v="2024"/>
    <n v="10141963"/>
    <s v="€"/>
    <s v="€"/>
    <n v="117"/>
    <s v="Total valor económico (114+115+116)"/>
    <x v="3"/>
    <n v="2023"/>
    <n v="8610351.3000000007"/>
    <n v="1531611.6999999993"/>
  </r>
  <r>
    <n v="204"/>
    <x v="196"/>
    <n v="1"/>
    <x v="1"/>
    <s v="Productos de panadería…"/>
    <s v="CLASE 2.3. PRODUCTOS DE PANADERÍA, PASTELERÍA, REPOSTERÍA Y GALLETERÍA"/>
    <x v="14"/>
    <s v="Panes"/>
    <s v="Alimentarios"/>
    <n v="2024"/>
    <n v="0"/>
    <s v="€"/>
    <s v="€"/>
    <n v="114"/>
    <s v="Mercado en España"/>
    <x v="0"/>
    <n v="2023"/>
    <n v="0"/>
    <n v="0"/>
  </r>
  <r>
    <n v="204"/>
    <x v="196"/>
    <n v="1"/>
    <x v="1"/>
    <s v="Productos de panadería…"/>
    <s v="CLASE 2.3. PRODUCTOS DE PANADERÍA, PASTELERÍA, REPOSTERÍA Y GALLETERÍA"/>
    <x v="14"/>
    <s v="Panes"/>
    <s v="Alimentarios"/>
    <n v="2024"/>
    <n v="0"/>
    <s v="€"/>
    <s v="€"/>
    <n v="115"/>
    <s v="Mercado en la UE"/>
    <x v="1"/>
    <n v="2023"/>
    <n v="0"/>
    <n v="0"/>
  </r>
  <r>
    <n v="204"/>
    <x v="196"/>
    <n v="1"/>
    <x v="1"/>
    <s v="Productos de panadería…"/>
    <s v="CLASE 2.3. PRODUCTOS DE PANADERÍA, PASTELERÍA, REPOSTERÍA Y GALLETERÍA"/>
    <x v="14"/>
    <s v="Panes"/>
    <s v="Alimentarios"/>
    <n v="2024"/>
    <n v="0"/>
    <s v="€"/>
    <s v="€"/>
    <n v="116"/>
    <s v="Mercado en Terceros países"/>
    <x v="2"/>
    <n v="2023"/>
    <n v="0"/>
    <n v="0"/>
  </r>
  <r>
    <n v="204"/>
    <x v="196"/>
    <n v="1"/>
    <x v="1"/>
    <s v="Productos de panadería…"/>
    <s v="CLASE 2.3. PRODUCTOS DE PANADERÍA, PASTELERÍA, REPOSTERÍA Y GALLETERÍA"/>
    <x v="14"/>
    <s v="Panes"/>
    <s v="Alimentarios"/>
    <n v="2024"/>
    <n v="0"/>
    <s v="€"/>
    <s v="€"/>
    <n v="117"/>
    <s v="Total valor económico (114+115+116)"/>
    <x v="3"/>
    <n v="2023"/>
    <n v="0"/>
    <n v="0"/>
  </r>
  <r>
    <n v="205"/>
    <x v="197"/>
    <n v="11"/>
    <x v="10"/>
    <s v="Productos de panadería…"/>
    <s v="CLASE 2.3. PRODUCTOS DE PANADERÍA, PASTELERÍA, REPOSTERÍA Y GALLETERÍA"/>
    <x v="14"/>
    <s v="Panes"/>
    <s v="Alimentarios"/>
    <n v="2024"/>
    <n v="469118.20799999998"/>
    <s v="€"/>
    <s v="€"/>
    <n v="114"/>
    <s v="Mercado en España"/>
    <x v="0"/>
    <n v="2023"/>
    <n v="415712.4"/>
    <n v="53405.807999999961"/>
  </r>
  <r>
    <n v="205"/>
    <x v="197"/>
    <n v="11"/>
    <x v="10"/>
    <s v="Productos de panadería…"/>
    <s v="CLASE 2.3. PRODUCTOS DE PANADERÍA, PASTELERÍA, REPOSTERÍA Y GALLETERÍA"/>
    <x v="14"/>
    <s v="Panes"/>
    <s v="Alimentarios"/>
    <n v="2024"/>
    <n v="0"/>
    <s v="€"/>
    <s v="€"/>
    <n v="115"/>
    <s v="Mercado en la UE"/>
    <x v="1"/>
    <n v="2023"/>
    <n v="0"/>
    <n v="0"/>
  </r>
  <r>
    <n v="205"/>
    <x v="197"/>
    <n v="11"/>
    <x v="10"/>
    <s v="Productos de panadería…"/>
    <s v="CLASE 2.3. PRODUCTOS DE PANADERÍA, PASTELERÍA, REPOSTERÍA Y GALLETERÍA"/>
    <x v="14"/>
    <s v="Panes"/>
    <s v="Alimentarios"/>
    <n v="2024"/>
    <n v="0"/>
    <s v="€"/>
    <s v="€"/>
    <n v="116"/>
    <s v="Mercado en Terceros países"/>
    <x v="2"/>
    <n v="2023"/>
    <n v="0"/>
    <n v="0"/>
  </r>
  <r>
    <n v="205"/>
    <x v="197"/>
    <n v="11"/>
    <x v="10"/>
    <s v="Productos de panadería…"/>
    <s v="CLASE 2.3. PRODUCTOS DE PANADERÍA, PASTELERÍA, REPOSTERÍA Y GALLETERÍA"/>
    <x v="14"/>
    <s v="Panes"/>
    <s v="Alimentarios"/>
    <n v="2024"/>
    <n v="469118.20799999998"/>
    <s v="€"/>
    <s v="€"/>
    <n v="117"/>
    <s v="Total valor económico (114+115+116)"/>
    <x v="3"/>
    <n v="2023"/>
    <n v="415712.4"/>
    <n v="53405.807999999961"/>
  </r>
  <r>
    <n v="206"/>
    <x v="198"/>
    <n v="4"/>
    <x v="4"/>
    <s v="Otros productos"/>
    <s v="CLASE 1.8. OTROS PRODUCTOS DEL ANEXO I DEL TRATADO"/>
    <x v="26"/>
    <s v="Especias"/>
    <s v="Alimentarios"/>
    <n v="2024"/>
    <n v="299367"/>
    <s v="€"/>
    <s v="€"/>
    <n v="114"/>
    <s v="Mercado en España"/>
    <x v="0"/>
    <n v="2023"/>
    <n v="245061"/>
    <n v="54306"/>
  </r>
  <r>
    <n v="206"/>
    <x v="198"/>
    <n v="4"/>
    <x v="4"/>
    <s v="Otros productos"/>
    <s v="CLASE 1.8. OTROS PRODUCTOS DEL ANEXO I DEL TRATADO"/>
    <x v="26"/>
    <s v="Especias"/>
    <s v="Alimentarios"/>
    <n v="2024"/>
    <n v="464.53500000000003"/>
    <s v="€"/>
    <s v="€"/>
    <n v="115"/>
    <s v="Mercado en la UE"/>
    <x v="1"/>
    <n v="2023"/>
    <n v="372627"/>
    <n v="-372162.46500000003"/>
  </r>
  <r>
    <n v="206"/>
    <x v="198"/>
    <n v="4"/>
    <x v="4"/>
    <s v="Otros productos"/>
    <s v="CLASE 1.8. OTROS PRODUCTOS DEL ANEXO I DEL TRATADO"/>
    <x v="26"/>
    <s v="Especias"/>
    <s v="Alimentarios"/>
    <n v="2024"/>
    <n v="516.15"/>
    <s v="€"/>
    <s v="€"/>
    <n v="116"/>
    <s v="Mercado en Terceros países"/>
    <x v="2"/>
    <n v="2023"/>
    <n v="0"/>
    <n v="516.15"/>
  </r>
  <r>
    <n v="206"/>
    <x v="198"/>
    <n v="4"/>
    <x v="4"/>
    <s v="Otros productos"/>
    <s v="CLASE 1.8. OTROS PRODUCTOS DEL ANEXO I DEL TRATADO"/>
    <x v="26"/>
    <s v="Especias"/>
    <s v="Alimentarios"/>
    <n v="2024"/>
    <n v="300347.685"/>
    <s v="€"/>
    <s v="€"/>
    <n v="117"/>
    <s v="Total valor económico (114+115+116)"/>
    <x v="3"/>
    <n v="2023"/>
    <n v="617688"/>
    <n v="-317340.315"/>
  </r>
  <r>
    <n v="207"/>
    <x v="199"/>
    <n v="5"/>
    <x v="5"/>
    <s v="Quesos"/>
    <s v="CLASE 1.3. QUESOS"/>
    <x v="5"/>
    <s v="Quesos"/>
    <s v="Alimentarios"/>
    <n v="2024"/>
    <n v="23022900"/>
    <s v="€"/>
    <s v="€"/>
    <n v="114"/>
    <s v="Mercado en España"/>
    <x v="0"/>
    <n v="2023"/>
    <n v="22544944"/>
    <n v="477956"/>
  </r>
  <r>
    <n v="207"/>
    <x v="199"/>
    <n v="5"/>
    <x v="5"/>
    <s v="Quesos"/>
    <s v="CLASE 1.3. QUESOS"/>
    <x v="5"/>
    <s v="Quesos"/>
    <s v="Alimentarios"/>
    <n v="2024"/>
    <n v="423491.4"/>
    <s v="€"/>
    <s v="€"/>
    <n v="115"/>
    <s v="Mercado en la UE"/>
    <x v="1"/>
    <n v="2023"/>
    <n v="363952"/>
    <n v="59539.400000000023"/>
  </r>
  <r>
    <n v="207"/>
    <x v="199"/>
    <n v="5"/>
    <x v="5"/>
    <s v="Quesos"/>
    <s v="CLASE 1.3. QUESOS"/>
    <x v="5"/>
    <s v="Quesos"/>
    <s v="Alimentarios"/>
    <n v="2024"/>
    <n v="1438050.6"/>
    <s v="€"/>
    <s v="€"/>
    <n v="116"/>
    <s v="Mercado en Terceros países"/>
    <x v="2"/>
    <n v="2023"/>
    <n v="979904"/>
    <n v="458146.60000000009"/>
  </r>
  <r>
    <n v="207"/>
    <x v="199"/>
    <n v="5"/>
    <x v="5"/>
    <s v="Quesos"/>
    <s v="CLASE 1.3. QUESOS"/>
    <x v="5"/>
    <s v="Quesos"/>
    <s v="Alimentarios"/>
    <n v="2024"/>
    <n v="24884442"/>
    <s v="€"/>
    <s v="€"/>
    <n v="117"/>
    <s v="Total valor económico (114+115+116)"/>
    <x v="3"/>
    <n v="2023"/>
    <n v="23888800"/>
    <n v="995642"/>
  </r>
  <r>
    <n v="208"/>
    <x v="200"/>
    <n v="6"/>
    <x v="13"/>
    <s v="Frutas y hortalizas"/>
    <s v="CLASE 1.6. FRUTAS, HORTALIZAS Y CEREALES FRESCOS O TRANSFORMADOS"/>
    <x v="3"/>
    <s v="Hortalizas"/>
    <s v="Alimentarios"/>
    <n v="2024"/>
    <n v="6129340"/>
    <s v="€"/>
    <s v="€"/>
    <n v="114"/>
    <s v="Mercado en España"/>
    <x v="0"/>
    <n v="2023"/>
    <n v="11422251.5"/>
    <n v="-5292911.5"/>
  </r>
  <r>
    <n v="208"/>
    <x v="200"/>
    <n v="6"/>
    <x v="13"/>
    <s v="Frutas y hortalizas"/>
    <s v="CLASE 1.6. FRUTAS, HORTALIZAS Y CEREALES FRESCOS O TRANSFORMADOS"/>
    <x v="3"/>
    <s v="Hortalizas"/>
    <s v="Alimentarios"/>
    <n v="2024"/>
    <n v="3206483.42"/>
    <s v="€"/>
    <s v="€"/>
    <n v="115"/>
    <s v="Mercado en la UE"/>
    <x v="1"/>
    <n v="2023"/>
    <n v="3553550"/>
    <n v="-347066.58000000007"/>
  </r>
  <r>
    <n v="208"/>
    <x v="200"/>
    <n v="6"/>
    <x v="13"/>
    <s v="Frutas y hortalizas"/>
    <s v="CLASE 1.6. FRUTAS, HORTALIZAS Y CEREALES FRESCOS O TRANSFORMADOS"/>
    <x v="3"/>
    <s v="Hortalizas"/>
    <s v="Alimentarios"/>
    <n v="2024"/>
    <n v="1945314.0560000001"/>
    <s v="€"/>
    <s v="€"/>
    <n v="116"/>
    <s v="Mercado en Terceros países"/>
    <x v="2"/>
    <n v="2023"/>
    <n v="888250"/>
    <n v="1057064.0560000001"/>
  </r>
  <r>
    <n v="208"/>
    <x v="200"/>
    <n v="6"/>
    <x v="13"/>
    <s v="Frutas y hortalizas"/>
    <s v="CLASE 1.6. FRUTAS, HORTALIZAS Y CEREALES FRESCOS O TRANSFORMADOS"/>
    <x v="3"/>
    <s v="Hortalizas"/>
    <s v="Alimentarios"/>
    <n v="2024"/>
    <n v="11281137.476"/>
    <s v="€"/>
    <s v="€"/>
    <n v="117"/>
    <s v="Total valor económico (114+115+116)"/>
    <x v="3"/>
    <n v="2023"/>
    <n v="15864051.5"/>
    <n v="-4582914.0240000002"/>
  </r>
  <r>
    <n v="209"/>
    <x v="201"/>
    <n v="10"/>
    <x v="9"/>
    <s v="Carnes frescas"/>
    <s v="CLASE 1.1. CARNES FRESCAS"/>
    <x v="2"/>
    <s v="Vacuno"/>
    <s v="Alimentarios"/>
    <n v="2024"/>
    <n v="586752"/>
    <s v="€"/>
    <s v="€"/>
    <n v="114"/>
    <s v="Mercado en España"/>
    <x v="0"/>
    <n v="2023"/>
    <n v="1046064"/>
    <n v="-459312"/>
  </r>
  <r>
    <n v="209"/>
    <x v="201"/>
    <n v="10"/>
    <x v="9"/>
    <s v="Carnes frescas"/>
    <s v="CLASE 1.1. CARNES FRESCAS"/>
    <x v="2"/>
    <s v="Vacuno"/>
    <s v="Alimentarios"/>
    <n v="2024"/>
    <n v="0"/>
    <s v="€"/>
    <s v="€"/>
    <n v="115"/>
    <s v="Mercado en la UE"/>
    <x v="1"/>
    <n v="2023"/>
    <n v="0"/>
    <n v="0"/>
  </r>
  <r>
    <n v="209"/>
    <x v="201"/>
    <n v="10"/>
    <x v="9"/>
    <s v="Carnes frescas"/>
    <s v="CLASE 1.1. CARNES FRESCAS"/>
    <x v="2"/>
    <s v="Vacuno"/>
    <s v="Alimentarios"/>
    <n v="2024"/>
    <n v="0"/>
    <s v="€"/>
    <s v="€"/>
    <n v="116"/>
    <s v="Mercado en Terceros países"/>
    <x v="2"/>
    <n v="2023"/>
    <n v="0"/>
    <n v="0"/>
  </r>
  <r>
    <n v="209"/>
    <x v="201"/>
    <n v="10"/>
    <x v="9"/>
    <s v="Carnes frescas"/>
    <s v="CLASE 1.1. CARNES FRESCAS"/>
    <x v="2"/>
    <s v="Vacuno"/>
    <s v="Alimentarios"/>
    <n v="2024"/>
    <n v="586752"/>
    <s v="€"/>
    <s v="€"/>
    <n v="117"/>
    <s v="Total valor económico (114+115+116)"/>
    <x v="3"/>
    <n v="2023"/>
    <n v="1046064"/>
    <n v="-459312"/>
  </r>
  <r>
    <n v="210"/>
    <x v="202"/>
    <n v="2"/>
    <x v="2"/>
    <s v="Carnes frescas"/>
    <s v="CLASE 1.1. CARNES FRESCAS"/>
    <x v="29"/>
    <s v="Porcino"/>
    <s v="Alimentarios"/>
    <n v="2024"/>
    <n v="5399335.2000000002"/>
    <s v="€"/>
    <s v="€"/>
    <n v="114"/>
    <s v="Mercado en España"/>
    <x v="0"/>
    <n v="2023"/>
    <n v="248896"/>
    <n v="5150439.2"/>
  </r>
  <r>
    <n v="210"/>
    <x v="202"/>
    <n v="2"/>
    <x v="2"/>
    <s v="Carnes frescas"/>
    <s v="CLASE 1.1. CARNES FRESCAS"/>
    <x v="29"/>
    <s v="Porcino"/>
    <s v="Alimentarios"/>
    <n v="2024"/>
    <n v="0"/>
    <s v="€"/>
    <s v="€"/>
    <n v="115"/>
    <s v="Mercado en la UE"/>
    <x v="1"/>
    <n v="2023"/>
    <n v="0"/>
    <n v="0"/>
  </r>
  <r>
    <n v="210"/>
    <x v="202"/>
    <n v="2"/>
    <x v="2"/>
    <s v="Carnes frescas"/>
    <s v="CLASE 1.1. CARNES FRESCAS"/>
    <x v="29"/>
    <s v="Porcino"/>
    <s v="Alimentarios"/>
    <n v="2024"/>
    <n v="0"/>
    <s v="€"/>
    <s v="€"/>
    <n v="116"/>
    <s v="Mercado en Terceros países"/>
    <x v="2"/>
    <n v="2023"/>
    <n v="0"/>
    <n v="0"/>
  </r>
  <r>
    <n v="210"/>
    <x v="202"/>
    <n v="2"/>
    <x v="2"/>
    <s v="Carnes frescas"/>
    <s v="CLASE 1.1. CARNES FRESCAS"/>
    <x v="29"/>
    <s v="Porcino"/>
    <s v="Alimentarios"/>
    <n v="2024"/>
    <n v="5399335.2000000002"/>
    <s v="€"/>
    <s v="€"/>
    <n v="117"/>
    <s v="Total valor económico (114+115+116)"/>
    <x v="3"/>
    <n v="2023"/>
    <n v="248896"/>
    <n v="5150439.2"/>
  </r>
  <r>
    <n v="212"/>
    <x v="203"/>
    <n v="20"/>
    <x v="0"/>
    <s v="Frutas y hortalizas"/>
    <s v="CLASE 1.6. FRUTAS, HORTALIZAS Y CEREALES FRESCOS O TRANSFORMADOS"/>
    <x v="19"/>
    <s v="Frutos secos"/>
    <s v="Alimentarios"/>
    <n v="2024"/>
    <n v="24000"/>
    <s v="€"/>
    <s v="€"/>
    <n v="114"/>
    <s v="Mercado en España"/>
    <x v="0"/>
    <n v="2023"/>
    <n v="0"/>
    <n v="24000"/>
  </r>
  <r>
    <n v="212"/>
    <x v="203"/>
    <n v="20"/>
    <x v="0"/>
    <s v="Frutas y hortalizas"/>
    <s v="CLASE 1.6. FRUTAS, HORTALIZAS Y CEREALES FRESCOS O TRANSFORMADOS"/>
    <x v="19"/>
    <s v="Frutos secos"/>
    <s v="Alimentarios"/>
    <n v="2024"/>
    <n v="0"/>
    <s v="€"/>
    <s v="€"/>
    <n v="115"/>
    <s v="Mercado en la UE"/>
    <x v="1"/>
    <n v="2023"/>
    <n v="0"/>
    <n v="0"/>
  </r>
  <r>
    <n v="212"/>
    <x v="203"/>
    <n v="20"/>
    <x v="0"/>
    <s v="Frutas y hortalizas"/>
    <s v="CLASE 1.6. FRUTAS, HORTALIZAS Y CEREALES FRESCOS O TRANSFORMADOS"/>
    <x v="19"/>
    <s v="Frutos secos"/>
    <s v="Alimentarios"/>
    <n v="2024"/>
    <n v="0"/>
    <s v="€"/>
    <s v="€"/>
    <n v="116"/>
    <s v="Mercado en Terceros países"/>
    <x v="2"/>
    <n v="2023"/>
    <n v="0"/>
    <n v="0"/>
  </r>
  <r>
    <n v="212"/>
    <x v="203"/>
    <n v="20"/>
    <x v="0"/>
    <s v="Frutas y hortalizas"/>
    <s v="CLASE 1.6. FRUTAS, HORTALIZAS Y CEREALES FRESCOS O TRANSFORMADOS"/>
    <x v="19"/>
    <s v="Frutos secos"/>
    <s v="Alimentarios"/>
    <n v="2024"/>
    <n v="24000"/>
    <s v="€"/>
    <s v="€"/>
    <n v="117"/>
    <s v="Total valor económico (114+115+116)"/>
    <x v="3"/>
    <n v="2023"/>
    <n v="0"/>
    <n v="24000"/>
  </r>
  <r>
    <n v="213"/>
    <x v="204"/>
    <n v="10"/>
    <x v="9"/>
    <s v="Quesos"/>
    <s v="CLASE 1.3. QUESOS"/>
    <x v="5"/>
    <s v="Quesos"/>
    <s v="Alimentarios"/>
    <n v="2024"/>
    <n v="324492.5"/>
    <s v="€"/>
    <s v="€"/>
    <n v="114"/>
    <s v="Mercado en España"/>
    <x v="0"/>
    <n v="2023"/>
    <n v="159169.5"/>
    <n v="165323"/>
  </r>
  <r>
    <n v="213"/>
    <x v="204"/>
    <n v="10"/>
    <x v="9"/>
    <s v="Quesos"/>
    <s v="CLASE 1.3. QUESOS"/>
    <x v="5"/>
    <s v="Quesos"/>
    <s v="Alimentarios"/>
    <n v="2024"/>
    <n v="0"/>
    <s v="€"/>
    <s v="€"/>
    <n v="115"/>
    <s v="Mercado en la UE"/>
    <x v="1"/>
    <n v="2023"/>
    <n v="0"/>
    <n v="0"/>
  </r>
  <r>
    <n v="213"/>
    <x v="204"/>
    <n v="10"/>
    <x v="9"/>
    <s v="Quesos"/>
    <s v="CLASE 1.3. QUESOS"/>
    <x v="5"/>
    <s v="Quesos"/>
    <s v="Alimentarios"/>
    <n v="2024"/>
    <n v="0"/>
    <s v="€"/>
    <s v="€"/>
    <n v="116"/>
    <s v="Mercado en Terceros países"/>
    <x v="2"/>
    <n v="2023"/>
    <n v="0"/>
    <n v="0"/>
  </r>
  <r>
    <n v="213"/>
    <x v="204"/>
    <n v="10"/>
    <x v="9"/>
    <s v="Quesos"/>
    <s v="CLASE 1.3. QUESOS"/>
    <x v="5"/>
    <s v="Quesos"/>
    <s v="Alimentarios"/>
    <n v="2024"/>
    <n v="324492.5"/>
    <s v="€"/>
    <s v="€"/>
    <n v="117"/>
    <s v="Total valor económico (114+115+116)"/>
    <x v="3"/>
    <n v="2023"/>
    <n v="159169.5"/>
    <n v="165323"/>
  </r>
  <r>
    <n v="214"/>
    <x v="205"/>
    <n v="17"/>
    <x v="11"/>
    <s v="Frutas y hortalizas"/>
    <s v="CLASE 1.6. FRUTAS, HORTALIZAS Y CEREALES FRESCOS O TRANSFORMADOS"/>
    <x v="19"/>
    <s v="Frutos secos"/>
    <s v="Alimentarios"/>
    <n v="2024"/>
    <n v="13800"/>
    <s v="€"/>
    <s v="€"/>
    <n v="114"/>
    <s v="Mercado en España"/>
    <x v="0"/>
    <n v="2023"/>
    <n v="78840"/>
    <n v="-65040"/>
  </r>
  <r>
    <n v="214"/>
    <x v="205"/>
    <n v="17"/>
    <x v="11"/>
    <s v="Frutas y hortalizas"/>
    <s v="CLASE 1.6. FRUTAS, HORTALIZAS Y CEREALES FRESCOS O TRANSFORMADOS"/>
    <x v="19"/>
    <s v="Frutos secos"/>
    <s v="Alimentarios"/>
    <n v="2024"/>
    <n v="0"/>
    <s v="€"/>
    <s v="€"/>
    <n v="115"/>
    <s v="Mercado en la UE"/>
    <x v="1"/>
    <n v="2023"/>
    <n v="0"/>
    <n v="0"/>
  </r>
  <r>
    <n v="214"/>
    <x v="205"/>
    <n v="17"/>
    <x v="11"/>
    <s v="Frutas y hortalizas"/>
    <s v="CLASE 1.6. FRUTAS, HORTALIZAS Y CEREALES FRESCOS O TRANSFORMADOS"/>
    <x v="19"/>
    <s v="Frutos secos"/>
    <s v="Alimentarios"/>
    <n v="2024"/>
    <n v="0"/>
    <s v="€"/>
    <s v="€"/>
    <n v="116"/>
    <s v="Mercado en Terceros países"/>
    <x v="2"/>
    <n v="2023"/>
    <n v="0"/>
    <n v="0"/>
  </r>
  <r>
    <n v="214"/>
    <x v="205"/>
    <n v="17"/>
    <x v="11"/>
    <s v="Frutas y hortalizas"/>
    <s v="CLASE 1.6. FRUTAS, HORTALIZAS Y CEREALES FRESCOS O TRANSFORMADOS"/>
    <x v="19"/>
    <s v="Frutos secos"/>
    <s v="Alimentarios"/>
    <n v="2024"/>
    <n v="13800"/>
    <s v="€"/>
    <s v="€"/>
    <n v="117"/>
    <s v="Total valor económico (114+115+116)"/>
    <x v="3"/>
    <n v="2023"/>
    <n v="78840"/>
    <n v="-65040"/>
  </r>
  <r>
    <n v="215"/>
    <x v="206"/>
    <n v="17"/>
    <x v="11"/>
    <s v="Frutas y hortalizas"/>
    <s v="CLASE 1.6. FRUTAS, HORTALIZAS Y CEREALES FRESCOS O TRANSFORMADOS"/>
    <x v="10"/>
    <s v="Legumbres"/>
    <s v="Alimentarios"/>
    <n v="2024"/>
    <n v="185900"/>
    <s v="€"/>
    <s v="€"/>
    <n v="114"/>
    <s v="Mercado en España"/>
    <x v="0"/>
    <n v="2023"/>
    <n v="0"/>
    <n v="185900"/>
  </r>
  <r>
    <n v="215"/>
    <x v="206"/>
    <n v="17"/>
    <x v="11"/>
    <s v="Frutas y hortalizas"/>
    <s v="CLASE 1.6. FRUTAS, HORTALIZAS Y CEREALES FRESCOS O TRANSFORMADOS"/>
    <x v="10"/>
    <s v="Legumbres"/>
    <s v="Alimentarios"/>
    <n v="2024"/>
    <n v="0"/>
    <s v="€"/>
    <s v="€"/>
    <n v="115"/>
    <s v="Mercado en la UE"/>
    <x v="1"/>
    <n v="2023"/>
    <n v="0"/>
    <n v="0"/>
  </r>
  <r>
    <n v="215"/>
    <x v="206"/>
    <n v="17"/>
    <x v="11"/>
    <s v="Frutas y hortalizas"/>
    <s v="CLASE 1.6. FRUTAS, HORTALIZAS Y CEREALES FRESCOS O TRANSFORMADOS"/>
    <x v="10"/>
    <s v="Legumbres"/>
    <s v="Alimentarios"/>
    <n v="2024"/>
    <n v="0"/>
    <s v="€"/>
    <s v="€"/>
    <n v="116"/>
    <s v="Mercado en Terceros países"/>
    <x v="2"/>
    <n v="2023"/>
    <n v="0"/>
    <n v="0"/>
  </r>
  <r>
    <n v="215"/>
    <x v="206"/>
    <n v="17"/>
    <x v="11"/>
    <s v="Frutas y hortalizas"/>
    <s v="CLASE 1.6. FRUTAS, HORTALIZAS Y CEREALES FRESCOS O TRANSFORMADOS"/>
    <x v="10"/>
    <s v="Legumbres"/>
    <s v="Alimentarios"/>
    <n v="2024"/>
    <n v="185900"/>
    <s v="€"/>
    <s v="€"/>
    <n v="117"/>
    <s v="Total valor económico (114+115+116)"/>
    <x v="3"/>
    <n v="2023"/>
    <n v="0"/>
    <n v="185900"/>
  </r>
  <r>
    <n v="216"/>
    <x v="207"/>
    <n v="14"/>
    <x v="14"/>
    <s v="Frutas y hortalizas"/>
    <s v="CLASE 1.6. FRUTAS, HORTALIZAS Y CEREALES FRESCOS O TRANSFORMADOS"/>
    <x v="7"/>
    <s v="Frutas"/>
    <s v="Alimentarios"/>
    <n v="2024"/>
    <n v="341305"/>
    <s v="€"/>
    <s v="€"/>
    <n v="114"/>
    <s v="Mercado en España"/>
    <x v="0"/>
    <n v="2023"/>
    <n v="299559"/>
    <n v="41746"/>
  </r>
  <r>
    <n v="216"/>
    <x v="207"/>
    <n v="14"/>
    <x v="14"/>
    <s v="Frutas y hortalizas"/>
    <s v="CLASE 1.6. FRUTAS, HORTALIZAS Y CEREALES FRESCOS O TRANSFORMADOS"/>
    <x v="7"/>
    <s v="Frutas"/>
    <s v="Alimentarios"/>
    <n v="2024"/>
    <n v="0"/>
    <s v="€"/>
    <s v="€"/>
    <n v="115"/>
    <s v="Mercado en la UE"/>
    <x v="1"/>
    <n v="2023"/>
    <n v="0"/>
    <n v="0"/>
  </r>
  <r>
    <n v="216"/>
    <x v="207"/>
    <n v="14"/>
    <x v="14"/>
    <s v="Frutas y hortalizas"/>
    <s v="CLASE 1.6. FRUTAS, HORTALIZAS Y CEREALES FRESCOS O TRANSFORMADOS"/>
    <x v="7"/>
    <s v="Frutas"/>
    <s v="Alimentarios"/>
    <n v="2024"/>
    <n v="0"/>
    <s v="€"/>
    <s v="€"/>
    <n v="116"/>
    <s v="Mercado en Terceros países"/>
    <x v="2"/>
    <n v="2023"/>
    <n v="0"/>
    <n v="0"/>
  </r>
  <r>
    <n v="216"/>
    <x v="207"/>
    <n v="14"/>
    <x v="14"/>
    <s v="Frutas y hortalizas"/>
    <s v="CLASE 1.6. FRUTAS, HORTALIZAS Y CEREALES FRESCOS O TRANSFORMADOS"/>
    <x v="7"/>
    <s v="Frutas"/>
    <s v="Alimentarios"/>
    <n v="2024"/>
    <n v="341305"/>
    <s v="€"/>
    <s v="€"/>
    <n v="117"/>
    <s v="Total valor económico (114+115+116)"/>
    <x v="3"/>
    <n v="2023"/>
    <n v="299559"/>
    <n v="41746"/>
  </r>
  <r>
    <n v="236"/>
    <x v="208"/>
    <n v="1"/>
    <x v="1"/>
    <s v="Vinos aromatizados"/>
    <s v="VINOS AROMATIZADOS"/>
    <x v="30"/>
    <s v="Vinos aromatizados"/>
    <s v="Aromatizados"/>
    <n v="2024"/>
    <n v="0"/>
    <s v="€"/>
    <s v="€"/>
    <n v="114"/>
    <s v="Mercado en España"/>
    <x v="0"/>
    <n v="2023"/>
    <n v="0"/>
    <n v="0"/>
  </r>
  <r>
    <n v="236"/>
    <x v="208"/>
    <n v="1"/>
    <x v="1"/>
    <s v="Vinos aromatizados"/>
    <s v="VINOS AROMATIZADOS"/>
    <x v="30"/>
    <s v="Vinos aromatizados"/>
    <s v="Aromatizados"/>
    <n v="2024"/>
    <n v="0"/>
    <s v="€"/>
    <s v="€"/>
    <n v="115"/>
    <s v="Mercado en la UE"/>
    <x v="1"/>
    <n v="2023"/>
    <n v="0"/>
    <n v="0"/>
  </r>
  <r>
    <n v="236"/>
    <x v="208"/>
    <n v="1"/>
    <x v="1"/>
    <s v="Vinos aromatizados"/>
    <s v="VINOS AROMATIZADOS"/>
    <x v="30"/>
    <s v="Vinos aromatizados"/>
    <s v="Aromatizados"/>
    <n v="2024"/>
    <n v="0"/>
    <s v="€"/>
    <s v="€"/>
    <n v="116"/>
    <s v="Mercado en Terceros países"/>
    <x v="2"/>
    <n v="2023"/>
    <n v="0"/>
    <n v="0"/>
  </r>
  <r>
    <n v="236"/>
    <x v="208"/>
    <n v="1"/>
    <x v="1"/>
    <s v="Vinos aromatizados"/>
    <s v="VINOS AROMATIZADOS"/>
    <x v="30"/>
    <s v="Vinos aromatizados"/>
    <s v="Aromatizados"/>
    <n v="2024"/>
    <n v="0"/>
    <s v="€"/>
    <s v="€"/>
    <n v="117"/>
    <s v="Total valor económico (114+115+116)"/>
    <x v="3"/>
    <n v="2023"/>
    <n v="0"/>
    <n v="0"/>
  </r>
  <r>
    <n v="384"/>
    <x v="209"/>
    <n v="10"/>
    <x v="9"/>
    <s v="Carnes frescas"/>
    <s v="CLASE 1.1. CARNES FRESCAS"/>
    <x v="1"/>
    <s v="Ovino"/>
    <s v="Alimentarios"/>
    <n v="2024"/>
    <n v="28420"/>
    <s v="€"/>
    <s v="€"/>
    <n v="114"/>
    <s v="Mercado en España"/>
    <x v="0"/>
    <n v="2023"/>
    <n v="65700"/>
    <n v="-37280"/>
  </r>
  <r>
    <n v="384"/>
    <x v="209"/>
    <n v="10"/>
    <x v="9"/>
    <s v="Carnes frescas"/>
    <s v="CLASE 1.1. CARNES FRESCAS"/>
    <x v="1"/>
    <s v="Ovino"/>
    <s v="Alimentarios"/>
    <n v="2024"/>
    <n v="0"/>
    <s v="€"/>
    <s v="€"/>
    <n v="115"/>
    <s v="Mercado en la UE"/>
    <x v="1"/>
    <n v="2023"/>
    <n v="0"/>
    <n v="0"/>
  </r>
  <r>
    <n v="384"/>
    <x v="209"/>
    <n v="10"/>
    <x v="9"/>
    <s v="Carnes frescas"/>
    <s v="CLASE 1.1. CARNES FRESCAS"/>
    <x v="1"/>
    <s v="Ovino"/>
    <s v="Alimentarios"/>
    <n v="2024"/>
    <n v="0"/>
    <s v="€"/>
    <s v="€"/>
    <n v="116"/>
    <s v="Mercado en Terceros países"/>
    <x v="2"/>
    <n v="2023"/>
    <n v="0"/>
    <n v="0"/>
  </r>
  <r>
    <n v="384"/>
    <x v="209"/>
    <n v="10"/>
    <x v="9"/>
    <s v="Carnes frescas"/>
    <s v="CLASE 1.1. CARNES FRESCAS"/>
    <x v="1"/>
    <s v="Ovino"/>
    <s v="Alimentarios"/>
    <n v="2024"/>
    <n v="28420"/>
    <s v="€"/>
    <s v="€"/>
    <n v="117"/>
    <s v="Total valor económico (114+115+116)"/>
    <x v="3"/>
    <n v="2023"/>
    <n v="65700"/>
    <n v="-37280"/>
  </r>
  <r>
    <n v="385"/>
    <x v="210"/>
    <n v="12"/>
    <x v="12"/>
    <s v="Aceites"/>
    <s v="CLASE 1.5. ACEITES Y GRASAS"/>
    <x v="6"/>
    <s v="Aceites Oli. Vírgen Extra"/>
    <s v="Alimentarios"/>
    <n v="2024"/>
    <n v="61897.599999999999"/>
    <s v="€"/>
    <s v="€"/>
    <n v="114"/>
    <s v="Mercado en España"/>
    <x v="0"/>
    <n v="2023"/>
    <m/>
    <n v="61897.599999999999"/>
  </r>
  <r>
    <n v="385"/>
    <x v="210"/>
    <n v="12"/>
    <x v="12"/>
    <s v="Aceites"/>
    <s v="CLASE 1.5. ACEITES Y GRASAS"/>
    <x v="6"/>
    <s v="Aceites Oli. Vírgen Extra"/>
    <s v="Alimentarios"/>
    <n v="2024"/>
    <n v="0"/>
    <s v="€"/>
    <s v="€"/>
    <n v="115"/>
    <s v="Mercado en la UE"/>
    <x v="1"/>
    <n v="2023"/>
    <m/>
    <n v="0"/>
  </r>
  <r>
    <n v="385"/>
    <x v="210"/>
    <n v="12"/>
    <x v="12"/>
    <s v="Aceites"/>
    <s v="CLASE 1.5. ACEITES Y GRASAS"/>
    <x v="6"/>
    <s v="Aceites Oli. Vírgen Extra"/>
    <s v="Alimentarios"/>
    <n v="2024"/>
    <n v="0"/>
    <s v="€"/>
    <s v="€"/>
    <n v="116"/>
    <s v="Mercado en Terceros países"/>
    <x v="2"/>
    <n v="2023"/>
    <m/>
    <n v="0"/>
  </r>
  <r>
    <n v="385"/>
    <x v="210"/>
    <n v="12"/>
    <x v="12"/>
    <s v="Aceites"/>
    <s v="CLASE 1.5. ACEITES Y GRASAS"/>
    <x v="6"/>
    <s v="Aceites Oli. Vírgen Extra"/>
    <s v="Alimentarios"/>
    <n v="2024"/>
    <n v="61897.599999999999"/>
    <s v="€"/>
    <s v="€"/>
    <n v="117"/>
    <s v="Total valor económico (114+115+116)"/>
    <x v="3"/>
    <n v="2023"/>
    <m/>
    <n v="61897.599999999999"/>
  </r>
  <r>
    <n v="386"/>
    <x v="211"/>
    <n v="10"/>
    <x v="9"/>
    <s v="Aceites"/>
    <s v="CLASE 1.5. ACEITES Y GRASAS"/>
    <x v="6"/>
    <s v="Aceites Oli. Vírgen Extra"/>
    <s v="Alimentarios"/>
    <n v="2024"/>
    <n v="73720"/>
    <s v="€"/>
    <s v="€"/>
    <n v="114"/>
    <s v="Mercado en España"/>
    <x v="0"/>
    <n v="2023"/>
    <n v="58100"/>
    <n v="15620"/>
  </r>
  <r>
    <n v="386"/>
    <x v="211"/>
    <n v="10"/>
    <x v="9"/>
    <s v="Aceites"/>
    <s v="CLASE 1.5. ACEITES Y GRASAS"/>
    <x v="6"/>
    <s v="Aceites Oli. Vírgen Extra"/>
    <s v="Alimentarios"/>
    <n v="2024"/>
    <n v="836"/>
    <s v="€"/>
    <s v="€"/>
    <n v="115"/>
    <s v="Mercado en la UE"/>
    <x v="1"/>
    <n v="2023"/>
    <n v="0"/>
    <n v="836"/>
  </r>
  <r>
    <n v="386"/>
    <x v="211"/>
    <n v="10"/>
    <x v="9"/>
    <s v="Aceites"/>
    <s v="CLASE 1.5. ACEITES Y GRASAS"/>
    <x v="6"/>
    <s v="Aceites Oli. Vírgen Extra"/>
    <s v="Alimentarios"/>
    <n v="2024"/>
    <n v="6156"/>
    <s v="€"/>
    <s v="€"/>
    <n v="116"/>
    <s v="Mercado en Terceros países"/>
    <x v="2"/>
    <n v="2023"/>
    <n v="0"/>
    <n v="6156"/>
  </r>
  <r>
    <n v="386"/>
    <x v="211"/>
    <n v="10"/>
    <x v="9"/>
    <s v="Aceites"/>
    <s v="CLASE 1.5. ACEITES Y GRASAS"/>
    <x v="6"/>
    <s v="Aceites Oli. Vírgen Extra"/>
    <s v="Alimentarios"/>
    <n v="2024"/>
    <n v="80712"/>
    <s v="€"/>
    <s v="€"/>
    <n v="117"/>
    <s v="Total valor económico (114+115+116)"/>
    <x v="3"/>
    <n v="2023"/>
    <n v="58100"/>
    <n v="22612"/>
  </r>
  <r>
    <n v="388"/>
    <x v="212"/>
    <n v="8"/>
    <x v="8"/>
    <s v="Quesos"/>
    <s v="CLASE 1.3. QUESOS"/>
    <x v="5"/>
    <s v="Quesos"/>
    <s v="Alimentarios"/>
    <n v="2024"/>
    <n v="0"/>
    <s v="€"/>
    <s v="€"/>
    <n v="114"/>
    <s v="Mercado en España"/>
    <x v="0"/>
    <n v="2023"/>
    <m/>
    <n v="0"/>
  </r>
  <r>
    <n v="388"/>
    <x v="212"/>
    <n v="8"/>
    <x v="8"/>
    <s v="Quesos"/>
    <s v="CLASE 1.3. QUESOS"/>
    <x v="5"/>
    <s v="Quesos"/>
    <s v="Alimentarios"/>
    <n v="2024"/>
    <n v="0"/>
    <s v="€"/>
    <s v="€"/>
    <n v="115"/>
    <s v="Mercado en la UE"/>
    <x v="1"/>
    <n v="2023"/>
    <m/>
    <n v="0"/>
  </r>
  <r>
    <n v="388"/>
    <x v="212"/>
    <n v="8"/>
    <x v="8"/>
    <s v="Quesos"/>
    <s v="CLASE 1.3. QUESOS"/>
    <x v="5"/>
    <s v="Quesos"/>
    <s v="Alimentarios"/>
    <n v="2024"/>
    <n v="0"/>
    <s v="€"/>
    <s v="€"/>
    <n v="116"/>
    <s v="Mercado en Terceros países"/>
    <x v="2"/>
    <n v="2023"/>
    <m/>
    <n v="0"/>
  </r>
  <r>
    <n v="388"/>
    <x v="212"/>
    <n v="8"/>
    <x v="8"/>
    <s v="Quesos"/>
    <s v="CLASE 1.3. QUESOS"/>
    <x v="5"/>
    <s v="Quesos"/>
    <s v="Alimentarios"/>
    <n v="2024"/>
    <n v="0"/>
    <s v="€"/>
    <s v="€"/>
    <n v="117"/>
    <s v="Total valor económico (114+115+116)"/>
    <x v="3"/>
    <n v="2023"/>
    <m/>
    <n v="0"/>
  </r>
  <r>
    <n v="389"/>
    <x v="213"/>
    <n v="4"/>
    <x v="4"/>
    <s v="Otros de origen animal"/>
    <s v="CLASE 1.4. OTROS PRODUCTOS DE ORIGEN ANIMAL"/>
    <x v="12"/>
    <s v="Miel"/>
    <s v="Alimentarios"/>
    <n v="2024"/>
    <n v="510"/>
    <s v="€"/>
    <s v="€"/>
    <n v="114"/>
    <s v="Mercado en España"/>
    <x v="0"/>
    <n v="2023"/>
    <m/>
    <n v="510"/>
  </r>
  <r>
    <n v="389"/>
    <x v="213"/>
    <n v="4"/>
    <x v="4"/>
    <s v="Otros de origen animal"/>
    <s v="CLASE 1.4. OTROS PRODUCTOS DE ORIGEN ANIMAL"/>
    <x v="12"/>
    <s v="Miel"/>
    <s v="Alimentarios"/>
    <n v="2024"/>
    <n v="0"/>
    <s v="€"/>
    <s v="€"/>
    <n v="115"/>
    <s v="Mercado en la UE"/>
    <x v="1"/>
    <n v="2023"/>
    <m/>
    <n v="0"/>
  </r>
  <r>
    <n v="389"/>
    <x v="213"/>
    <n v="4"/>
    <x v="4"/>
    <s v="Otros de origen animal"/>
    <s v="CLASE 1.4. OTROS PRODUCTOS DE ORIGEN ANIMAL"/>
    <x v="12"/>
    <s v="Miel"/>
    <s v="Alimentarios"/>
    <n v="2024"/>
    <n v="0"/>
    <s v="€"/>
    <s v="€"/>
    <n v="116"/>
    <s v="Mercado en Terceros países"/>
    <x v="2"/>
    <n v="2023"/>
    <m/>
    <n v="0"/>
  </r>
  <r>
    <n v="389"/>
    <x v="213"/>
    <n v="4"/>
    <x v="4"/>
    <s v="Otros de origen animal"/>
    <s v="CLASE 1.4. OTROS PRODUCTOS DE ORIGEN ANIMAL"/>
    <x v="12"/>
    <s v="Miel"/>
    <s v="Alimentarios"/>
    <n v="2024"/>
    <n v="510"/>
    <s v="€"/>
    <s v="€"/>
    <n v="117"/>
    <s v="Total valor económico (114+115+116)"/>
    <x v="3"/>
    <n v="2023"/>
    <m/>
    <n v="510"/>
  </r>
  <r>
    <n v="396"/>
    <x v="214"/>
    <n v="15"/>
    <x v="15"/>
    <s v="Productos cárnicos"/>
    <s v="CLASE 1.2. PRODUCTOS CÁRNICOS"/>
    <x v="17"/>
    <s v="Embutidos"/>
    <s v="Alimentarios"/>
    <n v="2024"/>
    <n v="0"/>
    <s v="€"/>
    <s v="€"/>
    <n v="114"/>
    <s v="Mercado en España"/>
    <x v="0"/>
    <n v="2023"/>
    <m/>
    <n v="0"/>
  </r>
  <r>
    <n v="396"/>
    <x v="214"/>
    <n v="15"/>
    <x v="15"/>
    <s v="Productos cárnicos"/>
    <s v="CLASE 1.2. PRODUCTOS CÁRNICOS"/>
    <x v="17"/>
    <s v="Embutidos"/>
    <s v="Alimentarios"/>
    <n v="2024"/>
    <n v="0"/>
    <s v="€"/>
    <s v="€"/>
    <n v="115"/>
    <s v="Mercado en la UE"/>
    <x v="1"/>
    <n v="2023"/>
    <m/>
    <n v="0"/>
  </r>
  <r>
    <n v="396"/>
    <x v="214"/>
    <n v="15"/>
    <x v="15"/>
    <s v="Productos cárnicos"/>
    <s v="CLASE 1.2. PRODUCTOS CÁRNICOS"/>
    <x v="17"/>
    <s v="Embutidos"/>
    <s v="Alimentarios"/>
    <n v="2024"/>
    <n v="0"/>
    <s v="€"/>
    <s v="€"/>
    <n v="116"/>
    <s v="Mercado en Terceros países"/>
    <x v="2"/>
    <n v="2023"/>
    <m/>
    <n v="0"/>
  </r>
  <r>
    <n v="396"/>
    <x v="214"/>
    <n v="15"/>
    <x v="15"/>
    <s v="Productos cárnicos"/>
    <s v="CLASE 1.2. PRODUCTOS CÁRNICOS"/>
    <x v="17"/>
    <s v="Embutidos"/>
    <s v="Alimentarios"/>
    <n v="2024"/>
    <n v="0"/>
    <s v="€"/>
    <s v="€"/>
    <n v="117"/>
    <s v="Total valor económico (114+115+116)"/>
    <x v="3"/>
    <n v="2023"/>
    <m/>
    <n v="0"/>
  </r>
  <r>
    <n v="397"/>
    <x v="215"/>
    <n v="5"/>
    <x v="5"/>
    <s v="Carnes frescas"/>
    <s v="CLASE 1.1. CARNES FRESCAS"/>
    <x v="29"/>
    <s v="Porcino"/>
    <s v="Alimentarios"/>
    <n v="2024"/>
    <n v="0"/>
    <s v="€"/>
    <s v="€"/>
    <n v="114"/>
    <s v="Mercado en España"/>
    <x v="0"/>
    <n v="2023"/>
    <m/>
    <n v="0"/>
  </r>
  <r>
    <n v="397"/>
    <x v="215"/>
    <n v="5"/>
    <x v="5"/>
    <s v="Carnes frescas"/>
    <s v="CLASE 1.1. CARNES FRESCAS"/>
    <x v="29"/>
    <s v="Porcino"/>
    <s v="Alimentarios"/>
    <n v="2024"/>
    <n v="0"/>
    <s v="€"/>
    <s v="€"/>
    <n v="115"/>
    <s v="Mercado en la UE"/>
    <x v="1"/>
    <n v="2023"/>
    <m/>
    <n v="0"/>
  </r>
  <r>
    <n v="397"/>
    <x v="215"/>
    <n v="5"/>
    <x v="5"/>
    <s v="Carnes frescas"/>
    <s v="CLASE 1.1. CARNES FRESCAS"/>
    <x v="29"/>
    <s v="Porcino"/>
    <s v="Alimentarios"/>
    <n v="2024"/>
    <n v="0"/>
    <s v="€"/>
    <s v="€"/>
    <n v="116"/>
    <s v="Mercado en Terceros países"/>
    <x v="2"/>
    <n v="2023"/>
    <m/>
    <n v="0"/>
  </r>
  <r>
    <n v="397"/>
    <x v="215"/>
    <n v="5"/>
    <x v="5"/>
    <s v="Carnes frescas"/>
    <s v="CLASE 1.1. CARNES FRESCAS"/>
    <x v="29"/>
    <s v="Porcino"/>
    <s v="Alimentarios"/>
    <n v="2024"/>
    <n v="0"/>
    <s v="€"/>
    <s v="€"/>
    <n v="117"/>
    <s v="Total valor económico (114+115+116)"/>
    <x v="3"/>
    <n v="2023"/>
    <m/>
    <n v="0"/>
  </r>
  <r>
    <n v="399"/>
    <x v="216"/>
    <n v="6"/>
    <x v="13"/>
    <s v="Frutas y hortalizas"/>
    <s v="CLASE 1.6. FRUTAS, HORTALIZAS Y CEREALES FRESCOS O TRANSFORMADOS"/>
    <x v="3"/>
    <s v="Hortalizas"/>
    <s v="Alimentarios"/>
    <n v="2024"/>
    <n v="0"/>
    <s v="€"/>
    <s v="€"/>
    <n v="114"/>
    <s v="Mercado en España"/>
    <x v="0"/>
    <n v="2023"/>
    <n v="0"/>
    <n v="0"/>
  </r>
  <r>
    <n v="399"/>
    <x v="216"/>
    <n v="6"/>
    <x v="13"/>
    <s v="Frutas y hortalizas"/>
    <s v="CLASE 1.6. FRUTAS, HORTALIZAS Y CEREALES FRESCOS O TRANSFORMADOS"/>
    <x v="3"/>
    <s v="Hortalizas"/>
    <s v="Alimentarios"/>
    <n v="2024"/>
    <n v="0"/>
    <s v="€"/>
    <s v="€"/>
    <n v="115"/>
    <s v="Mercado en la UE"/>
    <x v="1"/>
    <n v="2023"/>
    <n v="0"/>
    <n v="0"/>
  </r>
  <r>
    <n v="399"/>
    <x v="216"/>
    <n v="6"/>
    <x v="13"/>
    <s v="Frutas y hortalizas"/>
    <s v="CLASE 1.6. FRUTAS, HORTALIZAS Y CEREALES FRESCOS O TRANSFORMADOS"/>
    <x v="3"/>
    <s v="Hortalizas"/>
    <s v="Alimentarios"/>
    <n v="2024"/>
    <n v="0"/>
    <s v="€"/>
    <s v="€"/>
    <n v="116"/>
    <s v="Mercado en Terceros países"/>
    <x v="2"/>
    <n v="2023"/>
    <n v="0"/>
    <n v="0"/>
  </r>
  <r>
    <n v="399"/>
    <x v="216"/>
    <n v="6"/>
    <x v="13"/>
    <s v="Frutas y hortalizas"/>
    <s v="CLASE 1.6. FRUTAS, HORTALIZAS Y CEREALES FRESCOS O TRANSFORMADOS"/>
    <x v="3"/>
    <s v="Hortalizas"/>
    <s v="Alimentarios"/>
    <n v="2024"/>
    <n v="0"/>
    <s v="€"/>
    <s v="€"/>
    <n v="117"/>
    <s v="Total valor económico (114+115+116)"/>
    <x v="3"/>
    <n v="2023"/>
    <n v="0"/>
    <n v="0"/>
  </r>
  <r>
    <n v="409"/>
    <x v="217"/>
    <n v="5"/>
    <x v="5"/>
    <s v="Productos cárnicos"/>
    <s v="CLASE 1.2. PRODUCTOS CÁRNICOS"/>
    <x v="21"/>
    <s v="Otros cárnicos"/>
    <s v="Alimentarios"/>
    <n v="2024"/>
    <n v="0"/>
    <s v="€"/>
    <s v="€"/>
    <n v="114"/>
    <s v="Mercado en España"/>
    <x v="0"/>
    <n v="2023"/>
    <m/>
    <n v="0"/>
  </r>
  <r>
    <n v="409"/>
    <x v="217"/>
    <n v="5"/>
    <x v="5"/>
    <s v="Productos cárnicos"/>
    <s v="CLASE 1.2. PRODUCTOS CÁRNICOS"/>
    <x v="21"/>
    <s v="Otros cárnicos"/>
    <s v="Alimentarios"/>
    <n v="2024"/>
    <n v="0"/>
    <s v="€"/>
    <s v="€"/>
    <n v="115"/>
    <s v="Mercado en la UE"/>
    <x v="1"/>
    <n v="2023"/>
    <m/>
    <n v="0"/>
  </r>
  <r>
    <n v="409"/>
    <x v="217"/>
    <n v="5"/>
    <x v="5"/>
    <s v="Productos cárnicos"/>
    <s v="CLASE 1.2. PRODUCTOS CÁRNICOS"/>
    <x v="21"/>
    <s v="Otros cárnicos"/>
    <s v="Alimentarios"/>
    <n v="2024"/>
    <n v="0"/>
    <s v="€"/>
    <s v="€"/>
    <n v="116"/>
    <s v="Mercado en Terceros países"/>
    <x v="2"/>
    <n v="2023"/>
    <m/>
    <n v="0"/>
  </r>
  <r>
    <n v="409"/>
    <x v="217"/>
    <n v="5"/>
    <x v="5"/>
    <s v="Productos cárnicos"/>
    <s v="CLASE 1.2. PRODUCTOS CÁRNICOS"/>
    <x v="21"/>
    <s v="Otros cárnicos"/>
    <s v="Alimentarios"/>
    <n v="2024"/>
    <n v="0"/>
    <s v="€"/>
    <s v="€"/>
    <n v="117"/>
    <s v="Total valor económico (114+115+116)"/>
    <x v="3"/>
    <n v="2023"/>
    <m/>
    <n v="0"/>
  </r>
  <r>
    <n v="415"/>
    <x v="218"/>
    <n v="8"/>
    <x v="8"/>
    <s v="Carnes frescas"/>
    <s v="CLASE 1.1. CARNES FRESCAS"/>
    <x v="2"/>
    <s v="Vacuno"/>
    <s v="Alimentarios"/>
    <n v="2024"/>
    <n v="0"/>
    <s v="€"/>
    <s v="€"/>
    <n v="114"/>
    <s v="Mercado en España"/>
    <x v="0"/>
    <n v="2023"/>
    <m/>
    <n v="0"/>
  </r>
  <r>
    <n v="415"/>
    <x v="218"/>
    <n v="8"/>
    <x v="8"/>
    <s v="Carnes frescas"/>
    <s v="CLASE 1.1. CARNES FRESCAS"/>
    <x v="2"/>
    <s v="Vacuno"/>
    <s v="Alimentarios"/>
    <n v="2024"/>
    <n v="0"/>
    <s v="€"/>
    <s v="€"/>
    <n v="115"/>
    <s v="Mercado en la UE"/>
    <x v="1"/>
    <n v="2023"/>
    <m/>
    <n v="0"/>
  </r>
  <r>
    <n v="415"/>
    <x v="218"/>
    <n v="8"/>
    <x v="8"/>
    <s v="Carnes frescas"/>
    <s v="CLASE 1.1. CARNES FRESCAS"/>
    <x v="2"/>
    <s v="Vacuno"/>
    <s v="Alimentarios"/>
    <n v="2024"/>
    <n v="0"/>
    <s v="€"/>
    <s v="€"/>
    <n v="116"/>
    <s v="Mercado en Terceros países"/>
    <x v="2"/>
    <n v="2023"/>
    <m/>
    <n v="0"/>
  </r>
  <r>
    <n v="415"/>
    <x v="218"/>
    <n v="8"/>
    <x v="8"/>
    <s v="Carnes frescas"/>
    <s v="CLASE 1.1. CARNES FRESCAS"/>
    <x v="2"/>
    <s v="Vacuno"/>
    <s v="Alimentarios"/>
    <n v="2024"/>
    <n v="0"/>
    <s v="€"/>
    <s v="€"/>
    <n v="117"/>
    <s v="Total valor económico (114+115+116)"/>
    <x v="3"/>
    <n v="2023"/>
    <m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E775109-C390-4E84-8C21-E4FAF9E46F9A}" name="TablaDinámica3" cacheId="1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8" indent="0" outline="1" outlineData="1" multipleFieldFilters="0" rowHeaderCaption="SUBCLASES e IGs" colHeaderCaption="MERCADOS">
  <location ref="A5:I39" firstHeaderRow="1" firstDataRow="3" firstDataCol="1" rowPageCount="1" colPageCount="1"/>
  <pivotFields count="19">
    <pivotField showAll="0"/>
    <pivotField axis="axisRow" showAll="0">
      <items count="220">
        <item x="155"/>
        <item x="154"/>
        <item x="194"/>
        <item x="195"/>
        <item x="156"/>
        <item x="147"/>
        <item x="11"/>
        <item x="210"/>
        <item x="55"/>
        <item x="172"/>
        <item x="94"/>
        <item x="95"/>
        <item x="41"/>
        <item x="116"/>
        <item x="42"/>
        <item x="211"/>
        <item x="23"/>
        <item x="57"/>
        <item x="50"/>
        <item x="161"/>
        <item x="182"/>
        <item x="176"/>
        <item x="34"/>
        <item x="58"/>
        <item x="206"/>
        <item x="70"/>
        <item x="8"/>
        <item x="180"/>
        <item x="99"/>
        <item x="143"/>
        <item x="106"/>
        <item x="159"/>
        <item x="9"/>
        <item x="160"/>
        <item x="64"/>
        <item x="29"/>
        <item x="51"/>
        <item x="209"/>
        <item x="0"/>
        <item x="104"/>
        <item x="127"/>
        <item x="2"/>
        <item x="88"/>
        <item x="153"/>
        <item x="61"/>
        <item x="178"/>
        <item x="136"/>
        <item x="200"/>
        <item x="45"/>
        <item x="144"/>
        <item x="76"/>
        <item x="202"/>
        <item x="121"/>
        <item x="187"/>
        <item x="22"/>
        <item x="214"/>
        <item x="65"/>
        <item x="148"/>
        <item x="48"/>
        <item x="181"/>
        <item x="188"/>
        <item x="108"/>
        <item x="84"/>
        <item x="215"/>
        <item x="149"/>
        <item x="118"/>
        <item x="173"/>
        <item x="158"/>
        <item x="1"/>
        <item x="122"/>
        <item x="59"/>
        <item x="21"/>
        <item x="3"/>
        <item x="216"/>
        <item x="10"/>
        <item x="49"/>
        <item x="137"/>
        <item x="110"/>
        <item x="212"/>
        <item x="100"/>
        <item x="52"/>
        <item x="28"/>
        <item x="71"/>
        <item x="117"/>
        <item x="80"/>
        <item x="186"/>
        <item x="129"/>
        <item x="4"/>
        <item x="7"/>
        <item x="5"/>
        <item x="27"/>
        <item x="46"/>
        <item x="25"/>
        <item x="191"/>
        <item x="189"/>
        <item x="72"/>
        <item x="183"/>
        <item x="140"/>
        <item x="62"/>
        <item x="73"/>
        <item x="74"/>
        <item x="97"/>
        <item x="26"/>
        <item x="60"/>
        <item x="77"/>
        <item x="35"/>
        <item x="112"/>
        <item x="75"/>
        <item x="109"/>
        <item x="67"/>
        <item x="164"/>
        <item x="138"/>
        <item x="44"/>
        <item x="207"/>
        <item x="162"/>
        <item x="169"/>
        <item x="30"/>
        <item x="139"/>
        <item x="33"/>
        <item x="213"/>
        <item x="163"/>
        <item x="89"/>
        <item x="83"/>
        <item x="123"/>
        <item x="31"/>
        <item x="32"/>
        <item x="196"/>
        <item x="111"/>
        <item x="12"/>
        <item x="157"/>
        <item x="13"/>
        <item x="66"/>
        <item x="184"/>
        <item x="203"/>
        <item x="205"/>
        <item x="96"/>
        <item x="113"/>
        <item x="36"/>
        <item x="141"/>
        <item x="165"/>
        <item x="197"/>
        <item x="81"/>
        <item x="24"/>
        <item x="130"/>
        <item x="105"/>
        <item x="198"/>
        <item x="134"/>
        <item x="133"/>
        <item x="135"/>
        <item x="132"/>
        <item x="131"/>
        <item x="168"/>
        <item x="107"/>
        <item x="151"/>
        <item x="91"/>
        <item x="120"/>
        <item x="167"/>
        <item x="68"/>
        <item x="69"/>
        <item x="179"/>
        <item x="150"/>
        <item x="175"/>
        <item x="82"/>
        <item x="101"/>
        <item x="37"/>
        <item x="14"/>
        <item x="15"/>
        <item x="152"/>
        <item x="53"/>
        <item x="199"/>
        <item x="204"/>
        <item x="85"/>
        <item x="124"/>
        <item x="115"/>
        <item x="170"/>
        <item x="171"/>
        <item x="79"/>
        <item x="125"/>
        <item x="6"/>
        <item x="86"/>
        <item x="166"/>
        <item x="92"/>
        <item x="87"/>
        <item x="145"/>
        <item x="78"/>
        <item x="93"/>
        <item x="177"/>
        <item x="218"/>
        <item x="103"/>
        <item x="146"/>
        <item x="54"/>
        <item x="16"/>
        <item x="17"/>
        <item x="18"/>
        <item x="19"/>
        <item x="98"/>
        <item x="90"/>
        <item x="56"/>
        <item x="142"/>
        <item x="43"/>
        <item x="47"/>
        <item x="63"/>
        <item x="119"/>
        <item x="102"/>
        <item x="174"/>
        <item x="128"/>
        <item x="20"/>
        <item x="217"/>
        <item x="126"/>
        <item x="192"/>
        <item x="114"/>
        <item x="190"/>
        <item x="185"/>
        <item x="201"/>
        <item x="193"/>
        <item x="39"/>
        <item x="40"/>
        <item x="38"/>
        <item x="208"/>
        <item t="default"/>
      </items>
    </pivotField>
    <pivotField showAll="0"/>
    <pivotField axis="axisPage" showAll="0">
      <items count="19">
        <item x="1"/>
        <item x="2"/>
        <item x="4"/>
        <item x="6"/>
        <item x="7"/>
        <item x="5"/>
        <item x="13"/>
        <item x="8"/>
        <item x="9"/>
        <item x="10"/>
        <item x="11"/>
        <item x="12"/>
        <item x="14"/>
        <item x="15"/>
        <item x="16"/>
        <item x="3"/>
        <item x="0"/>
        <item x="17"/>
        <item t="default"/>
      </items>
    </pivotField>
    <pivotField showAll="0"/>
    <pivotField showAll="0"/>
    <pivotField axis="axisRow" showAll="0">
      <items count="32">
        <item sd="0" x="24"/>
        <item sd="0" x="1"/>
        <item sd="0" x="2"/>
        <item sd="0" x="29"/>
        <item sd="0" x="17"/>
        <item sd="0" x="4"/>
        <item sd="0" x="9"/>
        <item sd="0" x="16"/>
        <item sd="0" x="21"/>
        <item sd="0" x="5"/>
        <item sd="0" x="12"/>
        <item sd="0" x="6"/>
        <item sd="0" x="20"/>
        <item sd="0" x="8"/>
        <item sd="0" x="0"/>
        <item sd="0" x="22"/>
        <item sd="0" x="7"/>
        <item sd="0" x="3"/>
        <item sd="0" x="10"/>
        <item sd="0" x="19"/>
        <item sd="0" x="27"/>
        <item sd="0" x="11"/>
        <item sd="0" x="26"/>
        <item sd="0" x="28"/>
        <item sd="0" x="18"/>
        <item sd="0" x="15"/>
        <item sd="0" x="23"/>
        <item sd="0" x="25"/>
        <item sd="0" x="14"/>
        <item sd="0" x="13"/>
        <item sd="0" x="30"/>
        <item t="default" sd="0"/>
      </items>
    </pivotField>
    <pivotField showAll="0"/>
    <pivotField showAll="0"/>
    <pivotField showAll="0"/>
    <pivotField dataField="1" showAll="0"/>
    <pivotField showAll="0"/>
    <pivotField showAll="0"/>
    <pivotField showAll="0"/>
    <pivotField multipleItemSelectionAllowed="1" showAll="0"/>
    <pivotField axis="axisCol" showAll="0">
      <items count="5">
        <item x="0"/>
        <item x="1"/>
        <item x="2"/>
        <item x="3"/>
        <item t="default"/>
      </items>
    </pivotField>
    <pivotField showAll="0"/>
    <pivotField showAll="0"/>
    <pivotField dataField="1" numFmtId="7" showAll="0"/>
  </pivotFields>
  <rowFields count="2">
    <field x="6"/>
    <field x="1"/>
  </rowFields>
  <rowItems count="3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 t="grand">
      <x/>
    </i>
  </rowItems>
  <colFields count="2">
    <field x="15"/>
    <field x="-2"/>
  </colFields>
  <colItems count="8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pageFields count="1">
    <pageField fld="3" hier="-1"/>
  </pageFields>
  <dataFields count="2">
    <dataField name="€" fld="10" baseField="6" baseItem="0" numFmtId="168"/>
    <dataField name="Variación" fld="18" baseField="6" baseItem="0" numFmtId="8"/>
  </dataFields>
  <formats count="22">
    <format dxfId="1329">
      <pivotArea type="all" dataOnly="0" outline="0" fieldPosition="0"/>
    </format>
    <format dxfId="1328">
      <pivotArea outline="0" collapsedLevelsAreSubtotals="1" fieldPosition="0"/>
    </format>
    <format dxfId="1327">
      <pivotArea type="origin" dataOnly="0" labelOnly="1" outline="0" fieldPosition="0"/>
    </format>
    <format dxfId="1326">
      <pivotArea field="15" type="button" dataOnly="0" labelOnly="1" outline="0" axis="axisCol" fieldPosition="0"/>
    </format>
    <format dxfId="1325">
      <pivotArea field="-2" type="button" dataOnly="0" labelOnly="1" outline="0" axis="axisCol" fieldPosition="1"/>
    </format>
    <format dxfId="1324">
      <pivotArea type="topRight" dataOnly="0" labelOnly="1" outline="0" fieldPosition="0"/>
    </format>
    <format dxfId="1323">
      <pivotArea field="6" type="button" dataOnly="0" labelOnly="1" outline="0" axis="axisRow" fieldPosition="0"/>
    </format>
    <format dxfId="1322">
      <pivotArea dataOnly="0" labelOnly="1" fieldPosition="0">
        <references count="1">
          <reference field="6" count="0"/>
        </references>
      </pivotArea>
    </format>
    <format dxfId="1321">
      <pivotArea dataOnly="0" labelOnly="1" grandRow="1" outline="0" fieldPosition="0"/>
    </format>
    <format dxfId="1320">
      <pivotArea dataOnly="0" labelOnly="1" fieldPosition="0">
        <references count="1">
          <reference field="15" count="3">
            <x v="0"/>
            <x v="1"/>
            <x v="2"/>
          </reference>
        </references>
      </pivotArea>
    </format>
    <format dxfId="1319">
      <pivotArea field="15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1318">
      <pivotArea dataOnly="0" labelOnly="1" outline="0" fieldPosition="0">
        <references count="2">
          <reference field="4294967294" count="1">
            <x v="0"/>
          </reference>
          <reference field="15" count="1" selected="0">
            <x v="0"/>
          </reference>
        </references>
      </pivotArea>
    </format>
    <format dxfId="1317">
      <pivotArea dataOnly="0" labelOnly="1" outline="0" fieldPosition="0">
        <references count="2">
          <reference field="4294967294" count="1">
            <x v="0"/>
          </reference>
          <reference field="15" count="1" selected="0">
            <x v="1"/>
          </reference>
        </references>
      </pivotArea>
    </format>
    <format dxfId="1316">
      <pivotArea dataOnly="0" labelOnly="1" outline="0" fieldPosition="0">
        <references count="2">
          <reference field="4294967294" count="1">
            <x v="0"/>
          </reference>
          <reference field="15" count="1" selected="0">
            <x v="2"/>
          </reference>
        </references>
      </pivotArea>
    </format>
    <format dxfId="1315">
      <pivotArea outline="0" fieldPosition="0">
        <references count="1">
          <reference field="4294967294" count="1">
            <x v="1"/>
          </reference>
        </references>
      </pivotArea>
    </format>
    <format dxfId="1314">
      <pivotArea dataOnly="0" labelOnly="1" outline="0" fieldPosition="0">
        <references count="2">
          <reference field="4294967294" count="2">
            <x v="0"/>
            <x v="1"/>
          </reference>
          <reference field="15" count="1" selected="0">
            <x v="0"/>
          </reference>
        </references>
      </pivotArea>
    </format>
    <format dxfId="1313">
      <pivotArea dataOnly="0" labelOnly="1" outline="0" fieldPosition="0">
        <references count="2">
          <reference field="4294967294" count="2">
            <x v="0"/>
            <x v="1"/>
          </reference>
          <reference field="15" count="1" selected="0">
            <x v="1"/>
          </reference>
        </references>
      </pivotArea>
    </format>
    <format dxfId="1312">
      <pivotArea dataOnly="0" labelOnly="1" outline="0" fieldPosition="0">
        <references count="2">
          <reference field="4294967294" count="2">
            <x v="0"/>
            <x v="1"/>
          </reference>
          <reference field="15" count="1" selected="0">
            <x v="2"/>
          </reference>
        </references>
      </pivotArea>
    </format>
    <format dxfId="1311">
      <pivotArea dataOnly="0" labelOnly="1" outline="0" fieldPosition="0">
        <references count="2">
          <reference field="4294967294" count="1">
            <x v="1"/>
          </reference>
          <reference field="15" count="1" selected="0">
            <x v="3"/>
          </reference>
        </references>
      </pivotArea>
    </format>
    <format dxfId="1310">
      <pivotArea dataOnly="0" labelOnly="1" outline="0" fieldPosition="0">
        <references count="2">
          <reference field="4294967294" count="1">
            <x v="0"/>
          </reference>
          <reference field="15" count="1" selected="0">
            <x v="3"/>
          </reference>
        </references>
      </pivotArea>
    </format>
    <format dxfId="1309">
      <pivotArea field="15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1308">
      <pivotArea field="15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9B4093E-72E9-42F9-AA96-EA0F031D5E9B}" name="TB_COMEX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COMEX POR SUBCLASES e IGs">
  <location ref="A7:C37" firstHeaderRow="0" firstDataRow="1" firstDataCol="1" rowPageCount="2" colPageCount="1"/>
  <pivotFields count="15">
    <pivotField showAll="0"/>
    <pivotField axis="axisRow" showAll="0">
      <items count="3">
        <item x="0"/>
        <item sd="0" x="1"/>
        <item t="default"/>
      </items>
    </pivotField>
    <pivotField axis="axisPage" multipleItemSelectionAllowed="1" showAll="0">
      <items count="7">
        <item x="1"/>
        <item x="4"/>
        <item x="2"/>
        <item x="0"/>
        <item x="5"/>
        <item x="3"/>
        <item t="default"/>
      </items>
    </pivotField>
    <pivotField showAll="0"/>
    <pivotField axis="axisRow" showAll="0">
      <items count="128">
        <item x="61"/>
        <item x="113"/>
        <item x="90"/>
        <item x="41"/>
        <item x="95"/>
        <item x="26"/>
        <item x="27"/>
        <item x="10"/>
        <item x="28"/>
        <item x="43"/>
        <item x="84"/>
        <item x="42"/>
        <item x="114"/>
        <item x="63"/>
        <item x="91"/>
        <item x="0"/>
        <item x="62"/>
        <item x="1"/>
        <item x="29"/>
        <item x="44"/>
        <item x="115"/>
        <item x="2"/>
        <item x="45"/>
        <item x="64"/>
        <item x="97"/>
        <item x="5"/>
        <item x="116"/>
        <item x="66"/>
        <item x="4"/>
        <item x="117"/>
        <item x="47"/>
        <item x="76"/>
        <item x="50"/>
        <item x="99"/>
        <item x="3"/>
        <item x="100"/>
        <item x="119"/>
        <item x="6"/>
        <item x="118"/>
        <item x="60"/>
        <item x="102"/>
        <item x="88"/>
        <item x="23"/>
        <item x="24"/>
        <item x="112"/>
        <item x="7"/>
        <item x="82"/>
        <item x="8"/>
        <item x="9"/>
        <item x="49"/>
        <item x="68"/>
        <item x="30"/>
        <item x="11"/>
        <item x="103"/>
        <item x="104"/>
        <item x="48"/>
        <item x="55"/>
        <item x="105"/>
        <item x="106"/>
        <item x="69"/>
        <item x="12"/>
        <item x="70"/>
        <item x="71"/>
        <item x="13"/>
        <item x="31"/>
        <item x="98"/>
        <item x="96"/>
        <item x="72"/>
        <item x="14"/>
        <item x="107"/>
        <item x="73"/>
        <item x="75"/>
        <item x="74"/>
        <item x="51"/>
        <item x="77"/>
        <item x="78"/>
        <item x="15"/>
        <item x="79"/>
        <item x="16"/>
        <item x="17"/>
        <item x="80"/>
        <item x="39"/>
        <item x="81"/>
        <item x="18"/>
        <item x="54"/>
        <item x="53"/>
        <item x="52"/>
        <item x="46"/>
        <item x="108"/>
        <item x="32"/>
        <item x="33"/>
        <item x="109"/>
        <item x="34"/>
        <item x="93"/>
        <item x="94"/>
        <item x="125"/>
        <item x="19"/>
        <item x="110"/>
        <item x="120"/>
        <item x="121"/>
        <item x="92"/>
        <item x="20"/>
        <item x="21"/>
        <item x="111"/>
        <item x="83"/>
        <item x="40"/>
        <item x="101"/>
        <item x="22"/>
        <item x="35"/>
        <item x="56"/>
        <item x="36"/>
        <item x="57"/>
        <item x="58"/>
        <item x="85"/>
        <item x="65"/>
        <item x="59"/>
        <item x="25"/>
        <item x="37"/>
        <item x="122"/>
        <item x="87"/>
        <item x="67"/>
        <item x="126"/>
        <item x="89"/>
        <item x="38"/>
        <item x="123"/>
        <item x="124"/>
        <item x="86"/>
        <item t="default"/>
      </items>
    </pivotField>
    <pivotField showAll="0"/>
    <pivotField showAll="0"/>
    <pivotField axis="axisRow" showAll="0">
      <items count="100">
        <item x="54"/>
        <item x="97"/>
        <item x="0"/>
        <item x="1"/>
        <item x="62"/>
        <item x="63"/>
        <item x="89"/>
        <item x="57"/>
        <item x="79"/>
        <item x="64"/>
        <item x="98"/>
        <item x="2"/>
        <item x="56"/>
        <item x="37"/>
        <item x="90"/>
        <item x="91"/>
        <item x="38"/>
        <item x="59"/>
        <item x="65"/>
        <item x="66"/>
        <item x="92"/>
        <item x="3"/>
        <item x="80"/>
        <item x="4"/>
        <item x="5"/>
        <item x="6"/>
        <item x="7"/>
        <item x="8"/>
        <item x="9"/>
        <item x="10"/>
        <item x="11"/>
        <item x="94"/>
        <item x="93"/>
        <item x="81"/>
        <item x="12"/>
        <item x="39"/>
        <item x="40"/>
        <item x="82"/>
        <item x="67"/>
        <item x="68"/>
        <item x="69"/>
        <item x="13"/>
        <item x="14"/>
        <item x="70"/>
        <item x="71"/>
        <item x="15"/>
        <item x="83"/>
        <item x="16"/>
        <item x="17"/>
        <item x="41"/>
        <item x="55"/>
        <item x="42"/>
        <item x="18"/>
        <item x="19"/>
        <item x="20"/>
        <item x="21"/>
        <item x="22"/>
        <item x="23"/>
        <item x="43"/>
        <item x="72"/>
        <item x="24"/>
        <item x="44"/>
        <item x="96"/>
        <item x="25"/>
        <item x="45"/>
        <item x="46"/>
        <item x="47"/>
        <item x="60"/>
        <item x="84"/>
        <item x="73"/>
        <item x="48"/>
        <item x="26"/>
        <item x="27"/>
        <item x="74"/>
        <item x="49"/>
        <item x="75"/>
        <item sd="0" x="76"/>
        <item x="50"/>
        <item x="88"/>
        <item x="28"/>
        <item x="29"/>
        <item x="30"/>
        <item x="77"/>
        <item x="87"/>
        <item x="78"/>
        <item x="31"/>
        <item x="32"/>
        <item x="61"/>
        <item x="51"/>
        <item x="33"/>
        <item x="52"/>
        <item x="34"/>
        <item x="35"/>
        <item x="53"/>
        <item x="95"/>
        <item x="86"/>
        <item sd="0" x="85"/>
        <item x="58"/>
        <item x="36"/>
        <item t="default"/>
      </items>
    </pivotField>
    <pivotField axis="axisPage" showAll="0">
      <items count="16">
        <item x="3"/>
        <item x="14"/>
        <item x="1"/>
        <item x="8"/>
        <item x="12"/>
        <item x="9"/>
        <item x="2"/>
        <item x="6"/>
        <item x="10"/>
        <item x="0"/>
        <item x="7"/>
        <item x="13"/>
        <item x="11"/>
        <item x="5"/>
        <item x="4"/>
        <item t="default"/>
      </items>
    </pivotField>
    <pivotField axis="axisRow" showAll="0">
      <items count="25">
        <item x="18"/>
        <item x="20"/>
        <item sd="0" x="14"/>
        <item sd="0" x="3"/>
        <item sd="0" x="8"/>
        <item sd="0" x="10"/>
        <item sd="0" x="4"/>
        <item sd="0" x="5"/>
        <item sd="0" x="0"/>
        <item sd="0" x="23"/>
        <item sd="0" x="16"/>
        <item sd="0" x="1"/>
        <item sd="0" x="21"/>
        <item sd="0" x="2"/>
        <item sd="0" x="9"/>
        <item sd="0" x="19"/>
        <item sd="0" x="22"/>
        <item sd="0" x="13"/>
        <item sd="0" x="15"/>
        <item sd="0" x="6"/>
        <item sd="0" x="7"/>
        <item sd="0" x="17"/>
        <item sd="0" x="11"/>
        <item sd="0" x="12"/>
        <item t="default" sd="0"/>
      </items>
    </pivotField>
    <pivotField showAll="0"/>
    <pivotField showAll="0"/>
    <pivotField dataField="1" showAll="0"/>
    <pivotField dataField="1" showAll="0"/>
    <pivotField showAll="0"/>
  </pivotFields>
  <rowFields count="4">
    <field x="9"/>
    <field x="7"/>
    <field x="1"/>
    <field x="4"/>
  </rowFields>
  <rowItems count="30">
    <i>
      <x/>
    </i>
    <i r="1">
      <x v="76"/>
    </i>
    <i>
      <x v="1"/>
    </i>
    <i r="1">
      <x v="95"/>
    </i>
    <i r="2">
      <x/>
    </i>
    <i r="3">
      <x v="68"/>
    </i>
    <i r="1">
      <x v="96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rowItems>
  <colFields count="1">
    <field x="-2"/>
  </colFields>
  <colItems count="2">
    <i>
      <x/>
    </i>
    <i i="1">
      <x v="1"/>
    </i>
  </colItems>
  <pageFields count="2">
    <pageField fld="8" hier="-1"/>
    <pageField fld="2" hier="-1"/>
  </pageFields>
  <dataFields count="2">
    <dataField name="€ Total" fld="12" baseField="9" baseItem="0" numFmtId="168"/>
    <dataField name="Volumen" fld="13" baseField="9" baseItem="0" numFmtId="4"/>
  </dataFields>
  <formats count="327">
    <format dxfId="1307">
      <pivotArea type="all" dataOnly="0" outline="0" fieldPosition="0"/>
    </format>
    <format dxfId="1306">
      <pivotArea outline="0" fieldPosition="0">
        <references count="1">
          <reference field="4294967294" count="1">
            <x v="0"/>
          </reference>
        </references>
      </pivotArea>
    </format>
    <format dxfId="1305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304">
      <pivotArea type="all" dataOnly="0" outline="0" fieldPosition="0"/>
    </format>
    <format dxfId="1303">
      <pivotArea outline="0" collapsedLevelsAreSubtotals="1" fieldPosition="0"/>
    </format>
    <format dxfId="1302">
      <pivotArea field="9" type="button" dataOnly="0" labelOnly="1" outline="0" axis="axisRow" fieldPosition="0"/>
    </format>
    <format dxfId="1301">
      <pivotArea dataOnly="0" labelOnly="1" grandRow="1" outline="0" fieldPosition="0"/>
    </format>
    <format dxfId="130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299">
      <pivotArea outline="0" fieldPosition="0">
        <references count="1">
          <reference field="4294967294" count="1">
            <x v="1"/>
          </reference>
        </references>
      </pivotArea>
    </format>
    <format dxfId="1298">
      <pivotArea field="2" dataOnly="0" labelOnly="1" outline="0" axis="axisPage" fieldPosition="1">
        <references count="1">
          <reference field="4294967294" count="1" selected="0">
            <x v="0"/>
          </reference>
        </references>
      </pivotArea>
    </format>
    <format dxfId="1297">
      <pivotArea field="2" dataOnly="0" labelOnly="1" outline="0" axis="axisPage" fieldPosition="1">
        <references count="1">
          <reference field="4294967294" count="1" selected="0">
            <x v="1"/>
          </reference>
        </references>
      </pivotArea>
    </format>
    <format dxfId="1296">
      <pivotArea dataOnly="0" labelOnly="1" outline="0" fieldPosition="0">
        <references count="2">
          <reference field="4294967294" count="2">
            <x v="0"/>
            <x v="1"/>
          </reference>
          <reference field="2" count="1" selected="0">
            <x v="0"/>
          </reference>
        </references>
      </pivotArea>
    </format>
    <format dxfId="1295">
      <pivotArea dataOnly="0" labelOnly="1" outline="0" fieldPosition="0">
        <references count="2">
          <reference field="4294967294" count="2">
            <x v="0"/>
            <x v="1"/>
          </reference>
          <reference field="2" count="1" selected="0">
            <x v="1"/>
          </reference>
        </references>
      </pivotArea>
    </format>
    <format dxfId="1294">
      <pivotArea dataOnly="0" labelOnly="1" outline="0" fieldPosition="0">
        <references count="2">
          <reference field="4294967294" count="2">
            <x v="0"/>
            <x v="1"/>
          </reference>
          <reference field="2" count="1" selected="0">
            <x v="2"/>
          </reference>
        </references>
      </pivotArea>
    </format>
    <format dxfId="1293">
      <pivotArea dataOnly="0" labelOnly="1" outline="0" fieldPosition="0">
        <references count="2">
          <reference field="4294967294" count="2">
            <x v="0"/>
            <x v="1"/>
          </reference>
          <reference field="2" count="1" selected="0">
            <x v="3"/>
          </reference>
        </references>
      </pivotArea>
    </format>
    <format dxfId="1292">
      <pivotArea dataOnly="0" labelOnly="1" outline="0" fieldPosition="0">
        <references count="2">
          <reference field="4294967294" count="2">
            <x v="0"/>
            <x v="1"/>
          </reference>
          <reference field="2" count="1" selected="0">
            <x v="4"/>
          </reference>
        </references>
      </pivotArea>
    </format>
    <format dxfId="1291">
      <pivotArea dataOnly="0" labelOnly="1" outline="0" fieldPosition="0">
        <references count="2">
          <reference field="4294967294" count="2">
            <x v="0"/>
            <x v="1"/>
          </reference>
          <reference field="2" count="1" selected="0">
            <x v="5"/>
          </reference>
        </references>
      </pivotArea>
    </format>
    <format dxfId="1290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289">
      <pivotArea dataOnly="0" labelOnly="1" fieldPosition="0">
        <references count="1">
          <reference field="1" count="1">
            <x v="1"/>
          </reference>
        </references>
      </pivotArea>
    </format>
    <format dxfId="1288">
      <pivotArea dataOnly="0" labelOnly="1" fieldPosition="0">
        <references count="1">
          <reference field="1" count="1">
            <x v="0"/>
          </reference>
        </references>
      </pivotArea>
    </format>
    <format dxfId="1287">
      <pivotArea field="9" type="button" dataOnly="0" labelOnly="1" outline="0" axis="axisRow" fieldPosition="0"/>
    </format>
    <format dxfId="1286">
      <pivotArea dataOnly="0" labelOnly="1" fieldPosition="0">
        <references count="1">
          <reference field="9" count="0"/>
        </references>
      </pivotArea>
    </format>
    <format dxfId="1285">
      <pivotArea dataOnly="0" labelOnly="1" grandRow="1" outline="0" fieldPosition="0"/>
    </format>
    <format dxfId="1284">
      <pivotArea dataOnly="0" labelOnly="1" fieldPosition="0">
        <references count="2">
          <reference field="7" count="1">
            <x v="76"/>
          </reference>
          <reference field="9" count="1" selected="0">
            <x v="0"/>
          </reference>
        </references>
      </pivotArea>
    </format>
    <format dxfId="1283">
      <pivotArea dataOnly="0" labelOnly="1" fieldPosition="0">
        <references count="2">
          <reference field="7" count="2">
            <x v="95"/>
            <x v="96"/>
          </reference>
          <reference field="9" count="1" selected="0">
            <x v="1"/>
          </reference>
        </references>
      </pivotArea>
    </format>
    <format dxfId="1282">
      <pivotArea dataOnly="0" labelOnly="1" fieldPosition="0">
        <references count="2">
          <reference field="7" count="5">
            <x v="69"/>
            <x v="74"/>
            <x v="86"/>
            <x v="92"/>
            <x v="93"/>
          </reference>
          <reference field="9" count="1" selected="0">
            <x v="2"/>
          </reference>
        </references>
      </pivotArea>
    </format>
    <format dxfId="1281">
      <pivotArea dataOnly="0" labelOnly="1" fieldPosition="0">
        <references count="2">
          <reference field="7" count="4">
            <x v="20"/>
            <x v="24"/>
            <x v="26"/>
            <x v="29"/>
          </reference>
          <reference field="9" count="1" selected="0">
            <x v="3"/>
          </reference>
        </references>
      </pivotArea>
    </format>
    <format dxfId="1280">
      <pivotArea dataOnly="0" labelOnly="1" fieldPosition="0">
        <references count="2">
          <reference field="7" count="2">
            <x v="63"/>
            <x v="79"/>
          </reference>
          <reference field="9" count="1" selected="0">
            <x v="4"/>
          </reference>
        </references>
      </pivotArea>
    </format>
    <format dxfId="1279">
      <pivotArea dataOnly="0" labelOnly="1" fieldPosition="0">
        <references count="2">
          <reference field="7" count="1">
            <x v="72"/>
          </reference>
          <reference field="9" count="1" selected="0">
            <x v="5"/>
          </reference>
        </references>
      </pivotArea>
    </format>
    <format dxfId="1278">
      <pivotArea dataOnly="0" labelOnly="1" fieldPosition="0">
        <references count="2">
          <reference field="7" count="18">
            <x v="12"/>
            <x v="15"/>
            <x v="25"/>
            <x v="30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8"/>
            <x v="90"/>
            <x v="91"/>
          </reference>
          <reference field="9" count="1" selected="0">
            <x v="6"/>
          </reference>
        </references>
      </pivotArea>
    </format>
    <format dxfId="1277">
      <pivotArea dataOnly="0" labelOnly="1" fieldPosition="0">
        <references count="2">
          <reference field="7" count="2">
            <x v="34"/>
            <x v="84"/>
          </reference>
          <reference field="9" count="1" selected="0">
            <x v="7"/>
          </reference>
        </references>
      </pivotArea>
    </format>
    <format dxfId="1276">
      <pivotArea dataOnly="0" labelOnly="1" fieldPosition="0">
        <references count="2">
          <reference field="7" count="19">
            <x v="0"/>
            <x v="1"/>
            <x v="2"/>
            <x v="3"/>
            <x v="4"/>
            <x v="5"/>
            <x v="6"/>
            <x v="14"/>
            <x v="21"/>
            <x v="22"/>
            <x v="28"/>
            <x v="35"/>
            <x v="41"/>
            <x v="54"/>
            <x v="55"/>
            <x v="56"/>
            <x v="57"/>
            <x v="65"/>
            <x v="66"/>
          </reference>
          <reference field="9" count="1" selected="0">
            <x v="8"/>
          </reference>
        </references>
      </pivotArea>
    </format>
    <format dxfId="1275">
      <pivotArea dataOnly="0" labelOnly="1" fieldPosition="0">
        <references count="2">
          <reference field="7" count="1">
            <x v="31"/>
          </reference>
          <reference field="9" count="1" selected="0">
            <x v="9"/>
          </reference>
        </references>
      </pivotArea>
    </format>
    <format dxfId="1274">
      <pivotArea dataOnly="0" labelOnly="1" fieldPosition="0">
        <references count="2">
          <reference field="7" count="2">
            <x v="7"/>
            <x v="8"/>
          </reference>
          <reference field="9" count="1" selected="0">
            <x v="10"/>
          </reference>
        </references>
      </pivotArea>
    </format>
    <format dxfId="1273">
      <pivotArea dataOnly="0" labelOnly="1" fieldPosition="0">
        <references count="2">
          <reference field="7" count="3">
            <x v="10"/>
            <x v="11"/>
            <x v="16"/>
          </reference>
          <reference field="9" count="1" selected="0">
            <x v="11"/>
          </reference>
        </references>
      </pivotArea>
    </format>
    <format dxfId="1272">
      <pivotArea dataOnly="0" labelOnly="1" fieldPosition="0">
        <references count="2">
          <reference field="7" count="1">
            <x v="78"/>
          </reference>
          <reference field="9" count="1" selected="0">
            <x v="12"/>
          </reference>
        </references>
      </pivotArea>
    </format>
    <format dxfId="1271">
      <pivotArea dataOnly="0" labelOnly="1" fieldPosition="0">
        <references count="2">
          <reference field="7" count="13">
            <x v="17"/>
            <x v="18"/>
            <x v="23"/>
            <x v="27"/>
            <x v="33"/>
            <x v="36"/>
            <x v="38"/>
            <x v="59"/>
            <x v="73"/>
            <x v="75"/>
            <x v="82"/>
            <x v="83"/>
            <x v="88"/>
          </reference>
          <reference field="9" count="1" selected="0">
            <x v="13"/>
          </reference>
        </references>
      </pivotArea>
    </format>
    <format dxfId="1270">
      <pivotArea dataOnly="0" labelOnly="1" fieldPosition="0">
        <references count="2">
          <reference field="7" count="6">
            <x v="9"/>
            <x v="40"/>
            <x v="67"/>
            <x v="71"/>
            <x v="77"/>
            <x v="87"/>
          </reference>
          <reference field="9" count="1" selected="0">
            <x v="14"/>
          </reference>
        </references>
      </pivotArea>
    </format>
    <format dxfId="1269">
      <pivotArea dataOnly="0" labelOnly="1" fieldPosition="0">
        <references count="2">
          <reference field="7" count="1">
            <x v="68"/>
          </reference>
          <reference field="9" count="1" selected="0">
            <x v="15"/>
          </reference>
        </references>
      </pivotArea>
    </format>
    <format dxfId="1268">
      <pivotArea dataOnly="0" labelOnly="1" fieldPosition="0">
        <references count="2">
          <reference field="7" count="1">
            <x v="32"/>
          </reference>
          <reference field="9" count="1" selected="0">
            <x v="16"/>
          </reference>
        </references>
      </pivotArea>
    </format>
    <format dxfId="1267">
      <pivotArea dataOnly="0" labelOnly="1" fieldPosition="0">
        <references count="2">
          <reference field="7" count="2">
            <x v="70"/>
            <x v="85"/>
          </reference>
          <reference field="9" count="1" selected="0">
            <x v="17"/>
          </reference>
        </references>
      </pivotArea>
    </format>
    <format dxfId="1266">
      <pivotArea dataOnly="0" labelOnly="1" fieldPosition="0">
        <references count="2">
          <reference field="7" count="3">
            <x v="13"/>
            <x v="37"/>
            <x v="39"/>
          </reference>
          <reference field="9" count="1" selected="0">
            <x v="18"/>
          </reference>
        </references>
      </pivotArea>
    </format>
    <format dxfId="1265">
      <pivotArea dataOnly="0" labelOnly="1" fieldPosition="0">
        <references count="2">
          <reference field="7" count="1">
            <x v="53"/>
          </reference>
          <reference field="9" count="1" selected="0">
            <x v="19"/>
          </reference>
        </references>
      </pivotArea>
    </format>
    <format dxfId="1264">
      <pivotArea dataOnly="0" labelOnly="1" fieldPosition="0">
        <references count="2">
          <reference field="7" count="3">
            <x v="60"/>
            <x v="61"/>
            <x v="62"/>
          </reference>
          <reference field="9" count="1" selected="0">
            <x v="20"/>
          </reference>
        </references>
      </pivotArea>
    </format>
    <format dxfId="1263">
      <pivotArea dataOnly="0" labelOnly="1" fieldPosition="0">
        <references count="2">
          <reference field="7" count="1">
            <x v="19"/>
          </reference>
          <reference field="9" count="1" selected="0">
            <x v="21"/>
          </reference>
        </references>
      </pivotArea>
    </format>
    <format dxfId="1262">
      <pivotArea dataOnly="0" labelOnly="1" fieldPosition="0">
        <references count="2">
          <reference field="7" count="3">
            <x v="80"/>
            <x v="97"/>
            <x v="98"/>
          </reference>
          <reference field="9" count="1" selected="0">
            <x v="22"/>
          </reference>
        </references>
      </pivotArea>
    </format>
    <format dxfId="1261">
      <pivotArea dataOnly="0" labelOnly="1" fieldPosition="0">
        <references count="2">
          <reference field="7" count="4">
            <x v="64"/>
            <x v="81"/>
            <x v="89"/>
            <x v="94"/>
          </reference>
          <reference field="9" count="1" selected="0">
            <x v="23"/>
          </reference>
        </references>
      </pivotArea>
    </format>
    <format dxfId="1260">
      <pivotArea dataOnly="0" labelOnly="1" fieldPosition="0">
        <references count="3">
          <reference field="1" count="0"/>
          <reference field="7" count="1" selected="0">
            <x v="76"/>
          </reference>
          <reference field="9" count="1" selected="0">
            <x v="0"/>
          </reference>
        </references>
      </pivotArea>
    </format>
    <format dxfId="1259">
      <pivotArea dataOnly="0" labelOnly="1" fieldPosition="0">
        <references count="3">
          <reference field="1" count="1">
            <x v="0"/>
          </reference>
          <reference field="7" count="1" selected="0">
            <x v="95"/>
          </reference>
          <reference field="9" count="1" selected="0">
            <x v="1"/>
          </reference>
        </references>
      </pivotArea>
    </format>
    <format dxfId="1258">
      <pivotArea dataOnly="0" labelOnly="1" fieldPosition="0">
        <references count="3">
          <reference field="1" count="0"/>
          <reference field="7" count="1" selected="0">
            <x v="96"/>
          </reference>
          <reference field="9" count="1" selected="0">
            <x v="1"/>
          </reference>
        </references>
      </pivotArea>
    </format>
    <format dxfId="1257">
      <pivotArea dataOnly="0" labelOnly="1" fieldPosition="0">
        <references count="3">
          <reference field="1" count="1">
            <x v="0"/>
          </reference>
          <reference field="7" count="1" selected="0">
            <x v="69"/>
          </reference>
          <reference field="9" count="1" selected="0">
            <x v="2"/>
          </reference>
        </references>
      </pivotArea>
    </format>
    <format dxfId="1256">
      <pivotArea dataOnly="0" labelOnly="1" fieldPosition="0">
        <references count="3">
          <reference field="1" count="0"/>
          <reference field="7" count="1" selected="0">
            <x v="74"/>
          </reference>
          <reference field="9" count="1" selected="0">
            <x v="2"/>
          </reference>
        </references>
      </pivotArea>
    </format>
    <format dxfId="1255">
      <pivotArea dataOnly="0" labelOnly="1" fieldPosition="0">
        <references count="3">
          <reference field="1" count="0"/>
          <reference field="7" count="1" selected="0">
            <x v="86"/>
          </reference>
          <reference field="9" count="1" selected="0">
            <x v="2"/>
          </reference>
        </references>
      </pivotArea>
    </format>
    <format dxfId="1254">
      <pivotArea dataOnly="0" labelOnly="1" fieldPosition="0">
        <references count="3">
          <reference field="1" count="0"/>
          <reference field="7" count="1" selected="0">
            <x v="92"/>
          </reference>
          <reference field="9" count="1" selected="0">
            <x v="2"/>
          </reference>
        </references>
      </pivotArea>
    </format>
    <format dxfId="1253">
      <pivotArea dataOnly="0" labelOnly="1" fieldPosition="0">
        <references count="3">
          <reference field="1" count="0"/>
          <reference field="7" count="1" selected="0">
            <x v="93"/>
          </reference>
          <reference field="9" count="1" selected="0">
            <x v="2"/>
          </reference>
        </references>
      </pivotArea>
    </format>
    <format dxfId="1252">
      <pivotArea dataOnly="0" labelOnly="1" fieldPosition="0">
        <references count="3">
          <reference field="1" count="0"/>
          <reference field="7" count="1" selected="0">
            <x v="20"/>
          </reference>
          <reference field="9" count="1" selected="0">
            <x v="3"/>
          </reference>
        </references>
      </pivotArea>
    </format>
    <format dxfId="1251">
      <pivotArea dataOnly="0" labelOnly="1" fieldPosition="0">
        <references count="3">
          <reference field="1" count="0"/>
          <reference field="7" count="1" selected="0">
            <x v="24"/>
          </reference>
          <reference field="9" count="1" selected="0">
            <x v="3"/>
          </reference>
        </references>
      </pivotArea>
    </format>
    <format dxfId="1250">
      <pivotArea dataOnly="0" labelOnly="1" fieldPosition="0">
        <references count="3">
          <reference field="1" count="0"/>
          <reference field="7" count="1" selected="0">
            <x v="26"/>
          </reference>
          <reference field="9" count="1" selected="0">
            <x v="3"/>
          </reference>
        </references>
      </pivotArea>
    </format>
    <format dxfId="1249">
      <pivotArea dataOnly="0" labelOnly="1" fieldPosition="0">
        <references count="3">
          <reference field="1" count="0"/>
          <reference field="7" count="1" selected="0">
            <x v="29"/>
          </reference>
          <reference field="9" count="1" selected="0">
            <x v="3"/>
          </reference>
        </references>
      </pivotArea>
    </format>
    <format dxfId="1248">
      <pivotArea dataOnly="0" labelOnly="1" fieldPosition="0">
        <references count="3">
          <reference field="1" count="0"/>
          <reference field="7" count="1" selected="0">
            <x v="63"/>
          </reference>
          <reference field="9" count="1" selected="0">
            <x v="4"/>
          </reference>
        </references>
      </pivotArea>
    </format>
    <format dxfId="1247">
      <pivotArea dataOnly="0" labelOnly="1" fieldPosition="0">
        <references count="3">
          <reference field="1" count="0"/>
          <reference field="7" count="1" selected="0">
            <x v="79"/>
          </reference>
          <reference field="9" count="1" selected="0">
            <x v="4"/>
          </reference>
        </references>
      </pivotArea>
    </format>
    <format dxfId="1246">
      <pivotArea dataOnly="0" labelOnly="1" fieldPosition="0">
        <references count="3">
          <reference field="1" count="0"/>
          <reference field="7" count="1" selected="0">
            <x v="72"/>
          </reference>
          <reference field="9" count="1" selected="0">
            <x v="5"/>
          </reference>
        </references>
      </pivotArea>
    </format>
    <format dxfId="1245">
      <pivotArea dataOnly="0" labelOnly="1" fieldPosition="0">
        <references count="3">
          <reference field="1" count="0"/>
          <reference field="7" count="1" selected="0">
            <x v="12"/>
          </reference>
          <reference field="9" count="1" selected="0">
            <x v="6"/>
          </reference>
        </references>
      </pivotArea>
    </format>
    <format dxfId="1244">
      <pivotArea dataOnly="0" labelOnly="1" fieldPosition="0">
        <references count="3">
          <reference field="1" count="0"/>
          <reference field="7" count="1" selected="0">
            <x v="15"/>
          </reference>
          <reference field="9" count="1" selected="0">
            <x v="6"/>
          </reference>
        </references>
      </pivotArea>
    </format>
    <format dxfId="1243">
      <pivotArea dataOnly="0" labelOnly="1" fieldPosition="0">
        <references count="3">
          <reference field="1" count="0"/>
          <reference field="7" count="1" selected="0">
            <x v="25"/>
          </reference>
          <reference field="9" count="1" selected="0">
            <x v="6"/>
          </reference>
        </references>
      </pivotArea>
    </format>
    <format dxfId="1242">
      <pivotArea dataOnly="0" labelOnly="1" fieldPosition="0">
        <references count="3">
          <reference field="1" count="0"/>
          <reference field="7" count="1" selected="0">
            <x v="30"/>
          </reference>
          <reference field="9" count="1" selected="0">
            <x v="6"/>
          </reference>
        </references>
      </pivotArea>
    </format>
    <format dxfId="1241">
      <pivotArea dataOnly="0" labelOnly="1" fieldPosition="0">
        <references count="3">
          <reference field="1" count="0"/>
          <reference field="7" count="1" selected="0">
            <x v="42"/>
          </reference>
          <reference field="9" count="1" selected="0">
            <x v="6"/>
          </reference>
        </references>
      </pivotArea>
    </format>
    <format dxfId="1240">
      <pivotArea dataOnly="0" labelOnly="1" fieldPosition="0">
        <references count="3">
          <reference field="1" count="0"/>
          <reference field="7" count="1" selected="0">
            <x v="43"/>
          </reference>
          <reference field="9" count="1" selected="0">
            <x v="6"/>
          </reference>
        </references>
      </pivotArea>
    </format>
    <format dxfId="1239">
      <pivotArea dataOnly="0" labelOnly="1" fieldPosition="0">
        <references count="3">
          <reference field="1" count="0"/>
          <reference field="7" count="1" selected="0">
            <x v="44"/>
          </reference>
          <reference field="9" count="1" selected="0">
            <x v="6"/>
          </reference>
        </references>
      </pivotArea>
    </format>
    <format dxfId="1238">
      <pivotArea dataOnly="0" labelOnly="1" fieldPosition="0">
        <references count="3">
          <reference field="1" count="0"/>
          <reference field="7" count="1" selected="0">
            <x v="45"/>
          </reference>
          <reference field="9" count="1" selected="0">
            <x v="6"/>
          </reference>
        </references>
      </pivotArea>
    </format>
    <format dxfId="1237">
      <pivotArea dataOnly="0" labelOnly="1" fieldPosition="0">
        <references count="3">
          <reference field="1" count="0"/>
          <reference field="7" count="1" selected="0">
            <x v="46"/>
          </reference>
          <reference field="9" count="1" selected="0">
            <x v="6"/>
          </reference>
        </references>
      </pivotArea>
    </format>
    <format dxfId="1236">
      <pivotArea dataOnly="0" labelOnly="1" fieldPosition="0">
        <references count="3">
          <reference field="1" count="0"/>
          <reference field="7" count="1" selected="0">
            <x v="47"/>
          </reference>
          <reference field="9" count="1" selected="0">
            <x v="6"/>
          </reference>
        </references>
      </pivotArea>
    </format>
    <format dxfId="1235">
      <pivotArea dataOnly="0" labelOnly="1" fieldPosition="0">
        <references count="3">
          <reference field="1" count="0"/>
          <reference field="7" count="1" selected="0">
            <x v="48"/>
          </reference>
          <reference field="9" count="1" selected="0">
            <x v="6"/>
          </reference>
        </references>
      </pivotArea>
    </format>
    <format dxfId="1234">
      <pivotArea dataOnly="0" labelOnly="1" fieldPosition="0">
        <references count="3">
          <reference field="1" count="0"/>
          <reference field="7" count="1" selected="0">
            <x v="49"/>
          </reference>
          <reference field="9" count="1" selected="0">
            <x v="6"/>
          </reference>
        </references>
      </pivotArea>
    </format>
    <format dxfId="1233">
      <pivotArea dataOnly="0" labelOnly="1" fieldPosition="0">
        <references count="3">
          <reference field="1" count="1">
            <x v="0"/>
          </reference>
          <reference field="7" count="1" selected="0">
            <x v="50"/>
          </reference>
          <reference field="9" count="1" selected="0">
            <x v="6"/>
          </reference>
        </references>
      </pivotArea>
    </format>
    <format dxfId="1232">
      <pivotArea dataOnly="0" labelOnly="1" fieldPosition="0">
        <references count="3">
          <reference field="1" count="0"/>
          <reference field="7" count="1" selected="0">
            <x v="51"/>
          </reference>
          <reference field="9" count="1" selected="0">
            <x v="6"/>
          </reference>
        </references>
      </pivotArea>
    </format>
    <format dxfId="1231">
      <pivotArea dataOnly="0" labelOnly="1" fieldPosition="0">
        <references count="3">
          <reference field="1" count="0"/>
          <reference field="7" count="1" selected="0">
            <x v="52"/>
          </reference>
          <reference field="9" count="1" selected="0">
            <x v="6"/>
          </reference>
        </references>
      </pivotArea>
    </format>
    <format dxfId="1230">
      <pivotArea dataOnly="0" labelOnly="1" fieldPosition="0">
        <references count="3">
          <reference field="1" count="0"/>
          <reference field="7" count="1" selected="0">
            <x v="58"/>
          </reference>
          <reference field="9" count="1" selected="0">
            <x v="6"/>
          </reference>
        </references>
      </pivotArea>
    </format>
    <format dxfId="1229">
      <pivotArea dataOnly="0" labelOnly="1" fieldPosition="0">
        <references count="3">
          <reference field="1" count="0"/>
          <reference field="7" count="1" selected="0">
            <x v="90"/>
          </reference>
          <reference field="9" count="1" selected="0">
            <x v="6"/>
          </reference>
        </references>
      </pivotArea>
    </format>
    <format dxfId="1228">
      <pivotArea dataOnly="0" labelOnly="1" fieldPosition="0">
        <references count="3">
          <reference field="1" count="0"/>
          <reference field="7" count="1" selected="0">
            <x v="91"/>
          </reference>
          <reference field="9" count="1" selected="0">
            <x v="6"/>
          </reference>
        </references>
      </pivotArea>
    </format>
    <format dxfId="1227">
      <pivotArea dataOnly="0" labelOnly="1" fieldPosition="0">
        <references count="3">
          <reference field="1" count="0"/>
          <reference field="7" count="1" selected="0">
            <x v="34"/>
          </reference>
          <reference field="9" count="1" selected="0">
            <x v="7"/>
          </reference>
        </references>
      </pivotArea>
    </format>
    <format dxfId="1226">
      <pivotArea dataOnly="0" labelOnly="1" fieldPosition="0">
        <references count="3">
          <reference field="1" count="0"/>
          <reference field="7" count="1" selected="0">
            <x v="84"/>
          </reference>
          <reference field="9" count="1" selected="0">
            <x v="7"/>
          </reference>
        </references>
      </pivotArea>
    </format>
    <format dxfId="1225">
      <pivotArea dataOnly="0" labelOnly="1" fieldPosition="0">
        <references count="3">
          <reference field="1" count="0"/>
          <reference field="7" count="1" selected="0">
            <x v="0"/>
          </reference>
          <reference field="9" count="1" selected="0">
            <x v="8"/>
          </reference>
        </references>
      </pivotArea>
    </format>
    <format dxfId="1224">
      <pivotArea dataOnly="0" labelOnly="1" fieldPosition="0">
        <references count="3">
          <reference field="1" count="1">
            <x v="1"/>
          </reference>
          <reference field="7" count="1" selected="0">
            <x v="1"/>
          </reference>
          <reference field="9" count="1" selected="0">
            <x v="8"/>
          </reference>
        </references>
      </pivotArea>
    </format>
    <format dxfId="1223">
      <pivotArea dataOnly="0" labelOnly="1" fieldPosition="0">
        <references count="3">
          <reference field="1" count="0"/>
          <reference field="7" count="1" selected="0">
            <x v="2"/>
          </reference>
          <reference field="9" count="1" selected="0">
            <x v="8"/>
          </reference>
        </references>
      </pivotArea>
    </format>
    <format dxfId="1222">
      <pivotArea dataOnly="0" labelOnly="1" fieldPosition="0">
        <references count="3">
          <reference field="1" count="0"/>
          <reference field="7" count="1" selected="0">
            <x v="3"/>
          </reference>
          <reference field="9" count="1" selected="0">
            <x v="8"/>
          </reference>
        </references>
      </pivotArea>
    </format>
    <format dxfId="1221">
      <pivotArea dataOnly="0" labelOnly="1" fieldPosition="0">
        <references count="3">
          <reference field="1" count="1">
            <x v="0"/>
          </reference>
          <reference field="7" count="1" selected="0">
            <x v="4"/>
          </reference>
          <reference field="9" count="1" selected="0">
            <x v="8"/>
          </reference>
        </references>
      </pivotArea>
    </format>
    <format dxfId="1220">
      <pivotArea dataOnly="0" labelOnly="1" fieldPosition="0">
        <references count="3">
          <reference field="1" count="1">
            <x v="0"/>
          </reference>
          <reference field="7" count="1" selected="0">
            <x v="5"/>
          </reference>
          <reference field="9" count="1" selected="0">
            <x v="8"/>
          </reference>
        </references>
      </pivotArea>
    </format>
    <format dxfId="1219">
      <pivotArea dataOnly="0" labelOnly="1" fieldPosition="0">
        <references count="3">
          <reference field="1" count="0"/>
          <reference field="7" count="1" selected="0">
            <x v="6"/>
          </reference>
          <reference field="9" count="1" selected="0">
            <x v="8"/>
          </reference>
        </references>
      </pivotArea>
    </format>
    <format dxfId="1218">
      <pivotArea dataOnly="0" labelOnly="1" fieldPosition="0">
        <references count="3">
          <reference field="1" count="0"/>
          <reference field="7" count="1" selected="0">
            <x v="14"/>
          </reference>
          <reference field="9" count="1" selected="0">
            <x v="8"/>
          </reference>
        </references>
      </pivotArea>
    </format>
    <format dxfId="1217">
      <pivotArea dataOnly="0" labelOnly="1" fieldPosition="0">
        <references count="3">
          <reference field="1" count="0"/>
          <reference field="7" count="1" selected="0">
            <x v="21"/>
          </reference>
          <reference field="9" count="1" selected="0">
            <x v="8"/>
          </reference>
        </references>
      </pivotArea>
    </format>
    <format dxfId="1216">
      <pivotArea dataOnly="0" labelOnly="1" fieldPosition="0">
        <references count="3">
          <reference field="1" count="0"/>
          <reference field="7" count="1" selected="0">
            <x v="22"/>
          </reference>
          <reference field="9" count="1" selected="0">
            <x v="8"/>
          </reference>
        </references>
      </pivotArea>
    </format>
    <format dxfId="1215">
      <pivotArea dataOnly="0" labelOnly="1" fieldPosition="0">
        <references count="3">
          <reference field="1" count="0"/>
          <reference field="7" count="1" selected="0">
            <x v="28"/>
          </reference>
          <reference field="9" count="1" selected="0">
            <x v="8"/>
          </reference>
        </references>
      </pivotArea>
    </format>
    <format dxfId="1214">
      <pivotArea dataOnly="0" labelOnly="1" fieldPosition="0">
        <references count="3">
          <reference field="1" count="0"/>
          <reference field="7" count="1" selected="0">
            <x v="35"/>
          </reference>
          <reference field="9" count="1" selected="0">
            <x v="8"/>
          </reference>
        </references>
      </pivotArea>
    </format>
    <format dxfId="1213">
      <pivotArea dataOnly="0" labelOnly="1" fieldPosition="0">
        <references count="3">
          <reference field="1" count="0"/>
          <reference field="7" count="1" selected="0">
            <x v="41"/>
          </reference>
          <reference field="9" count="1" selected="0">
            <x v="8"/>
          </reference>
        </references>
      </pivotArea>
    </format>
    <format dxfId="1212">
      <pivotArea dataOnly="0" labelOnly="1" fieldPosition="0">
        <references count="3">
          <reference field="1" count="0"/>
          <reference field="7" count="1" selected="0">
            <x v="54"/>
          </reference>
          <reference field="9" count="1" selected="0">
            <x v="8"/>
          </reference>
        </references>
      </pivotArea>
    </format>
    <format dxfId="1211">
      <pivotArea dataOnly="0" labelOnly="1" fieldPosition="0">
        <references count="3">
          <reference field="1" count="0"/>
          <reference field="7" count="1" selected="0">
            <x v="55"/>
          </reference>
          <reference field="9" count="1" selected="0">
            <x v="8"/>
          </reference>
        </references>
      </pivotArea>
    </format>
    <format dxfId="1210">
      <pivotArea dataOnly="0" labelOnly="1" fieldPosition="0">
        <references count="3">
          <reference field="1" count="0"/>
          <reference field="7" count="1" selected="0">
            <x v="56"/>
          </reference>
          <reference field="9" count="1" selected="0">
            <x v="8"/>
          </reference>
        </references>
      </pivotArea>
    </format>
    <format dxfId="1209">
      <pivotArea dataOnly="0" labelOnly="1" fieldPosition="0">
        <references count="3">
          <reference field="1" count="0"/>
          <reference field="7" count="1" selected="0">
            <x v="57"/>
          </reference>
          <reference field="9" count="1" selected="0">
            <x v="8"/>
          </reference>
        </references>
      </pivotArea>
    </format>
    <format dxfId="1208">
      <pivotArea dataOnly="0" labelOnly="1" fieldPosition="0">
        <references count="3">
          <reference field="1" count="1">
            <x v="0"/>
          </reference>
          <reference field="7" count="1" selected="0">
            <x v="65"/>
          </reference>
          <reference field="9" count="1" selected="0">
            <x v="8"/>
          </reference>
        </references>
      </pivotArea>
    </format>
    <format dxfId="1207">
      <pivotArea dataOnly="0" labelOnly="1" fieldPosition="0">
        <references count="3">
          <reference field="1" count="0"/>
          <reference field="7" count="1" selected="0">
            <x v="66"/>
          </reference>
          <reference field="9" count="1" selected="0">
            <x v="8"/>
          </reference>
        </references>
      </pivotArea>
    </format>
    <format dxfId="1206">
      <pivotArea dataOnly="0" labelOnly="1" fieldPosition="0">
        <references count="3">
          <reference field="1" count="1">
            <x v="1"/>
          </reference>
          <reference field="7" count="1" selected="0">
            <x v="31"/>
          </reference>
          <reference field="9" count="1" selected="0">
            <x v="9"/>
          </reference>
        </references>
      </pivotArea>
    </format>
    <format dxfId="1205">
      <pivotArea dataOnly="0" labelOnly="1" fieldPosition="0">
        <references count="3">
          <reference field="1" count="0"/>
          <reference field="7" count="1" selected="0">
            <x v="7"/>
          </reference>
          <reference field="9" count="1" selected="0">
            <x v="10"/>
          </reference>
        </references>
      </pivotArea>
    </format>
    <format dxfId="1204">
      <pivotArea dataOnly="0" labelOnly="1" fieldPosition="0">
        <references count="3">
          <reference field="1" count="0"/>
          <reference field="7" count="1" selected="0">
            <x v="8"/>
          </reference>
          <reference field="9" count="1" selected="0">
            <x v="10"/>
          </reference>
        </references>
      </pivotArea>
    </format>
    <format dxfId="1203">
      <pivotArea dataOnly="0" labelOnly="1" fieldPosition="0">
        <references count="3">
          <reference field="1" count="1">
            <x v="1"/>
          </reference>
          <reference field="7" count="1" selected="0">
            <x v="10"/>
          </reference>
          <reference field="9" count="1" selected="0">
            <x v="11"/>
          </reference>
        </references>
      </pivotArea>
    </format>
    <format dxfId="1202">
      <pivotArea dataOnly="0" labelOnly="1" fieldPosition="0">
        <references count="3">
          <reference field="1" count="0"/>
          <reference field="7" count="1" selected="0">
            <x v="11"/>
          </reference>
          <reference field="9" count="1" selected="0">
            <x v="11"/>
          </reference>
        </references>
      </pivotArea>
    </format>
    <format dxfId="1201">
      <pivotArea dataOnly="0" labelOnly="1" fieldPosition="0">
        <references count="3">
          <reference field="1" count="0"/>
          <reference field="7" count="1" selected="0">
            <x v="16"/>
          </reference>
          <reference field="9" count="1" selected="0">
            <x v="11"/>
          </reference>
        </references>
      </pivotArea>
    </format>
    <format dxfId="1200">
      <pivotArea dataOnly="0" labelOnly="1" fieldPosition="0">
        <references count="3">
          <reference field="1" count="0"/>
          <reference field="7" count="1" selected="0">
            <x v="78"/>
          </reference>
          <reference field="9" count="1" selected="0">
            <x v="12"/>
          </reference>
        </references>
      </pivotArea>
    </format>
    <format dxfId="1199">
      <pivotArea dataOnly="0" labelOnly="1" fieldPosition="0">
        <references count="3">
          <reference field="1" count="0"/>
          <reference field="7" count="1" selected="0">
            <x v="17"/>
          </reference>
          <reference field="9" count="1" selected="0">
            <x v="13"/>
          </reference>
        </references>
      </pivotArea>
    </format>
    <format dxfId="1198">
      <pivotArea dataOnly="0" labelOnly="1" fieldPosition="0">
        <references count="3">
          <reference field="1" count="0"/>
          <reference field="7" count="1" selected="0">
            <x v="18"/>
          </reference>
          <reference field="9" count="1" selected="0">
            <x v="13"/>
          </reference>
        </references>
      </pivotArea>
    </format>
    <format dxfId="1197">
      <pivotArea dataOnly="0" labelOnly="1" fieldPosition="0">
        <references count="3">
          <reference field="1" count="1">
            <x v="0"/>
          </reference>
          <reference field="7" count="1" selected="0">
            <x v="23"/>
          </reference>
          <reference field="9" count="1" selected="0">
            <x v="13"/>
          </reference>
        </references>
      </pivotArea>
    </format>
    <format dxfId="1196">
      <pivotArea dataOnly="0" labelOnly="1" fieldPosition="0">
        <references count="3">
          <reference field="1" count="0"/>
          <reference field="7" count="1" selected="0">
            <x v="27"/>
          </reference>
          <reference field="9" count="1" selected="0">
            <x v="13"/>
          </reference>
        </references>
      </pivotArea>
    </format>
    <format dxfId="1195">
      <pivotArea dataOnly="0" labelOnly="1" fieldPosition="0">
        <references count="3">
          <reference field="1" count="1">
            <x v="0"/>
          </reference>
          <reference field="7" count="1" selected="0">
            <x v="33"/>
          </reference>
          <reference field="9" count="1" selected="0">
            <x v="13"/>
          </reference>
        </references>
      </pivotArea>
    </format>
    <format dxfId="1194">
      <pivotArea dataOnly="0" labelOnly="1" fieldPosition="0">
        <references count="3">
          <reference field="1" count="0"/>
          <reference field="7" count="1" selected="0">
            <x v="36"/>
          </reference>
          <reference field="9" count="1" selected="0">
            <x v="13"/>
          </reference>
        </references>
      </pivotArea>
    </format>
    <format dxfId="1193">
      <pivotArea dataOnly="0" labelOnly="1" fieldPosition="0">
        <references count="3">
          <reference field="1" count="1">
            <x v="0"/>
          </reference>
          <reference field="7" count="1" selected="0">
            <x v="38"/>
          </reference>
          <reference field="9" count="1" selected="0">
            <x v="13"/>
          </reference>
        </references>
      </pivotArea>
    </format>
    <format dxfId="1192">
      <pivotArea dataOnly="0" labelOnly="1" fieldPosition="0">
        <references count="3">
          <reference field="1" count="0"/>
          <reference field="7" count="1" selected="0">
            <x v="59"/>
          </reference>
          <reference field="9" count="1" selected="0">
            <x v="13"/>
          </reference>
        </references>
      </pivotArea>
    </format>
    <format dxfId="1191">
      <pivotArea dataOnly="0" labelOnly="1" fieldPosition="0">
        <references count="3">
          <reference field="1" count="0"/>
          <reference field="7" count="1" selected="0">
            <x v="73"/>
          </reference>
          <reference field="9" count="1" selected="0">
            <x v="13"/>
          </reference>
        </references>
      </pivotArea>
    </format>
    <format dxfId="1190">
      <pivotArea dataOnly="0" labelOnly="1" fieldPosition="0">
        <references count="3">
          <reference field="1" count="1">
            <x v="0"/>
          </reference>
          <reference field="7" count="1" selected="0">
            <x v="75"/>
          </reference>
          <reference field="9" count="1" selected="0">
            <x v="13"/>
          </reference>
        </references>
      </pivotArea>
    </format>
    <format dxfId="1189">
      <pivotArea dataOnly="0" labelOnly="1" fieldPosition="0">
        <references count="3">
          <reference field="1" count="0"/>
          <reference field="7" count="1" selected="0">
            <x v="82"/>
          </reference>
          <reference field="9" count="1" selected="0">
            <x v="13"/>
          </reference>
        </references>
      </pivotArea>
    </format>
    <format dxfId="1188">
      <pivotArea dataOnly="0" labelOnly="1" fieldPosition="0">
        <references count="3">
          <reference field="1" count="1">
            <x v="0"/>
          </reference>
          <reference field="7" count="1" selected="0">
            <x v="83"/>
          </reference>
          <reference field="9" count="1" selected="0">
            <x v="13"/>
          </reference>
        </references>
      </pivotArea>
    </format>
    <format dxfId="1187">
      <pivotArea dataOnly="0" labelOnly="1" fieldPosition="0">
        <references count="3">
          <reference field="1" count="0"/>
          <reference field="7" count="1" selected="0">
            <x v="88"/>
          </reference>
          <reference field="9" count="1" selected="0">
            <x v="13"/>
          </reference>
        </references>
      </pivotArea>
    </format>
    <format dxfId="1186">
      <pivotArea dataOnly="0" labelOnly="1" fieldPosition="0">
        <references count="3">
          <reference field="1" count="1">
            <x v="0"/>
          </reference>
          <reference field="7" count="1" selected="0">
            <x v="9"/>
          </reference>
          <reference field="9" count="1" selected="0">
            <x v="14"/>
          </reference>
        </references>
      </pivotArea>
    </format>
    <format dxfId="1185">
      <pivotArea dataOnly="0" labelOnly="1" fieldPosition="0">
        <references count="3">
          <reference field="1" count="0"/>
          <reference field="7" count="1" selected="0">
            <x v="40"/>
          </reference>
          <reference field="9" count="1" selected="0">
            <x v="14"/>
          </reference>
        </references>
      </pivotArea>
    </format>
    <format dxfId="1184">
      <pivotArea dataOnly="0" labelOnly="1" fieldPosition="0">
        <references count="3">
          <reference field="1" count="1">
            <x v="0"/>
          </reference>
          <reference field="7" count="1" selected="0">
            <x v="67"/>
          </reference>
          <reference field="9" count="1" selected="0">
            <x v="14"/>
          </reference>
        </references>
      </pivotArea>
    </format>
    <format dxfId="1183">
      <pivotArea dataOnly="0" labelOnly="1" fieldPosition="0">
        <references count="3">
          <reference field="1" count="0"/>
          <reference field="7" count="1" selected="0">
            <x v="71"/>
          </reference>
          <reference field="9" count="1" selected="0">
            <x v="14"/>
          </reference>
        </references>
      </pivotArea>
    </format>
    <format dxfId="1182">
      <pivotArea dataOnly="0" labelOnly="1" fieldPosition="0">
        <references count="3">
          <reference field="1" count="0"/>
          <reference field="7" count="1" selected="0">
            <x v="77"/>
          </reference>
          <reference field="9" count="1" selected="0">
            <x v="14"/>
          </reference>
        </references>
      </pivotArea>
    </format>
    <format dxfId="1181">
      <pivotArea dataOnly="0" labelOnly="1" fieldPosition="0">
        <references count="3">
          <reference field="1" count="0"/>
          <reference field="7" count="1" selected="0">
            <x v="87"/>
          </reference>
          <reference field="9" count="1" selected="0">
            <x v="14"/>
          </reference>
        </references>
      </pivotArea>
    </format>
    <format dxfId="1180">
      <pivotArea dataOnly="0" labelOnly="1" fieldPosition="0">
        <references count="3">
          <reference field="1" count="1">
            <x v="0"/>
          </reference>
          <reference field="7" count="1" selected="0">
            <x v="68"/>
          </reference>
          <reference field="9" count="1" selected="0">
            <x v="15"/>
          </reference>
        </references>
      </pivotArea>
    </format>
    <format dxfId="1179">
      <pivotArea dataOnly="0" labelOnly="1" fieldPosition="0">
        <references count="3">
          <reference field="1" count="0"/>
          <reference field="7" count="1" selected="0">
            <x v="32"/>
          </reference>
          <reference field="9" count="1" selected="0">
            <x v="16"/>
          </reference>
        </references>
      </pivotArea>
    </format>
    <format dxfId="1178">
      <pivotArea dataOnly="0" labelOnly="1" fieldPosition="0">
        <references count="3">
          <reference field="1" count="0"/>
          <reference field="7" count="1" selected="0">
            <x v="70"/>
          </reference>
          <reference field="9" count="1" selected="0">
            <x v="17"/>
          </reference>
        </references>
      </pivotArea>
    </format>
    <format dxfId="1177">
      <pivotArea dataOnly="0" labelOnly="1" fieldPosition="0">
        <references count="3">
          <reference field="1" count="0"/>
          <reference field="7" count="1" selected="0">
            <x v="85"/>
          </reference>
          <reference field="9" count="1" selected="0">
            <x v="17"/>
          </reference>
        </references>
      </pivotArea>
    </format>
    <format dxfId="1176">
      <pivotArea dataOnly="0" labelOnly="1" fieldPosition="0">
        <references count="3">
          <reference field="1" count="0"/>
          <reference field="7" count="1" selected="0">
            <x v="13"/>
          </reference>
          <reference field="9" count="1" selected="0">
            <x v="18"/>
          </reference>
        </references>
      </pivotArea>
    </format>
    <format dxfId="1175">
      <pivotArea dataOnly="0" labelOnly="1" fieldPosition="0">
        <references count="3">
          <reference field="1" count="0"/>
          <reference field="7" count="1" selected="0">
            <x v="37"/>
          </reference>
          <reference field="9" count="1" selected="0">
            <x v="18"/>
          </reference>
        </references>
      </pivotArea>
    </format>
    <format dxfId="1174">
      <pivotArea dataOnly="0" labelOnly="1" fieldPosition="0">
        <references count="3">
          <reference field="1" count="0"/>
          <reference field="7" count="1" selected="0">
            <x v="39"/>
          </reference>
          <reference field="9" count="1" selected="0">
            <x v="18"/>
          </reference>
        </references>
      </pivotArea>
    </format>
    <format dxfId="1173">
      <pivotArea dataOnly="0" labelOnly="1" fieldPosition="0">
        <references count="3">
          <reference field="1" count="0"/>
          <reference field="7" count="1" selected="0">
            <x v="53"/>
          </reference>
          <reference field="9" count="1" selected="0">
            <x v="19"/>
          </reference>
        </references>
      </pivotArea>
    </format>
    <format dxfId="1172">
      <pivotArea dataOnly="0" labelOnly="1" fieldPosition="0">
        <references count="3">
          <reference field="1" count="0"/>
          <reference field="7" count="1" selected="0">
            <x v="60"/>
          </reference>
          <reference field="9" count="1" selected="0">
            <x v="20"/>
          </reference>
        </references>
      </pivotArea>
    </format>
    <format dxfId="1171">
      <pivotArea dataOnly="0" labelOnly="1" fieldPosition="0">
        <references count="3">
          <reference field="1" count="0"/>
          <reference field="7" count="1" selected="0">
            <x v="61"/>
          </reference>
          <reference field="9" count="1" selected="0">
            <x v="20"/>
          </reference>
        </references>
      </pivotArea>
    </format>
    <format dxfId="1170">
      <pivotArea dataOnly="0" labelOnly="1" fieldPosition="0">
        <references count="3">
          <reference field="1" count="1">
            <x v="1"/>
          </reference>
          <reference field="7" count="1" selected="0">
            <x v="62"/>
          </reference>
          <reference field="9" count="1" selected="0">
            <x v="20"/>
          </reference>
        </references>
      </pivotArea>
    </format>
    <format dxfId="1169">
      <pivotArea dataOnly="0" labelOnly="1" fieldPosition="0">
        <references count="3">
          <reference field="1" count="0"/>
          <reference field="7" count="1" selected="0">
            <x v="19"/>
          </reference>
          <reference field="9" count="1" selected="0">
            <x v="21"/>
          </reference>
        </references>
      </pivotArea>
    </format>
    <format dxfId="1168">
      <pivotArea dataOnly="0" labelOnly="1" fieldPosition="0">
        <references count="3">
          <reference field="1" count="0"/>
          <reference field="7" count="1" selected="0">
            <x v="80"/>
          </reference>
          <reference field="9" count="1" selected="0">
            <x v="22"/>
          </reference>
        </references>
      </pivotArea>
    </format>
    <format dxfId="1167">
      <pivotArea dataOnly="0" labelOnly="1" fieldPosition="0">
        <references count="3">
          <reference field="1" count="0"/>
          <reference field="7" count="1" selected="0">
            <x v="97"/>
          </reference>
          <reference field="9" count="1" selected="0">
            <x v="22"/>
          </reference>
        </references>
      </pivotArea>
    </format>
    <format dxfId="1166">
      <pivotArea dataOnly="0" labelOnly="1" fieldPosition="0">
        <references count="3">
          <reference field="1" count="0"/>
          <reference field="7" count="1" selected="0">
            <x v="98"/>
          </reference>
          <reference field="9" count="1" selected="0">
            <x v="22"/>
          </reference>
        </references>
      </pivotArea>
    </format>
    <format dxfId="1165">
      <pivotArea dataOnly="0" labelOnly="1" fieldPosition="0">
        <references count="3">
          <reference field="1" count="0"/>
          <reference field="7" count="1" selected="0">
            <x v="64"/>
          </reference>
          <reference field="9" count="1" selected="0">
            <x v="23"/>
          </reference>
        </references>
      </pivotArea>
    </format>
    <format dxfId="1164">
      <pivotArea dataOnly="0" labelOnly="1" fieldPosition="0">
        <references count="3">
          <reference field="1" count="0"/>
          <reference field="7" count="1" selected="0">
            <x v="81"/>
          </reference>
          <reference field="9" count="1" selected="0">
            <x v="23"/>
          </reference>
        </references>
      </pivotArea>
    </format>
    <format dxfId="1163">
      <pivotArea dataOnly="0" labelOnly="1" fieldPosition="0">
        <references count="3">
          <reference field="1" count="0"/>
          <reference field="7" count="1" selected="0">
            <x v="89"/>
          </reference>
          <reference field="9" count="1" selected="0">
            <x v="23"/>
          </reference>
        </references>
      </pivotArea>
    </format>
    <format dxfId="1162">
      <pivotArea dataOnly="0" labelOnly="1" fieldPosition="0">
        <references count="3">
          <reference field="1" count="1">
            <x v="1"/>
          </reference>
          <reference field="7" count="1" selected="0">
            <x v="94"/>
          </reference>
          <reference field="9" count="1" selected="0">
            <x v="23"/>
          </reference>
        </references>
      </pivotArea>
    </format>
    <format dxfId="1161">
      <pivotArea dataOnly="0" labelOnly="1" fieldPosition="0">
        <references count="4">
          <reference field="1" count="1" selected="0">
            <x v="0"/>
          </reference>
          <reference field="4" count="2">
            <x v="48"/>
            <x v="68"/>
          </reference>
          <reference field="7" count="1" selected="0">
            <x v="76"/>
          </reference>
          <reference field="9" count="1" selected="0">
            <x v="0"/>
          </reference>
        </references>
      </pivotArea>
    </format>
    <format dxfId="1160">
      <pivotArea dataOnly="0" labelOnly="1" fieldPosition="0">
        <references count="4">
          <reference field="1" count="1" selected="0">
            <x v="1"/>
          </reference>
          <reference field="4" count="1">
            <x v="70"/>
          </reference>
          <reference field="7" count="1" selected="0">
            <x v="76"/>
          </reference>
          <reference field="9" count="1" selected="0">
            <x v="0"/>
          </reference>
        </references>
      </pivotArea>
    </format>
    <format dxfId="1159">
      <pivotArea dataOnly="0" labelOnly="1" fieldPosition="0">
        <references count="4">
          <reference field="1" count="1" selected="0">
            <x v="0"/>
          </reference>
          <reference field="4" count="1">
            <x v="68"/>
          </reference>
          <reference field="7" count="1" selected="0">
            <x v="95"/>
          </reference>
          <reference field="9" count="1" selected="0">
            <x v="1"/>
          </reference>
        </references>
      </pivotArea>
    </format>
    <format dxfId="1158">
      <pivotArea dataOnly="0" labelOnly="1" fieldPosition="0">
        <references count="4">
          <reference field="1" count="1" selected="0">
            <x v="0"/>
          </reference>
          <reference field="4" count="4">
            <x v="7"/>
            <x v="68"/>
            <x v="79"/>
            <x v="102"/>
          </reference>
          <reference field="7" count="1" selected="0">
            <x v="96"/>
          </reference>
          <reference field="9" count="1" selected="0">
            <x v="1"/>
          </reference>
        </references>
      </pivotArea>
    </format>
    <format dxfId="1157">
      <pivotArea dataOnly="0" labelOnly="1" fieldPosition="0">
        <references count="4">
          <reference field="1" count="1" selected="0">
            <x v="1"/>
          </reference>
          <reference field="4" count="1">
            <x v="8"/>
          </reference>
          <reference field="7" count="1" selected="0">
            <x v="96"/>
          </reference>
          <reference field="9" count="1" selected="0">
            <x v="1"/>
          </reference>
        </references>
      </pivotArea>
    </format>
    <format dxfId="1156">
      <pivotArea dataOnly="0" labelOnly="1" fieldPosition="0">
        <references count="4">
          <reference field="1" count="1" selected="0">
            <x v="0"/>
          </reference>
          <reference field="4" count="1">
            <x v="48"/>
          </reference>
          <reference field="7" count="1" selected="0">
            <x v="69"/>
          </reference>
          <reference field="9" count="1" selected="0">
            <x v="2"/>
          </reference>
        </references>
      </pivotArea>
    </format>
    <format dxfId="1155">
      <pivotArea dataOnly="0" labelOnly="1" fieldPosition="0">
        <references count="4">
          <reference field="1" count="1" selected="0">
            <x v="0"/>
          </reference>
          <reference field="4" count="12">
            <x v="7"/>
            <x v="17"/>
            <x v="25"/>
            <x v="37"/>
            <x v="48"/>
            <x v="52"/>
            <x v="63"/>
            <x v="78"/>
            <x v="96"/>
            <x v="101"/>
            <x v="102"/>
            <x v="116"/>
          </reference>
          <reference field="7" count="1" selected="0">
            <x v="74"/>
          </reference>
          <reference field="9" count="1" selected="0">
            <x v="2"/>
          </reference>
        </references>
      </pivotArea>
    </format>
    <format dxfId="1154">
      <pivotArea dataOnly="0" labelOnly="1" fieldPosition="0">
        <references count="4">
          <reference field="1" count="1" selected="0">
            <x v="1"/>
          </reference>
          <reference field="4" count="14">
            <x v="8"/>
            <x v="12"/>
            <x v="20"/>
            <x v="26"/>
            <x v="29"/>
            <x v="41"/>
            <x v="44"/>
            <x v="54"/>
            <x v="58"/>
            <x v="59"/>
            <x v="88"/>
            <x v="105"/>
            <x v="117"/>
            <x v="124"/>
          </reference>
          <reference field="7" count="1" selected="0">
            <x v="74"/>
          </reference>
          <reference field="9" count="1" selected="0">
            <x v="2"/>
          </reference>
        </references>
      </pivotArea>
    </format>
    <format dxfId="1153">
      <pivotArea dataOnly="0" labelOnly="1" fieldPosition="0">
        <references count="4">
          <reference field="1" count="1" selected="0">
            <x v="0"/>
          </reference>
          <reference field="4" count="12">
            <x v="7"/>
            <x v="15"/>
            <x v="17"/>
            <x v="25"/>
            <x v="37"/>
            <x v="48"/>
            <x v="63"/>
            <x v="68"/>
            <x v="96"/>
            <x v="101"/>
            <x v="102"/>
            <x v="116"/>
          </reference>
          <reference field="7" count="1" selected="0">
            <x v="86"/>
          </reference>
          <reference field="9" count="1" selected="0">
            <x v="2"/>
          </reference>
        </references>
      </pivotArea>
    </format>
    <format dxfId="1152">
      <pivotArea dataOnly="0" labelOnly="1" fieldPosition="0">
        <references count="4">
          <reference field="1" count="1" selected="0">
            <x v="1"/>
          </reference>
          <reference field="4" count="5">
            <x v="26"/>
            <x v="29"/>
            <x v="70"/>
            <x v="88"/>
            <x v="105"/>
          </reference>
          <reference field="7" count="1" selected="0">
            <x v="86"/>
          </reference>
          <reference field="9" count="1" selected="0">
            <x v="2"/>
          </reference>
        </references>
      </pivotArea>
    </format>
    <format dxfId="1151">
      <pivotArea dataOnly="0" labelOnly="1" fieldPosition="0">
        <references count="4">
          <reference field="1" count="1" selected="0">
            <x v="0"/>
          </reference>
          <reference field="4" count="13">
            <x v="5"/>
            <x v="7"/>
            <x v="15"/>
            <x v="17"/>
            <x v="25"/>
            <x v="28"/>
            <x v="48"/>
            <x v="52"/>
            <x v="63"/>
            <x v="78"/>
            <x v="96"/>
            <x v="101"/>
            <x v="107"/>
          </reference>
          <reference field="7" count="1" selected="0">
            <x v="92"/>
          </reference>
          <reference field="9" count="1" selected="0">
            <x v="2"/>
          </reference>
        </references>
      </pivotArea>
    </format>
    <format dxfId="1150">
      <pivotArea dataOnly="0" labelOnly="1" fieldPosition="0">
        <references count="4">
          <reference field="1" count="1" selected="0">
            <x v="1"/>
          </reference>
          <reference field="4" count="3">
            <x v="54"/>
            <x v="88"/>
            <x v="105"/>
          </reference>
          <reference field="7" count="1" selected="0">
            <x v="92"/>
          </reference>
          <reference field="9" count="1" selected="0">
            <x v="2"/>
          </reference>
        </references>
      </pivotArea>
    </format>
    <format dxfId="1149">
      <pivotArea dataOnly="0" labelOnly="1" fieldPosition="0">
        <references count="4">
          <reference field="1" count="1" selected="0">
            <x v="0"/>
          </reference>
          <reference field="4" count="10">
            <x v="7"/>
            <x v="17"/>
            <x v="37"/>
            <x v="47"/>
            <x v="48"/>
            <x v="52"/>
            <x v="78"/>
            <x v="101"/>
            <x v="102"/>
            <x v="116"/>
          </reference>
          <reference field="7" count="1" selected="0">
            <x v="93"/>
          </reference>
          <reference field="9" count="1" selected="0">
            <x v="2"/>
          </reference>
        </references>
      </pivotArea>
    </format>
    <format dxfId="1148">
      <pivotArea dataOnly="0" labelOnly="1" fieldPosition="0">
        <references count="4">
          <reference field="1" count="1" selected="0">
            <x v="1"/>
          </reference>
          <reference field="4" count="4">
            <x v="8"/>
            <x v="105"/>
            <x v="106"/>
            <x v="117"/>
          </reference>
          <reference field="7" count="1" selected="0">
            <x v="93"/>
          </reference>
          <reference field="9" count="1" selected="0">
            <x v="2"/>
          </reference>
        </references>
      </pivotArea>
    </format>
    <format dxfId="1147">
      <pivotArea dataOnly="0" labelOnly="1" fieldPosition="0">
        <references count="4">
          <reference field="1" count="1" selected="0">
            <x v="0"/>
          </reference>
          <reference field="4" count="1">
            <x v="5"/>
          </reference>
          <reference field="7" count="1" selected="0">
            <x v="20"/>
          </reference>
          <reference field="9" count="1" selected="0">
            <x v="3"/>
          </reference>
        </references>
      </pivotArea>
    </format>
    <format dxfId="1146">
      <pivotArea dataOnly="0" labelOnly="1" fieldPosition="0">
        <references count="4">
          <reference field="1" count="1" selected="0">
            <x v="1"/>
          </reference>
          <reference field="4" count="6">
            <x v="24"/>
            <x v="26"/>
            <x v="27"/>
            <x v="31"/>
            <x v="105"/>
            <x v="126"/>
          </reference>
          <reference field="7" count="1" selected="0">
            <x v="20"/>
          </reference>
          <reference field="9" count="1" selected="0">
            <x v="3"/>
          </reference>
        </references>
      </pivotArea>
    </format>
    <format dxfId="1145">
      <pivotArea dataOnly="0" labelOnly="1" fieldPosition="0">
        <references count="4">
          <reference field="1" count="1" selected="0">
            <x v="0"/>
          </reference>
          <reference field="4" count="16">
            <x v="7"/>
            <x v="15"/>
            <x v="17"/>
            <x v="25"/>
            <x v="34"/>
            <x v="37"/>
            <x v="48"/>
            <x v="52"/>
            <x v="60"/>
            <x v="63"/>
            <x v="68"/>
            <x v="79"/>
            <x v="96"/>
            <x v="102"/>
            <x v="107"/>
            <x v="116"/>
          </reference>
          <reference field="7" count="1" selected="0">
            <x v="24"/>
          </reference>
          <reference field="9" count="1" selected="0">
            <x v="3"/>
          </reference>
        </references>
      </pivotArea>
    </format>
    <format dxfId="1144">
      <pivotArea dataOnly="0" labelOnly="1" fieldPosition="0">
        <references count="4">
          <reference field="1" count="1" selected="0">
            <x v="1"/>
          </reference>
          <reference field="4" count="8">
            <x v="1"/>
            <x v="8"/>
            <x v="26"/>
            <x v="27"/>
            <x v="70"/>
            <x v="92"/>
            <x v="105"/>
            <x v="117"/>
          </reference>
          <reference field="7" count="1" selected="0">
            <x v="24"/>
          </reference>
          <reference field="9" count="1" selected="0">
            <x v="3"/>
          </reference>
        </references>
      </pivotArea>
    </format>
    <format dxfId="1143">
      <pivotArea dataOnly="0" labelOnly="1" fieldPosition="0">
        <references count="4">
          <reference field="1" count="1" selected="0">
            <x v="0"/>
          </reference>
          <reference field="4" count="15">
            <x v="7"/>
            <x v="15"/>
            <x v="17"/>
            <x v="34"/>
            <x v="37"/>
            <x v="43"/>
            <x v="48"/>
            <x v="63"/>
            <x v="68"/>
            <x v="78"/>
            <x v="79"/>
            <x v="96"/>
            <x v="102"/>
            <x v="107"/>
            <x v="116"/>
          </reference>
          <reference field="7" count="1" selected="0">
            <x v="26"/>
          </reference>
          <reference field="9" count="1" selected="0">
            <x v="3"/>
          </reference>
        </references>
      </pivotArea>
    </format>
    <format dxfId="1142">
      <pivotArea dataOnly="0" labelOnly="1" fieldPosition="0">
        <references count="4">
          <reference field="1" count="1" selected="0">
            <x v="1"/>
          </reference>
          <reference field="4" count="6">
            <x v="8"/>
            <x v="59"/>
            <x v="70"/>
            <x v="88"/>
            <x v="105"/>
            <x v="117"/>
          </reference>
          <reference field="7" count="1" selected="0">
            <x v="26"/>
          </reference>
          <reference field="9" count="1" selected="0">
            <x v="3"/>
          </reference>
        </references>
      </pivotArea>
    </format>
    <format dxfId="1141">
      <pivotArea dataOnly="0" labelOnly="1" fieldPosition="0">
        <references count="4">
          <reference field="1" count="1" selected="0">
            <x v="0"/>
          </reference>
          <reference field="4" count="19">
            <x v="7"/>
            <x v="15"/>
            <x v="17"/>
            <x v="21"/>
            <x v="25"/>
            <x v="37"/>
            <x v="45"/>
            <x v="47"/>
            <x v="48"/>
            <x v="52"/>
            <x v="63"/>
            <x v="68"/>
            <x v="76"/>
            <x v="79"/>
            <x v="96"/>
            <x v="101"/>
            <x v="102"/>
            <x v="107"/>
            <x v="116"/>
          </reference>
          <reference field="7" count="1" selected="0">
            <x v="29"/>
          </reference>
          <reference field="9" count="1" selected="0">
            <x v="3"/>
          </reference>
        </references>
      </pivotArea>
    </format>
    <format dxfId="1140">
      <pivotArea dataOnly="0" labelOnly="1" fieldPosition="0">
        <references count="4">
          <reference field="1" count="1" selected="0">
            <x v="1"/>
          </reference>
          <reference field="4" count="7">
            <x v="2"/>
            <x v="8"/>
            <x v="24"/>
            <x v="31"/>
            <x v="44"/>
            <x v="105"/>
            <x v="117"/>
          </reference>
          <reference field="7" count="1" selected="0">
            <x v="29"/>
          </reference>
          <reference field="9" count="1" selected="0">
            <x v="3"/>
          </reference>
        </references>
      </pivotArea>
    </format>
    <format dxfId="1139">
      <pivotArea dataOnly="0" labelOnly="1" fieldPosition="0">
        <references count="4">
          <reference field="1" count="1" selected="0">
            <x v="0"/>
          </reference>
          <reference field="4" count="26">
            <x v="7"/>
            <x v="15"/>
            <x v="17"/>
            <x v="21"/>
            <x v="25"/>
            <x v="28"/>
            <x v="34"/>
            <x v="37"/>
            <x v="42"/>
            <x v="43"/>
            <x v="45"/>
            <x v="47"/>
            <x v="48"/>
            <x v="52"/>
            <x v="60"/>
            <x v="63"/>
            <x v="68"/>
            <x v="76"/>
            <x v="78"/>
            <x v="79"/>
            <x v="83"/>
            <x v="96"/>
            <x v="101"/>
            <x v="102"/>
            <x v="107"/>
            <x v="116"/>
          </reference>
          <reference field="7" count="1" selected="0">
            <x v="63"/>
          </reference>
          <reference field="9" count="1" selected="0">
            <x v="4"/>
          </reference>
        </references>
      </pivotArea>
    </format>
    <format dxfId="1138">
      <pivotArea dataOnly="0" labelOnly="1" fieldPosition="0">
        <references count="4">
          <reference field="1" count="1" selected="0">
            <x v="1"/>
          </reference>
          <reference field="4" count="50">
            <x v="0"/>
            <x v="1"/>
            <x v="2"/>
            <x v="3"/>
            <x v="8"/>
            <x v="9"/>
            <x v="12"/>
            <x v="14"/>
            <x v="18"/>
            <x v="20"/>
            <x v="23"/>
            <x v="24"/>
            <x v="26"/>
            <x v="27"/>
            <x v="29"/>
            <x v="31"/>
            <x v="32"/>
            <x v="33"/>
            <x v="35"/>
            <x v="36"/>
            <x v="38"/>
            <x v="40"/>
            <x v="41"/>
            <x v="44"/>
            <x v="46"/>
            <x v="49"/>
            <x v="50"/>
            <x v="51"/>
            <x v="53"/>
            <x v="54"/>
            <x v="55"/>
            <x v="57"/>
            <x v="58"/>
            <x v="59"/>
            <x v="61"/>
            <x v="62"/>
            <x v="64"/>
            <x v="65"/>
            <x v="66"/>
            <x v="67"/>
            <x v="70"/>
            <x v="71"/>
            <x v="73"/>
            <x v="77"/>
            <x v="80"/>
            <x v="82"/>
            <x v="84"/>
            <x v="85"/>
            <x v="87"/>
            <x v="88"/>
          </reference>
          <reference field="7" count="1" selected="0">
            <x v="63"/>
          </reference>
          <reference field="9" count="1" selected="0">
            <x v="4"/>
          </reference>
        </references>
      </pivotArea>
    </format>
    <format dxfId="1137">
      <pivotArea dataOnly="0" labelOnly="1" fieldPosition="0">
        <references count="4">
          <reference field="1" count="1" selected="0">
            <x v="1"/>
          </reference>
          <reference field="4" count="27">
            <x v="89"/>
            <x v="90"/>
            <x v="91"/>
            <x v="92"/>
            <x v="93"/>
            <x v="94"/>
            <x v="97"/>
            <x v="98"/>
            <x v="99"/>
            <x v="100"/>
            <x v="103"/>
            <x v="105"/>
            <x v="106"/>
            <x v="108"/>
            <x v="110"/>
            <x v="111"/>
            <x v="113"/>
            <x v="114"/>
            <x v="115"/>
            <x v="117"/>
            <x v="118"/>
            <x v="119"/>
            <x v="120"/>
            <x v="123"/>
            <x v="124"/>
            <x v="125"/>
            <x v="126"/>
          </reference>
          <reference field="7" count="1" selected="0">
            <x v="63"/>
          </reference>
          <reference field="9" count="1" selected="0">
            <x v="4"/>
          </reference>
        </references>
      </pivotArea>
    </format>
    <format dxfId="1136">
      <pivotArea dataOnly="0" labelOnly="1" fieldPosition="0">
        <references count="4">
          <reference field="1" count="1" selected="0">
            <x v="0"/>
          </reference>
          <reference field="4" count="12">
            <x v="7"/>
            <x v="15"/>
            <x v="17"/>
            <x v="37"/>
            <x v="43"/>
            <x v="48"/>
            <x v="68"/>
            <x v="78"/>
            <x v="79"/>
            <x v="96"/>
            <x v="101"/>
            <x v="116"/>
          </reference>
          <reference field="7" count="1" selected="0">
            <x v="79"/>
          </reference>
          <reference field="9" count="1" selected="0">
            <x v="4"/>
          </reference>
        </references>
      </pivotArea>
    </format>
    <format dxfId="1135">
      <pivotArea dataOnly="0" labelOnly="1" fieldPosition="0">
        <references count="4">
          <reference field="1" count="1" selected="0">
            <x v="1"/>
          </reference>
          <reference field="4" count="3">
            <x v="70"/>
            <x v="105"/>
            <x v="117"/>
          </reference>
          <reference field="7" count="1" selected="0">
            <x v="79"/>
          </reference>
          <reference field="9" count="1" selected="0">
            <x v="4"/>
          </reference>
        </references>
      </pivotArea>
    </format>
    <format dxfId="1134">
      <pivotArea dataOnly="0" labelOnly="1" fieldPosition="0">
        <references count="4">
          <reference field="1" count="1" selected="0">
            <x v="0"/>
          </reference>
          <reference field="4" count="13">
            <x v="7"/>
            <x v="15"/>
            <x v="17"/>
            <x v="37"/>
            <x v="48"/>
            <x v="52"/>
            <x v="63"/>
            <x v="68"/>
            <x v="76"/>
            <x v="96"/>
            <x v="101"/>
            <x v="102"/>
            <x v="116"/>
          </reference>
          <reference field="7" count="1" selected="0">
            <x v="72"/>
          </reference>
          <reference field="9" count="1" selected="0">
            <x v="5"/>
          </reference>
        </references>
      </pivotArea>
    </format>
    <format dxfId="1133">
      <pivotArea dataOnly="0" labelOnly="1" fieldPosition="0">
        <references count="4">
          <reference field="1" count="1" selected="0">
            <x v="1"/>
          </reference>
          <reference field="4" count="2">
            <x v="0"/>
            <x v="105"/>
          </reference>
          <reference field="7" count="1" selected="0">
            <x v="72"/>
          </reference>
          <reference field="9" count="1" selected="0">
            <x v="5"/>
          </reference>
        </references>
      </pivotArea>
    </format>
    <format dxfId="1132">
      <pivotArea dataOnly="0" labelOnly="1" fieldPosition="0">
        <references count="4">
          <reference field="1" count="1" selected="0">
            <x v="0"/>
          </reference>
          <reference field="4" count="4">
            <x v="7"/>
            <x v="28"/>
            <x v="48"/>
            <x v="102"/>
          </reference>
          <reference field="7" count="1" selected="0">
            <x v="12"/>
          </reference>
          <reference field="9" count="1" selected="0">
            <x v="6"/>
          </reference>
        </references>
      </pivotArea>
    </format>
    <format dxfId="1131">
      <pivotArea dataOnly="0" labelOnly="1" fieldPosition="0">
        <references count="4">
          <reference field="1" count="1" selected="0">
            <x v="1"/>
          </reference>
          <reference field="4" count="7">
            <x v="2"/>
            <x v="8"/>
            <x v="44"/>
            <x v="70"/>
            <x v="88"/>
            <x v="95"/>
            <x v="105"/>
          </reference>
          <reference field="7" count="1" selected="0">
            <x v="12"/>
          </reference>
          <reference field="9" count="1" selected="0">
            <x v="6"/>
          </reference>
        </references>
      </pivotArea>
    </format>
    <format dxfId="1130">
      <pivotArea dataOnly="0" labelOnly="1" fieldPosition="0">
        <references count="4">
          <reference field="1" count="1" selected="0">
            <x v="0"/>
          </reference>
          <reference field="4" count="1">
            <x v="5"/>
          </reference>
          <reference field="7" count="1" selected="0">
            <x v="15"/>
          </reference>
          <reference field="9" count="1" selected="0">
            <x v="6"/>
          </reference>
        </references>
      </pivotArea>
    </format>
    <format dxfId="1129">
      <pivotArea dataOnly="0" labelOnly="1" fieldPosition="0">
        <references count="4">
          <reference field="1" count="1" selected="0">
            <x v="1"/>
          </reference>
          <reference field="4" count="2">
            <x v="1"/>
            <x v="3"/>
          </reference>
          <reference field="7" count="1" selected="0">
            <x v="15"/>
          </reference>
          <reference field="9" count="1" selected="0">
            <x v="6"/>
          </reference>
        </references>
      </pivotArea>
    </format>
    <format dxfId="1128">
      <pivotArea dataOnly="0" labelOnly="1" fieldPosition="0">
        <references count="4">
          <reference field="1" count="1" selected="0">
            <x v="0"/>
          </reference>
          <reference field="4" count="11">
            <x v="7"/>
            <x v="15"/>
            <x v="34"/>
            <x v="48"/>
            <x v="52"/>
            <x v="60"/>
            <x v="68"/>
            <x v="96"/>
            <x v="101"/>
            <x v="102"/>
            <x v="116"/>
          </reference>
          <reference field="7" count="1" selected="0">
            <x v="25"/>
          </reference>
          <reference field="9" count="1" selected="0">
            <x v="6"/>
          </reference>
        </references>
      </pivotArea>
    </format>
    <format dxfId="1127">
      <pivotArea dataOnly="0" labelOnly="1" fieldPosition="0">
        <references count="4">
          <reference field="1" count="1" selected="0">
            <x v="1"/>
          </reference>
          <reference field="4" count="17">
            <x v="8"/>
            <x v="10"/>
            <x v="24"/>
            <x v="29"/>
            <x v="41"/>
            <x v="44"/>
            <x v="46"/>
            <x v="54"/>
            <x v="59"/>
            <x v="69"/>
            <x v="70"/>
            <x v="71"/>
            <x v="88"/>
            <x v="99"/>
            <x v="105"/>
            <x v="113"/>
            <x v="117"/>
          </reference>
          <reference field="7" count="1" selected="0">
            <x v="25"/>
          </reference>
          <reference field="9" count="1" selected="0">
            <x v="6"/>
          </reference>
        </references>
      </pivotArea>
    </format>
    <format dxfId="1126">
      <pivotArea dataOnly="0" labelOnly="1" fieldPosition="0">
        <references count="4">
          <reference field="1" count="1" selected="0">
            <x v="0"/>
          </reference>
          <reference field="4" count="17">
            <x v="7"/>
            <x v="15"/>
            <x v="25"/>
            <x v="28"/>
            <x v="34"/>
            <x v="37"/>
            <x v="47"/>
            <x v="48"/>
            <x v="52"/>
            <x v="60"/>
            <x v="63"/>
            <x v="68"/>
            <x v="78"/>
            <x v="96"/>
            <x v="101"/>
            <x v="102"/>
            <x v="116"/>
          </reference>
          <reference field="7" count="1" selected="0">
            <x v="30"/>
          </reference>
          <reference field="9" count="1" selected="0">
            <x v="6"/>
          </reference>
        </references>
      </pivotArea>
    </format>
    <format dxfId="1125">
      <pivotArea dataOnly="0" labelOnly="1" fieldPosition="0">
        <references count="4">
          <reference field="1" count="1" selected="0">
            <x v="1"/>
          </reference>
          <reference field="4" count="27">
            <x v="10"/>
            <x v="14"/>
            <x v="22"/>
            <x v="24"/>
            <x v="27"/>
            <x v="31"/>
            <x v="35"/>
            <x v="38"/>
            <x v="40"/>
            <x v="41"/>
            <x v="44"/>
            <x v="46"/>
            <x v="59"/>
            <x v="70"/>
            <x v="88"/>
            <x v="92"/>
            <x v="97"/>
            <x v="105"/>
            <x v="106"/>
            <x v="112"/>
            <x v="113"/>
            <x v="117"/>
            <x v="119"/>
            <x v="120"/>
            <x v="123"/>
            <x v="125"/>
            <x v="126"/>
          </reference>
          <reference field="7" count="1" selected="0">
            <x v="30"/>
          </reference>
          <reference field="9" count="1" selected="0">
            <x v="6"/>
          </reference>
        </references>
      </pivotArea>
    </format>
    <format dxfId="1124">
      <pivotArea dataOnly="0" labelOnly="1" fieldPosition="0">
        <references count="4">
          <reference field="1" count="1" selected="0">
            <x v="0"/>
          </reference>
          <reference field="4" count="8">
            <x v="7"/>
            <x v="15"/>
            <x v="48"/>
            <x v="52"/>
            <x v="78"/>
            <x v="96"/>
            <x v="101"/>
            <x v="102"/>
          </reference>
          <reference field="7" count="1" selected="0">
            <x v="42"/>
          </reference>
          <reference field="9" count="1" selected="0">
            <x v="6"/>
          </reference>
        </references>
      </pivotArea>
    </format>
    <format dxfId="1123">
      <pivotArea dataOnly="0" labelOnly="1" fieldPosition="0">
        <references count="4">
          <reference field="1" count="1" selected="0">
            <x v="1"/>
          </reference>
          <reference field="4" count="3">
            <x v="8"/>
            <x v="24"/>
            <x v="105"/>
          </reference>
          <reference field="7" count="1" selected="0">
            <x v="42"/>
          </reference>
          <reference field="9" count="1" selected="0">
            <x v="6"/>
          </reference>
        </references>
      </pivotArea>
    </format>
    <format dxfId="1122">
      <pivotArea dataOnly="0" labelOnly="1" fieldPosition="0">
        <references count="4">
          <reference field="1" count="1" selected="0">
            <x v="0"/>
          </reference>
          <reference field="4" count="4">
            <x v="7"/>
            <x v="48"/>
            <x v="101"/>
            <x v="116"/>
          </reference>
          <reference field="7" count="1" selected="0">
            <x v="43"/>
          </reference>
          <reference field="9" count="1" selected="0">
            <x v="6"/>
          </reference>
        </references>
      </pivotArea>
    </format>
    <format dxfId="1121">
      <pivotArea dataOnly="0" labelOnly="1" fieldPosition="0">
        <references count="4">
          <reference field="1" count="1" selected="0">
            <x v="1"/>
          </reference>
          <reference field="4" count="3">
            <x v="8"/>
            <x v="44"/>
            <x v="65"/>
          </reference>
          <reference field="7" count="1" selected="0">
            <x v="43"/>
          </reference>
          <reference field="9" count="1" selected="0">
            <x v="6"/>
          </reference>
        </references>
      </pivotArea>
    </format>
    <format dxfId="1120">
      <pivotArea dataOnly="0" labelOnly="1" fieldPosition="0">
        <references count="4">
          <reference field="1" count="1" selected="0">
            <x v="0"/>
          </reference>
          <reference field="4" count="7">
            <x v="5"/>
            <x v="7"/>
            <x v="48"/>
            <x v="60"/>
            <x v="78"/>
            <x v="101"/>
            <x v="102"/>
          </reference>
          <reference field="7" count="1" selected="0">
            <x v="44"/>
          </reference>
          <reference field="9" count="1" selected="0">
            <x v="6"/>
          </reference>
        </references>
      </pivotArea>
    </format>
    <format dxfId="1119">
      <pivotArea dataOnly="0" labelOnly="1" fieldPosition="0">
        <references count="4">
          <reference field="1" count="1" selected="0">
            <x v="1"/>
          </reference>
          <reference field="4" count="1">
            <x v="44"/>
          </reference>
          <reference field="7" count="1" selected="0">
            <x v="44"/>
          </reference>
          <reference field="9" count="1" selected="0">
            <x v="6"/>
          </reference>
        </references>
      </pivotArea>
    </format>
    <format dxfId="1118">
      <pivotArea dataOnly="0" labelOnly="1" fieldPosition="0">
        <references count="4">
          <reference field="1" count="1" selected="0">
            <x v="0"/>
          </reference>
          <reference field="4" count="14">
            <x v="7"/>
            <x v="15"/>
            <x v="21"/>
            <x v="37"/>
            <x v="48"/>
            <x v="52"/>
            <x v="60"/>
            <x v="68"/>
            <x v="76"/>
            <x v="78"/>
            <x v="101"/>
            <x v="102"/>
            <x v="107"/>
            <x v="116"/>
          </reference>
          <reference field="7" count="1" selected="0">
            <x v="45"/>
          </reference>
          <reference field="9" count="1" selected="0">
            <x v="6"/>
          </reference>
        </references>
      </pivotArea>
    </format>
    <format dxfId="1117">
      <pivotArea dataOnly="0" labelOnly="1" fieldPosition="0">
        <references count="4">
          <reference field="1" count="1" selected="0">
            <x v="1"/>
          </reference>
          <reference field="4" count="16">
            <x v="14"/>
            <x v="22"/>
            <x v="24"/>
            <x v="27"/>
            <x v="29"/>
            <x v="38"/>
            <x v="40"/>
            <x v="44"/>
            <x v="46"/>
            <x v="67"/>
            <x v="70"/>
            <x v="88"/>
            <x v="105"/>
            <x v="106"/>
            <x v="113"/>
            <x v="126"/>
          </reference>
          <reference field="7" count="1" selected="0">
            <x v="45"/>
          </reference>
          <reference field="9" count="1" selected="0">
            <x v="6"/>
          </reference>
        </references>
      </pivotArea>
    </format>
    <format dxfId="1116">
      <pivotArea dataOnly="0" labelOnly="1" fieldPosition="0">
        <references count="4">
          <reference field="1" count="1" selected="0">
            <x v="0"/>
          </reference>
          <reference field="4" count="3">
            <x v="7"/>
            <x v="63"/>
            <x v="102"/>
          </reference>
          <reference field="7" count="1" selected="0">
            <x v="46"/>
          </reference>
          <reference field="9" count="1" selected="0">
            <x v="6"/>
          </reference>
        </references>
      </pivotArea>
    </format>
    <format dxfId="1115">
      <pivotArea dataOnly="0" labelOnly="1" fieldPosition="0">
        <references count="4">
          <reference field="1" count="1" selected="0">
            <x v="1"/>
          </reference>
          <reference field="4" count="3">
            <x v="44"/>
            <x v="70"/>
            <x v="105"/>
          </reference>
          <reference field="7" count="1" selected="0">
            <x v="46"/>
          </reference>
          <reference field="9" count="1" selected="0">
            <x v="6"/>
          </reference>
        </references>
      </pivotArea>
    </format>
    <format dxfId="1114">
      <pivotArea dataOnly="0" labelOnly="1" fieldPosition="0">
        <references count="4">
          <reference field="1" count="1" selected="0">
            <x v="0"/>
          </reference>
          <reference field="4" count="6">
            <x v="5"/>
            <x v="7"/>
            <x v="15"/>
            <x v="48"/>
            <x v="78"/>
            <x v="116"/>
          </reference>
          <reference field="7" count="1" selected="0">
            <x v="47"/>
          </reference>
          <reference field="9" count="1" selected="0">
            <x v="6"/>
          </reference>
        </references>
      </pivotArea>
    </format>
    <format dxfId="1113">
      <pivotArea dataOnly="0" labelOnly="1" fieldPosition="0">
        <references count="4">
          <reference field="1" count="1" selected="0">
            <x v="1"/>
          </reference>
          <reference field="4" count="4">
            <x v="24"/>
            <x v="44"/>
            <x v="70"/>
            <x v="105"/>
          </reference>
          <reference field="7" count="1" selected="0">
            <x v="47"/>
          </reference>
          <reference field="9" count="1" selected="0">
            <x v="6"/>
          </reference>
        </references>
      </pivotArea>
    </format>
    <format dxfId="1112">
      <pivotArea dataOnly="0" labelOnly="1" fieldPosition="0">
        <references count="4">
          <reference field="1" count="1" selected="0">
            <x v="0"/>
          </reference>
          <reference field="4" count="26">
            <x v="7"/>
            <x v="15"/>
            <x v="17"/>
            <x v="21"/>
            <x v="25"/>
            <x v="28"/>
            <x v="34"/>
            <x v="37"/>
            <x v="42"/>
            <x v="43"/>
            <x v="45"/>
            <x v="47"/>
            <x v="48"/>
            <x v="52"/>
            <x v="60"/>
            <x v="63"/>
            <x v="68"/>
            <x v="76"/>
            <x v="78"/>
            <x v="79"/>
            <x v="83"/>
            <x v="96"/>
            <x v="101"/>
            <x v="102"/>
            <x v="107"/>
            <x v="116"/>
          </reference>
          <reference field="7" count="1" selected="0">
            <x v="48"/>
          </reference>
          <reference field="9" count="1" selected="0">
            <x v="6"/>
          </reference>
        </references>
      </pivotArea>
    </format>
    <format dxfId="1111">
      <pivotArea dataOnly="0" labelOnly="1" fieldPosition="0">
        <references count="4">
          <reference field="1" count="1" selected="0">
            <x v="1"/>
          </reference>
          <reference field="4" count="50">
            <x v="6"/>
            <x v="8"/>
            <x v="10"/>
            <x v="12"/>
            <x v="13"/>
            <x v="14"/>
            <x v="16"/>
            <x v="20"/>
            <x v="23"/>
            <x v="24"/>
            <x v="26"/>
            <x v="27"/>
            <x v="29"/>
            <x v="30"/>
            <x v="31"/>
            <x v="33"/>
            <x v="35"/>
            <x v="38"/>
            <x v="39"/>
            <x v="40"/>
            <x v="41"/>
            <x v="44"/>
            <x v="46"/>
            <x v="50"/>
            <x v="54"/>
            <x v="55"/>
            <x v="62"/>
            <x v="67"/>
            <x v="69"/>
            <x v="70"/>
            <x v="71"/>
            <x v="72"/>
            <x v="74"/>
            <x v="75"/>
            <x v="77"/>
            <x v="81"/>
            <x v="82"/>
            <x v="84"/>
            <x v="85"/>
            <x v="88"/>
            <x v="89"/>
            <x v="92"/>
            <x v="94"/>
            <x v="97"/>
            <x v="98"/>
            <x v="99"/>
            <x v="103"/>
            <x v="104"/>
            <x v="105"/>
            <x v="106"/>
          </reference>
          <reference field="7" count="1" selected="0">
            <x v="48"/>
          </reference>
          <reference field="9" count="1" selected="0">
            <x v="6"/>
          </reference>
        </references>
      </pivotArea>
    </format>
    <format dxfId="1110">
      <pivotArea dataOnly="0" labelOnly="1" fieldPosition="0">
        <references count="4">
          <reference field="1" count="1" selected="0">
            <x v="1"/>
          </reference>
          <reference field="4" count="12">
            <x v="110"/>
            <x v="112"/>
            <x v="113"/>
            <x v="115"/>
            <x v="117"/>
            <x v="119"/>
            <x v="120"/>
            <x v="122"/>
            <x v="123"/>
            <x v="124"/>
            <x v="125"/>
            <x v="126"/>
          </reference>
          <reference field="7" count="1" selected="0">
            <x v="48"/>
          </reference>
          <reference field="9" count="1" selected="0">
            <x v="6"/>
          </reference>
        </references>
      </pivotArea>
    </format>
    <format dxfId="1109">
      <pivotArea dataOnly="0" labelOnly="1" fieldPosition="0">
        <references count="4">
          <reference field="1" count="1" selected="0">
            <x v="0"/>
          </reference>
          <reference field="4" count="8">
            <x v="7"/>
            <x v="17"/>
            <x v="28"/>
            <x v="37"/>
            <x v="48"/>
            <x v="63"/>
            <x v="96"/>
            <x v="102"/>
          </reference>
          <reference field="7" count="1" selected="0">
            <x v="49"/>
          </reference>
          <reference field="9" count="1" selected="0">
            <x v="6"/>
          </reference>
        </references>
      </pivotArea>
    </format>
    <format dxfId="1108">
      <pivotArea dataOnly="0" labelOnly="1" fieldPosition="0">
        <references count="4">
          <reference field="1" count="1" selected="0">
            <x v="1"/>
          </reference>
          <reference field="4" count="7">
            <x v="44"/>
            <x v="88"/>
            <x v="97"/>
            <x v="99"/>
            <x v="105"/>
            <x v="106"/>
            <x v="117"/>
          </reference>
          <reference field="7" count="1" selected="0">
            <x v="49"/>
          </reference>
          <reference field="9" count="1" selected="0">
            <x v="6"/>
          </reference>
        </references>
      </pivotArea>
    </format>
    <format dxfId="1107">
      <pivotArea dataOnly="0" labelOnly="1" fieldPosition="0">
        <references count="4">
          <reference field="1" count="1" selected="0">
            <x v="0"/>
          </reference>
          <reference field="4" count="9">
            <x v="5"/>
            <x v="7"/>
            <x v="34"/>
            <x v="37"/>
            <x v="47"/>
            <x v="48"/>
            <x v="78"/>
            <x v="102"/>
            <x v="116"/>
          </reference>
          <reference field="7" count="1" selected="0">
            <x v="50"/>
          </reference>
          <reference field="9" count="1" selected="0">
            <x v="6"/>
          </reference>
        </references>
      </pivotArea>
    </format>
    <format dxfId="1106">
      <pivotArea dataOnly="0" labelOnly="1" fieldPosition="0">
        <references count="4">
          <reference field="1" count="1" selected="0">
            <x v="0"/>
          </reference>
          <reference field="4" count="3">
            <x v="7"/>
            <x v="17"/>
            <x v="48"/>
          </reference>
          <reference field="7" count="1" selected="0">
            <x v="51"/>
          </reference>
          <reference field="9" count="1" selected="0">
            <x v="6"/>
          </reference>
        </references>
      </pivotArea>
    </format>
    <format dxfId="1105">
      <pivotArea dataOnly="0" labelOnly="1" fieldPosition="0">
        <references count="4">
          <reference field="1" count="1" selected="0">
            <x v="1"/>
          </reference>
          <reference field="4" count="3">
            <x v="35"/>
            <x v="44"/>
            <x v="105"/>
          </reference>
          <reference field="7" count="1" selected="0">
            <x v="51"/>
          </reference>
          <reference field="9" count="1" selected="0">
            <x v="6"/>
          </reference>
        </references>
      </pivotArea>
    </format>
    <format dxfId="1104">
      <pivotArea dataOnly="0" labelOnly="1" fieldPosition="0">
        <references count="4">
          <reference field="1" count="1" selected="0">
            <x v="0"/>
          </reference>
          <reference field="4" count="9">
            <x v="7"/>
            <x v="15"/>
            <x v="37"/>
            <x v="47"/>
            <x v="48"/>
            <x v="60"/>
            <x v="63"/>
            <x v="68"/>
            <x v="96"/>
          </reference>
          <reference field="7" count="1" selected="0">
            <x v="52"/>
          </reference>
          <reference field="9" count="1" selected="0">
            <x v="6"/>
          </reference>
        </references>
      </pivotArea>
    </format>
    <format dxfId="1103">
      <pivotArea dataOnly="0" labelOnly="1" fieldPosition="0">
        <references count="4">
          <reference field="1" count="1" selected="0">
            <x v="1"/>
          </reference>
          <reference field="4" count="9">
            <x v="8"/>
            <x v="14"/>
            <x v="20"/>
            <x v="24"/>
            <x v="44"/>
            <x v="70"/>
            <x v="88"/>
            <x v="105"/>
            <x v="117"/>
          </reference>
          <reference field="7" count="1" selected="0">
            <x v="52"/>
          </reference>
          <reference field="9" count="1" selected="0">
            <x v="6"/>
          </reference>
        </references>
      </pivotArea>
    </format>
    <format dxfId="1102">
      <pivotArea dataOnly="0" labelOnly="1" fieldPosition="0">
        <references count="4">
          <reference field="1" count="1" selected="0">
            <x v="0"/>
          </reference>
          <reference field="4" count="8">
            <x v="7"/>
            <x v="17"/>
            <x v="48"/>
            <x v="52"/>
            <x v="63"/>
            <x v="68"/>
            <x v="96"/>
            <x v="102"/>
          </reference>
          <reference field="7" count="1" selected="0">
            <x v="58"/>
          </reference>
          <reference field="9" count="1" selected="0">
            <x v="6"/>
          </reference>
        </references>
      </pivotArea>
    </format>
    <format dxfId="1101">
      <pivotArea dataOnly="0" labelOnly="1" fieldPosition="0">
        <references count="4">
          <reference field="1" count="1" selected="0">
            <x v="1"/>
          </reference>
          <reference field="4" count="5">
            <x v="0"/>
            <x v="1"/>
            <x v="2"/>
            <x v="105"/>
            <x v="117"/>
          </reference>
          <reference field="7" count="1" selected="0">
            <x v="58"/>
          </reference>
          <reference field="9" count="1" selected="0">
            <x v="6"/>
          </reference>
        </references>
      </pivotArea>
    </format>
    <format dxfId="1100">
      <pivotArea dataOnly="0" labelOnly="1" fieldPosition="0">
        <references count="4">
          <reference field="1" count="1" selected="0">
            <x v="0"/>
          </reference>
          <reference field="4" count="18">
            <x v="7"/>
            <x v="17"/>
            <x v="21"/>
            <x v="25"/>
            <x v="28"/>
            <x v="42"/>
            <x v="47"/>
            <x v="48"/>
            <x v="52"/>
            <x v="60"/>
            <x v="63"/>
            <x v="68"/>
            <x v="78"/>
            <x v="79"/>
            <x v="96"/>
            <x v="101"/>
            <x v="102"/>
            <x v="116"/>
          </reference>
          <reference field="7" count="1" selected="0">
            <x v="90"/>
          </reference>
          <reference field="9" count="1" selected="0">
            <x v="6"/>
          </reference>
        </references>
      </pivotArea>
    </format>
    <format dxfId="1099">
      <pivotArea dataOnly="0" labelOnly="1" fieldPosition="0">
        <references count="4">
          <reference field="1" count="1" selected="0">
            <x v="1"/>
          </reference>
          <reference field="4" count="13">
            <x v="1"/>
            <x v="2"/>
            <x v="4"/>
            <x v="8"/>
            <x v="14"/>
            <x v="20"/>
            <x v="24"/>
            <x v="27"/>
            <x v="44"/>
            <x v="88"/>
            <x v="92"/>
            <x v="105"/>
            <x v="117"/>
          </reference>
          <reference field="7" count="1" selected="0">
            <x v="90"/>
          </reference>
          <reference field="9" count="1" selected="0">
            <x v="6"/>
          </reference>
        </references>
      </pivotArea>
    </format>
    <format dxfId="1098">
      <pivotArea dataOnly="0" labelOnly="1" fieldPosition="0">
        <references count="4">
          <reference field="1" count="1" selected="0">
            <x v="0"/>
          </reference>
          <reference field="4" count="6">
            <x v="7"/>
            <x v="15"/>
            <x v="37"/>
            <x v="63"/>
            <x v="68"/>
            <x v="96"/>
          </reference>
          <reference field="7" count="1" selected="0">
            <x v="91"/>
          </reference>
          <reference field="9" count="1" selected="0">
            <x v="6"/>
          </reference>
        </references>
      </pivotArea>
    </format>
    <format dxfId="1097">
      <pivotArea dataOnly="0" labelOnly="1" fieldPosition="0">
        <references count="4">
          <reference field="1" count="1" selected="0">
            <x v="1"/>
          </reference>
          <reference field="4" count="11">
            <x v="14"/>
            <x v="24"/>
            <x v="27"/>
            <x v="29"/>
            <x v="38"/>
            <x v="44"/>
            <x v="67"/>
            <x v="70"/>
            <x v="88"/>
            <x v="105"/>
            <x v="117"/>
          </reference>
          <reference field="7" count="1" selected="0">
            <x v="91"/>
          </reference>
          <reference field="9" count="1" selected="0">
            <x v="6"/>
          </reference>
        </references>
      </pivotArea>
    </format>
    <format dxfId="1096">
      <pivotArea dataOnly="0" labelOnly="1" fieldPosition="0">
        <references count="4">
          <reference field="1" count="1" selected="0">
            <x v="0"/>
          </reference>
          <reference field="4" count="2">
            <x v="15"/>
            <x v="48"/>
          </reference>
          <reference field="7" count="1" selected="0">
            <x v="34"/>
          </reference>
          <reference field="9" count="1" selected="0">
            <x v="7"/>
          </reference>
        </references>
      </pivotArea>
    </format>
    <format dxfId="1095">
      <pivotArea dataOnly="0" labelOnly="1" fieldPosition="0">
        <references count="4">
          <reference field="1" count="1" selected="0">
            <x v="1"/>
          </reference>
          <reference field="4" count="1">
            <x v="117"/>
          </reference>
          <reference field="7" count="1" selected="0">
            <x v="34"/>
          </reference>
          <reference field="9" count="1" selected="0">
            <x v="7"/>
          </reference>
        </references>
      </pivotArea>
    </format>
    <format dxfId="1094">
      <pivotArea dataOnly="0" labelOnly="1" fieldPosition="0">
        <references count="4">
          <reference field="1" count="1" selected="0">
            <x v="0"/>
          </reference>
          <reference field="4" count="1">
            <x v="48"/>
          </reference>
          <reference field="7" count="1" selected="0">
            <x v="84"/>
          </reference>
          <reference field="9" count="1" selected="0">
            <x v="7"/>
          </reference>
        </references>
      </pivotArea>
    </format>
    <format dxfId="1093">
      <pivotArea dataOnly="0" labelOnly="1" fieldPosition="0">
        <references count="4">
          <reference field="1" count="1" selected="0">
            <x v="1"/>
          </reference>
          <reference field="4" count="1">
            <x v="44"/>
          </reference>
          <reference field="7" count="1" selected="0">
            <x v="84"/>
          </reference>
          <reference field="9" count="1" selected="0">
            <x v="7"/>
          </reference>
        </references>
      </pivotArea>
    </format>
    <format dxfId="1092">
      <pivotArea dataOnly="0" labelOnly="1" fieldPosition="0">
        <references count="4">
          <reference field="1" count="1" selected="0">
            <x v="0"/>
          </reference>
          <reference field="4" count="8">
            <x v="7"/>
            <x v="21"/>
            <x v="25"/>
            <x v="37"/>
            <x v="48"/>
            <x v="96"/>
            <x v="101"/>
            <x v="107"/>
          </reference>
          <reference field="7" count="1" selected="0">
            <x v="0"/>
          </reference>
          <reference field="9" count="1" selected="0">
            <x v="8"/>
          </reference>
        </references>
      </pivotArea>
    </format>
    <format dxfId="1091">
      <pivotArea dataOnly="0" labelOnly="1" fieldPosition="0">
        <references count="4">
          <reference field="1" count="1" selected="0">
            <x v="1"/>
          </reference>
          <reference field="4" count="13">
            <x v="3"/>
            <x v="20"/>
            <x v="24"/>
            <x v="27"/>
            <x v="31"/>
            <x v="44"/>
            <x v="64"/>
            <x v="70"/>
            <x v="82"/>
            <x v="92"/>
            <x v="106"/>
            <x v="117"/>
            <x v="120"/>
          </reference>
          <reference field="7" count="1" selected="0">
            <x v="0"/>
          </reference>
          <reference field="9" count="1" selected="0">
            <x v="8"/>
          </reference>
        </references>
      </pivotArea>
    </format>
    <format dxfId="1090">
      <pivotArea dataOnly="0" labelOnly="1" fieldPosition="0">
        <references count="4">
          <reference field="1" count="1" selected="0">
            <x v="1"/>
          </reference>
          <reference field="4" count="1">
            <x v="44"/>
          </reference>
          <reference field="7" count="1" selected="0">
            <x v="1"/>
          </reference>
          <reference field="9" count="1" selected="0">
            <x v="8"/>
          </reference>
        </references>
      </pivotArea>
    </format>
    <format dxfId="1089">
      <pivotArea dataOnly="0" labelOnly="1" fieldPosition="0">
        <references count="4">
          <reference field="1" count="1" selected="0">
            <x v="0"/>
          </reference>
          <reference field="4" count="8">
            <x v="7"/>
            <x v="15"/>
            <x v="17"/>
            <x v="37"/>
            <x v="47"/>
            <x v="48"/>
            <x v="79"/>
            <x v="96"/>
          </reference>
          <reference field="7" count="1" selected="0">
            <x v="2"/>
          </reference>
          <reference field="9" count="1" selected="0">
            <x v="8"/>
          </reference>
        </references>
      </pivotArea>
    </format>
    <format dxfId="1088">
      <pivotArea dataOnly="0" labelOnly="1" fieldPosition="0">
        <references count="4">
          <reference field="1" count="1" selected="0">
            <x v="1"/>
          </reference>
          <reference field="4" count="8">
            <x v="20"/>
            <x v="27"/>
            <x v="44"/>
            <x v="70"/>
            <x v="88"/>
            <x v="92"/>
            <x v="105"/>
            <x v="117"/>
          </reference>
          <reference field="7" count="1" selected="0">
            <x v="2"/>
          </reference>
          <reference field="9" count="1" selected="0">
            <x v="8"/>
          </reference>
        </references>
      </pivotArea>
    </format>
    <format dxfId="1087">
      <pivotArea dataOnly="0" labelOnly="1" fieldPosition="0">
        <references count="4">
          <reference field="1" count="1" selected="0">
            <x v="0"/>
          </reference>
          <reference field="4" count="12">
            <x v="7"/>
            <x v="15"/>
            <x v="17"/>
            <x v="25"/>
            <x v="37"/>
            <x v="42"/>
            <x v="45"/>
            <x v="48"/>
            <x v="78"/>
            <x v="96"/>
            <x v="101"/>
            <x v="116"/>
          </reference>
          <reference field="7" count="1" selected="0">
            <x v="3"/>
          </reference>
          <reference field="9" count="1" selected="0">
            <x v="8"/>
          </reference>
        </references>
      </pivotArea>
    </format>
    <format dxfId="1086">
      <pivotArea dataOnly="0" labelOnly="1" fieldPosition="0">
        <references count="4">
          <reference field="1" count="1" selected="0">
            <x v="1"/>
          </reference>
          <reference field="4" count="13">
            <x v="19"/>
            <x v="41"/>
            <x v="44"/>
            <x v="46"/>
            <x v="59"/>
            <x v="70"/>
            <x v="88"/>
            <x v="103"/>
            <x v="105"/>
            <x v="106"/>
            <x v="110"/>
            <x v="113"/>
            <x v="117"/>
          </reference>
          <reference field="7" count="1" selected="0">
            <x v="3"/>
          </reference>
          <reference field="9" count="1" selected="0">
            <x v="8"/>
          </reference>
        </references>
      </pivotArea>
    </format>
    <format dxfId="1085">
      <pivotArea dataOnly="0" labelOnly="1" fieldPosition="0">
        <references count="4">
          <reference field="1" count="1" selected="0">
            <x v="0"/>
          </reference>
          <reference field="4" count="4">
            <x v="7"/>
            <x v="48"/>
            <x v="63"/>
            <x v="68"/>
          </reference>
          <reference field="7" count="1" selected="0">
            <x v="4"/>
          </reference>
          <reference field="9" count="1" selected="0">
            <x v="8"/>
          </reference>
        </references>
      </pivotArea>
    </format>
    <format dxfId="1084">
      <pivotArea dataOnly="0" labelOnly="1" fieldPosition="0">
        <references count="4">
          <reference field="1" count="1" selected="0">
            <x v="0"/>
          </reference>
          <reference field="4" count="2">
            <x v="7"/>
            <x v="48"/>
          </reference>
          <reference field="7" count="1" selected="0">
            <x v="5"/>
          </reference>
          <reference field="9" count="1" selected="0">
            <x v="8"/>
          </reference>
        </references>
      </pivotArea>
    </format>
    <format dxfId="1083">
      <pivotArea dataOnly="0" labelOnly="1" fieldPosition="0">
        <references count="4">
          <reference field="1" count="1" selected="0">
            <x v="0"/>
          </reference>
          <reference field="4" count="1">
            <x v="5"/>
          </reference>
          <reference field="7" count="1" selected="0">
            <x v="6"/>
          </reference>
          <reference field="9" count="1" selected="0">
            <x v="8"/>
          </reference>
        </references>
      </pivotArea>
    </format>
    <format dxfId="1082">
      <pivotArea dataOnly="0" labelOnly="1" fieldPosition="0">
        <references count="4">
          <reference field="1" count="1" selected="0">
            <x v="1"/>
          </reference>
          <reference field="4" count="1">
            <x v="44"/>
          </reference>
          <reference field="7" count="1" selected="0">
            <x v="6"/>
          </reference>
          <reference field="9" count="1" selected="0">
            <x v="8"/>
          </reference>
        </references>
      </pivotArea>
    </format>
    <format dxfId="1081">
      <pivotArea dataOnly="0" labelOnly="1" fieldPosition="0">
        <references count="4">
          <reference field="1" count="1" selected="0">
            <x v="0"/>
          </reference>
          <reference field="4" count="1">
            <x v="5"/>
          </reference>
          <reference field="7" count="1" selected="0">
            <x v="14"/>
          </reference>
          <reference field="9" count="1" selected="0">
            <x v="8"/>
          </reference>
        </references>
      </pivotArea>
    </format>
    <format dxfId="1080">
      <pivotArea dataOnly="0" labelOnly="1" fieldPosition="0">
        <references count="4">
          <reference field="1" count="1" selected="0">
            <x v="1"/>
          </reference>
          <reference field="4" count="5">
            <x v="1"/>
            <x v="2"/>
            <x v="27"/>
            <x v="44"/>
            <x v="70"/>
          </reference>
          <reference field="7" count="1" selected="0">
            <x v="14"/>
          </reference>
          <reference field="9" count="1" selected="0">
            <x v="8"/>
          </reference>
        </references>
      </pivotArea>
    </format>
    <format dxfId="1079">
      <pivotArea dataOnly="0" labelOnly="1" fieldPosition="0">
        <references count="4">
          <reference field="1" count="1" selected="0">
            <x v="0"/>
          </reference>
          <reference field="4" count="21">
            <x v="7"/>
            <x v="15"/>
            <x v="17"/>
            <x v="21"/>
            <x v="25"/>
            <x v="34"/>
            <x v="37"/>
            <x v="42"/>
            <x v="48"/>
            <x v="60"/>
            <x v="63"/>
            <x v="68"/>
            <x v="76"/>
            <x v="78"/>
            <x v="79"/>
            <x v="83"/>
            <x v="96"/>
            <x v="101"/>
            <x v="102"/>
            <x v="107"/>
            <x v="116"/>
          </reference>
          <reference field="7" count="1" selected="0">
            <x v="21"/>
          </reference>
          <reference field="9" count="1" selected="0">
            <x v="8"/>
          </reference>
        </references>
      </pivotArea>
    </format>
    <format dxfId="1078">
      <pivotArea dataOnly="0" labelOnly="1" fieldPosition="0">
        <references count="4">
          <reference field="1" count="1" selected="0">
            <x v="1"/>
          </reference>
          <reference field="4" count="10">
            <x v="18"/>
            <x v="24"/>
            <x v="27"/>
            <x v="31"/>
            <x v="33"/>
            <x v="41"/>
            <x v="62"/>
            <x v="70"/>
            <x v="117"/>
            <x v="120"/>
          </reference>
          <reference field="7" count="1" selected="0">
            <x v="21"/>
          </reference>
          <reference field="9" count="1" selected="0">
            <x v="8"/>
          </reference>
        </references>
      </pivotArea>
    </format>
    <format dxfId="1077">
      <pivotArea dataOnly="0" labelOnly="1" fieldPosition="0">
        <references count="4">
          <reference field="1" count="1" selected="0">
            <x v="0"/>
          </reference>
          <reference field="4" count="1">
            <x v="7"/>
          </reference>
          <reference field="7" count="1" selected="0">
            <x v="22"/>
          </reference>
          <reference field="9" count="1" selected="0">
            <x v="8"/>
          </reference>
        </references>
      </pivotArea>
    </format>
    <format dxfId="1076">
      <pivotArea dataOnly="0" labelOnly="1" fieldPosition="0">
        <references count="4">
          <reference field="1" count="1" selected="0">
            <x v="1"/>
          </reference>
          <reference field="4" count="2">
            <x v="31"/>
            <x v="70"/>
          </reference>
          <reference field="7" count="1" selected="0">
            <x v="22"/>
          </reference>
          <reference field="9" count="1" selected="0">
            <x v="8"/>
          </reference>
        </references>
      </pivotArea>
    </format>
    <format dxfId="1075">
      <pivotArea dataOnly="0" labelOnly="1" fieldPosition="0">
        <references count="4">
          <reference field="1" count="1" selected="0">
            <x v="0"/>
          </reference>
          <reference field="4" count="9">
            <x v="7"/>
            <x v="15"/>
            <x v="17"/>
            <x v="37"/>
            <x v="48"/>
            <x v="68"/>
            <x v="96"/>
            <x v="101"/>
            <x v="116"/>
          </reference>
          <reference field="7" count="1" selected="0">
            <x v="28"/>
          </reference>
          <reference field="9" count="1" selected="0">
            <x v="8"/>
          </reference>
        </references>
      </pivotArea>
    </format>
    <format dxfId="1074">
      <pivotArea dataOnly="0" labelOnly="1" fieldPosition="0">
        <references count="4">
          <reference field="1" count="1" selected="0">
            <x v="1"/>
          </reference>
          <reference field="4" count="4">
            <x v="2"/>
            <x v="8"/>
            <x v="24"/>
            <x v="70"/>
          </reference>
          <reference field="7" count="1" selected="0">
            <x v="28"/>
          </reference>
          <reference field="9" count="1" selected="0">
            <x v="8"/>
          </reference>
        </references>
      </pivotArea>
    </format>
    <format dxfId="1073">
      <pivotArea dataOnly="0" labelOnly="1" fieldPosition="0">
        <references count="4">
          <reference field="1" count="1" selected="0">
            <x v="0"/>
          </reference>
          <reference field="4" count="8">
            <x v="7"/>
            <x v="17"/>
            <x v="25"/>
            <x v="37"/>
            <x v="48"/>
            <x v="96"/>
            <x v="101"/>
            <x v="116"/>
          </reference>
          <reference field="7" count="1" selected="0">
            <x v="35"/>
          </reference>
          <reference field="9" count="1" selected="0">
            <x v="8"/>
          </reference>
        </references>
      </pivotArea>
    </format>
    <format dxfId="1072">
      <pivotArea dataOnly="0" labelOnly="1" fieldPosition="0">
        <references count="4">
          <reference field="1" count="1" selected="0">
            <x v="1"/>
          </reference>
          <reference field="4" count="11">
            <x v="20"/>
            <x v="24"/>
            <x v="27"/>
            <x v="29"/>
            <x v="31"/>
            <x v="44"/>
            <x v="70"/>
            <x v="88"/>
            <x v="105"/>
            <x v="117"/>
            <x v="120"/>
          </reference>
          <reference field="7" count="1" selected="0">
            <x v="35"/>
          </reference>
          <reference field="9" count="1" selected="0">
            <x v="8"/>
          </reference>
        </references>
      </pivotArea>
    </format>
    <format dxfId="1071">
      <pivotArea dataOnly="0" labelOnly="1" fieldPosition="0">
        <references count="4">
          <reference field="1" count="1" selected="0">
            <x v="0"/>
          </reference>
          <reference field="4" count="23">
            <x v="5"/>
            <x v="7"/>
            <x v="15"/>
            <x v="17"/>
            <x v="21"/>
            <x v="25"/>
            <x v="37"/>
            <x v="42"/>
            <x v="43"/>
            <x v="45"/>
            <x v="47"/>
            <x v="48"/>
            <x v="52"/>
            <x v="60"/>
            <x v="68"/>
            <x v="76"/>
            <x v="79"/>
            <x v="83"/>
            <x v="96"/>
            <x v="101"/>
            <x v="102"/>
            <x v="107"/>
            <x v="116"/>
          </reference>
          <reference field="7" count="1" selected="0">
            <x v="41"/>
          </reference>
          <reference field="9" count="1" selected="0">
            <x v="8"/>
          </reference>
        </references>
      </pivotArea>
    </format>
    <format dxfId="1070">
      <pivotArea dataOnly="0" labelOnly="1" fieldPosition="0">
        <references count="4">
          <reference field="1" count="1" selected="0">
            <x v="1"/>
          </reference>
          <reference field="4" count="14">
            <x v="0"/>
            <x v="1"/>
            <x v="2"/>
            <x v="3"/>
            <x v="4"/>
            <x v="14"/>
            <x v="20"/>
            <x v="24"/>
            <x v="27"/>
            <x v="31"/>
            <x v="44"/>
            <x v="70"/>
            <x v="88"/>
            <x v="94"/>
          </reference>
          <reference field="7" count="1" selected="0">
            <x v="41"/>
          </reference>
          <reference field="9" count="1" selected="0">
            <x v="8"/>
          </reference>
        </references>
      </pivotArea>
    </format>
    <format dxfId="1069">
      <pivotArea dataOnly="0" labelOnly="1" fieldPosition="0">
        <references count="4">
          <reference field="1" count="1" selected="0">
            <x v="0"/>
          </reference>
          <reference field="4" count="11">
            <x v="7"/>
            <x v="15"/>
            <x v="17"/>
            <x v="37"/>
            <x v="48"/>
            <x v="63"/>
            <x v="68"/>
            <x v="76"/>
            <x v="96"/>
            <x v="101"/>
            <x v="116"/>
          </reference>
          <reference field="7" count="1" selected="0">
            <x v="54"/>
          </reference>
          <reference field="9" count="1" selected="0">
            <x v="8"/>
          </reference>
        </references>
      </pivotArea>
    </format>
    <format dxfId="1068">
      <pivotArea dataOnly="0" labelOnly="1" fieldPosition="0">
        <references count="4">
          <reference field="1" count="1" selected="0">
            <x v="1"/>
          </reference>
          <reference field="4" count="11">
            <x v="24"/>
            <x v="29"/>
            <x v="44"/>
            <x v="56"/>
            <x v="88"/>
            <x v="92"/>
            <x v="99"/>
            <x v="105"/>
            <x v="106"/>
            <x v="108"/>
            <x v="117"/>
          </reference>
          <reference field="7" count="1" selected="0">
            <x v="54"/>
          </reference>
          <reference field="9" count="1" selected="0">
            <x v="8"/>
          </reference>
        </references>
      </pivotArea>
    </format>
    <format dxfId="1067">
      <pivotArea dataOnly="0" labelOnly="1" fieldPosition="0">
        <references count="4">
          <reference field="1" count="1" selected="0">
            <x v="0"/>
          </reference>
          <reference field="4" count="8">
            <x v="7"/>
            <x v="15"/>
            <x v="37"/>
            <x v="48"/>
            <x v="60"/>
            <x v="96"/>
            <x v="101"/>
            <x v="107"/>
          </reference>
          <reference field="7" count="1" selected="0">
            <x v="55"/>
          </reference>
          <reference field="9" count="1" selected="0">
            <x v="8"/>
          </reference>
        </references>
      </pivotArea>
    </format>
    <format dxfId="1066">
      <pivotArea dataOnly="0" labelOnly="1" fieldPosition="0">
        <references count="4">
          <reference field="1" count="1" selected="0">
            <x v="1"/>
          </reference>
          <reference field="4" count="8">
            <x v="27"/>
            <x v="44"/>
            <x v="70"/>
            <x v="88"/>
            <x v="105"/>
            <x v="113"/>
            <x v="117"/>
            <x v="119"/>
          </reference>
          <reference field="7" count="1" selected="0">
            <x v="55"/>
          </reference>
          <reference field="9" count="1" selected="0">
            <x v="8"/>
          </reference>
        </references>
      </pivotArea>
    </format>
    <format dxfId="1065">
      <pivotArea dataOnly="0" labelOnly="1" fieldPosition="0">
        <references count="4">
          <reference field="1" count="1" selected="0">
            <x v="0"/>
          </reference>
          <reference field="4" count="8">
            <x v="5"/>
            <x v="7"/>
            <x v="15"/>
            <x v="17"/>
            <x v="37"/>
            <x v="42"/>
            <x v="48"/>
            <x v="68"/>
          </reference>
          <reference field="7" count="1" selected="0">
            <x v="56"/>
          </reference>
          <reference field="9" count="1" selected="0">
            <x v="8"/>
          </reference>
        </references>
      </pivotArea>
    </format>
    <format dxfId="1064">
      <pivotArea dataOnly="0" labelOnly="1" fieldPosition="0">
        <references count="4">
          <reference field="1" count="1" selected="0">
            <x v="1"/>
          </reference>
          <reference field="4" count="10">
            <x v="31"/>
            <x v="44"/>
            <x v="70"/>
            <x v="88"/>
            <x v="92"/>
            <x v="105"/>
            <x v="108"/>
            <x v="113"/>
            <x v="117"/>
            <x v="120"/>
          </reference>
          <reference field="7" count="1" selected="0">
            <x v="56"/>
          </reference>
          <reference field="9" count="1" selected="0">
            <x v="8"/>
          </reference>
        </references>
      </pivotArea>
    </format>
    <format dxfId="1063">
      <pivotArea dataOnly="0" labelOnly="1" fieldPosition="0">
        <references count="4">
          <reference field="1" count="1" selected="0">
            <x v="0"/>
          </reference>
          <reference field="4" count="10">
            <x v="5"/>
            <x v="7"/>
            <x v="15"/>
            <x v="17"/>
            <x v="37"/>
            <x v="48"/>
            <x v="68"/>
            <x v="79"/>
            <x v="96"/>
            <x v="116"/>
          </reference>
          <reference field="7" count="1" selected="0">
            <x v="57"/>
          </reference>
          <reference field="9" count="1" selected="0">
            <x v="8"/>
          </reference>
        </references>
      </pivotArea>
    </format>
    <format dxfId="1062">
      <pivotArea dataOnly="0" labelOnly="1" fieldPosition="0">
        <references count="4">
          <reference field="1" count="1" selected="0">
            <x v="1"/>
          </reference>
          <reference field="4" count="11">
            <x v="1"/>
            <x v="2"/>
            <x v="3"/>
            <x v="24"/>
            <x v="70"/>
            <x v="88"/>
            <x v="92"/>
            <x v="105"/>
            <x v="108"/>
            <x v="117"/>
            <x v="120"/>
          </reference>
          <reference field="7" count="1" selected="0">
            <x v="57"/>
          </reference>
          <reference field="9" count="1" selected="0">
            <x v="8"/>
          </reference>
        </references>
      </pivotArea>
    </format>
    <format dxfId="1061">
      <pivotArea dataOnly="0" labelOnly="1" fieldPosition="0">
        <references count="4">
          <reference field="1" count="1" selected="0">
            <x v="0"/>
          </reference>
          <reference field="4" count="1">
            <x v="17"/>
          </reference>
          <reference field="7" count="1" selected="0">
            <x v="65"/>
          </reference>
          <reference field="9" count="1" selected="0">
            <x v="8"/>
          </reference>
        </references>
      </pivotArea>
    </format>
    <format dxfId="1060">
      <pivotArea dataOnly="0" labelOnly="1" fieldPosition="0">
        <references count="4">
          <reference field="1" count="1" selected="0">
            <x v="0"/>
          </reference>
          <reference field="4" count="3">
            <x v="7"/>
            <x v="17"/>
            <x v="96"/>
          </reference>
          <reference field="7" count="1" selected="0">
            <x v="66"/>
          </reference>
          <reference field="9" count="1" selected="0">
            <x v="8"/>
          </reference>
        </references>
      </pivotArea>
    </format>
    <format dxfId="1059">
      <pivotArea dataOnly="0" labelOnly="1" fieldPosition="0">
        <references count="4">
          <reference field="1" count="1" selected="0">
            <x v="1"/>
          </reference>
          <reference field="4" count="5">
            <x v="20"/>
            <x v="44"/>
            <x v="105"/>
            <x v="120"/>
            <x v="124"/>
          </reference>
          <reference field="7" count="1" selected="0">
            <x v="66"/>
          </reference>
          <reference field="9" count="1" selected="0">
            <x v="8"/>
          </reference>
        </references>
      </pivotArea>
    </format>
    <format dxfId="1058">
      <pivotArea dataOnly="0" labelOnly="1" fieldPosition="0">
        <references count="4">
          <reference field="1" count="1" selected="0">
            <x v="1"/>
          </reference>
          <reference field="4" count="1">
            <x v="8"/>
          </reference>
          <reference field="7" count="1" selected="0">
            <x v="31"/>
          </reference>
          <reference field="9" count="1" selected="0">
            <x v="9"/>
          </reference>
        </references>
      </pivotArea>
    </format>
    <format dxfId="1057">
      <pivotArea dataOnly="0" labelOnly="1" fieldPosition="0">
        <references count="4">
          <reference field="1" count="1" selected="0">
            <x v="0"/>
          </reference>
          <reference field="4" count="6">
            <x v="7"/>
            <x v="25"/>
            <x v="42"/>
            <x v="48"/>
            <x v="78"/>
            <x v="116"/>
          </reference>
          <reference field="7" count="1" selected="0">
            <x v="7"/>
          </reference>
          <reference field="9" count="1" selected="0">
            <x v="10"/>
          </reference>
        </references>
      </pivotArea>
    </format>
    <format dxfId="1056">
      <pivotArea dataOnly="0" labelOnly="1" fieldPosition="0">
        <references count="4">
          <reference field="1" count="1" selected="0">
            <x v="1"/>
          </reference>
          <reference field="4" count="1">
            <x v="94"/>
          </reference>
          <reference field="7" count="1" selected="0">
            <x v="7"/>
          </reference>
          <reference field="9" count="1" selected="0">
            <x v="10"/>
          </reference>
        </references>
      </pivotArea>
    </format>
    <format dxfId="1055">
      <pivotArea dataOnly="0" labelOnly="1" fieldPosition="0">
        <references count="4">
          <reference field="1" count="1" selected="0">
            <x v="0"/>
          </reference>
          <reference field="4" count="1">
            <x v="7"/>
          </reference>
          <reference field="7" count="1" selected="0">
            <x v="8"/>
          </reference>
          <reference field="9" count="1" selected="0">
            <x v="10"/>
          </reference>
        </references>
      </pivotArea>
    </format>
    <format dxfId="1054">
      <pivotArea dataOnly="0" labelOnly="1" fieldPosition="0">
        <references count="4">
          <reference field="1" count="1" selected="0">
            <x v="1"/>
          </reference>
          <reference field="4" count="3">
            <x v="44"/>
            <x v="88"/>
            <x v="105"/>
          </reference>
          <reference field="7" count="1" selected="0">
            <x v="8"/>
          </reference>
          <reference field="9" count="1" selected="0">
            <x v="10"/>
          </reference>
        </references>
      </pivotArea>
    </format>
    <format dxfId="1053">
      <pivotArea dataOnly="0" labelOnly="1" fieldPosition="0">
        <references count="4">
          <reference field="1" count="1" selected="0">
            <x v="1"/>
          </reference>
          <reference field="4" count="1">
            <x v="121"/>
          </reference>
          <reference field="7" count="1" selected="0">
            <x v="10"/>
          </reference>
          <reference field="9" count="1" selected="0">
            <x v="11"/>
          </reference>
        </references>
      </pivotArea>
    </format>
    <format dxfId="1052">
      <pivotArea dataOnly="0" labelOnly="1" fieldPosition="0">
        <references count="4">
          <reference field="1" count="1" selected="0">
            <x v="0"/>
          </reference>
          <reference field="4" count="10">
            <x v="7"/>
            <x v="15"/>
            <x v="17"/>
            <x v="37"/>
            <x v="47"/>
            <x v="48"/>
            <x v="68"/>
            <x v="78"/>
            <x v="101"/>
            <x v="116"/>
          </reference>
          <reference field="7" count="1" selected="0">
            <x v="11"/>
          </reference>
          <reference field="9" count="1" selected="0">
            <x v="11"/>
          </reference>
        </references>
      </pivotArea>
    </format>
    <format dxfId="1051">
      <pivotArea dataOnly="0" labelOnly="1" fieldPosition="0">
        <references count="4">
          <reference field="1" count="1" selected="0">
            <x v="1"/>
          </reference>
          <reference field="4" count="7">
            <x v="1"/>
            <x v="2"/>
            <x v="3"/>
            <x v="8"/>
            <x v="44"/>
            <x v="105"/>
            <x v="115"/>
          </reference>
          <reference field="7" count="1" selected="0">
            <x v="11"/>
          </reference>
          <reference field="9" count="1" selected="0">
            <x v="11"/>
          </reference>
        </references>
      </pivotArea>
    </format>
    <format dxfId="1050">
      <pivotArea dataOnly="0" labelOnly="1" fieldPosition="0">
        <references count="4">
          <reference field="1" count="1" selected="0">
            <x v="0"/>
          </reference>
          <reference field="4" count="10">
            <x v="5"/>
            <x v="7"/>
            <x v="17"/>
            <x v="25"/>
            <x v="47"/>
            <x v="48"/>
            <x v="68"/>
            <x v="96"/>
            <x v="101"/>
            <x v="116"/>
          </reference>
          <reference field="7" count="1" selected="0">
            <x v="16"/>
          </reference>
          <reference field="9" count="1" selected="0">
            <x v="11"/>
          </reference>
        </references>
      </pivotArea>
    </format>
    <format dxfId="1049">
      <pivotArea dataOnly="0" labelOnly="1" fieldPosition="0">
        <references count="4">
          <reference field="1" count="1" selected="0">
            <x v="1"/>
          </reference>
          <reference field="4" count="5">
            <x v="12"/>
            <x v="14"/>
            <x v="44"/>
            <x v="88"/>
            <x v="105"/>
          </reference>
          <reference field="7" count="1" selected="0">
            <x v="16"/>
          </reference>
          <reference field="9" count="1" selected="0">
            <x v="11"/>
          </reference>
        </references>
      </pivotArea>
    </format>
    <format dxfId="1048">
      <pivotArea dataOnly="0" labelOnly="1" fieldPosition="0">
        <references count="4">
          <reference field="1" count="1" selected="0">
            <x v="0"/>
          </reference>
          <reference field="4" count="1">
            <x v="107"/>
          </reference>
          <reference field="7" count="1" selected="0">
            <x v="78"/>
          </reference>
          <reference field="9" count="1" selected="0">
            <x v="12"/>
          </reference>
        </references>
      </pivotArea>
    </format>
    <format dxfId="1047">
      <pivotArea dataOnly="0" labelOnly="1" fieldPosition="0">
        <references count="4">
          <reference field="1" count="1" selected="0">
            <x v="1"/>
          </reference>
          <reference field="4" count="6">
            <x v="11"/>
            <x v="35"/>
            <x v="44"/>
            <x v="84"/>
            <x v="86"/>
            <x v="109"/>
          </reference>
          <reference field="7" count="1" selected="0">
            <x v="78"/>
          </reference>
          <reference field="9" count="1" selected="0">
            <x v="12"/>
          </reference>
        </references>
      </pivotArea>
    </format>
    <format dxfId="1046">
      <pivotArea dataOnly="0" labelOnly="1" fieldPosition="0">
        <references count="4">
          <reference field="1" count="1" selected="0">
            <x v="0"/>
          </reference>
          <reference field="4" count="4">
            <x v="37"/>
            <x v="47"/>
            <x v="63"/>
            <x v="68"/>
          </reference>
          <reference field="7" count="1" selected="0">
            <x v="17"/>
          </reference>
          <reference field="9" count="1" selected="0">
            <x v="13"/>
          </reference>
        </references>
      </pivotArea>
    </format>
    <format dxfId="1045">
      <pivotArea dataOnly="0" labelOnly="1" fieldPosition="0">
        <references count="4">
          <reference field="1" count="1" selected="0">
            <x v="1"/>
          </reference>
          <reference field="4" count="1">
            <x v="105"/>
          </reference>
          <reference field="7" count="1" selected="0">
            <x v="17"/>
          </reference>
          <reference field="9" count="1" selected="0">
            <x v="13"/>
          </reference>
        </references>
      </pivotArea>
    </format>
    <format dxfId="1044">
      <pivotArea dataOnly="0" labelOnly="1" fieldPosition="0">
        <references count="4">
          <reference field="1" count="1" selected="0">
            <x v="0"/>
          </reference>
          <reference field="4" count="2">
            <x v="48"/>
            <x v="96"/>
          </reference>
          <reference field="7" count="1" selected="0">
            <x v="18"/>
          </reference>
          <reference field="9" count="1" selected="0">
            <x v="13"/>
          </reference>
        </references>
      </pivotArea>
    </format>
    <format dxfId="1043">
      <pivotArea dataOnly="0" labelOnly="1" fieldPosition="0">
        <references count="4">
          <reference field="1" count="1" selected="0">
            <x v="1"/>
          </reference>
          <reference field="4" count="1">
            <x v="105"/>
          </reference>
          <reference field="7" count="1" selected="0">
            <x v="18"/>
          </reference>
          <reference field="9" count="1" selected="0">
            <x v="13"/>
          </reference>
        </references>
      </pivotArea>
    </format>
    <format dxfId="1042">
      <pivotArea dataOnly="0" labelOnly="1" fieldPosition="0">
        <references count="4">
          <reference field="1" count="1" selected="0">
            <x v="0"/>
          </reference>
          <reference field="4" count="6">
            <x v="7"/>
            <x v="15"/>
            <x v="48"/>
            <x v="96"/>
            <x v="101"/>
            <x v="102"/>
          </reference>
          <reference field="7" count="1" selected="0">
            <x v="23"/>
          </reference>
          <reference field="9" count="1" selected="0">
            <x v="13"/>
          </reference>
        </references>
      </pivotArea>
    </format>
    <format dxfId="1041">
      <pivotArea dataOnly="0" labelOnly="1" fieldPosition="0">
        <references count="4">
          <reference field="1" count="1" selected="0">
            <x v="0"/>
          </reference>
          <reference field="4" count="23">
            <x v="7"/>
            <x v="15"/>
            <x v="17"/>
            <x v="21"/>
            <x v="25"/>
            <x v="37"/>
            <x v="42"/>
            <x v="43"/>
            <x v="45"/>
            <x v="47"/>
            <x v="48"/>
            <x v="52"/>
            <x v="60"/>
            <x v="63"/>
            <x v="68"/>
            <x v="76"/>
            <x v="78"/>
            <x v="79"/>
            <x v="96"/>
            <x v="101"/>
            <x v="102"/>
            <x v="107"/>
            <x v="116"/>
          </reference>
          <reference field="7" count="1" selected="0">
            <x v="27"/>
          </reference>
          <reference field="9" count="1" selected="0">
            <x v="13"/>
          </reference>
        </references>
      </pivotArea>
    </format>
    <format dxfId="1040">
      <pivotArea dataOnly="0" labelOnly="1" fieldPosition="0">
        <references count="4">
          <reference field="1" count="1" selected="0">
            <x v="1"/>
          </reference>
          <reference field="4" count="9">
            <x v="2"/>
            <x v="3"/>
            <x v="20"/>
            <x v="24"/>
            <x v="84"/>
            <x v="92"/>
            <x v="105"/>
            <x v="108"/>
            <x v="117"/>
          </reference>
          <reference field="7" count="1" selected="0">
            <x v="27"/>
          </reference>
          <reference field="9" count="1" selected="0">
            <x v="13"/>
          </reference>
        </references>
      </pivotArea>
    </format>
    <format dxfId="1039">
      <pivotArea dataOnly="0" labelOnly="1" fieldPosition="0">
        <references count="4">
          <reference field="1" count="1" selected="0">
            <x v="0"/>
          </reference>
          <reference field="4" count="1">
            <x v="7"/>
          </reference>
          <reference field="7" count="1" selected="0">
            <x v="33"/>
          </reference>
          <reference field="9" count="1" selected="0">
            <x v="13"/>
          </reference>
        </references>
      </pivotArea>
    </format>
    <format dxfId="1038">
      <pivotArea dataOnly="0" labelOnly="1" fieldPosition="0">
        <references count="4">
          <reference field="1" count="1" selected="0">
            <x v="0"/>
          </reference>
          <reference field="4" count="9">
            <x v="7"/>
            <x v="17"/>
            <x v="45"/>
            <x v="48"/>
            <x v="52"/>
            <x v="68"/>
            <x v="96"/>
            <x v="102"/>
            <x v="116"/>
          </reference>
          <reference field="7" count="1" selected="0">
            <x v="36"/>
          </reference>
          <reference field="9" count="1" selected="0">
            <x v="13"/>
          </reference>
        </references>
      </pivotArea>
    </format>
    <format dxfId="1037">
      <pivotArea dataOnly="0" labelOnly="1" fieldPosition="0">
        <references count="4">
          <reference field="1" count="1" selected="0">
            <x v="1"/>
          </reference>
          <reference field="4" count="3">
            <x v="24"/>
            <x v="44"/>
            <x v="117"/>
          </reference>
          <reference field="7" count="1" selected="0">
            <x v="36"/>
          </reference>
          <reference field="9" count="1" selected="0">
            <x v="13"/>
          </reference>
        </references>
      </pivotArea>
    </format>
    <format dxfId="1036">
      <pivotArea dataOnly="0" labelOnly="1" fieldPosition="0">
        <references count="4">
          <reference field="1" count="1" selected="0">
            <x v="0"/>
          </reference>
          <reference field="4" count="1">
            <x v="48"/>
          </reference>
          <reference field="7" count="1" selected="0">
            <x v="38"/>
          </reference>
          <reference field="9" count="1" selected="0">
            <x v="13"/>
          </reference>
        </references>
      </pivotArea>
    </format>
    <format dxfId="1035">
      <pivotArea dataOnly="0" labelOnly="1" fieldPosition="0">
        <references count="4">
          <reference field="1" count="1" selected="0">
            <x v="0"/>
          </reference>
          <reference field="4" count="4">
            <x v="48"/>
            <x v="68"/>
            <x v="102"/>
            <x v="107"/>
          </reference>
          <reference field="7" count="1" selected="0">
            <x v="59"/>
          </reference>
          <reference field="9" count="1" selected="0">
            <x v="13"/>
          </reference>
        </references>
      </pivotArea>
    </format>
    <format dxfId="1034">
      <pivotArea dataOnly="0" labelOnly="1" fieldPosition="0">
        <references count="4">
          <reference field="1" count="1" selected="0">
            <x v="1"/>
          </reference>
          <reference field="4" count="1">
            <x v="117"/>
          </reference>
          <reference field="7" count="1" selected="0">
            <x v="59"/>
          </reference>
          <reference field="9" count="1" selected="0">
            <x v="13"/>
          </reference>
        </references>
      </pivotArea>
    </format>
    <format dxfId="1033">
      <pivotArea dataOnly="0" labelOnly="1" fieldPosition="0">
        <references count="4">
          <reference field="1" count="1" selected="0">
            <x v="0"/>
          </reference>
          <reference field="4" count="3">
            <x v="7"/>
            <x v="48"/>
            <x v="68"/>
          </reference>
          <reference field="7" count="1" selected="0">
            <x v="73"/>
          </reference>
          <reference field="9" count="1" selected="0">
            <x v="13"/>
          </reference>
        </references>
      </pivotArea>
    </format>
    <format dxfId="1032">
      <pivotArea dataOnly="0" labelOnly="1" fieldPosition="0">
        <references count="4">
          <reference field="1" count="1" selected="0">
            <x v="1"/>
          </reference>
          <reference field="4" count="1">
            <x v="105"/>
          </reference>
          <reference field="7" count="1" selected="0">
            <x v="73"/>
          </reference>
          <reference field="9" count="1" selected="0">
            <x v="13"/>
          </reference>
        </references>
      </pivotArea>
    </format>
    <format dxfId="1031">
      <pivotArea dataOnly="0" labelOnly="1" fieldPosition="0">
        <references count="4">
          <reference field="1" count="1" selected="0">
            <x v="0"/>
          </reference>
          <reference field="4" count="3">
            <x v="48"/>
            <x v="68"/>
            <x v="96"/>
          </reference>
          <reference field="7" count="1" selected="0">
            <x v="75"/>
          </reference>
          <reference field="9" count="1" selected="0">
            <x v="13"/>
          </reference>
        </references>
      </pivotArea>
    </format>
    <format dxfId="1030">
      <pivotArea dataOnly="0" labelOnly="1" fieldPosition="0">
        <references count="4">
          <reference field="1" count="1" selected="0">
            <x v="0"/>
          </reference>
          <reference field="4" count="3">
            <x v="5"/>
            <x v="48"/>
            <x v="102"/>
          </reference>
          <reference field="7" count="1" selected="0">
            <x v="82"/>
          </reference>
          <reference field="9" count="1" selected="0">
            <x v="13"/>
          </reference>
        </references>
      </pivotArea>
    </format>
    <format dxfId="1029">
      <pivotArea dataOnly="0" labelOnly="1" fieldPosition="0">
        <references count="4">
          <reference field="1" count="1" selected="0">
            <x v="1"/>
          </reference>
          <reference field="4" count="2">
            <x v="67"/>
            <x v="105"/>
          </reference>
          <reference field="7" count="1" selected="0">
            <x v="82"/>
          </reference>
          <reference field="9" count="1" selected="0">
            <x v="13"/>
          </reference>
        </references>
      </pivotArea>
    </format>
    <format dxfId="1028">
      <pivotArea dataOnly="0" labelOnly="1" fieldPosition="0">
        <references count="4">
          <reference field="1" count="1" selected="0">
            <x v="0"/>
          </reference>
          <reference field="4" count="1">
            <x v="96"/>
          </reference>
          <reference field="7" count="1" selected="0">
            <x v="83"/>
          </reference>
          <reference field="9" count="1" selected="0">
            <x v="13"/>
          </reference>
        </references>
      </pivotArea>
    </format>
    <format dxfId="1027">
      <pivotArea dataOnly="0" labelOnly="1" fieldPosition="0">
        <references count="4">
          <reference field="1" count="1" selected="0">
            <x v="0"/>
          </reference>
          <reference field="4" count="5">
            <x v="7"/>
            <x v="17"/>
            <x v="48"/>
            <x v="101"/>
            <x v="102"/>
          </reference>
          <reference field="7" count="1" selected="0">
            <x v="88"/>
          </reference>
          <reference field="9" count="1" selected="0">
            <x v="13"/>
          </reference>
        </references>
      </pivotArea>
    </format>
    <format dxfId="1026">
      <pivotArea dataOnly="0" labelOnly="1" fieldPosition="0">
        <references count="4">
          <reference field="1" count="1" selected="0">
            <x v="1"/>
          </reference>
          <reference field="4" count="3">
            <x v="84"/>
            <x v="117"/>
            <x v="123"/>
          </reference>
          <reference field="7" count="1" selected="0">
            <x v="88"/>
          </reference>
          <reference field="9" count="1" selected="0">
            <x v="13"/>
          </reference>
        </references>
      </pivotArea>
    </format>
    <format dxfId="1025">
      <pivotArea dataOnly="0" labelOnly="1" fieldPosition="0">
        <references count="4">
          <reference field="1" count="1" selected="0">
            <x v="0"/>
          </reference>
          <reference field="4" count="1">
            <x v="48"/>
          </reference>
          <reference field="7" count="1" selected="0">
            <x v="9"/>
          </reference>
          <reference field="9" count="1" selected="0">
            <x v="14"/>
          </reference>
        </references>
      </pivotArea>
    </format>
    <format dxfId="1024">
      <pivotArea dataOnly="0" labelOnly="1" fieldPosition="0">
        <references count="4">
          <reference field="1" count="1" selected="0">
            <x v="0"/>
          </reference>
          <reference field="4" count="2">
            <x v="48"/>
            <x v="102"/>
          </reference>
          <reference field="7" count="1" selected="0">
            <x v="40"/>
          </reference>
          <reference field="9" count="1" selected="0">
            <x v="14"/>
          </reference>
        </references>
      </pivotArea>
    </format>
    <format dxfId="1023">
      <pivotArea dataOnly="0" labelOnly="1" fieldPosition="0">
        <references count="4">
          <reference field="1" count="1" selected="0">
            <x v="1"/>
          </reference>
          <reference field="4" count="6">
            <x v="8"/>
            <x v="12"/>
            <x v="27"/>
            <x v="44"/>
            <x v="88"/>
            <x v="105"/>
          </reference>
          <reference field="7" count="1" selected="0">
            <x v="40"/>
          </reference>
          <reference field="9" count="1" selected="0">
            <x v="14"/>
          </reference>
        </references>
      </pivotArea>
    </format>
    <format dxfId="1022">
      <pivotArea dataOnly="0" labelOnly="1" fieldPosition="0">
        <references count="4">
          <reference field="1" count="1" selected="0">
            <x v="0"/>
          </reference>
          <reference field="4" count="2">
            <x v="47"/>
            <x v="116"/>
          </reference>
          <reference field="7" count="1" selected="0">
            <x v="67"/>
          </reference>
          <reference field="9" count="1" selected="0">
            <x v="14"/>
          </reference>
        </references>
      </pivotArea>
    </format>
    <format dxfId="1021">
      <pivotArea dataOnly="0" labelOnly="1" fieldPosition="0">
        <references count="4">
          <reference field="1" count="1" selected="0">
            <x v="0"/>
          </reference>
          <reference field="4" count="8">
            <x v="7"/>
            <x v="15"/>
            <x v="17"/>
            <x v="48"/>
            <x v="52"/>
            <x v="68"/>
            <x v="96"/>
            <x v="102"/>
          </reference>
          <reference field="7" count="1" selected="0">
            <x v="71"/>
          </reference>
          <reference field="9" count="1" selected="0">
            <x v="14"/>
          </reference>
        </references>
      </pivotArea>
    </format>
    <format dxfId="1020">
      <pivotArea dataOnly="0" labelOnly="1" fieldPosition="0">
        <references count="4">
          <reference field="1" count="1" selected="0">
            <x v="1"/>
          </reference>
          <reference field="4" count="4">
            <x v="8"/>
            <x v="44"/>
            <x v="67"/>
            <x v="105"/>
          </reference>
          <reference field="7" count="1" selected="0">
            <x v="71"/>
          </reference>
          <reference field="9" count="1" selected="0">
            <x v="14"/>
          </reference>
        </references>
      </pivotArea>
    </format>
    <format dxfId="1019">
      <pivotArea dataOnly="0" labelOnly="1" fieldPosition="0">
        <references count="4">
          <reference field="1" count="1" selected="0">
            <x v="0"/>
          </reference>
          <reference field="4" count="6">
            <x v="7"/>
            <x v="17"/>
            <x v="48"/>
            <x v="68"/>
            <x v="101"/>
            <x v="102"/>
          </reference>
          <reference field="7" count="1" selected="0">
            <x v="77"/>
          </reference>
          <reference field="9" count="1" selected="0">
            <x v="14"/>
          </reference>
        </references>
      </pivotArea>
    </format>
    <format dxfId="1018">
      <pivotArea dataOnly="0" labelOnly="1" fieldPosition="0">
        <references count="4">
          <reference field="1" count="1" selected="0">
            <x v="1"/>
          </reference>
          <reference field="4" count="8">
            <x v="8"/>
            <x v="14"/>
            <x v="27"/>
            <x v="44"/>
            <x v="59"/>
            <x v="88"/>
            <x v="105"/>
            <x v="117"/>
          </reference>
          <reference field="7" count="1" selected="0">
            <x v="77"/>
          </reference>
          <reference field="9" count="1" selected="0">
            <x v="14"/>
          </reference>
        </references>
      </pivotArea>
    </format>
    <format dxfId="1017">
      <pivotArea dataOnly="0" labelOnly="1" fieldPosition="0">
        <references count="4">
          <reference field="1" count="1" selected="0">
            <x v="0"/>
          </reference>
          <reference field="4" count="2">
            <x v="47"/>
            <x v="63"/>
          </reference>
          <reference field="7" count="1" selected="0">
            <x v="87"/>
          </reference>
          <reference field="9" count="1" selected="0">
            <x v="14"/>
          </reference>
        </references>
      </pivotArea>
    </format>
    <format dxfId="1016">
      <pivotArea dataOnly="0" labelOnly="1" fieldPosition="0">
        <references count="4">
          <reference field="1" count="1" selected="0">
            <x v="1"/>
          </reference>
          <reference field="4" count="1">
            <x v="117"/>
          </reference>
          <reference field="7" count="1" selected="0">
            <x v="87"/>
          </reference>
          <reference field="9" count="1" selected="0">
            <x v="14"/>
          </reference>
        </references>
      </pivotArea>
    </format>
    <format dxfId="1015">
      <pivotArea dataOnly="0" labelOnly="1" fieldPosition="0">
        <references count="4">
          <reference field="1" count="1" selected="0">
            <x v="0"/>
          </reference>
          <reference field="4" count="1">
            <x v="7"/>
          </reference>
          <reference field="7" count="1" selected="0">
            <x v="68"/>
          </reference>
          <reference field="9" count="1" selected="0">
            <x v="15"/>
          </reference>
        </references>
      </pivotArea>
    </format>
    <format dxfId="1014">
      <pivotArea dataOnly="0" labelOnly="1" fieldPosition="0">
        <references count="4">
          <reference field="1" count="1" selected="0">
            <x v="0"/>
          </reference>
          <reference field="4" count="1">
            <x v="5"/>
          </reference>
          <reference field="7" count="1" selected="0">
            <x v="32"/>
          </reference>
          <reference field="9" count="1" selected="0">
            <x v="16"/>
          </reference>
        </references>
      </pivotArea>
    </format>
    <format dxfId="1013">
      <pivotArea dataOnly="0" labelOnly="1" fieldPosition="0">
        <references count="4">
          <reference field="1" count="1" selected="0">
            <x v="1"/>
          </reference>
          <reference field="4" count="2">
            <x v="44"/>
            <x v="99"/>
          </reference>
          <reference field="7" count="1" selected="0">
            <x v="32"/>
          </reference>
          <reference field="9" count="1" selected="0">
            <x v="16"/>
          </reference>
        </references>
      </pivotArea>
    </format>
    <format dxfId="1012">
      <pivotArea dataOnly="0" labelOnly="1" fieldPosition="0">
        <references count="4">
          <reference field="1" count="1" selected="0">
            <x v="0"/>
          </reference>
          <reference field="4" count="9">
            <x v="17"/>
            <x v="21"/>
            <x v="25"/>
            <x v="48"/>
            <x v="60"/>
            <x v="63"/>
            <x v="68"/>
            <x v="76"/>
            <x v="101"/>
          </reference>
          <reference field="7" count="1" selected="0">
            <x v="70"/>
          </reference>
          <reference field="9" count="1" selected="0">
            <x v="17"/>
          </reference>
        </references>
      </pivotArea>
    </format>
    <format dxfId="1011">
      <pivotArea dataOnly="0" labelOnly="1" fieldPosition="0">
        <references count="4">
          <reference field="1" count="1" selected="0">
            <x v="1"/>
          </reference>
          <reference field="4" count="2">
            <x v="105"/>
            <x v="117"/>
          </reference>
          <reference field="7" count="1" selected="0">
            <x v="70"/>
          </reference>
          <reference field="9" count="1" selected="0">
            <x v="17"/>
          </reference>
        </references>
      </pivotArea>
    </format>
    <format dxfId="1010">
      <pivotArea dataOnly="0" labelOnly="1" fieldPosition="0">
        <references count="4">
          <reference field="1" count="1" selected="0">
            <x v="0"/>
          </reference>
          <reference field="4" count="9">
            <x v="15"/>
            <x v="17"/>
            <x v="48"/>
            <x v="52"/>
            <x v="63"/>
            <x v="68"/>
            <x v="78"/>
            <x v="96"/>
            <x v="102"/>
          </reference>
          <reference field="7" count="1" selected="0">
            <x v="85"/>
          </reference>
          <reference field="9" count="1" selected="0">
            <x v="17"/>
          </reference>
        </references>
      </pivotArea>
    </format>
    <format dxfId="1009">
      <pivotArea dataOnly="0" labelOnly="1" fieldPosition="0">
        <references count="4">
          <reference field="1" count="1" selected="0">
            <x v="1"/>
          </reference>
          <reference field="4" count="4">
            <x v="14"/>
            <x v="24"/>
            <x v="44"/>
            <x v="105"/>
          </reference>
          <reference field="7" count="1" selected="0">
            <x v="85"/>
          </reference>
          <reference field="9" count="1" selected="0">
            <x v="17"/>
          </reference>
        </references>
      </pivotArea>
    </format>
    <format dxfId="1008">
      <pivotArea dataOnly="0" labelOnly="1" fieldPosition="0">
        <references count="4">
          <reference field="1" count="1" selected="0">
            <x v="0"/>
          </reference>
          <reference field="4" count="5">
            <x v="7"/>
            <x v="17"/>
            <x v="37"/>
            <x v="48"/>
            <x v="68"/>
          </reference>
          <reference field="7" count="1" selected="0">
            <x v="13"/>
          </reference>
          <reference field="9" count="1" selected="0">
            <x v="18"/>
          </reference>
        </references>
      </pivotArea>
    </format>
    <format dxfId="1007">
      <pivotArea dataOnly="0" labelOnly="1" fieldPosition="0">
        <references count="4">
          <reference field="1" count="1" selected="0">
            <x v="1"/>
          </reference>
          <reference field="4" count="8">
            <x v="14"/>
            <x v="20"/>
            <x v="24"/>
            <x v="44"/>
            <x v="54"/>
            <x v="88"/>
            <x v="105"/>
            <x v="117"/>
          </reference>
          <reference field="7" count="1" selected="0">
            <x v="13"/>
          </reference>
          <reference field="9" count="1" selected="0">
            <x v="18"/>
          </reference>
        </references>
      </pivotArea>
    </format>
    <format dxfId="1006">
      <pivotArea dataOnly="0" labelOnly="1" fieldPosition="0">
        <references count="4">
          <reference field="1" count="1" selected="0">
            <x v="0"/>
          </reference>
          <reference field="4" count="2">
            <x v="7"/>
            <x v="96"/>
          </reference>
          <reference field="7" count="1" selected="0">
            <x v="37"/>
          </reference>
          <reference field="9" count="1" selected="0">
            <x v="18"/>
          </reference>
        </references>
      </pivotArea>
    </format>
    <format dxfId="1005">
      <pivotArea dataOnly="0" labelOnly="1" fieldPosition="0">
        <references count="4">
          <reference field="1" count="1" selected="0">
            <x v="1"/>
          </reference>
          <reference field="4" count="1">
            <x v="105"/>
          </reference>
          <reference field="7" count="1" selected="0">
            <x v="37"/>
          </reference>
          <reference field="9" count="1" selected="0">
            <x v="18"/>
          </reference>
        </references>
      </pivotArea>
    </format>
    <format dxfId="1004">
      <pivotArea dataOnly="0" labelOnly="1" fieldPosition="0">
        <references count="4">
          <reference field="1" count="1" selected="0">
            <x v="0"/>
          </reference>
          <reference field="4" count="3">
            <x v="48"/>
            <x v="68"/>
            <x v="102"/>
          </reference>
          <reference field="7" count="1" selected="0">
            <x v="39"/>
          </reference>
          <reference field="9" count="1" selected="0">
            <x v="18"/>
          </reference>
        </references>
      </pivotArea>
    </format>
    <format dxfId="1003">
      <pivotArea dataOnly="0" labelOnly="1" fieldPosition="0">
        <references count="4">
          <reference field="1" count="1" selected="0">
            <x v="1"/>
          </reference>
          <reference field="4" count="2">
            <x v="44"/>
            <x v="105"/>
          </reference>
          <reference field="7" count="1" selected="0">
            <x v="39"/>
          </reference>
          <reference field="9" count="1" selected="0">
            <x v="18"/>
          </reference>
        </references>
      </pivotArea>
    </format>
    <format dxfId="1002">
      <pivotArea dataOnly="0" labelOnly="1" fieldPosition="0">
        <references count="4">
          <reference field="1" count="1" selected="0">
            <x v="0"/>
          </reference>
          <reference field="4" count="12">
            <x v="7"/>
            <x v="15"/>
            <x v="17"/>
            <x v="28"/>
            <x v="47"/>
            <x v="48"/>
            <x v="68"/>
            <x v="78"/>
            <x v="96"/>
            <x v="101"/>
            <x v="102"/>
            <x v="107"/>
          </reference>
          <reference field="7" count="1" selected="0">
            <x v="53"/>
          </reference>
          <reference field="9" count="1" selected="0">
            <x v="19"/>
          </reference>
        </references>
      </pivotArea>
    </format>
    <format dxfId="1001">
      <pivotArea dataOnly="0" labelOnly="1" fieldPosition="0">
        <references count="4">
          <reference field="1" count="1" selected="0">
            <x v="1"/>
          </reference>
          <reference field="4" count="6">
            <x v="27"/>
            <x v="44"/>
            <x v="92"/>
            <x v="108"/>
            <x v="110"/>
            <x v="117"/>
          </reference>
          <reference field="7" count="1" selected="0">
            <x v="53"/>
          </reference>
          <reference field="9" count="1" selected="0">
            <x v="19"/>
          </reference>
        </references>
      </pivotArea>
    </format>
    <format dxfId="1000">
      <pivotArea dataOnly="0" labelOnly="1" fieldPosition="0">
        <references count="4">
          <reference field="1" count="1" selected="0">
            <x v="0"/>
          </reference>
          <reference field="4" count="16">
            <x v="7"/>
            <x v="15"/>
            <x v="17"/>
            <x v="28"/>
            <x v="37"/>
            <x v="47"/>
            <x v="48"/>
            <x v="52"/>
            <x v="60"/>
            <x v="63"/>
            <x v="68"/>
            <x v="79"/>
            <x v="96"/>
            <x v="101"/>
            <x v="102"/>
            <x v="116"/>
          </reference>
          <reference field="7" count="1" selected="0">
            <x v="60"/>
          </reference>
          <reference field="9" count="1" selected="0">
            <x v="20"/>
          </reference>
        </references>
      </pivotArea>
    </format>
    <format dxfId="999">
      <pivotArea dataOnly="0" labelOnly="1" fieldPosition="0">
        <references count="4">
          <reference field="1" count="1" selected="0">
            <x v="1"/>
          </reference>
          <reference field="4" count="19">
            <x v="8"/>
            <x v="10"/>
            <x v="14"/>
            <x v="20"/>
            <x v="24"/>
            <x v="26"/>
            <x v="27"/>
            <x v="31"/>
            <x v="41"/>
            <x v="44"/>
            <x v="46"/>
            <x v="59"/>
            <x v="61"/>
            <x v="67"/>
            <x v="70"/>
            <x v="94"/>
            <x v="105"/>
            <x v="113"/>
            <x v="117"/>
          </reference>
          <reference field="7" count="1" selected="0">
            <x v="60"/>
          </reference>
          <reference field="9" count="1" selected="0">
            <x v="20"/>
          </reference>
        </references>
      </pivotArea>
    </format>
    <format dxfId="998">
      <pivotArea dataOnly="0" labelOnly="1" fieldPosition="0">
        <references count="4">
          <reference field="1" count="1" selected="0">
            <x v="0"/>
          </reference>
          <reference field="4" count="11">
            <x v="7"/>
            <x v="17"/>
            <x v="25"/>
            <x v="42"/>
            <x v="45"/>
            <x v="48"/>
            <x v="63"/>
            <x v="79"/>
            <x v="96"/>
            <x v="101"/>
            <x v="107"/>
          </reference>
          <reference field="7" count="1" selected="0">
            <x v="61"/>
          </reference>
          <reference field="9" count="1" selected="0">
            <x v="20"/>
          </reference>
        </references>
      </pivotArea>
    </format>
    <format dxfId="997">
      <pivotArea dataOnly="0" labelOnly="1" fieldPosition="0">
        <references count="4">
          <reference field="1" count="1" selected="0">
            <x v="1"/>
          </reference>
          <reference field="4" count="11">
            <x v="8"/>
            <x v="14"/>
            <x v="24"/>
            <x v="27"/>
            <x v="31"/>
            <x v="54"/>
            <x v="59"/>
            <x v="70"/>
            <x v="90"/>
            <x v="105"/>
            <x v="117"/>
          </reference>
          <reference field="7" count="1" selected="0">
            <x v="61"/>
          </reference>
          <reference field="9" count="1" selected="0">
            <x v="20"/>
          </reference>
        </references>
      </pivotArea>
    </format>
    <format dxfId="996">
      <pivotArea dataOnly="0" labelOnly="1" fieldPosition="0">
        <references count="4">
          <reference field="1" count="1" selected="0">
            <x v="1"/>
          </reference>
          <reference field="4" count="1">
            <x v="105"/>
          </reference>
          <reference field="7" count="1" selected="0">
            <x v="62"/>
          </reference>
          <reference field="9" count="1" selected="0">
            <x v="20"/>
          </reference>
        </references>
      </pivotArea>
    </format>
    <format dxfId="995">
      <pivotArea dataOnly="0" labelOnly="1" fieldPosition="0">
        <references count="4">
          <reference field="1" count="1" selected="0">
            <x v="0"/>
          </reference>
          <reference field="4" count="1">
            <x v="48"/>
          </reference>
          <reference field="7" count="1" selected="0">
            <x v="19"/>
          </reference>
          <reference field="9" count="1" selected="0">
            <x v="21"/>
          </reference>
        </references>
      </pivotArea>
    </format>
    <format dxfId="994">
      <pivotArea dataOnly="0" labelOnly="1" fieldPosition="0">
        <references count="4">
          <reference field="1" count="1" selected="0">
            <x v="1"/>
          </reference>
          <reference field="4" count="1">
            <x v="41"/>
          </reference>
          <reference field="7" count="1" selected="0">
            <x v="19"/>
          </reference>
          <reference field="9" count="1" selected="0">
            <x v="21"/>
          </reference>
        </references>
      </pivotArea>
    </format>
    <format dxfId="993">
      <pivotArea dataOnly="0" labelOnly="1" fieldPosition="0">
        <references count="4">
          <reference field="1" count="1" selected="0">
            <x v="0"/>
          </reference>
          <reference field="4" count="10">
            <x v="7"/>
            <x v="15"/>
            <x v="17"/>
            <x v="48"/>
            <x v="63"/>
            <x v="68"/>
            <x v="79"/>
            <x v="96"/>
            <x v="102"/>
            <x v="116"/>
          </reference>
          <reference field="7" count="1" selected="0">
            <x v="80"/>
          </reference>
          <reference field="9" count="1" selected="0">
            <x v="22"/>
          </reference>
        </references>
      </pivotArea>
    </format>
    <format dxfId="992">
      <pivotArea dataOnly="0" labelOnly="1" fieldPosition="0">
        <references count="4">
          <reference field="1" count="1" selected="0">
            <x v="1"/>
          </reference>
          <reference field="4" count="15">
            <x v="1"/>
            <x v="2"/>
            <x v="3"/>
            <x v="4"/>
            <x v="12"/>
            <x v="14"/>
            <x v="20"/>
            <x v="24"/>
            <x v="26"/>
            <x v="29"/>
            <x v="35"/>
            <x v="44"/>
            <x v="88"/>
            <x v="105"/>
            <x v="117"/>
          </reference>
          <reference field="7" count="1" selected="0">
            <x v="80"/>
          </reference>
          <reference field="9" count="1" selected="0">
            <x v="22"/>
          </reference>
        </references>
      </pivotArea>
    </format>
    <format dxfId="991">
      <pivotArea dataOnly="0" labelOnly="1" fieldPosition="0">
        <references count="4">
          <reference field="1" count="1" selected="0">
            <x v="0"/>
          </reference>
          <reference field="4" count="4">
            <x v="25"/>
            <x v="48"/>
            <x v="83"/>
            <x v="116"/>
          </reference>
          <reference field="7" count="1" selected="0">
            <x v="97"/>
          </reference>
          <reference field="9" count="1" selected="0">
            <x v="22"/>
          </reference>
        </references>
      </pivotArea>
    </format>
    <format dxfId="990">
      <pivotArea dataOnly="0" labelOnly="1" fieldPosition="0">
        <references count="4">
          <reference field="1" count="1" selected="0">
            <x v="1"/>
          </reference>
          <reference field="4" count="11">
            <x v="2"/>
            <x v="8"/>
            <x v="12"/>
            <x v="14"/>
            <x v="41"/>
            <x v="44"/>
            <x v="59"/>
            <x v="84"/>
            <x v="88"/>
            <x v="108"/>
            <x v="123"/>
          </reference>
          <reference field="7" count="1" selected="0">
            <x v="97"/>
          </reference>
          <reference field="9" count="1" selected="0">
            <x v="22"/>
          </reference>
        </references>
      </pivotArea>
    </format>
    <format dxfId="989">
      <pivotArea dataOnly="0" labelOnly="1" fieldPosition="0">
        <references count="4">
          <reference field="1" count="1" selected="0">
            <x v="0"/>
          </reference>
          <reference field="4" count="10">
            <x v="7"/>
            <x v="15"/>
            <x v="17"/>
            <x v="48"/>
            <x v="63"/>
            <x v="68"/>
            <x v="79"/>
            <x v="96"/>
            <x v="102"/>
            <x v="116"/>
          </reference>
          <reference field="7" count="1" selected="0">
            <x v="98"/>
          </reference>
          <reference field="9" count="1" selected="0">
            <x v="22"/>
          </reference>
        </references>
      </pivotArea>
    </format>
    <format dxfId="988">
      <pivotArea dataOnly="0" labelOnly="1" fieldPosition="0">
        <references count="4">
          <reference field="1" count="1" selected="0">
            <x v="1"/>
          </reference>
          <reference field="4" count="18">
            <x v="1"/>
            <x v="2"/>
            <x v="3"/>
            <x v="4"/>
            <x v="12"/>
            <x v="14"/>
            <x v="20"/>
            <x v="24"/>
            <x v="26"/>
            <x v="27"/>
            <x v="29"/>
            <x v="35"/>
            <x v="38"/>
            <x v="44"/>
            <x v="70"/>
            <x v="88"/>
            <x v="105"/>
            <x v="117"/>
          </reference>
          <reference field="7" count="1" selected="0">
            <x v="98"/>
          </reference>
          <reference field="9" count="1" selected="0">
            <x v="22"/>
          </reference>
        </references>
      </pivotArea>
    </format>
    <format dxfId="987">
      <pivotArea dataOnly="0" labelOnly="1" fieldPosition="0">
        <references count="4">
          <reference field="1" count="1" selected="0">
            <x v="0"/>
          </reference>
          <reference field="4" count="10">
            <x v="7"/>
            <x v="17"/>
            <x v="25"/>
            <x v="47"/>
            <x v="48"/>
            <x v="63"/>
            <x v="78"/>
            <x v="96"/>
            <x v="101"/>
            <x v="102"/>
          </reference>
          <reference field="7" count="1" selected="0">
            <x v="64"/>
          </reference>
          <reference field="9" count="1" selected="0">
            <x v="23"/>
          </reference>
        </references>
      </pivotArea>
    </format>
    <format dxfId="986">
      <pivotArea dataOnly="0" labelOnly="1" fieldPosition="0">
        <references count="4">
          <reference field="1" count="1" selected="0">
            <x v="1"/>
          </reference>
          <reference field="4" count="11">
            <x v="8"/>
            <x v="14"/>
            <x v="24"/>
            <x v="27"/>
            <x v="44"/>
            <x v="88"/>
            <x v="94"/>
            <x v="105"/>
            <x v="106"/>
            <x v="117"/>
            <x v="120"/>
          </reference>
          <reference field="7" count="1" selected="0">
            <x v="64"/>
          </reference>
          <reference field="9" count="1" selected="0">
            <x v="23"/>
          </reference>
        </references>
      </pivotArea>
    </format>
    <format dxfId="985">
      <pivotArea dataOnly="0" labelOnly="1" fieldPosition="0">
        <references count="4">
          <reference field="1" count="1" selected="0">
            <x v="0"/>
          </reference>
          <reference field="4" count="11">
            <x v="7"/>
            <x v="15"/>
            <x v="17"/>
            <x v="37"/>
            <x v="48"/>
            <x v="60"/>
            <x v="68"/>
            <x v="96"/>
            <x v="101"/>
            <x v="102"/>
            <x v="116"/>
          </reference>
          <reference field="7" count="1" selected="0">
            <x v="81"/>
          </reference>
          <reference field="9" count="1" selected="0">
            <x v="23"/>
          </reference>
        </references>
      </pivotArea>
    </format>
    <format dxfId="984">
      <pivotArea dataOnly="0" labelOnly="1" fieldPosition="0">
        <references count="4">
          <reference field="1" count="1" selected="0">
            <x v="1"/>
          </reference>
          <reference field="4" count="5">
            <x v="8"/>
            <x v="14"/>
            <x v="29"/>
            <x v="105"/>
            <x v="117"/>
          </reference>
          <reference field="7" count="1" selected="0">
            <x v="81"/>
          </reference>
          <reference field="9" count="1" selected="0">
            <x v="23"/>
          </reference>
        </references>
      </pivotArea>
    </format>
    <format dxfId="983">
      <pivotArea dataOnly="0" labelOnly="1" fieldPosition="0">
        <references count="4">
          <reference field="1" count="1" selected="0">
            <x v="0"/>
          </reference>
          <reference field="4" count="10">
            <x v="7"/>
            <x v="15"/>
            <x v="17"/>
            <x v="37"/>
            <x v="48"/>
            <x v="68"/>
            <x v="96"/>
            <x v="101"/>
            <x v="102"/>
            <x v="116"/>
          </reference>
          <reference field="7" count="1" selected="0">
            <x v="89"/>
          </reference>
          <reference field="9" count="1" selected="0">
            <x v="23"/>
          </reference>
        </references>
      </pivotArea>
    </format>
    <format dxfId="982">
      <pivotArea dataOnly="0" labelOnly="1" fieldPosition="0">
        <references count="4">
          <reference field="1" count="1" selected="0">
            <x v="1"/>
          </reference>
          <reference field="4" count="4">
            <x v="8"/>
            <x v="14"/>
            <x v="29"/>
            <x v="117"/>
          </reference>
          <reference field="7" count="1" selected="0">
            <x v="89"/>
          </reference>
          <reference field="9" count="1" selected="0">
            <x v="23"/>
          </reference>
        </references>
      </pivotArea>
    </format>
    <format dxfId="981">
      <pivotArea dataOnly="0" labelOnly="1" fieldPosition="0">
        <references count="4">
          <reference field="1" count="1" selected="0">
            <x v="1"/>
          </reference>
          <reference field="4" count="3">
            <x v="44"/>
            <x v="105"/>
            <x v="117"/>
          </reference>
          <reference field="7" count="1" selected="0">
            <x v="94"/>
          </reference>
          <reference field="9" count="1" selected="0">
            <x v="2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CE11F-589C-4821-9064-6838E03B5654}">
  <sheetPr>
    <pageSetUpPr fitToPage="1"/>
  </sheetPr>
  <dimension ref="A1:P71"/>
  <sheetViews>
    <sheetView tabSelected="1" workbookViewId="0">
      <selection activeCell="H41" sqref="H41"/>
    </sheetView>
  </sheetViews>
  <sheetFormatPr baseColWidth="10" defaultRowHeight="14.4" x14ac:dyDescent="0.3"/>
  <cols>
    <col min="1" max="1" width="39.109375" style="421" bestFit="1" customWidth="1"/>
    <col min="2" max="2" width="18" style="421" bestFit="1" customWidth="1"/>
    <col min="3" max="3" width="15.109375" style="421" bestFit="1" customWidth="1"/>
    <col min="4" max="4" width="16.6640625" style="421" bestFit="1" customWidth="1"/>
    <col min="5" max="5" width="14.109375" style="421" bestFit="1" customWidth="1"/>
    <col min="6" max="6" width="18.33203125" style="421" bestFit="1" customWidth="1"/>
    <col min="7" max="7" width="14.109375" style="421" bestFit="1" customWidth="1"/>
    <col min="8" max="8" width="21.44140625" style="421" bestFit="1" customWidth="1"/>
    <col min="9" max="9" width="15.109375" style="421" bestFit="1" customWidth="1"/>
    <col min="10" max="10" width="16.77734375" style="421" bestFit="1" customWidth="1"/>
    <col min="11" max="11" width="15.109375" style="421" bestFit="1" customWidth="1"/>
    <col min="12" max="12" width="16.77734375" style="421" bestFit="1" customWidth="1"/>
    <col min="13" max="13" width="16.44140625" style="421" bestFit="1" customWidth="1"/>
    <col min="14" max="16384" width="11.5546875" style="421"/>
  </cols>
  <sheetData>
    <row r="1" spans="1:16" s="261" customFormat="1" ht="18" x14ac:dyDescent="0.3">
      <c r="A1" s="488" t="s">
        <v>1276</v>
      </c>
      <c r="B1" s="488"/>
      <c r="C1" s="488"/>
      <c r="D1" s="488"/>
      <c r="E1" s="488"/>
      <c r="F1" s="488"/>
      <c r="G1" s="480"/>
      <c r="H1" s="480"/>
      <c r="I1" s="480"/>
      <c r="J1" s="480"/>
      <c r="K1" s="480"/>
      <c r="L1" s="480"/>
      <c r="M1" s="480"/>
      <c r="N1" s="480"/>
      <c r="O1" s="480"/>
      <c r="P1" s="480"/>
    </row>
    <row r="2" spans="1:16" s="261" customFormat="1" ht="18" x14ac:dyDescent="0.3">
      <c r="A2" s="488" t="s">
        <v>1279</v>
      </c>
      <c r="B2" s="488"/>
      <c r="C2" s="488"/>
      <c r="D2" s="488"/>
      <c r="E2" s="488"/>
      <c r="F2" s="488"/>
      <c r="G2" s="480"/>
      <c r="H2" s="480"/>
      <c r="I2" s="480"/>
      <c r="J2" s="480"/>
      <c r="K2" s="480"/>
      <c r="L2" s="480"/>
      <c r="M2" s="480"/>
      <c r="N2" s="480"/>
      <c r="O2" s="480"/>
      <c r="P2" s="480"/>
    </row>
    <row r="3" spans="1:16" s="261" customFormat="1" x14ac:dyDescent="0.3">
      <c r="A3" s="422" t="s">
        <v>858</v>
      </c>
      <c r="B3" s="421" t="s">
        <v>877</v>
      </c>
    </row>
    <row r="4" spans="1:16" s="261" customFormat="1" x14ac:dyDescent="0.3"/>
    <row r="5" spans="1:16" x14ac:dyDescent="0.3">
      <c r="B5" s="422" t="s">
        <v>1277</v>
      </c>
      <c r="J5"/>
      <c r="K5"/>
      <c r="L5"/>
      <c r="M5"/>
    </row>
    <row r="6" spans="1:16" x14ac:dyDescent="0.3">
      <c r="B6" s="421" t="s">
        <v>1072</v>
      </c>
      <c r="D6" s="421" t="s">
        <v>1073</v>
      </c>
      <c r="F6" s="421" t="s">
        <v>1074</v>
      </c>
      <c r="H6" s="421" t="s">
        <v>1076</v>
      </c>
      <c r="J6"/>
      <c r="K6"/>
      <c r="L6"/>
      <c r="M6"/>
    </row>
    <row r="7" spans="1:16" x14ac:dyDescent="0.3">
      <c r="A7" s="422" t="s">
        <v>1278</v>
      </c>
      <c r="B7" s="425" t="s">
        <v>1053</v>
      </c>
      <c r="C7" s="425" t="s">
        <v>1275</v>
      </c>
      <c r="D7" s="425" t="s">
        <v>1053</v>
      </c>
      <c r="E7" s="425" t="s">
        <v>1275</v>
      </c>
      <c r="F7" s="425" t="s">
        <v>1053</v>
      </c>
      <c r="G7" s="425" t="s">
        <v>1275</v>
      </c>
      <c r="H7" s="425" t="s">
        <v>1053</v>
      </c>
      <c r="I7" s="425" t="s">
        <v>1275</v>
      </c>
      <c r="J7"/>
      <c r="K7"/>
      <c r="L7"/>
      <c r="M7"/>
    </row>
    <row r="8" spans="1:16" x14ac:dyDescent="0.3">
      <c r="A8" s="423" t="s">
        <v>798</v>
      </c>
      <c r="B8" s="424">
        <v>357957.5</v>
      </c>
      <c r="C8" s="486">
        <v>25157.5</v>
      </c>
      <c r="D8" s="424">
        <v>0</v>
      </c>
      <c r="E8" s="486">
        <v>0</v>
      </c>
      <c r="F8" s="424">
        <v>0</v>
      </c>
      <c r="G8" s="486">
        <v>0</v>
      </c>
      <c r="H8" s="424">
        <v>357957.5</v>
      </c>
      <c r="I8" s="486">
        <v>25157.5</v>
      </c>
      <c r="J8"/>
      <c r="K8"/>
      <c r="L8"/>
      <c r="M8"/>
    </row>
    <row r="9" spans="1:16" x14ac:dyDescent="0.3">
      <c r="A9" s="423" t="s">
        <v>800</v>
      </c>
      <c r="B9" s="424">
        <v>39137481.489999995</v>
      </c>
      <c r="C9" s="486">
        <v>4029903.6900000004</v>
      </c>
      <c r="D9" s="424">
        <v>295763</v>
      </c>
      <c r="E9" s="486">
        <v>-618637</v>
      </c>
      <c r="F9" s="424">
        <v>9152</v>
      </c>
      <c r="G9" s="486">
        <v>-27408</v>
      </c>
      <c r="H9" s="424">
        <v>39442396.489999995</v>
      </c>
      <c r="I9" s="486">
        <v>3383858.6900000004</v>
      </c>
      <c r="J9"/>
      <c r="K9"/>
      <c r="L9"/>
      <c r="M9"/>
    </row>
    <row r="10" spans="1:16" x14ac:dyDescent="0.3">
      <c r="A10" s="423" t="s">
        <v>801</v>
      </c>
      <c r="B10" s="424">
        <v>256928163.90000001</v>
      </c>
      <c r="C10" s="486">
        <v>13372264.950000007</v>
      </c>
      <c r="D10" s="424">
        <v>3714586.477</v>
      </c>
      <c r="E10" s="486">
        <v>-269949.12300000002</v>
      </c>
      <c r="F10" s="424">
        <v>703731</v>
      </c>
      <c r="G10" s="486">
        <v>-33419</v>
      </c>
      <c r="H10" s="424">
        <v>261346481.377</v>
      </c>
      <c r="I10" s="486">
        <v>13068896.827000014</v>
      </c>
      <c r="J10"/>
      <c r="K10"/>
      <c r="L10"/>
      <c r="M10"/>
    </row>
    <row r="11" spans="1:16" x14ac:dyDescent="0.3">
      <c r="A11" s="423" t="s">
        <v>803</v>
      </c>
      <c r="B11" s="424">
        <v>5399335.2000000002</v>
      </c>
      <c r="C11" s="486">
        <v>5150439.2</v>
      </c>
      <c r="D11" s="424">
        <v>0</v>
      </c>
      <c r="E11" s="486">
        <v>0</v>
      </c>
      <c r="F11" s="424">
        <v>0</v>
      </c>
      <c r="G11" s="486">
        <v>0</v>
      </c>
      <c r="H11" s="424">
        <v>5399335.2000000002</v>
      </c>
      <c r="I11" s="486">
        <v>5150439.2</v>
      </c>
      <c r="J11"/>
      <c r="K11"/>
      <c r="L11"/>
      <c r="M11"/>
    </row>
    <row r="12" spans="1:16" x14ac:dyDescent="0.3">
      <c r="A12" s="423" t="s">
        <v>807</v>
      </c>
      <c r="B12" s="424">
        <v>28611040.774800003</v>
      </c>
      <c r="C12" s="486">
        <v>-4794950.5960793002</v>
      </c>
      <c r="D12" s="424">
        <v>4220742.7390000001</v>
      </c>
      <c r="E12" s="486">
        <v>-227803.95202487905</v>
      </c>
      <c r="F12" s="424">
        <v>4647113.8931999998</v>
      </c>
      <c r="G12" s="486">
        <v>3751677.9074086403</v>
      </c>
      <c r="H12" s="424">
        <v>37478897.407000005</v>
      </c>
      <c r="I12" s="486">
        <v>-1271076.6406955</v>
      </c>
      <c r="J12"/>
      <c r="K12"/>
      <c r="L12"/>
      <c r="M12"/>
    </row>
    <row r="13" spans="1:16" x14ac:dyDescent="0.3">
      <c r="A13" s="423" t="s">
        <v>808</v>
      </c>
      <c r="B13" s="424">
        <v>76825746.450700015</v>
      </c>
      <c r="C13" s="486">
        <v>-1987650.5133000016</v>
      </c>
      <c r="D13" s="424">
        <v>3472056.1666999999</v>
      </c>
      <c r="E13" s="486">
        <v>-1052651.2933</v>
      </c>
      <c r="F13" s="424">
        <v>2312668.0596999996</v>
      </c>
      <c r="G13" s="486">
        <v>922454.31969999988</v>
      </c>
      <c r="H13" s="424">
        <v>82610470.677100003</v>
      </c>
      <c r="I13" s="486">
        <v>-2117847.4868999999</v>
      </c>
      <c r="J13"/>
      <c r="K13"/>
      <c r="L13"/>
      <c r="M13"/>
    </row>
    <row r="14" spans="1:16" x14ac:dyDescent="0.3">
      <c r="A14" s="423" t="s">
        <v>809</v>
      </c>
      <c r="B14" s="424">
        <v>999757215.23399997</v>
      </c>
      <c r="C14" s="486">
        <v>160641752.97661796</v>
      </c>
      <c r="D14" s="424">
        <v>253330914.32200003</v>
      </c>
      <c r="E14" s="486">
        <v>34092390.564144</v>
      </c>
      <c r="F14" s="424">
        <v>82901772.956</v>
      </c>
      <c r="G14" s="486">
        <v>8331588.1365105053</v>
      </c>
      <c r="H14" s="424">
        <v>1335989902.5120001</v>
      </c>
      <c r="I14" s="486">
        <v>203065731.67727003</v>
      </c>
      <c r="J14"/>
      <c r="K14"/>
      <c r="L14"/>
      <c r="M14"/>
    </row>
    <row r="15" spans="1:16" x14ac:dyDescent="0.3">
      <c r="A15" s="423" t="s">
        <v>810</v>
      </c>
      <c r="B15" s="424">
        <v>38343249.25</v>
      </c>
      <c r="C15" s="486">
        <v>15242891.75</v>
      </c>
      <c r="D15" s="424">
        <v>0</v>
      </c>
      <c r="E15" s="486">
        <v>-729410</v>
      </c>
      <c r="F15" s="424">
        <v>0</v>
      </c>
      <c r="G15" s="486">
        <v>-486304.5</v>
      </c>
      <c r="H15" s="424">
        <v>38343249.25</v>
      </c>
      <c r="I15" s="486">
        <v>14027177.25</v>
      </c>
      <c r="J15"/>
      <c r="K15"/>
      <c r="L15"/>
      <c r="M15"/>
    </row>
    <row r="16" spans="1:16" x14ac:dyDescent="0.3">
      <c r="A16" s="423" t="s">
        <v>811</v>
      </c>
      <c r="B16" s="424">
        <v>13944222.779999999</v>
      </c>
      <c r="C16" s="486">
        <v>1347534.4839999999</v>
      </c>
      <c r="D16" s="424">
        <v>1733474.99999999</v>
      </c>
      <c r="E16" s="486">
        <v>111454.59999999008</v>
      </c>
      <c r="F16" s="424">
        <v>912525.00000000501</v>
      </c>
      <c r="G16" s="486">
        <v>322685.40000000503</v>
      </c>
      <c r="H16" s="424">
        <v>16590222.779999999</v>
      </c>
      <c r="I16" s="486">
        <v>1781674.4839999999</v>
      </c>
      <c r="J16"/>
      <c r="K16"/>
      <c r="L16"/>
      <c r="M16"/>
    </row>
    <row r="17" spans="1:13" x14ac:dyDescent="0.3">
      <c r="A17" s="423" t="s">
        <v>814</v>
      </c>
      <c r="B17" s="424">
        <v>227510897.79089999</v>
      </c>
      <c r="C17" s="486">
        <v>-3182556.9249000028</v>
      </c>
      <c r="D17" s="424">
        <v>39985240.283999994</v>
      </c>
      <c r="E17" s="486">
        <v>-2723603.4085000032</v>
      </c>
      <c r="F17" s="424">
        <v>144570979.96599999</v>
      </c>
      <c r="G17" s="486">
        <v>5023857.0490999967</v>
      </c>
      <c r="H17" s="424">
        <v>412067118.04089999</v>
      </c>
      <c r="I17" s="486">
        <v>-882303.28430000413</v>
      </c>
      <c r="J17"/>
      <c r="K17"/>
      <c r="L17"/>
      <c r="M17"/>
    </row>
    <row r="18" spans="1:13" x14ac:dyDescent="0.3">
      <c r="A18" s="423" t="s">
        <v>817</v>
      </c>
      <c r="B18" s="424">
        <v>4419701.7</v>
      </c>
      <c r="C18" s="486">
        <v>890975.48200000008</v>
      </c>
      <c r="D18" s="424">
        <v>448.3</v>
      </c>
      <c r="E18" s="486">
        <v>-59619.95</v>
      </c>
      <c r="F18" s="424">
        <v>7417.9</v>
      </c>
      <c r="G18" s="486">
        <v>7352.9</v>
      </c>
      <c r="H18" s="424">
        <v>4427567.9000000004</v>
      </c>
      <c r="I18" s="486">
        <v>838708.43200000003</v>
      </c>
      <c r="J18"/>
      <c r="K18"/>
      <c r="L18"/>
      <c r="M18"/>
    </row>
    <row r="19" spans="1:13" x14ac:dyDescent="0.3">
      <c r="A19" s="423" t="s">
        <v>820</v>
      </c>
      <c r="B19" s="424">
        <v>243981574.69999999</v>
      </c>
      <c r="C19" s="486">
        <v>35118727.300000004</v>
      </c>
      <c r="D19" s="424">
        <v>23510313.560000002</v>
      </c>
      <c r="E19" s="486">
        <v>13614413.359999999</v>
      </c>
      <c r="F19" s="424">
        <v>19679583.322000001</v>
      </c>
      <c r="G19" s="486">
        <v>-588120.15799999936</v>
      </c>
      <c r="H19" s="424">
        <v>287171471.58200002</v>
      </c>
      <c r="I19" s="486">
        <v>48145020.501999997</v>
      </c>
      <c r="J19"/>
      <c r="K19"/>
      <c r="L19"/>
      <c r="M19"/>
    </row>
    <row r="20" spans="1:13" x14ac:dyDescent="0.3">
      <c r="A20" s="423" t="s">
        <v>822</v>
      </c>
      <c r="B20" s="424">
        <v>5678466.0751999998</v>
      </c>
      <c r="C20" s="486">
        <v>-15799.022300000302</v>
      </c>
      <c r="D20" s="424">
        <v>0</v>
      </c>
      <c r="E20" s="486">
        <v>0</v>
      </c>
      <c r="F20" s="424">
        <v>99879.84</v>
      </c>
      <c r="G20" s="486">
        <v>-29992.785000000003</v>
      </c>
      <c r="H20" s="424">
        <v>5778345.9151999997</v>
      </c>
      <c r="I20" s="486">
        <v>-45791.807300000452</v>
      </c>
      <c r="J20"/>
      <c r="K20"/>
      <c r="L20"/>
      <c r="M20"/>
    </row>
    <row r="21" spans="1:13" x14ac:dyDescent="0.3">
      <c r="A21" s="423" t="s">
        <v>826</v>
      </c>
      <c r="B21" s="424">
        <v>540298</v>
      </c>
      <c r="C21" s="486">
        <v>16112.800000000003</v>
      </c>
      <c r="D21" s="424">
        <v>8539</v>
      </c>
      <c r="E21" s="486">
        <v>4276.6000000000004</v>
      </c>
      <c r="F21" s="424">
        <v>921.48</v>
      </c>
      <c r="G21" s="486">
        <v>-4388.5200000000004</v>
      </c>
      <c r="H21" s="424">
        <v>549758.48</v>
      </c>
      <c r="I21" s="486">
        <v>16000.880000000005</v>
      </c>
      <c r="J21"/>
      <c r="K21"/>
      <c r="L21"/>
      <c r="M21"/>
    </row>
    <row r="22" spans="1:13" x14ac:dyDescent="0.3">
      <c r="A22" s="423" t="s">
        <v>827</v>
      </c>
      <c r="B22" s="424">
        <v>30349409.140000001</v>
      </c>
      <c r="C22" s="486">
        <v>5471557.3400000017</v>
      </c>
      <c r="D22" s="424">
        <v>208601.84</v>
      </c>
      <c r="E22" s="486">
        <v>76434.94</v>
      </c>
      <c r="F22" s="424">
        <v>1339144.8599999999</v>
      </c>
      <c r="G22" s="486">
        <v>747552.46</v>
      </c>
      <c r="H22" s="424">
        <v>31897155.84</v>
      </c>
      <c r="I22" s="486">
        <v>6295544.7400000021</v>
      </c>
      <c r="J22"/>
      <c r="K22"/>
      <c r="L22"/>
      <c r="M22"/>
    </row>
    <row r="23" spans="1:13" x14ac:dyDescent="0.3">
      <c r="A23" s="423" t="s">
        <v>700</v>
      </c>
      <c r="B23" s="424">
        <v>80724</v>
      </c>
      <c r="C23" s="486">
        <v>-861652.47</v>
      </c>
      <c r="D23" s="424">
        <v>2520</v>
      </c>
      <c r="E23" s="486">
        <v>2520</v>
      </c>
      <c r="F23" s="424">
        <v>3088422.75</v>
      </c>
      <c r="G23" s="486">
        <v>2305994.9500000002</v>
      </c>
      <c r="H23" s="424">
        <v>3171666.75</v>
      </c>
      <c r="I23" s="486">
        <v>1446862.48</v>
      </c>
      <c r="J23"/>
      <c r="K23"/>
      <c r="L23"/>
      <c r="M23"/>
    </row>
    <row r="24" spans="1:13" x14ac:dyDescent="0.3">
      <c r="A24" s="423" t="s">
        <v>830</v>
      </c>
      <c r="B24" s="424">
        <v>578819465.34000003</v>
      </c>
      <c r="C24" s="486">
        <v>132495175.17600003</v>
      </c>
      <c r="D24" s="424">
        <v>42390026.75</v>
      </c>
      <c r="E24" s="486">
        <v>-3907615.25</v>
      </c>
      <c r="F24" s="424">
        <v>18021672.800000001</v>
      </c>
      <c r="G24" s="486">
        <v>3005131.2000000007</v>
      </c>
      <c r="H24" s="424">
        <v>639231164.88999999</v>
      </c>
      <c r="I24" s="486">
        <v>131592691.12600002</v>
      </c>
      <c r="J24"/>
      <c r="K24"/>
      <c r="L24"/>
      <c r="M24"/>
    </row>
    <row r="25" spans="1:13" x14ac:dyDescent="0.3">
      <c r="A25" s="423" t="s">
        <v>831</v>
      </c>
      <c r="B25" s="424">
        <v>82517697.320000008</v>
      </c>
      <c r="C25" s="486">
        <v>1753796.9699999997</v>
      </c>
      <c r="D25" s="424">
        <v>6145841.0199999996</v>
      </c>
      <c r="E25" s="486">
        <v>-1530766.38</v>
      </c>
      <c r="F25" s="424">
        <v>5208938.0559999999</v>
      </c>
      <c r="G25" s="486">
        <v>-556951.14399999985</v>
      </c>
      <c r="H25" s="424">
        <v>93872476.395999998</v>
      </c>
      <c r="I25" s="486">
        <v>-333920.55399999861</v>
      </c>
      <c r="J25"/>
      <c r="K25"/>
      <c r="L25"/>
      <c r="M25"/>
    </row>
    <row r="26" spans="1:13" x14ac:dyDescent="0.3">
      <c r="A26" s="423" t="s">
        <v>832</v>
      </c>
      <c r="B26" s="424">
        <v>4174105.74</v>
      </c>
      <c r="C26" s="486">
        <v>-317017.46000000002</v>
      </c>
      <c r="D26" s="424">
        <v>0</v>
      </c>
      <c r="E26" s="486">
        <v>0</v>
      </c>
      <c r="F26" s="424">
        <v>0</v>
      </c>
      <c r="G26" s="486">
        <v>-980</v>
      </c>
      <c r="H26" s="424">
        <v>4174105.74</v>
      </c>
      <c r="I26" s="486">
        <v>-317997.46000000002</v>
      </c>
      <c r="J26"/>
      <c r="K26"/>
      <c r="L26"/>
      <c r="M26"/>
    </row>
    <row r="27" spans="1:13" x14ac:dyDescent="0.3">
      <c r="A27" s="423" t="s">
        <v>834</v>
      </c>
      <c r="B27" s="424">
        <v>3333237.4</v>
      </c>
      <c r="C27" s="486">
        <v>404648.70000000007</v>
      </c>
      <c r="D27" s="424">
        <v>11250</v>
      </c>
      <c r="E27" s="486">
        <v>-163843.5</v>
      </c>
      <c r="F27" s="424">
        <v>0</v>
      </c>
      <c r="G27" s="486">
        <v>0</v>
      </c>
      <c r="H27" s="424">
        <v>3344487.4</v>
      </c>
      <c r="I27" s="486">
        <v>240805.20000000007</v>
      </c>
      <c r="J27"/>
      <c r="K27"/>
      <c r="L27"/>
      <c r="M27"/>
    </row>
    <row r="28" spans="1:13" x14ac:dyDescent="0.3">
      <c r="A28" s="423" t="s">
        <v>837</v>
      </c>
      <c r="B28" s="424">
        <v>49505482.600000001</v>
      </c>
      <c r="C28" s="486">
        <v>29198513.5</v>
      </c>
      <c r="D28" s="424">
        <v>2308600</v>
      </c>
      <c r="E28" s="486">
        <v>2308600</v>
      </c>
      <c r="F28" s="424">
        <v>5160.3999999999996</v>
      </c>
      <c r="G28" s="486">
        <v>5160.3999999999996</v>
      </c>
      <c r="H28" s="424">
        <v>51819243</v>
      </c>
      <c r="I28" s="486">
        <v>31512273.899999999</v>
      </c>
      <c r="J28"/>
      <c r="K28"/>
      <c r="L28"/>
      <c r="M28"/>
    </row>
    <row r="29" spans="1:13" x14ac:dyDescent="0.3">
      <c r="A29" s="423" t="s">
        <v>838</v>
      </c>
      <c r="B29" s="424">
        <v>25273268.199999999</v>
      </c>
      <c r="C29" s="486">
        <v>2386253.3000000003</v>
      </c>
      <c r="D29" s="424">
        <v>142042.02000000002</v>
      </c>
      <c r="E29" s="486">
        <v>-668873.98</v>
      </c>
      <c r="F29" s="424">
        <v>42723.1</v>
      </c>
      <c r="G29" s="486">
        <v>-2977.8999999999996</v>
      </c>
      <c r="H29" s="424">
        <v>25458033.319999997</v>
      </c>
      <c r="I29" s="486">
        <v>1714401.4199999995</v>
      </c>
      <c r="J29"/>
      <c r="K29"/>
      <c r="L29"/>
      <c r="M29"/>
    </row>
    <row r="30" spans="1:13" x14ac:dyDescent="0.3">
      <c r="A30" s="423" t="s">
        <v>841</v>
      </c>
      <c r="B30" s="424">
        <v>12003107</v>
      </c>
      <c r="C30" s="486">
        <v>4947861.4000000004</v>
      </c>
      <c r="D30" s="424">
        <v>941219.53500000003</v>
      </c>
      <c r="E30" s="486">
        <v>-638758.66500000004</v>
      </c>
      <c r="F30" s="424">
        <v>988133.65</v>
      </c>
      <c r="G30" s="486">
        <v>-1474697.1500000001</v>
      </c>
      <c r="H30" s="424">
        <v>13932460.185000001</v>
      </c>
      <c r="I30" s="486">
        <v>2834405.5850000004</v>
      </c>
      <c r="J30"/>
      <c r="K30"/>
      <c r="L30"/>
      <c r="M30"/>
    </row>
    <row r="31" spans="1:13" x14ac:dyDescent="0.3">
      <c r="A31" s="423" t="s">
        <v>842</v>
      </c>
      <c r="B31" s="424">
        <v>7166352</v>
      </c>
      <c r="C31" s="486">
        <v>940948</v>
      </c>
      <c r="D31" s="424">
        <v>0</v>
      </c>
      <c r="E31" s="486">
        <v>0</v>
      </c>
      <c r="F31" s="424">
        <v>0</v>
      </c>
      <c r="G31" s="486">
        <v>0</v>
      </c>
      <c r="H31" s="424">
        <v>7166352</v>
      </c>
      <c r="I31" s="486">
        <v>940948</v>
      </c>
      <c r="J31"/>
      <c r="K31"/>
      <c r="L31"/>
      <c r="M31"/>
    </row>
    <row r="32" spans="1:13" x14ac:dyDescent="0.3">
      <c r="A32" s="423" t="s">
        <v>844</v>
      </c>
      <c r="B32" s="424">
        <v>6135000.2999999998</v>
      </c>
      <c r="C32" s="486">
        <v>486533.70000000019</v>
      </c>
      <c r="D32" s="424">
        <v>8264.1</v>
      </c>
      <c r="E32" s="486">
        <v>5459.22</v>
      </c>
      <c r="F32" s="424">
        <v>12901.2</v>
      </c>
      <c r="G32" s="486">
        <v>459.65999999999985</v>
      </c>
      <c r="H32" s="424">
        <v>6156165.5999999996</v>
      </c>
      <c r="I32" s="486">
        <v>492452.58000000007</v>
      </c>
      <c r="J32"/>
      <c r="K32"/>
      <c r="L32"/>
      <c r="M32"/>
    </row>
    <row r="33" spans="1:13" x14ac:dyDescent="0.3">
      <c r="A33" s="423" t="s">
        <v>845</v>
      </c>
      <c r="B33" s="424">
        <v>15083835.041283</v>
      </c>
      <c r="C33" s="486">
        <v>4562426.4174830001</v>
      </c>
      <c r="D33" s="424">
        <v>7178145.04428</v>
      </c>
      <c r="E33" s="486">
        <v>2611338.88888</v>
      </c>
      <c r="F33" s="424">
        <v>3336178.4857200002</v>
      </c>
      <c r="G33" s="486">
        <v>1161676.5579200001</v>
      </c>
      <c r="H33" s="424">
        <v>25598158.571283001</v>
      </c>
      <c r="I33" s="486">
        <v>8335441.8642830001</v>
      </c>
      <c r="J33"/>
      <c r="K33"/>
      <c r="L33"/>
      <c r="M33"/>
    </row>
    <row r="34" spans="1:13" x14ac:dyDescent="0.3">
      <c r="A34" s="423" t="s">
        <v>847</v>
      </c>
      <c r="B34" s="424">
        <v>645.1</v>
      </c>
      <c r="C34" s="486">
        <v>-6227.2</v>
      </c>
      <c r="D34" s="424">
        <v>129.02000000000001</v>
      </c>
      <c r="E34" s="486">
        <v>-5947.54</v>
      </c>
      <c r="F34" s="424">
        <v>12902</v>
      </c>
      <c r="G34" s="486">
        <v>11997.75</v>
      </c>
      <c r="H34" s="424">
        <v>13676.12</v>
      </c>
      <c r="I34" s="486">
        <v>-176.98999999999978</v>
      </c>
      <c r="J34"/>
      <c r="K34"/>
      <c r="L34"/>
      <c r="M34"/>
    </row>
    <row r="35" spans="1:13" x14ac:dyDescent="0.3">
      <c r="A35" s="423" t="s">
        <v>850</v>
      </c>
      <c r="B35" s="424">
        <v>62643673.218000002</v>
      </c>
      <c r="C35" s="486">
        <v>1642638.9179999996</v>
      </c>
      <c r="D35" s="424">
        <v>1279736.31</v>
      </c>
      <c r="E35" s="486">
        <v>-68831.189999999871</v>
      </c>
      <c r="F35" s="424">
        <v>7453728.1960000005</v>
      </c>
      <c r="G35" s="486">
        <v>-110488.9040000001</v>
      </c>
      <c r="H35" s="424">
        <v>71377137.724000007</v>
      </c>
      <c r="I35" s="486">
        <v>1463318.8240000028</v>
      </c>
      <c r="J35"/>
      <c r="K35"/>
      <c r="L35"/>
      <c r="M35"/>
    </row>
    <row r="36" spans="1:13" x14ac:dyDescent="0.3">
      <c r="A36" s="423" t="s">
        <v>851</v>
      </c>
      <c r="B36" s="424">
        <v>5046562.108</v>
      </c>
      <c r="C36" s="486">
        <v>-223671.77200000011</v>
      </c>
      <c r="D36" s="424">
        <v>0</v>
      </c>
      <c r="E36" s="486">
        <v>0</v>
      </c>
      <c r="F36" s="424">
        <v>0</v>
      </c>
      <c r="G36" s="486">
        <v>0</v>
      </c>
      <c r="H36" s="424">
        <v>5046562.108</v>
      </c>
      <c r="I36" s="486">
        <v>-223671.77200000011</v>
      </c>
      <c r="J36"/>
      <c r="K36"/>
      <c r="L36"/>
      <c r="M36"/>
    </row>
    <row r="37" spans="1:13" x14ac:dyDescent="0.3">
      <c r="A37" s="423" t="s">
        <v>853</v>
      </c>
      <c r="B37" s="424">
        <v>62178393.443999991</v>
      </c>
      <c r="C37" s="486">
        <v>6086966.1519999998</v>
      </c>
      <c r="D37" s="424">
        <v>215059.36</v>
      </c>
      <c r="E37" s="486">
        <v>-86963.137600000002</v>
      </c>
      <c r="F37" s="424">
        <v>295762.52</v>
      </c>
      <c r="G37" s="486">
        <v>100120.82640000001</v>
      </c>
      <c r="H37" s="424">
        <v>62689215.323999994</v>
      </c>
      <c r="I37" s="486">
        <v>6100123.8407999985</v>
      </c>
      <c r="J37"/>
      <c r="K37"/>
      <c r="L37"/>
      <c r="M37"/>
    </row>
    <row r="38" spans="1:13" x14ac:dyDescent="0.3">
      <c r="A38" s="423" t="s">
        <v>857</v>
      </c>
      <c r="B38" s="424">
        <v>0</v>
      </c>
      <c r="C38" s="486">
        <v>0</v>
      </c>
      <c r="D38" s="424">
        <v>0</v>
      </c>
      <c r="E38" s="486">
        <v>0</v>
      </c>
      <c r="F38" s="424">
        <v>0</v>
      </c>
      <c r="G38" s="486">
        <v>0</v>
      </c>
      <c r="H38" s="424">
        <v>0</v>
      </c>
      <c r="I38" s="486">
        <v>0</v>
      </c>
      <c r="J38"/>
      <c r="K38"/>
      <c r="L38"/>
      <c r="M38"/>
    </row>
    <row r="39" spans="1:13" x14ac:dyDescent="0.3">
      <c r="A39" s="423" t="s">
        <v>444</v>
      </c>
      <c r="B39" s="424">
        <v>2885746308.7968826</v>
      </c>
      <c r="C39" s="486">
        <v>414823553.7475217</v>
      </c>
      <c r="D39" s="424">
        <v>391103513.84798002</v>
      </c>
      <c r="E39" s="486">
        <v>40073613.803599112</v>
      </c>
      <c r="F39" s="424">
        <v>295651413.4346199</v>
      </c>
      <c r="G39" s="486">
        <v>22381981.456039149</v>
      </c>
      <c r="H39" s="424">
        <v>3572501236.079483</v>
      </c>
      <c r="I39" s="486">
        <v>477279149.00715756</v>
      </c>
      <c r="J39"/>
      <c r="K39"/>
      <c r="L39"/>
      <c r="M39"/>
    </row>
    <row r="40" spans="1:13" x14ac:dyDescent="0.3">
      <c r="A40"/>
      <c r="B40"/>
      <c r="C40"/>
      <c r="D40"/>
      <c r="E40"/>
      <c r="F40"/>
      <c r="G40"/>
      <c r="H40"/>
      <c r="I40"/>
    </row>
    <row r="41" spans="1:13" x14ac:dyDescent="0.3">
      <c r="A41"/>
      <c r="B41"/>
      <c r="C41"/>
      <c r="D41"/>
      <c r="E41"/>
      <c r="F41"/>
      <c r="G41"/>
      <c r="H41"/>
      <c r="I41"/>
    </row>
    <row r="42" spans="1:13" x14ac:dyDescent="0.3">
      <c r="A42"/>
      <c r="B42"/>
      <c r="C42"/>
      <c r="D42"/>
      <c r="E42"/>
      <c r="F42"/>
      <c r="G42"/>
      <c r="H42"/>
      <c r="I42"/>
    </row>
    <row r="43" spans="1:13" x14ac:dyDescent="0.3">
      <c r="A43"/>
      <c r="B43"/>
      <c r="C43"/>
      <c r="D43"/>
      <c r="E43"/>
      <c r="F43"/>
      <c r="G43"/>
      <c r="H43"/>
      <c r="I43"/>
    </row>
    <row r="44" spans="1:13" x14ac:dyDescent="0.3">
      <c r="A44"/>
      <c r="B44"/>
      <c r="C44"/>
      <c r="D44"/>
      <c r="E44"/>
      <c r="F44"/>
      <c r="G44"/>
      <c r="H44"/>
      <c r="I44"/>
    </row>
    <row r="45" spans="1:13" x14ac:dyDescent="0.3">
      <c r="A45"/>
      <c r="B45"/>
      <c r="C45"/>
      <c r="D45"/>
      <c r="E45"/>
      <c r="F45"/>
      <c r="G45"/>
      <c r="H45"/>
      <c r="I45"/>
    </row>
    <row r="46" spans="1:13" x14ac:dyDescent="0.3">
      <c r="A46"/>
      <c r="B46"/>
      <c r="C46"/>
      <c r="D46"/>
      <c r="E46"/>
      <c r="F46"/>
      <c r="G46"/>
      <c r="H46"/>
      <c r="I46"/>
    </row>
    <row r="47" spans="1:13" x14ac:dyDescent="0.3">
      <c r="A47"/>
      <c r="B47"/>
      <c r="C47"/>
      <c r="D47"/>
      <c r="E47"/>
      <c r="F47"/>
      <c r="G47"/>
      <c r="H47"/>
      <c r="I47"/>
    </row>
    <row r="48" spans="1:13" x14ac:dyDescent="0.3">
      <c r="A48"/>
      <c r="B48"/>
      <c r="C48"/>
      <c r="D48"/>
      <c r="E48"/>
      <c r="F48"/>
      <c r="G48"/>
      <c r="H48"/>
      <c r="I48"/>
    </row>
    <row r="49" spans="1:9" x14ac:dyDescent="0.3">
      <c r="A49"/>
      <c r="B49"/>
      <c r="C49"/>
      <c r="D49"/>
      <c r="E49"/>
      <c r="F49"/>
      <c r="G49"/>
      <c r="H49"/>
      <c r="I49"/>
    </row>
    <row r="50" spans="1:9" x14ac:dyDescent="0.3">
      <c r="A50"/>
      <c r="B50"/>
      <c r="C50"/>
      <c r="D50"/>
      <c r="E50"/>
      <c r="F50"/>
      <c r="G50"/>
      <c r="H50"/>
      <c r="I50"/>
    </row>
    <row r="51" spans="1:9" x14ac:dyDescent="0.3">
      <c r="A51"/>
      <c r="B51"/>
      <c r="C51"/>
      <c r="D51"/>
      <c r="E51"/>
      <c r="F51"/>
      <c r="G51"/>
      <c r="H51"/>
      <c r="I51"/>
    </row>
    <row r="52" spans="1:9" x14ac:dyDescent="0.3">
      <c r="A52"/>
      <c r="B52"/>
      <c r="C52"/>
      <c r="D52"/>
      <c r="E52"/>
      <c r="F52"/>
      <c r="G52"/>
      <c r="H52"/>
      <c r="I52"/>
    </row>
    <row r="53" spans="1:9" x14ac:dyDescent="0.3">
      <c r="A53"/>
      <c r="B53"/>
      <c r="C53"/>
      <c r="D53"/>
      <c r="E53"/>
      <c r="F53"/>
      <c r="G53"/>
      <c r="H53"/>
      <c r="I53"/>
    </row>
    <row r="54" spans="1:9" x14ac:dyDescent="0.3">
      <c r="A54"/>
      <c r="B54"/>
      <c r="C54"/>
      <c r="D54"/>
      <c r="E54"/>
      <c r="F54"/>
      <c r="G54"/>
      <c r="H54"/>
      <c r="I54"/>
    </row>
    <row r="55" spans="1:9" x14ac:dyDescent="0.3">
      <c r="A55"/>
      <c r="B55"/>
      <c r="C55"/>
      <c r="D55"/>
      <c r="E55"/>
      <c r="F55"/>
      <c r="G55"/>
      <c r="H55"/>
      <c r="I55"/>
    </row>
    <row r="56" spans="1:9" x14ac:dyDescent="0.3">
      <c r="A56"/>
      <c r="B56"/>
      <c r="C56"/>
      <c r="D56"/>
      <c r="E56"/>
      <c r="F56"/>
      <c r="G56"/>
      <c r="H56"/>
      <c r="I56"/>
    </row>
    <row r="57" spans="1:9" x14ac:dyDescent="0.3">
      <c r="A57"/>
      <c r="B57"/>
      <c r="C57"/>
      <c r="D57"/>
      <c r="E57"/>
      <c r="F57"/>
      <c r="G57"/>
      <c r="H57"/>
      <c r="I57"/>
    </row>
    <row r="58" spans="1:9" x14ac:dyDescent="0.3">
      <c r="A58"/>
      <c r="B58"/>
      <c r="C58"/>
      <c r="D58"/>
      <c r="E58"/>
      <c r="F58"/>
      <c r="G58"/>
      <c r="H58"/>
      <c r="I58"/>
    </row>
    <row r="59" spans="1:9" x14ac:dyDescent="0.3">
      <c r="A59"/>
      <c r="B59"/>
      <c r="C59"/>
      <c r="D59"/>
      <c r="E59"/>
      <c r="F59"/>
      <c r="G59"/>
      <c r="H59"/>
      <c r="I59"/>
    </row>
    <row r="60" spans="1:9" x14ac:dyDescent="0.3">
      <c r="A60"/>
      <c r="B60"/>
      <c r="C60"/>
      <c r="D60"/>
      <c r="E60"/>
      <c r="F60"/>
      <c r="G60"/>
      <c r="H60"/>
      <c r="I60"/>
    </row>
    <row r="61" spans="1:9" x14ac:dyDescent="0.3">
      <c r="A61"/>
      <c r="B61"/>
      <c r="C61"/>
      <c r="D61"/>
      <c r="E61"/>
      <c r="F61"/>
      <c r="G61"/>
      <c r="H61"/>
      <c r="I61"/>
    </row>
    <row r="62" spans="1:9" x14ac:dyDescent="0.3">
      <c r="A62"/>
      <c r="B62"/>
      <c r="C62"/>
      <c r="D62"/>
      <c r="E62"/>
      <c r="F62"/>
      <c r="G62"/>
      <c r="H62"/>
      <c r="I62"/>
    </row>
    <row r="63" spans="1:9" x14ac:dyDescent="0.3">
      <c r="A63"/>
      <c r="B63"/>
      <c r="C63"/>
      <c r="D63"/>
      <c r="E63"/>
      <c r="F63"/>
      <c r="G63"/>
      <c r="H63"/>
      <c r="I63"/>
    </row>
    <row r="64" spans="1:9" x14ac:dyDescent="0.3">
      <c r="A64"/>
      <c r="B64"/>
      <c r="C64"/>
      <c r="D64"/>
      <c r="E64"/>
      <c r="F64"/>
      <c r="G64"/>
      <c r="H64"/>
      <c r="I64"/>
    </row>
    <row r="65" spans="1:9" x14ac:dyDescent="0.3">
      <c r="A65"/>
      <c r="B65"/>
      <c r="C65"/>
      <c r="D65"/>
      <c r="E65"/>
      <c r="F65"/>
      <c r="G65"/>
      <c r="H65"/>
      <c r="I65"/>
    </row>
    <row r="66" spans="1:9" x14ac:dyDescent="0.3">
      <c r="A66"/>
      <c r="B66"/>
      <c r="C66"/>
      <c r="D66"/>
      <c r="E66"/>
      <c r="F66"/>
      <c r="G66"/>
      <c r="H66"/>
      <c r="I66"/>
    </row>
    <row r="67" spans="1:9" x14ac:dyDescent="0.3">
      <c r="A67"/>
      <c r="B67"/>
      <c r="C67"/>
      <c r="D67"/>
      <c r="E67"/>
      <c r="F67"/>
      <c r="G67"/>
      <c r="H67"/>
      <c r="I67"/>
    </row>
    <row r="68" spans="1:9" x14ac:dyDescent="0.3">
      <c r="A68"/>
      <c r="B68"/>
      <c r="C68"/>
      <c r="D68"/>
      <c r="E68"/>
      <c r="F68"/>
      <c r="G68"/>
      <c r="H68"/>
      <c r="I68"/>
    </row>
    <row r="69" spans="1:9" x14ac:dyDescent="0.3">
      <c r="A69"/>
      <c r="B69"/>
      <c r="C69"/>
      <c r="D69"/>
      <c r="E69"/>
      <c r="F69"/>
      <c r="G69"/>
      <c r="H69"/>
      <c r="I69"/>
    </row>
    <row r="70" spans="1:9" x14ac:dyDescent="0.3">
      <c r="A70"/>
      <c r="B70"/>
      <c r="C70"/>
      <c r="D70"/>
      <c r="E70"/>
      <c r="F70"/>
      <c r="G70"/>
      <c r="H70"/>
      <c r="I70"/>
    </row>
    <row r="71" spans="1:9" x14ac:dyDescent="0.3">
      <c r="A71"/>
      <c r="B71"/>
      <c r="C71"/>
      <c r="D71"/>
      <c r="E71"/>
      <c r="F71"/>
      <c r="G71"/>
      <c r="H71"/>
      <c r="I71"/>
    </row>
  </sheetData>
  <sheetProtection algorithmName="SHA-512" hashValue="QUfO0Pux68GXwRBR2IZby3GDSmUrNMOcTmMEyXOdgDbPj2M0IR4pFKa6qlsZUqZTTyGNeZwXndwk9O5MPrSBxw==" saltValue="ZhMbsCPe2MmGl8NZGKaGOw==" spinCount="100000" sheet="1" objects="1" scenarios="1" pivotTables="0"/>
  <mergeCells count="2">
    <mergeCell ref="A1:F1"/>
    <mergeCell ref="A2:F2"/>
  </mergeCells>
  <pageMargins left="0.25" right="0.25" top="0.75" bottom="0.75" header="0.3" footer="0.3"/>
  <pageSetup paperSize="9" scale="82" fitToHeight="0" orientation="landscape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C015F-81B4-4977-BF7F-0E68D35D89D6}">
  <dimension ref="C2:M48"/>
  <sheetViews>
    <sheetView workbookViewId="0">
      <selection activeCell="C48" sqref="C48:H48"/>
    </sheetView>
  </sheetViews>
  <sheetFormatPr baseColWidth="10" defaultRowHeight="14.4" x14ac:dyDescent="0.3"/>
  <cols>
    <col min="3" max="3" width="17" bestFit="1" customWidth="1"/>
    <col min="4" max="4" width="14" bestFit="1" customWidth="1"/>
    <col min="5" max="7" width="13" bestFit="1" customWidth="1"/>
    <col min="8" max="8" width="14" bestFit="1" customWidth="1"/>
  </cols>
  <sheetData>
    <row r="2" spans="3:13" ht="16.2" x14ac:dyDescent="0.35">
      <c r="G2" s="20" t="s">
        <v>36</v>
      </c>
    </row>
    <row r="3" spans="3:13" ht="15" thickBot="1" x14ac:dyDescent="0.35"/>
    <row r="4" spans="3:13" ht="15" thickBot="1" x14ac:dyDescent="0.35">
      <c r="C4" s="533" t="s">
        <v>0</v>
      </c>
      <c r="D4" s="537" t="s">
        <v>30</v>
      </c>
      <c r="E4" s="538"/>
      <c r="F4" s="538"/>
      <c r="G4" s="538"/>
      <c r="H4" s="538"/>
      <c r="I4" s="538"/>
      <c r="J4" s="538"/>
      <c r="K4" s="539"/>
    </row>
    <row r="5" spans="3:13" ht="15" thickBot="1" x14ac:dyDescent="0.35">
      <c r="C5" s="542"/>
      <c r="D5" s="510" t="s">
        <v>31</v>
      </c>
      <c r="E5" s="511"/>
      <c r="F5" s="510" t="s">
        <v>32</v>
      </c>
      <c r="G5" s="511"/>
      <c r="H5" s="510" t="s">
        <v>33</v>
      </c>
      <c r="I5" s="511"/>
      <c r="J5" s="510" t="s">
        <v>34</v>
      </c>
      <c r="K5" s="511"/>
    </row>
    <row r="6" spans="3:13" ht="15" thickBot="1" x14ac:dyDescent="0.35">
      <c r="C6" s="534"/>
      <c r="D6" s="16" t="s">
        <v>28</v>
      </c>
      <c r="E6" s="16" t="s">
        <v>29</v>
      </c>
      <c r="F6" s="16" t="s">
        <v>28</v>
      </c>
      <c r="G6" s="16" t="s">
        <v>29</v>
      </c>
      <c r="H6" s="16" t="s">
        <v>28</v>
      </c>
      <c r="I6" s="16" t="s">
        <v>29</v>
      </c>
      <c r="J6" s="16" t="s">
        <v>28</v>
      </c>
      <c r="K6" s="16" t="s">
        <v>29</v>
      </c>
    </row>
    <row r="7" spans="3:13" ht="15" thickBot="1" x14ac:dyDescent="0.35">
      <c r="C7" s="3" t="s">
        <v>13</v>
      </c>
      <c r="D7" s="4">
        <v>17779</v>
      </c>
      <c r="E7" s="4">
        <v>26947</v>
      </c>
      <c r="F7" s="4">
        <v>1759</v>
      </c>
      <c r="G7" s="5">
        <v>1718</v>
      </c>
      <c r="H7" s="4">
        <v>2589</v>
      </c>
      <c r="I7" s="5">
        <v>895</v>
      </c>
      <c r="J7" s="4">
        <f>D7+F7+H7</f>
        <v>22127</v>
      </c>
      <c r="K7" s="4">
        <f>E7+G7+I7</f>
        <v>29560</v>
      </c>
    </row>
    <row r="8" spans="3:13" ht="15" thickBot="1" x14ac:dyDescent="0.35">
      <c r="C8" s="3" t="s">
        <v>14</v>
      </c>
      <c r="D8" s="4">
        <v>64294</v>
      </c>
      <c r="E8" s="4">
        <v>53248</v>
      </c>
      <c r="F8" s="4">
        <v>3651</v>
      </c>
      <c r="G8" s="4">
        <v>987</v>
      </c>
      <c r="H8" s="4">
        <v>1707</v>
      </c>
      <c r="I8" s="4">
        <v>3020</v>
      </c>
      <c r="J8" s="4">
        <f t="shared" ref="J8:J10" si="0">D8+F8+H8</f>
        <v>69652</v>
      </c>
      <c r="K8" s="4">
        <f t="shared" ref="K8:K10" si="1">E8+G8+I8</f>
        <v>57255</v>
      </c>
    </row>
    <row r="9" spans="3:13" ht="15" thickBot="1" x14ac:dyDescent="0.35">
      <c r="C9" s="3" t="s">
        <v>15</v>
      </c>
      <c r="D9" s="4">
        <v>42593</v>
      </c>
      <c r="E9" s="4">
        <v>46649</v>
      </c>
      <c r="F9" s="4">
        <v>2248</v>
      </c>
      <c r="G9" s="5">
        <v>590</v>
      </c>
      <c r="H9" s="5">
        <v>112</v>
      </c>
      <c r="I9" s="5">
        <v>0</v>
      </c>
      <c r="J9" s="4">
        <f t="shared" si="0"/>
        <v>44953</v>
      </c>
      <c r="K9" s="4">
        <f t="shared" si="1"/>
        <v>47239</v>
      </c>
    </row>
    <row r="10" spans="3:13" ht="15" thickBot="1" x14ac:dyDescent="0.35">
      <c r="C10" s="3" t="s">
        <v>16</v>
      </c>
      <c r="D10" s="4">
        <v>29167</v>
      </c>
      <c r="E10" s="4">
        <v>36442</v>
      </c>
      <c r="F10" s="5">
        <v>889</v>
      </c>
      <c r="G10" s="5">
        <v>394</v>
      </c>
      <c r="H10" s="5">
        <v>676</v>
      </c>
      <c r="I10" s="5">
        <v>116</v>
      </c>
      <c r="J10" s="4">
        <f t="shared" si="0"/>
        <v>30732</v>
      </c>
      <c r="K10" s="4">
        <f t="shared" si="1"/>
        <v>36952</v>
      </c>
    </row>
    <row r="11" spans="3:13" ht="15" thickBot="1" x14ac:dyDescent="0.35">
      <c r="C11" s="8" t="s">
        <v>17</v>
      </c>
      <c r="D11" s="9">
        <f>D7+D8+D9+D10</f>
        <v>153833</v>
      </c>
      <c r="E11" s="9">
        <f t="shared" ref="E11:K11" si="2">E7+E8+E9+E10</f>
        <v>163286</v>
      </c>
      <c r="F11" s="9">
        <f t="shared" si="2"/>
        <v>8547</v>
      </c>
      <c r="G11" s="9">
        <f t="shared" si="2"/>
        <v>3689</v>
      </c>
      <c r="H11" s="9">
        <f t="shared" si="2"/>
        <v>5084</v>
      </c>
      <c r="I11" s="9">
        <f t="shared" si="2"/>
        <v>4031</v>
      </c>
      <c r="J11" s="9">
        <f t="shared" si="2"/>
        <v>167464</v>
      </c>
      <c r="K11" s="9">
        <f t="shared" si="2"/>
        <v>171006</v>
      </c>
    </row>
    <row r="13" spans="3:13" ht="15" thickBot="1" x14ac:dyDescent="0.35"/>
    <row r="14" spans="3:13" ht="15" thickBot="1" x14ac:dyDescent="0.35">
      <c r="C14" s="533" t="s">
        <v>0</v>
      </c>
      <c r="D14" s="537" t="s">
        <v>35</v>
      </c>
      <c r="E14" s="538"/>
      <c r="F14" s="538"/>
      <c r="G14" s="538"/>
      <c r="H14" s="538"/>
      <c r="I14" s="538"/>
      <c r="J14" s="538"/>
      <c r="K14" s="538"/>
      <c r="L14" s="538"/>
      <c r="M14" s="539"/>
    </row>
    <row r="15" spans="3:13" ht="15" thickBot="1" x14ac:dyDescent="0.35">
      <c r="C15" s="542"/>
      <c r="D15" s="510" t="s">
        <v>24</v>
      </c>
      <c r="E15" s="511"/>
      <c r="F15" s="510" t="s">
        <v>25</v>
      </c>
      <c r="G15" s="511"/>
      <c r="H15" s="510" t="s">
        <v>26</v>
      </c>
      <c r="I15" s="511"/>
      <c r="J15" s="510" t="s">
        <v>27</v>
      </c>
      <c r="K15" s="511"/>
      <c r="L15" s="510" t="s">
        <v>17</v>
      </c>
      <c r="M15" s="511"/>
    </row>
    <row r="16" spans="3:13" ht="15" thickBot="1" x14ac:dyDescent="0.35">
      <c r="C16" s="534"/>
      <c r="D16" s="16" t="s">
        <v>28</v>
      </c>
      <c r="E16" s="16" t="s">
        <v>29</v>
      </c>
      <c r="F16" s="16" t="s">
        <v>28</v>
      </c>
      <c r="G16" s="16" t="s">
        <v>29</v>
      </c>
      <c r="H16" s="16" t="s">
        <v>28</v>
      </c>
      <c r="I16" s="16" t="s">
        <v>29</v>
      </c>
      <c r="J16" s="16" t="s">
        <v>28</v>
      </c>
      <c r="K16" s="16" t="s">
        <v>29</v>
      </c>
      <c r="L16" s="16" t="s">
        <v>28</v>
      </c>
      <c r="M16" s="16" t="s">
        <v>29</v>
      </c>
    </row>
    <row r="17" spans="3:13" ht="15" thickBot="1" x14ac:dyDescent="0.35">
      <c r="C17" s="3" t="s">
        <v>13</v>
      </c>
      <c r="D17" s="4">
        <v>22127</v>
      </c>
      <c r="E17" s="4">
        <v>28513</v>
      </c>
      <c r="F17" s="4">
        <v>215</v>
      </c>
      <c r="G17" s="4">
        <v>0</v>
      </c>
      <c r="H17" s="5">
        <v>237</v>
      </c>
      <c r="I17" s="5">
        <v>522</v>
      </c>
      <c r="J17" s="5">
        <v>722</v>
      </c>
      <c r="K17" s="5">
        <v>525</v>
      </c>
      <c r="L17" s="4">
        <f>D17+F17+H17+J17</f>
        <v>23301</v>
      </c>
      <c r="M17" s="4">
        <f>E17+G17+I17+K17</f>
        <v>29560</v>
      </c>
    </row>
    <row r="18" spans="3:13" ht="15" thickBot="1" x14ac:dyDescent="0.35">
      <c r="C18" s="3" t="s">
        <v>14</v>
      </c>
      <c r="D18" s="4">
        <v>17731</v>
      </c>
      <c r="E18" s="4">
        <v>25523</v>
      </c>
      <c r="F18" s="4">
        <v>39909</v>
      </c>
      <c r="G18" s="4">
        <v>24030</v>
      </c>
      <c r="H18" s="5">
        <v>931</v>
      </c>
      <c r="I18" s="4">
        <v>706</v>
      </c>
      <c r="J18" s="4">
        <v>11081</v>
      </c>
      <c r="K18" s="4">
        <v>6996</v>
      </c>
      <c r="L18" s="4">
        <f t="shared" ref="L18:L20" si="3">D18+F18+H18+J18</f>
        <v>69652</v>
      </c>
      <c r="M18" s="4">
        <f t="shared" ref="M18:M20" si="4">E18+G18+I18+K18</f>
        <v>57255</v>
      </c>
    </row>
    <row r="19" spans="3:13" ht="15" thickBot="1" x14ac:dyDescent="0.35">
      <c r="C19" s="3" t="s">
        <v>15</v>
      </c>
      <c r="D19" s="4">
        <v>44953</v>
      </c>
      <c r="E19" s="4">
        <v>47239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4">
        <f t="shared" si="3"/>
        <v>44953</v>
      </c>
      <c r="M19" s="4">
        <f t="shared" si="4"/>
        <v>47239</v>
      </c>
    </row>
    <row r="20" spans="3:13" ht="15" thickBot="1" x14ac:dyDescent="0.35">
      <c r="C20" s="3" t="s">
        <v>16</v>
      </c>
      <c r="D20" s="4">
        <v>22968</v>
      </c>
      <c r="E20" s="4">
        <v>30099</v>
      </c>
      <c r="F20" s="5">
        <v>0</v>
      </c>
      <c r="G20" s="5">
        <v>0</v>
      </c>
      <c r="H20" s="4">
        <v>7764</v>
      </c>
      <c r="I20" s="4">
        <v>6853</v>
      </c>
      <c r="J20" s="5">
        <v>0</v>
      </c>
      <c r="K20" s="5">
        <v>0</v>
      </c>
      <c r="L20" s="4">
        <f t="shared" si="3"/>
        <v>30732</v>
      </c>
      <c r="M20" s="4">
        <f t="shared" si="4"/>
        <v>36952</v>
      </c>
    </row>
    <row r="21" spans="3:13" ht="15" thickBot="1" x14ac:dyDescent="0.35">
      <c r="C21" s="8" t="s">
        <v>17</v>
      </c>
      <c r="D21" s="9">
        <f>D17+D18+D19+D20</f>
        <v>107779</v>
      </c>
      <c r="E21" s="9">
        <f t="shared" ref="E21:M21" si="5">E17+E18+E19+E20</f>
        <v>131374</v>
      </c>
      <c r="F21" s="9">
        <f t="shared" si="5"/>
        <v>40124</v>
      </c>
      <c r="G21" s="9">
        <f t="shared" si="5"/>
        <v>24030</v>
      </c>
      <c r="H21" s="9">
        <f t="shared" si="5"/>
        <v>8932</v>
      </c>
      <c r="I21" s="9">
        <f t="shared" si="5"/>
        <v>8081</v>
      </c>
      <c r="J21" s="9">
        <f t="shared" si="5"/>
        <v>11803</v>
      </c>
      <c r="K21" s="9">
        <f t="shared" si="5"/>
        <v>7521</v>
      </c>
      <c r="L21" s="9">
        <f t="shared" si="5"/>
        <v>168638</v>
      </c>
      <c r="M21" s="9">
        <f t="shared" si="5"/>
        <v>171006</v>
      </c>
    </row>
    <row r="22" spans="3:13" x14ac:dyDescent="0.3">
      <c r="C22" s="19"/>
      <c r="D22" s="18"/>
      <c r="E22" s="18"/>
      <c r="F22" s="18"/>
      <c r="G22" s="18"/>
      <c r="H22" s="18"/>
      <c r="I22" s="18"/>
    </row>
    <row r="23" spans="3:13" x14ac:dyDescent="0.3">
      <c r="C23" s="19"/>
      <c r="D23" s="18"/>
      <c r="E23" s="18"/>
      <c r="F23" s="18"/>
      <c r="G23" s="18"/>
      <c r="H23" s="18"/>
      <c r="I23" s="18"/>
    </row>
    <row r="24" spans="3:13" ht="16.2" x14ac:dyDescent="0.35">
      <c r="C24" s="20" t="s">
        <v>37</v>
      </c>
      <c r="D24" s="18"/>
      <c r="E24" s="18"/>
      <c r="F24" s="18"/>
      <c r="H24" s="18"/>
      <c r="I24" s="18"/>
    </row>
    <row r="25" spans="3:13" ht="15" thickBot="1" x14ac:dyDescent="0.35"/>
    <row r="26" spans="3:13" ht="15" thickBot="1" x14ac:dyDescent="0.35">
      <c r="C26" s="533" t="s">
        <v>0</v>
      </c>
      <c r="D26" s="543" t="s">
        <v>38</v>
      </c>
      <c r="E26" s="544"/>
      <c r="F26" s="510" t="s">
        <v>39</v>
      </c>
      <c r="G26" s="512"/>
      <c r="H26" s="512"/>
      <c r="I26" s="511"/>
    </row>
    <row r="27" spans="3:13" x14ac:dyDescent="0.3">
      <c r="C27" s="542"/>
      <c r="D27" s="545"/>
      <c r="E27" s="546"/>
      <c r="F27" s="543" t="s">
        <v>40</v>
      </c>
      <c r="G27" s="544"/>
      <c r="H27" s="543" t="s">
        <v>42</v>
      </c>
      <c r="I27" s="544"/>
    </row>
    <row r="28" spans="3:13" ht="15" thickBot="1" x14ac:dyDescent="0.35">
      <c r="C28" s="542"/>
      <c r="D28" s="547"/>
      <c r="E28" s="548"/>
      <c r="F28" s="547" t="s">
        <v>41</v>
      </c>
      <c r="G28" s="548"/>
      <c r="H28" s="547"/>
      <c r="I28" s="548"/>
    </row>
    <row r="29" spans="3:13" ht="15" thickBot="1" x14ac:dyDescent="0.35">
      <c r="C29" s="534"/>
      <c r="D29" s="16" t="s">
        <v>28</v>
      </c>
      <c r="E29" s="16" t="s">
        <v>29</v>
      </c>
      <c r="F29" s="16" t="s">
        <v>28</v>
      </c>
      <c r="G29" s="16" t="s">
        <v>29</v>
      </c>
      <c r="H29" s="2" t="s">
        <v>43</v>
      </c>
      <c r="I29" s="2" t="s">
        <v>44</v>
      </c>
    </row>
    <row r="30" spans="3:13" ht="15" thickBot="1" x14ac:dyDescent="0.35">
      <c r="C30" s="3" t="s">
        <v>13</v>
      </c>
      <c r="D30" s="5">
        <v>39.130000000000003</v>
      </c>
      <c r="E30" s="5">
        <v>19.61</v>
      </c>
      <c r="F30" s="5">
        <v>7.1084602771000007</v>
      </c>
      <c r="G30" s="5">
        <v>3.01429232</v>
      </c>
      <c r="H30" s="125">
        <f>F30+G30</f>
        <v>10.1227525971</v>
      </c>
      <c r="I30" s="21">
        <f>H30/$H$34</f>
        <v>0.12253595112255028</v>
      </c>
      <c r="K30" s="25"/>
      <c r="L30" s="25"/>
    </row>
    <row r="31" spans="3:13" ht="15" thickBot="1" x14ac:dyDescent="0.35">
      <c r="C31" s="3" t="s">
        <v>14</v>
      </c>
      <c r="D31" s="5">
        <v>40.700000000000003</v>
      </c>
      <c r="E31" s="5">
        <v>29.7</v>
      </c>
      <c r="F31" s="5">
        <v>24.096109400000003</v>
      </c>
      <c r="G31" s="5">
        <v>9.3526042500000006</v>
      </c>
      <c r="H31" s="125">
        <f t="shared" ref="H31:H33" si="6">F31+G31</f>
        <v>33.448713650000002</v>
      </c>
      <c r="I31" s="21">
        <f t="shared" ref="I31:I33" si="7">H31/$H$34</f>
        <v>0.40489678095094228</v>
      </c>
      <c r="K31" s="25"/>
      <c r="L31" s="25"/>
    </row>
    <row r="32" spans="3:13" ht="15" thickBot="1" x14ac:dyDescent="0.35">
      <c r="C32" s="3" t="s">
        <v>15</v>
      </c>
      <c r="D32" s="5">
        <v>49.04</v>
      </c>
      <c r="E32" s="5">
        <v>26.79</v>
      </c>
      <c r="F32" s="5">
        <v>17.084837180000001</v>
      </c>
      <c r="G32" s="5">
        <v>6.3276640500000001</v>
      </c>
      <c r="H32" s="125">
        <f t="shared" si="6"/>
        <v>23.41250123</v>
      </c>
      <c r="I32" s="21">
        <f t="shared" si="7"/>
        <v>0.28340839893665015</v>
      </c>
      <c r="K32" s="25"/>
      <c r="L32" s="25"/>
    </row>
    <row r="33" spans="3:12" ht="15" thickBot="1" x14ac:dyDescent="0.35">
      <c r="C33" s="3" t="s">
        <v>16</v>
      </c>
      <c r="D33" s="5">
        <v>46.2</v>
      </c>
      <c r="E33" s="5">
        <v>23.1</v>
      </c>
      <c r="F33" s="5">
        <v>11.3585472</v>
      </c>
      <c r="G33" s="5">
        <v>4.2679559999999999</v>
      </c>
      <c r="H33" s="125">
        <f t="shared" si="6"/>
        <v>15.6265032</v>
      </c>
      <c r="I33" s="21">
        <f t="shared" si="7"/>
        <v>0.1891588689898572</v>
      </c>
      <c r="K33" s="25"/>
      <c r="L33" s="25"/>
    </row>
    <row r="34" spans="3:12" ht="15" thickBot="1" x14ac:dyDescent="0.35">
      <c r="C34" s="8" t="s">
        <v>17</v>
      </c>
      <c r="D34" s="314">
        <f>AVERAGE(D30:D33)</f>
        <v>43.767499999999998</v>
      </c>
      <c r="E34" s="314">
        <f>AVERAGE(E30:E33)</f>
        <v>24.799999999999997</v>
      </c>
      <c r="F34" s="10">
        <f>F30+F31+F32+F33</f>
        <v>59.647954057100009</v>
      </c>
      <c r="G34" s="10">
        <f t="shared" ref="G34:I34" si="8">G30+G31+G32+G33</f>
        <v>22.962516620000002</v>
      </c>
      <c r="H34" s="126">
        <f t="shared" si="8"/>
        <v>82.610470677100011</v>
      </c>
      <c r="I34" s="24">
        <f t="shared" si="8"/>
        <v>1</v>
      </c>
    </row>
    <row r="37" spans="3:12" ht="16.2" x14ac:dyDescent="0.3">
      <c r="C37" s="28" t="s">
        <v>690</v>
      </c>
    </row>
    <row r="38" spans="3:12" ht="15" thickBot="1" x14ac:dyDescent="0.35"/>
    <row r="39" spans="3:12" ht="36.6" thickBot="1" x14ac:dyDescent="0.35">
      <c r="C39" s="26" t="s">
        <v>45</v>
      </c>
      <c r="D39" s="17" t="s">
        <v>46</v>
      </c>
      <c r="E39" s="17" t="s">
        <v>47</v>
      </c>
      <c r="F39" s="17" t="s">
        <v>48</v>
      </c>
      <c r="G39" s="17" t="s">
        <v>49</v>
      </c>
    </row>
    <row r="40" spans="3:12" ht="15" thickBot="1" x14ac:dyDescent="0.35">
      <c r="C40" s="27" t="s">
        <v>13</v>
      </c>
      <c r="D40" s="315">
        <v>8459473.0207000002</v>
      </c>
      <c r="E40" s="315">
        <v>740279.48670000001</v>
      </c>
      <c r="F40" s="315">
        <v>923000.08970000001</v>
      </c>
      <c r="G40" s="315">
        <f>D40+E40+F40</f>
        <v>10122752.597100001</v>
      </c>
    </row>
    <row r="41" spans="3:12" ht="15" thickBot="1" x14ac:dyDescent="0.35">
      <c r="C41" s="27" t="s">
        <v>14</v>
      </c>
      <c r="D41" s="315">
        <v>30940570.100000001</v>
      </c>
      <c r="E41" s="315">
        <v>1424289.9</v>
      </c>
      <c r="F41" s="315">
        <v>1083853.6499999999</v>
      </c>
      <c r="G41" s="315">
        <f t="shared" ref="G41:G43" si="9">D41+E41+F41</f>
        <v>33448713.649999999</v>
      </c>
    </row>
    <row r="42" spans="3:12" ht="15" thickBot="1" x14ac:dyDescent="0.35">
      <c r="C42" s="27" t="s">
        <v>15</v>
      </c>
      <c r="D42" s="315">
        <v>22436529.129999999</v>
      </c>
      <c r="E42" s="315">
        <v>933405.38</v>
      </c>
      <c r="F42" s="315">
        <v>42566.720000000001</v>
      </c>
      <c r="G42" s="315">
        <f t="shared" si="9"/>
        <v>23412501.229999997</v>
      </c>
    </row>
    <row r="43" spans="3:12" ht="15" thickBot="1" x14ac:dyDescent="0.35">
      <c r="C43" s="27" t="s">
        <v>16</v>
      </c>
      <c r="D43" s="315">
        <v>14989174.199999999</v>
      </c>
      <c r="E43" s="315">
        <v>374081.4</v>
      </c>
      <c r="F43" s="315">
        <v>263247.59999999998</v>
      </c>
      <c r="G43" s="315">
        <f t="shared" si="9"/>
        <v>15626503.199999999</v>
      </c>
    </row>
    <row r="44" spans="3:12" ht="15" thickBot="1" x14ac:dyDescent="0.35">
      <c r="C44" s="8" t="s">
        <v>17</v>
      </c>
      <c r="D44" s="316">
        <f>D40+D41+D42+D43</f>
        <v>76825746.4507</v>
      </c>
      <c r="E44" s="316">
        <f t="shared" ref="E44:G44" si="10">E40+E41+E42+E43</f>
        <v>3472056.1666999995</v>
      </c>
      <c r="F44" s="316">
        <f t="shared" si="10"/>
        <v>2312668.0596999996</v>
      </c>
      <c r="G44" s="316">
        <f t="shared" si="10"/>
        <v>82610470.677099988</v>
      </c>
    </row>
    <row r="48" spans="3:12" x14ac:dyDescent="0.3">
      <c r="C48" s="420"/>
      <c r="D48" s="420"/>
      <c r="E48" s="420"/>
      <c r="F48" s="420"/>
      <c r="G48" s="420"/>
      <c r="H48" s="420"/>
    </row>
  </sheetData>
  <sheetProtection algorithmName="SHA-512" hashValue="qCaeBkyPHV3ZEQ2SE+8fUYFPA46oRqyp6kJM2qTEu4wjJ/0AnzT99MnmoclPEFboU+dbkRezs8Z4mdZUH5wE1A==" saltValue="oIWQuhCUHUzSIM90WI42NA==" spinCount="100000" sheet="1" objects="1" scenarios="1"/>
  <mergeCells count="19">
    <mergeCell ref="C26:C29"/>
    <mergeCell ref="D26:E28"/>
    <mergeCell ref="F26:I26"/>
    <mergeCell ref="F27:G27"/>
    <mergeCell ref="F28:G28"/>
    <mergeCell ref="H27:I28"/>
    <mergeCell ref="C14:C16"/>
    <mergeCell ref="D14:M14"/>
    <mergeCell ref="D15:E15"/>
    <mergeCell ref="F15:G15"/>
    <mergeCell ref="H15:I15"/>
    <mergeCell ref="J15:K15"/>
    <mergeCell ref="L15:M15"/>
    <mergeCell ref="C4:C6"/>
    <mergeCell ref="D4:K4"/>
    <mergeCell ref="D5:E5"/>
    <mergeCell ref="F5:G5"/>
    <mergeCell ref="H5:I5"/>
    <mergeCell ref="J5:K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DCD66-9FE3-49F6-B22A-5BCBB2392EFC}">
  <dimension ref="B1:L41"/>
  <sheetViews>
    <sheetView workbookViewId="0">
      <selection activeCell="A44" sqref="A44:XFD52"/>
    </sheetView>
  </sheetViews>
  <sheetFormatPr baseColWidth="10" defaultRowHeight="14.4" x14ac:dyDescent="0.3"/>
  <cols>
    <col min="1" max="1" width="11.5546875" style="73"/>
    <col min="2" max="2" width="30.77734375" style="73" customWidth="1"/>
    <col min="3" max="3" width="14.21875" style="73" customWidth="1"/>
    <col min="4" max="4" width="13.44140625" style="73" customWidth="1"/>
    <col min="5" max="5" width="13.5546875" style="73" customWidth="1"/>
    <col min="6" max="6" width="14" style="73" customWidth="1"/>
    <col min="7" max="7" width="14" style="73" bestFit="1" customWidth="1"/>
    <col min="8" max="10" width="11.5546875" style="73"/>
    <col min="11" max="11" width="12.33203125" style="73" customWidth="1"/>
    <col min="12" max="12" width="12.21875" style="73" customWidth="1"/>
    <col min="13" max="16384" width="11.5546875" style="73"/>
  </cols>
  <sheetData>
    <row r="1" spans="2:12" ht="18" x14ac:dyDescent="0.3">
      <c r="B1" s="72" t="s">
        <v>696</v>
      </c>
    </row>
    <row r="2" spans="2:12" ht="16.2" x14ac:dyDescent="0.3">
      <c r="B2" s="74" t="s">
        <v>18</v>
      </c>
    </row>
    <row r="3" spans="2:12" ht="15" thickBot="1" x14ac:dyDescent="0.35"/>
    <row r="4" spans="2:12" ht="15" thickBot="1" x14ac:dyDescent="0.35">
      <c r="B4" s="540" t="s">
        <v>0</v>
      </c>
      <c r="C4" s="510" t="s">
        <v>1</v>
      </c>
      <c r="D4" s="512"/>
      <c r="E4" s="511"/>
      <c r="F4" s="510" t="s">
        <v>2</v>
      </c>
      <c r="G4" s="512"/>
      <c r="H4" s="512"/>
      <c r="I4" s="512"/>
      <c r="J4" s="512"/>
      <c r="K4" s="512"/>
      <c r="L4" s="511"/>
    </row>
    <row r="5" spans="2:12" ht="48.6" thickBot="1" x14ac:dyDescent="0.35">
      <c r="B5" s="541"/>
      <c r="C5" s="1" t="s">
        <v>3</v>
      </c>
      <c r="D5" s="1" t="s">
        <v>4</v>
      </c>
      <c r="E5" s="1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</row>
    <row r="6" spans="2:12" ht="15" thickBot="1" x14ac:dyDescent="0.35">
      <c r="B6" s="3" t="s">
        <v>693</v>
      </c>
      <c r="C6" s="4">
        <v>106</v>
      </c>
      <c r="D6" s="4">
        <v>18737</v>
      </c>
      <c r="E6" s="4">
        <v>31</v>
      </c>
      <c r="F6" s="4">
        <v>265161</v>
      </c>
      <c r="G6" s="4">
        <v>333762</v>
      </c>
      <c r="H6" s="4">
        <v>277748</v>
      </c>
      <c r="I6" s="4">
        <v>237566</v>
      </c>
      <c r="J6" s="4">
        <v>215463</v>
      </c>
      <c r="K6" s="328">
        <v>8.5</v>
      </c>
      <c r="L6" s="328">
        <v>5.5</v>
      </c>
    </row>
    <row r="7" spans="2:12" ht="15" thickBot="1" x14ac:dyDescent="0.35">
      <c r="B7" s="3" t="s">
        <v>694</v>
      </c>
      <c r="C7" s="326" t="s">
        <v>21</v>
      </c>
      <c r="D7" s="326" t="s">
        <v>21</v>
      </c>
      <c r="E7" s="326" t="s">
        <v>21</v>
      </c>
      <c r="F7" s="326" t="s">
        <v>21</v>
      </c>
      <c r="G7" s="326" t="s">
        <v>21</v>
      </c>
      <c r="H7" s="326" t="s">
        <v>21</v>
      </c>
      <c r="I7" s="326" t="s">
        <v>21</v>
      </c>
      <c r="J7" s="326" t="s">
        <v>21</v>
      </c>
      <c r="K7" s="329" t="s">
        <v>21</v>
      </c>
      <c r="L7" s="329" t="s">
        <v>21</v>
      </c>
    </row>
    <row r="8" spans="2:12" ht="15" thickBot="1" x14ac:dyDescent="0.35">
      <c r="B8" s="3" t="s">
        <v>588</v>
      </c>
      <c r="C8" s="327" t="s">
        <v>692</v>
      </c>
      <c r="D8" s="327" t="s">
        <v>692</v>
      </c>
      <c r="E8" s="4">
        <v>6</v>
      </c>
      <c r="F8" s="327" t="s">
        <v>692</v>
      </c>
      <c r="G8" s="327" t="s">
        <v>692</v>
      </c>
      <c r="H8" s="327" t="s">
        <v>692</v>
      </c>
      <c r="I8" s="4">
        <v>213458</v>
      </c>
      <c r="J8" s="327" t="s">
        <v>692</v>
      </c>
      <c r="K8" s="328">
        <v>8.6</v>
      </c>
      <c r="L8" s="330" t="s">
        <v>692</v>
      </c>
    </row>
    <row r="9" spans="2:12" ht="15" thickBot="1" x14ac:dyDescent="0.35">
      <c r="B9" s="8" t="s">
        <v>17</v>
      </c>
      <c r="C9" s="9">
        <v>3897</v>
      </c>
      <c r="D9" s="9">
        <v>26283</v>
      </c>
      <c r="E9" s="10">
        <v>176</v>
      </c>
      <c r="F9" s="9">
        <v>393779</v>
      </c>
      <c r="G9" s="9">
        <v>467614</v>
      </c>
      <c r="H9" s="9">
        <v>455081</v>
      </c>
      <c r="I9" s="9">
        <v>574133</v>
      </c>
      <c r="J9" s="9">
        <v>400270</v>
      </c>
      <c r="K9" s="331"/>
      <c r="L9" s="11"/>
    </row>
    <row r="10" spans="2:12" x14ac:dyDescent="0.3">
      <c r="B10" s="325" t="s">
        <v>22</v>
      </c>
    </row>
    <row r="11" spans="2:12" x14ac:dyDescent="0.3">
      <c r="B11" s="325" t="s">
        <v>695</v>
      </c>
    </row>
    <row r="13" spans="2:12" ht="16.8" thickBot="1" x14ac:dyDescent="0.35">
      <c r="B13" s="12" t="s">
        <v>36</v>
      </c>
    </row>
    <row r="14" spans="2:12" ht="15" thickBot="1" x14ac:dyDescent="0.35">
      <c r="B14" s="533" t="s">
        <v>0</v>
      </c>
      <c r="C14" s="537" t="s">
        <v>30</v>
      </c>
      <c r="D14" s="538"/>
      <c r="E14" s="538"/>
      <c r="F14" s="538"/>
      <c r="G14" s="538"/>
      <c r="H14" s="538"/>
      <c r="I14" s="538"/>
      <c r="J14" s="539"/>
    </row>
    <row r="15" spans="2:12" ht="15" thickBot="1" x14ac:dyDescent="0.35">
      <c r="B15" s="542"/>
      <c r="C15" s="510" t="s">
        <v>31</v>
      </c>
      <c r="D15" s="511"/>
      <c r="E15" s="510" t="s">
        <v>32</v>
      </c>
      <c r="F15" s="511"/>
      <c r="G15" s="510" t="s">
        <v>33</v>
      </c>
      <c r="H15" s="511"/>
      <c r="I15" s="510" t="s">
        <v>34</v>
      </c>
      <c r="J15" s="511"/>
    </row>
    <row r="16" spans="2:12" ht="15" thickBot="1" x14ac:dyDescent="0.35">
      <c r="B16" s="534"/>
      <c r="C16" s="16" t="s">
        <v>28</v>
      </c>
      <c r="D16" s="16" t="s">
        <v>29</v>
      </c>
      <c r="E16" s="16" t="s">
        <v>28</v>
      </c>
      <c r="F16" s="16" t="s">
        <v>29</v>
      </c>
      <c r="G16" s="16" t="s">
        <v>28</v>
      </c>
      <c r="H16" s="16" t="s">
        <v>29</v>
      </c>
      <c r="I16" s="16" t="s">
        <v>28</v>
      </c>
      <c r="J16" s="16" t="s">
        <v>29</v>
      </c>
    </row>
    <row r="17" spans="2:12" ht="15" thickBot="1" x14ac:dyDescent="0.35">
      <c r="B17" s="3" t="s">
        <v>693</v>
      </c>
      <c r="C17" s="4">
        <v>237566</v>
      </c>
      <c r="D17" s="4">
        <v>215463</v>
      </c>
      <c r="E17" s="4">
        <v>0</v>
      </c>
      <c r="F17" s="4">
        <v>0</v>
      </c>
      <c r="G17" s="4">
        <v>0</v>
      </c>
      <c r="H17" s="4">
        <v>0</v>
      </c>
      <c r="I17" s="4">
        <f>C17+E17+G17</f>
        <v>237566</v>
      </c>
      <c r="J17" s="4">
        <f>D17+F17+H17</f>
        <v>215463</v>
      </c>
    </row>
    <row r="18" spans="2:12" ht="15" thickBot="1" x14ac:dyDescent="0.35">
      <c r="B18" s="3" t="s">
        <v>694</v>
      </c>
      <c r="C18" s="326" t="s">
        <v>21</v>
      </c>
      <c r="D18" s="326" t="s">
        <v>21</v>
      </c>
      <c r="E18" s="326" t="s">
        <v>21</v>
      </c>
      <c r="F18" s="326" t="s">
        <v>21</v>
      </c>
      <c r="G18" s="326" t="s">
        <v>21</v>
      </c>
      <c r="H18" s="326" t="s">
        <v>21</v>
      </c>
      <c r="I18" s="326" t="s">
        <v>21</v>
      </c>
      <c r="J18" s="326" t="s">
        <v>21</v>
      </c>
    </row>
    <row r="19" spans="2:12" ht="15" thickBot="1" x14ac:dyDescent="0.35">
      <c r="B19" s="3" t="s">
        <v>588</v>
      </c>
      <c r="C19" s="4">
        <v>203171</v>
      </c>
      <c r="D19" s="327" t="s">
        <v>692</v>
      </c>
      <c r="E19" s="4">
        <v>7463</v>
      </c>
      <c r="F19" s="327" t="s">
        <v>692</v>
      </c>
      <c r="G19" s="4">
        <v>2824</v>
      </c>
      <c r="H19" s="327" t="s">
        <v>692</v>
      </c>
      <c r="I19" s="4">
        <f>G19+E19+C19</f>
        <v>213458</v>
      </c>
      <c r="J19" s="327"/>
    </row>
    <row r="20" spans="2:12" ht="15" thickBot="1" x14ac:dyDescent="0.35">
      <c r="B20" s="8" t="s">
        <v>17</v>
      </c>
      <c r="C20" s="9">
        <f>SUM(C17:C19)</f>
        <v>440737</v>
      </c>
      <c r="D20" s="9">
        <f t="shared" ref="D20:J20" si="0">SUM(D17:D19)</f>
        <v>215463</v>
      </c>
      <c r="E20" s="9">
        <f t="shared" si="0"/>
        <v>7463</v>
      </c>
      <c r="F20" s="9">
        <f t="shared" si="0"/>
        <v>0</v>
      </c>
      <c r="G20" s="9">
        <f t="shared" si="0"/>
        <v>2824</v>
      </c>
      <c r="H20" s="9">
        <f t="shared" si="0"/>
        <v>0</v>
      </c>
      <c r="I20" s="9">
        <f t="shared" si="0"/>
        <v>451024</v>
      </c>
      <c r="J20" s="9">
        <f t="shared" si="0"/>
        <v>215463</v>
      </c>
    </row>
    <row r="21" spans="2:12" x14ac:dyDescent="0.3">
      <c r="B21" s="325" t="s">
        <v>695</v>
      </c>
    </row>
    <row r="24" spans="2:12" ht="16.8" thickBot="1" x14ac:dyDescent="0.35">
      <c r="B24" s="74" t="s">
        <v>37</v>
      </c>
    </row>
    <row r="25" spans="2:12" ht="15" thickBot="1" x14ac:dyDescent="0.35">
      <c r="B25" s="533" t="s">
        <v>0</v>
      </c>
      <c r="C25" s="543" t="s">
        <v>38</v>
      </c>
      <c r="D25" s="544"/>
      <c r="E25" s="510" t="s">
        <v>39</v>
      </c>
      <c r="F25" s="512"/>
      <c r="G25" s="512"/>
      <c r="H25" s="511"/>
    </row>
    <row r="26" spans="2:12" x14ac:dyDescent="0.3">
      <c r="B26" s="542"/>
      <c r="C26" s="545"/>
      <c r="D26" s="546"/>
      <c r="E26" s="543" t="s">
        <v>40</v>
      </c>
      <c r="F26" s="544"/>
      <c r="G26" s="543" t="s">
        <v>42</v>
      </c>
      <c r="H26" s="544"/>
    </row>
    <row r="27" spans="2:12" ht="15" thickBot="1" x14ac:dyDescent="0.35">
      <c r="B27" s="542"/>
      <c r="C27" s="547"/>
      <c r="D27" s="548"/>
      <c r="E27" s="547" t="s">
        <v>41</v>
      </c>
      <c r="F27" s="548"/>
      <c r="G27" s="547"/>
      <c r="H27" s="548"/>
    </row>
    <row r="28" spans="2:12" ht="15" thickBot="1" x14ac:dyDescent="0.35">
      <c r="B28" s="534"/>
      <c r="C28" s="16" t="s">
        <v>28</v>
      </c>
      <c r="D28" s="16" t="s">
        <v>29</v>
      </c>
      <c r="E28" s="16" t="s">
        <v>28</v>
      </c>
      <c r="F28" s="16" t="s">
        <v>29</v>
      </c>
      <c r="G28" s="2" t="s">
        <v>43</v>
      </c>
      <c r="H28" s="2" t="s">
        <v>44</v>
      </c>
    </row>
    <row r="29" spans="2:12" ht="15" thickBot="1" x14ac:dyDescent="0.35">
      <c r="B29" s="3" t="s">
        <v>693</v>
      </c>
      <c r="C29" s="5">
        <v>11</v>
      </c>
      <c r="D29" s="5">
        <v>6</v>
      </c>
      <c r="E29" s="247">
        <v>28.270354000000001</v>
      </c>
      <c r="F29" s="247">
        <v>10.07289525</v>
      </c>
      <c r="G29" s="247">
        <f>E29+F29</f>
        <v>38.34324925</v>
      </c>
      <c r="H29" s="21">
        <f>G29/$G$32</f>
        <v>0.70381197230756198</v>
      </c>
      <c r="L29" s="334"/>
    </row>
    <row r="30" spans="2:12" ht="15" thickBot="1" x14ac:dyDescent="0.35">
      <c r="B30" s="3" t="s">
        <v>694</v>
      </c>
      <c r="C30" s="326" t="s">
        <v>21</v>
      </c>
      <c r="D30" s="326" t="s">
        <v>21</v>
      </c>
      <c r="E30" s="333" t="s">
        <v>21</v>
      </c>
      <c r="F30" s="326" t="s">
        <v>21</v>
      </c>
      <c r="G30" s="333" t="s">
        <v>21</v>
      </c>
      <c r="H30" s="326" t="s">
        <v>21</v>
      </c>
      <c r="L30" s="334"/>
    </row>
    <row r="31" spans="2:12" ht="15" thickBot="1" x14ac:dyDescent="0.35">
      <c r="B31" s="3" t="s">
        <v>588</v>
      </c>
      <c r="C31" s="5">
        <v>8.48</v>
      </c>
      <c r="D31" s="324" t="s">
        <v>692</v>
      </c>
      <c r="E31" s="247">
        <v>16.136144051999999</v>
      </c>
      <c r="F31" s="324" t="s">
        <v>692</v>
      </c>
      <c r="G31" s="247">
        <f>E31</f>
        <v>16.136144051999999</v>
      </c>
      <c r="H31" s="21">
        <f>G31/$G$32</f>
        <v>0.29618802769243802</v>
      </c>
    </row>
    <row r="32" spans="2:12" ht="15" thickBot="1" x14ac:dyDescent="0.35">
      <c r="B32" s="8" t="s">
        <v>17</v>
      </c>
      <c r="C32" s="332">
        <f>AVERAGE(C29:C31)</f>
        <v>9.74</v>
      </c>
      <c r="D32" s="11"/>
      <c r="E32" s="248">
        <f>SUM(E29:E31)</f>
        <v>44.406498052000003</v>
      </c>
      <c r="F32" s="248">
        <f>F29</f>
        <v>10.07289525</v>
      </c>
      <c r="G32" s="248">
        <f>G29+G31</f>
        <v>54.479393301999998</v>
      </c>
      <c r="H32" s="124">
        <v>1</v>
      </c>
      <c r="K32" s="335"/>
      <c r="L32" s="335"/>
    </row>
    <row r="33" spans="2:12" x14ac:dyDescent="0.3">
      <c r="B33" s="325" t="s">
        <v>695</v>
      </c>
      <c r="K33" s="189"/>
      <c r="L33" s="189"/>
    </row>
    <row r="34" spans="2:12" x14ac:dyDescent="0.3">
      <c r="G34" s="336"/>
      <c r="H34" s="189"/>
      <c r="K34" s="189"/>
      <c r="L34" s="189"/>
    </row>
    <row r="35" spans="2:12" ht="16.8" thickBot="1" x14ac:dyDescent="0.35">
      <c r="B35" s="28" t="s">
        <v>690</v>
      </c>
    </row>
    <row r="36" spans="2:12" ht="36.6" thickBot="1" x14ac:dyDescent="0.35">
      <c r="B36" s="26" t="s">
        <v>45</v>
      </c>
      <c r="C36" s="17" t="s">
        <v>46</v>
      </c>
      <c r="D36" s="17" t="s">
        <v>47</v>
      </c>
      <c r="E36" s="17" t="s">
        <v>48</v>
      </c>
      <c r="F36" s="17" t="s">
        <v>49</v>
      </c>
    </row>
    <row r="37" spans="2:12" ht="15" thickBot="1" x14ac:dyDescent="0.35">
      <c r="B37" s="27" t="s">
        <v>693</v>
      </c>
      <c r="C37" s="247">
        <v>38343249.25</v>
      </c>
      <c r="D37" s="247">
        <v>0</v>
      </c>
      <c r="E37" s="247">
        <v>0</v>
      </c>
      <c r="F37" s="247">
        <f>SUM(C37:E37)</f>
        <v>38343249.25</v>
      </c>
    </row>
    <row r="38" spans="2:12" ht="15" thickBot="1" x14ac:dyDescent="0.35">
      <c r="B38" s="3" t="s">
        <v>694</v>
      </c>
      <c r="C38" s="247">
        <v>0</v>
      </c>
      <c r="D38" s="247">
        <v>0</v>
      </c>
      <c r="E38" s="247">
        <v>0</v>
      </c>
      <c r="F38" s="247">
        <f>SUM(C38:E38)</f>
        <v>0</v>
      </c>
    </row>
    <row r="39" spans="2:12" ht="15" thickBot="1" x14ac:dyDescent="0.35">
      <c r="B39" s="27" t="s">
        <v>588</v>
      </c>
      <c r="C39" s="247">
        <v>15358508.573999999</v>
      </c>
      <c r="D39" s="247">
        <v>564158.022</v>
      </c>
      <c r="E39" s="247">
        <v>213477.45600000001</v>
      </c>
      <c r="F39" s="247">
        <f>SUM(C39:E39)</f>
        <v>16136144.051999999</v>
      </c>
    </row>
    <row r="40" spans="2:12" ht="15" thickBot="1" x14ac:dyDescent="0.35">
      <c r="B40" s="8" t="s">
        <v>17</v>
      </c>
      <c r="C40" s="248">
        <f>SUM(C37:C39)</f>
        <v>53701757.824000001</v>
      </c>
      <c r="D40" s="248">
        <f t="shared" ref="D40:F40" si="1">SUM(D37:D39)</f>
        <v>564158.022</v>
      </c>
      <c r="E40" s="248">
        <f t="shared" si="1"/>
        <v>213477.45600000001</v>
      </c>
      <c r="F40" s="248">
        <f t="shared" si="1"/>
        <v>54479393.302000001</v>
      </c>
    </row>
    <row r="41" spans="2:12" x14ac:dyDescent="0.3">
      <c r="B41" s="325" t="s">
        <v>695</v>
      </c>
    </row>
  </sheetData>
  <sheetProtection algorithmName="SHA-512" hashValue="J3nFwvfMJYv1oKsJAHdXQi4WXLtQr1aE2KaCorM2nA2Gwekts1CzgDB8gcfSs+YlonmEKeA/tFEKCbmsNLsFoQ==" saltValue="kgk6o9blMd4Q21JXX3Lvzw==" spinCount="100000" sheet="1" objects="1" scenarios="1"/>
  <mergeCells count="15">
    <mergeCell ref="B25:B28"/>
    <mergeCell ref="C25:D27"/>
    <mergeCell ref="E25:H25"/>
    <mergeCell ref="E26:F26"/>
    <mergeCell ref="E27:F27"/>
    <mergeCell ref="G26:H27"/>
    <mergeCell ref="B4:B5"/>
    <mergeCell ref="C4:E4"/>
    <mergeCell ref="F4:L4"/>
    <mergeCell ref="B14:B16"/>
    <mergeCell ref="C14:J14"/>
    <mergeCell ref="C15:D15"/>
    <mergeCell ref="E15:F15"/>
    <mergeCell ref="G15:H15"/>
    <mergeCell ref="I15:J1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2637A-4D70-4086-A4DB-172BF9C54D33}">
  <dimension ref="A1:AO273"/>
  <sheetViews>
    <sheetView workbookViewId="0">
      <selection activeCell="A2" sqref="A2"/>
    </sheetView>
  </sheetViews>
  <sheetFormatPr baseColWidth="10" defaultRowHeight="14.4" x14ac:dyDescent="0.3"/>
  <cols>
    <col min="1" max="1" width="17.33203125" customWidth="1"/>
    <col min="2" max="2" width="16.88671875" customWidth="1"/>
    <col min="3" max="3" width="20.5546875" customWidth="1"/>
    <col min="4" max="4" width="15.44140625" customWidth="1"/>
    <col min="5" max="5" width="15.33203125" bestFit="1" customWidth="1"/>
    <col min="7" max="7" width="21.88671875" customWidth="1"/>
    <col min="8" max="8" width="12.6640625" bestFit="1" customWidth="1"/>
    <col min="9" max="9" width="15.44140625" customWidth="1"/>
    <col min="10" max="10" width="12.6640625" style="73" bestFit="1" customWidth="1"/>
    <col min="11" max="11" width="20.5546875" style="73" customWidth="1"/>
    <col min="12" max="12" width="12.6640625" style="73" bestFit="1" customWidth="1"/>
    <col min="13" max="13" width="15.6640625" style="73" bestFit="1" customWidth="1"/>
    <col min="14" max="14" width="11.6640625" style="73" bestFit="1" customWidth="1"/>
    <col min="15" max="41" width="11.5546875" style="73"/>
  </cols>
  <sheetData>
    <row r="1" spans="1:10" ht="18" x14ac:dyDescent="0.3">
      <c r="A1" s="72" t="s">
        <v>19</v>
      </c>
      <c r="B1" s="73"/>
      <c r="C1" s="73"/>
      <c r="D1" s="73"/>
      <c r="E1" s="73"/>
      <c r="F1" s="73"/>
      <c r="G1" s="73"/>
      <c r="H1" s="73"/>
      <c r="I1" s="73"/>
    </row>
    <row r="2" spans="1:10" ht="18" x14ac:dyDescent="0.3">
      <c r="A2" s="72" t="s">
        <v>121</v>
      </c>
      <c r="B2" s="73"/>
      <c r="C2" s="73"/>
      <c r="D2" s="73"/>
      <c r="E2" s="73"/>
      <c r="F2" s="73"/>
      <c r="G2" s="73"/>
      <c r="H2" s="73"/>
      <c r="I2" s="73"/>
    </row>
    <row r="3" spans="1:10" ht="16.2" x14ac:dyDescent="0.3">
      <c r="A3" s="74" t="s">
        <v>122</v>
      </c>
      <c r="B3" s="73"/>
      <c r="C3" s="73"/>
      <c r="D3" s="73"/>
      <c r="E3" s="73"/>
      <c r="F3" s="73"/>
      <c r="G3" s="73"/>
      <c r="H3" s="73"/>
      <c r="I3" s="73"/>
    </row>
    <row r="4" spans="1:10" ht="15" thickBot="1" x14ac:dyDescent="0.35">
      <c r="A4" s="73"/>
      <c r="B4" s="73"/>
      <c r="C4" s="73"/>
      <c r="D4" s="73"/>
      <c r="E4" s="73"/>
      <c r="F4" s="73"/>
      <c r="G4" s="73"/>
      <c r="H4" s="73"/>
      <c r="I4" s="73"/>
    </row>
    <row r="5" spans="1:10" ht="24" customHeight="1" thickBot="1" x14ac:dyDescent="0.35">
      <c r="A5" s="533" t="s">
        <v>121</v>
      </c>
      <c r="B5" s="556" t="s">
        <v>123</v>
      </c>
      <c r="C5" s="537" t="s">
        <v>30</v>
      </c>
      <c r="D5" s="538"/>
      <c r="E5" s="538"/>
      <c r="F5" s="539"/>
      <c r="G5" s="535" t="s">
        <v>11</v>
      </c>
      <c r="H5" s="537" t="s">
        <v>39</v>
      </c>
      <c r="I5" s="539"/>
    </row>
    <row r="6" spans="1:10" ht="24.6" thickBot="1" x14ac:dyDescent="0.35">
      <c r="A6" s="534"/>
      <c r="B6" s="557"/>
      <c r="C6" s="2" t="s">
        <v>31</v>
      </c>
      <c r="D6" s="16" t="s">
        <v>32</v>
      </c>
      <c r="E6" s="2" t="s">
        <v>33</v>
      </c>
      <c r="F6" s="16" t="s">
        <v>34</v>
      </c>
      <c r="G6" s="536"/>
      <c r="H6" s="2" t="s">
        <v>38</v>
      </c>
      <c r="I6" s="2" t="s">
        <v>124</v>
      </c>
    </row>
    <row r="7" spans="1:10" ht="15" thickBot="1" x14ac:dyDescent="0.35">
      <c r="A7" s="80" t="s">
        <v>125</v>
      </c>
      <c r="B7" s="5">
        <v>175</v>
      </c>
      <c r="C7" s="4">
        <v>16250097</v>
      </c>
      <c r="D7" s="4">
        <v>4246906</v>
      </c>
      <c r="E7" s="4">
        <v>1508988</v>
      </c>
      <c r="F7" s="4">
        <f>C7+D7+E7</f>
        <v>22005991</v>
      </c>
      <c r="G7" s="5">
        <v>7.09</v>
      </c>
      <c r="H7" s="6">
        <v>8.57</v>
      </c>
      <c r="I7" s="57">
        <v>1339.53302841</v>
      </c>
    </row>
    <row r="8" spans="1:10" s="73" customFormat="1" x14ac:dyDescent="0.3"/>
    <row r="9" spans="1:10" s="73" customFormat="1" x14ac:dyDescent="0.3">
      <c r="A9" s="73" t="s">
        <v>144</v>
      </c>
    </row>
    <row r="10" spans="1:10" s="73" customFormat="1" ht="15" thickBot="1" x14ac:dyDescent="0.35"/>
    <row r="11" spans="1:10" ht="37.799999999999997" customHeight="1" x14ac:dyDescent="0.3">
      <c r="A11" s="73"/>
      <c r="B11" s="73"/>
      <c r="C11" s="552" t="s">
        <v>126</v>
      </c>
      <c r="D11" s="554" t="s">
        <v>123</v>
      </c>
      <c r="E11" s="73"/>
      <c r="F11" s="73"/>
      <c r="G11" s="73"/>
      <c r="H11" s="73"/>
      <c r="I11" s="73"/>
    </row>
    <row r="12" spans="1:10" ht="15" thickBot="1" x14ac:dyDescent="0.35">
      <c r="A12" s="73"/>
      <c r="B12" s="73"/>
      <c r="C12" s="553"/>
      <c r="D12" s="555"/>
      <c r="E12" s="73"/>
      <c r="F12" s="73"/>
      <c r="H12" s="73"/>
      <c r="I12" s="73"/>
    </row>
    <row r="13" spans="1:10" ht="15" thickBot="1" x14ac:dyDescent="0.35">
      <c r="A13" s="73"/>
      <c r="B13" s="73"/>
      <c r="C13" s="81" t="s">
        <v>127</v>
      </c>
      <c r="D13" s="82">
        <v>19</v>
      </c>
      <c r="E13" s="73"/>
      <c r="F13" s="73"/>
      <c r="G13" s="321"/>
      <c r="H13" s="321"/>
      <c r="I13" s="321"/>
      <c r="J13" s="321"/>
    </row>
    <row r="14" spans="1:10" ht="15" thickBot="1" x14ac:dyDescent="0.35">
      <c r="A14" s="73"/>
      <c r="B14" s="73"/>
      <c r="C14" s="83" t="s">
        <v>128</v>
      </c>
      <c r="D14" s="84">
        <v>15</v>
      </c>
      <c r="E14" s="73"/>
      <c r="F14" s="73"/>
      <c r="G14" s="322"/>
      <c r="H14" s="322"/>
      <c r="I14" s="322"/>
      <c r="J14" s="322"/>
    </row>
    <row r="15" spans="1:10" ht="15" thickBot="1" x14ac:dyDescent="0.35">
      <c r="A15" s="73"/>
      <c r="B15" s="73"/>
      <c r="C15" s="83" t="s">
        <v>129</v>
      </c>
      <c r="D15" s="84">
        <v>1</v>
      </c>
      <c r="E15" s="73"/>
      <c r="F15" s="73"/>
      <c r="G15" s="322"/>
      <c r="H15" s="322"/>
      <c r="I15" s="322"/>
      <c r="J15" s="322"/>
    </row>
    <row r="16" spans="1:10" ht="15" thickBot="1" x14ac:dyDescent="0.35">
      <c r="A16" s="73"/>
      <c r="B16" s="73"/>
      <c r="C16" s="83" t="s">
        <v>130</v>
      </c>
      <c r="D16" s="84">
        <v>1</v>
      </c>
      <c r="E16" s="73"/>
      <c r="F16" s="73"/>
      <c r="G16" s="322"/>
      <c r="H16" s="322"/>
      <c r="I16" s="322"/>
      <c r="J16" s="322"/>
    </row>
    <row r="17" spans="1:26" ht="15" thickBot="1" x14ac:dyDescent="0.35">
      <c r="A17" s="73"/>
      <c r="B17" s="73"/>
      <c r="C17" s="83" t="s">
        <v>131</v>
      </c>
      <c r="D17" s="84">
        <v>10</v>
      </c>
      <c r="E17" s="73"/>
      <c r="F17" s="73"/>
      <c r="G17" s="85"/>
      <c r="H17" s="85"/>
      <c r="I17" s="73"/>
    </row>
    <row r="18" spans="1:26" ht="15" thickBot="1" x14ac:dyDescent="0.35">
      <c r="A18" s="73"/>
      <c r="B18" s="73"/>
      <c r="C18" s="83" t="s">
        <v>132</v>
      </c>
      <c r="D18" s="84">
        <v>1</v>
      </c>
      <c r="E18" s="73"/>
      <c r="F18" s="73"/>
      <c r="G18" s="85"/>
      <c r="H18" s="85"/>
      <c r="I18" s="321"/>
      <c r="J18" s="321"/>
      <c r="K18" s="321"/>
      <c r="L18" s="321"/>
      <c r="M18" s="321"/>
      <c r="N18" s="321"/>
      <c r="O18" s="321"/>
      <c r="P18" s="321"/>
      <c r="Q18" s="321"/>
      <c r="R18" s="321"/>
      <c r="W18" s="317" t="s">
        <v>683</v>
      </c>
      <c r="X18" s="317" t="s">
        <v>684</v>
      </c>
      <c r="Y18" s="317" t="s">
        <v>685</v>
      </c>
      <c r="Z18" s="317" t="s">
        <v>686</v>
      </c>
    </row>
    <row r="19" spans="1:26" ht="15" thickBot="1" x14ac:dyDescent="0.35">
      <c r="A19" s="73"/>
      <c r="B19" s="73"/>
      <c r="C19" s="83" t="s">
        <v>133</v>
      </c>
      <c r="D19" s="84">
        <v>0</v>
      </c>
      <c r="E19" s="73"/>
      <c r="F19" s="73"/>
      <c r="G19" s="85"/>
      <c r="H19" s="85"/>
      <c r="I19" s="323"/>
      <c r="J19" s="322"/>
      <c r="K19" s="323"/>
      <c r="L19" s="322"/>
      <c r="M19" s="322"/>
      <c r="N19" s="322"/>
      <c r="O19" s="322"/>
      <c r="P19" s="322"/>
      <c r="Q19" s="322"/>
      <c r="R19" s="322"/>
      <c r="W19" s="318">
        <v>115213187.73</v>
      </c>
      <c r="X19" s="318">
        <v>28670513.699999999</v>
      </c>
      <c r="Y19" s="318">
        <v>9324057.8000000007</v>
      </c>
      <c r="Z19" s="318">
        <v>153207759.22999999</v>
      </c>
    </row>
    <row r="20" spans="1:26" ht="15" thickBot="1" x14ac:dyDescent="0.35">
      <c r="A20" s="73"/>
      <c r="B20" s="73"/>
      <c r="C20" s="83" t="s">
        <v>134</v>
      </c>
      <c r="D20" s="84">
        <v>15</v>
      </c>
      <c r="E20" s="73"/>
      <c r="F20" s="73"/>
      <c r="G20" s="85"/>
      <c r="H20" s="85"/>
      <c r="I20" s="323"/>
      <c r="J20" s="322"/>
      <c r="K20" s="323"/>
      <c r="L20" s="322"/>
      <c r="M20" s="322"/>
      <c r="N20" s="322"/>
      <c r="O20" s="322"/>
      <c r="P20" s="322"/>
      <c r="Q20" s="322"/>
      <c r="R20" s="322"/>
      <c r="W20" s="318">
        <v>0</v>
      </c>
      <c r="X20" s="318">
        <v>0</v>
      </c>
      <c r="Y20" s="318">
        <v>0</v>
      </c>
      <c r="Z20" s="318">
        <v>0</v>
      </c>
    </row>
    <row r="21" spans="1:26" ht="15" thickBot="1" x14ac:dyDescent="0.35">
      <c r="A21" s="73"/>
      <c r="B21" s="73"/>
      <c r="C21" s="83" t="s">
        <v>135</v>
      </c>
      <c r="D21" s="84">
        <v>27</v>
      </c>
      <c r="E21" s="73"/>
      <c r="F21" s="73"/>
      <c r="G21" s="85"/>
      <c r="H21" s="85"/>
      <c r="I21" s="323"/>
      <c r="J21" s="322"/>
      <c r="K21" s="323"/>
      <c r="L21" s="322"/>
      <c r="M21" s="322"/>
      <c r="N21" s="322"/>
      <c r="O21" s="322"/>
      <c r="P21" s="322"/>
      <c r="Q21" s="322"/>
      <c r="R21" s="322"/>
      <c r="W21" s="318">
        <v>1747270.6</v>
      </c>
      <c r="X21" s="318">
        <v>64181.8</v>
      </c>
      <c r="Y21" s="318">
        <v>24286.400000000001</v>
      </c>
      <c r="Z21" s="318">
        <v>1835738.8</v>
      </c>
    </row>
    <row r="22" spans="1:26" ht="15" thickBot="1" x14ac:dyDescent="0.35">
      <c r="A22" s="73"/>
      <c r="B22" s="73"/>
      <c r="C22" s="83" t="s">
        <v>136</v>
      </c>
      <c r="D22" s="84">
        <v>32</v>
      </c>
      <c r="E22" s="73"/>
      <c r="F22" s="73"/>
      <c r="G22" s="85"/>
      <c r="H22" s="85"/>
      <c r="I22" s="73"/>
    </row>
    <row r="23" spans="1:26" ht="15" thickBot="1" x14ac:dyDescent="0.35">
      <c r="A23" s="73"/>
      <c r="B23" s="73"/>
      <c r="C23" s="83" t="s">
        <v>137</v>
      </c>
      <c r="D23" s="84">
        <v>5</v>
      </c>
      <c r="E23" s="73"/>
      <c r="F23" s="73"/>
      <c r="G23" s="85"/>
      <c r="H23" s="85"/>
      <c r="I23" s="73"/>
    </row>
    <row r="24" spans="1:26" ht="15" thickBot="1" x14ac:dyDescent="0.35">
      <c r="A24" s="73"/>
      <c r="B24" s="73"/>
      <c r="C24" s="83" t="s">
        <v>138</v>
      </c>
      <c r="D24" s="84">
        <v>14</v>
      </c>
      <c r="E24" s="73"/>
      <c r="F24" s="73"/>
      <c r="G24" s="85"/>
      <c r="H24" s="85"/>
      <c r="I24" s="73"/>
    </row>
    <row r="25" spans="1:26" ht="15" thickBot="1" x14ac:dyDescent="0.35">
      <c r="A25" s="73"/>
      <c r="B25" s="73"/>
      <c r="C25" s="83" t="s">
        <v>139</v>
      </c>
      <c r="D25" s="84">
        <v>4</v>
      </c>
      <c r="E25" s="73"/>
      <c r="F25" s="73"/>
      <c r="G25" s="85"/>
      <c r="H25" s="85"/>
      <c r="I25" s="73"/>
    </row>
    <row r="26" spans="1:26" ht="15" thickBot="1" x14ac:dyDescent="0.35">
      <c r="A26" s="73"/>
      <c r="B26" s="73"/>
      <c r="C26" s="83" t="s">
        <v>140</v>
      </c>
      <c r="D26" s="84">
        <v>6</v>
      </c>
      <c r="E26" s="73"/>
      <c r="F26" s="73"/>
      <c r="G26" s="85"/>
      <c r="H26" s="85"/>
      <c r="I26" s="73"/>
    </row>
    <row r="27" spans="1:26" ht="15" thickBot="1" x14ac:dyDescent="0.35">
      <c r="A27" s="73"/>
      <c r="B27" s="73"/>
      <c r="C27" s="83" t="s">
        <v>141</v>
      </c>
      <c r="D27" s="84">
        <v>2</v>
      </c>
      <c r="E27" s="73"/>
      <c r="F27" s="73"/>
      <c r="G27" s="85"/>
      <c r="H27" s="85"/>
      <c r="I27" s="73"/>
    </row>
    <row r="28" spans="1:26" ht="15" thickBot="1" x14ac:dyDescent="0.35">
      <c r="A28" s="73"/>
      <c r="B28" s="73"/>
      <c r="C28" s="83" t="s">
        <v>142</v>
      </c>
      <c r="D28" s="84">
        <v>2</v>
      </c>
      <c r="E28" s="73"/>
      <c r="F28" s="73"/>
      <c r="G28" s="85"/>
      <c r="H28" s="85"/>
      <c r="I28" s="73"/>
    </row>
    <row r="29" spans="1:26" ht="15" thickBot="1" x14ac:dyDescent="0.35">
      <c r="A29" s="73"/>
      <c r="B29" s="73"/>
      <c r="C29" s="83" t="s">
        <v>143</v>
      </c>
      <c r="D29" s="84">
        <v>8</v>
      </c>
      <c r="E29" s="73"/>
      <c r="F29" s="73"/>
      <c r="G29" s="85"/>
      <c r="H29" s="85"/>
      <c r="I29" s="73"/>
    </row>
    <row r="30" spans="1:26" ht="15" thickBot="1" x14ac:dyDescent="0.35">
      <c r="A30" s="73"/>
      <c r="B30" s="73"/>
      <c r="C30" s="83" t="s">
        <v>17</v>
      </c>
      <c r="D30" s="86">
        <v>162</v>
      </c>
      <c r="E30" s="73"/>
      <c r="F30" s="73"/>
      <c r="G30" s="73"/>
      <c r="H30" s="73"/>
      <c r="I30" s="73"/>
    </row>
    <row r="31" spans="1:26" s="73" customFormat="1" x14ac:dyDescent="0.3"/>
    <row r="32" spans="1:26" s="73" customFormat="1" x14ac:dyDescent="0.3"/>
    <row r="33" spans="1:14" s="73" customFormat="1" ht="16.2" x14ac:dyDescent="0.3">
      <c r="A33" s="28" t="s">
        <v>691</v>
      </c>
    </row>
    <row r="34" spans="1:14" s="73" customFormat="1" ht="15" thickBot="1" x14ac:dyDescent="0.35">
      <c r="G34" s="439"/>
      <c r="H34" s="440"/>
      <c r="I34" s="440"/>
      <c r="J34" s="440"/>
      <c r="K34" s="440"/>
      <c r="L34" s="440"/>
    </row>
    <row r="35" spans="1:14" s="73" customFormat="1" ht="24.6" thickBot="1" x14ac:dyDescent="0.35">
      <c r="A35" s="87" t="s">
        <v>121</v>
      </c>
      <c r="B35" s="88" t="s">
        <v>46</v>
      </c>
      <c r="C35" s="88" t="s">
        <v>257</v>
      </c>
      <c r="D35" s="88" t="s">
        <v>258</v>
      </c>
      <c r="E35" s="89" t="s">
        <v>49</v>
      </c>
    </row>
    <row r="36" spans="1:14" s="73" customFormat="1" ht="15" thickBot="1" x14ac:dyDescent="0.35">
      <c r="A36" s="90" t="s">
        <v>125</v>
      </c>
      <c r="B36" s="319">
        <v>984398706.65999997</v>
      </c>
      <c r="C36" s="319">
        <v>252766756.30000001</v>
      </c>
      <c r="D36" s="319">
        <v>82688295.5</v>
      </c>
      <c r="E36" s="320">
        <v>1319853758.46</v>
      </c>
    </row>
    <row r="37" spans="1:14" s="73" customFormat="1" x14ac:dyDescent="0.3"/>
    <row r="38" spans="1:14" s="73" customFormat="1" x14ac:dyDescent="0.3"/>
    <row r="39" spans="1:14" s="73" customFormat="1" ht="16.2" x14ac:dyDescent="0.3">
      <c r="A39" s="100" t="s">
        <v>256</v>
      </c>
    </row>
    <row r="40" spans="1:14" s="73" customFormat="1" x14ac:dyDescent="0.3"/>
    <row r="41" spans="1:14" s="73" customFormat="1" x14ac:dyDescent="0.3">
      <c r="A41" s="550" t="s">
        <v>159</v>
      </c>
      <c r="B41" s="551"/>
      <c r="C41" s="549" t="s">
        <v>145</v>
      </c>
      <c r="D41" s="549"/>
      <c r="E41" s="549" t="s">
        <v>186</v>
      </c>
      <c r="F41" s="550"/>
      <c r="G41" s="549" t="s">
        <v>226</v>
      </c>
      <c r="H41" s="549"/>
      <c r="I41" s="549" t="s">
        <v>243</v>
      </c>
      <c r="J41" s="550"/>
      <c r="K41" s="549" t="s">
        <v>198</v>
      </c>
      <c r="L41" s="549"/>
      <c r="M41" s="549" t="s">
        <v>220</v>
      </c>
      <c r="N41" s="549"/>
    </row>
    <row r="42" spans="1:14" s="73" customFormat="1" x14ac:dyDescent="0.3">
      <c r="A42" s="169" t="s">
        <v>160</v>
      </c>
      <c r="B42" s="93">
        <v>93184136.945940748</v>
      </c>
      <c r="C42" s="169" t="s">
        <v>146</v>
      </c>
      <c r="D42" s="93">
        <v>484966.82880000002</v>
      </c>
      <c r="E42" s="169" t="s">
        <v>187</v>
      </c>
      <c r="F42" s="95">
        <v>5463.75</v>
      </c>
      <c r="G42" s="169" t="s">
        <v>227</v>
      </c>
      <c r="H42" s="93">
        <v>477160.82520000002</v>
      </c>
      <c r="I42" s="169" t="s">
        <v>244</v>
      </c>
      <c r="J42" s="95">
        <v>5296779.0395999998</v>
      </c>
      <c r="K42" s="169" t="s">
        <v>199</v>
      </c>
      <c r="L42" s="93">
        <v>4288.2672000000002</v>
      </c>
      <c r="M42" s="169" t="s">
        <v>221</v>
      </c>
      <c r="N42" s="93">
        <v>3295781.8294000006</v>
      </c>
    </row>
    <row r="43" spans="1:14" s="73" customFormat="1" x14ac:dyDescent="0.3">
      <c r="A43" s="169" t="s">
        <v>161</v>
      </c>
      <c r="B43" s="93">
        <v>506066.22519999999</v>
      </c>
      <c r="C43" s="169" t="s">
        <v>147</v>
      </c>
      <c r="D43" s="93">
        <v>7400.7192000000005</v>
      </c>
      <c r="E43" s="169" t="s">
        <v>188</v>
      </c>
      <c r="F43" s="95">
        <v>8023.209600000001</v>
      </c>
      <c r="G43" s="169" t="s">
        <v>228</v>
      </c>
      <c r="H43" s="93">
        <v>502921.43460000004</v>
      </c>
      <c r="I43" s="169" t="s">
        <v>245</v>
      </c>
      <c r="J43" s="95">
        <v>4144306.0802000002</v>
      </c>
      <c r="K43" s="169" t="s">
        <v>200</v>
      </c>
      <c r="L43" s="93">
        <v>6997832.1437999997</v>
      </c>
      <c r="M43" s="169" t="s">
        <v>222</v>
      </c>
      <c r="N43" s="93">
        <v>22824.648000000005</v>
      </c>
    </row>
    <row r="44" spans="1:14" s="73" customFormat="1" x14ac:dyDescent="0.3">
      <c r="A44" s="169" t="s">
        <v>162</v>
      </c>
      <c r="B44" s="93">
        <v>7330910.9077629643</v>
      </c>
      <c r="C44" s="169" t="s">
        <v>148</v>
      </c>
      <c r="D44" s="93">
        <v>79955.433600000004</v>
      </c>
      <c r="E44" s="169" t="s">
        <v>189</v>
      </c>
      <c r="F44" s="95">
        <v>60450.734400000008</v>
      </c>
      <c r="G44" s="169" t="s">
        <v>229</v>
      </c>
      <c r="H44" s="93">
        <v>1295264.1912</v>
      </c>
      <c r="I44" s="169" t="s">
        <v>246</v>
      </c>
      <c r="J44" s="95">
        <v>2595167.2068000003</v>
      </c>
      <c r="K44" s="169" t="s">
        <v>201</v>
      </c>
      <c r="L44" s="93">
        <v>968078.44079999998</v>
      </c>
      <c r="M44" s="169" t="s">
        <v>223</v>
      </c>
      <c r="N44" s="93">
        <v>23239.641600000003</v>
      </c>
    </row>
    <row r="45" spans="1:14" s="73" customFormat="1" x14ac:dyDescent="0.3">
      <c r="A45" s="169" t="s">
        <v>163</v>
      </c>
      <c r="B45" s="93">
        <v>737125.3284</v>
      </c>
      <c r="C45" s="169" t="s">
        <v>149</v>
      </c>
      <c r="D45" s="93">
        <v>95880.388800000015</v>
      </c>
      <c r="E45" s="169" t="s">
        <v>190</v>
      </c>
      <c r="F45" s="95">
        <v>41153.531999999999</v>
      </c>
      <c r="G45" s="169" t="s">
        <v>230</v>
      </c>
      <c r="H45" s="93">
        <v>125732.4936</v>
      </c>
      <c r="I45" s="169" t="s">
        <v>247</v>
      </c>
      <c r="J45" s="95">
        <v>3008802.2998000002</v>
      </c>
      <c r="K45" s="169" t="s">
        <v>202</v>
      </c>
      <c r="L45" s="93">
        <v>92703.710400000011</v>
      </c>
      <c r="M45" s="169" t="s">
        <v>224</v>
      </c>
      <c r="N45" s="93">
        <v>68958.103199999998</v>
      </c>
    </row>
    <row r="46" spans="1:14" s="73" customFormat="1" x14ac:dyDescent="0.3">
      <c r="A46" s="169" t="s">
        <v>164</v>
      </c>
      <c r="B46" s="93">
        <v>450688.30700000003</v>
      </c>
      <c r="C46" s="169" t="s">
        <v>150</v>
      </c>
      <c r="D46" s="93">
        <v>48928.267200000002</v>
      </c>
      <c r="E46" s="169" t="s">
        <v>191</v>
      </c>
      <c r="F46" s="95">
        <v>6916.56</v>
      </c>
      <c r="G46" s="169" t="s">
        <v>231</v>
      </c>
      <c r="H46" s="93">
        <v>5382183.0414000005</v>
      </c>
      <c r="I46" s="169" t="s">
        <v>248</v>
      </c>
      <c r="J46" s="95">
        <v>17083.903200000001</v>
      </c>
      <c r="K46" s="169" t="s">
        <v>203</v>
      </c>
      <c r="L46" s="93">
        <v>181208.52360000004</v>
      </c>
      <c r="M46" s="170" t="s">
        <v>17</v>
      </c>
      <c r="N46" s="94">
        <f>SUM(N42:N45)</f>
        <v>3410804.2222000007</v>
      </c>
    </row>
    <row r="47" spans="1:14" s="73" customFormat="1" x14ac:dyDescent="0.3">
      <c r="A47" s="169" t="s">
        <v>165</v>
      </c>
      <c r="B47" s="93">
        <v>109265.88720000001</v>
      </c>
      <c r="C47" s="169" t="s">
        <v>151</v>
      </c>
      <c r="D47" s="93">
        <v>12975.5226</v>
      </c>
      <c r="E47" s="169" t="s">
        <v>192</v>
      </c>
      <c r="F47" s="95">
        <v>3804.1080000000006</v>
      </c>
      <c r="G47" s="169" t="s">
        <v>232</v>
      </c>
      <c r="H47" s="93">
        <v>465</v>
      </c>
      <c r="I47" s="169" t="s">
        <v>249</v>
      </c>
      <c r="J47" s="95">
        <v>1058095.3488</v>
      </c>
      <c r="K47" s="169" t="s">
        <v>204</v>
      </c>
      <c r="L47" s="93">
        <v>9421.4465999999993</v>
      </c>
      <c r="M47" s="92"/>
      <c r="N47" s="92"/>
    </row>
    <row r="48" spans="1:14" s="73" customFormat="1" x14ac:dyDescent="0.3">
      <c r="A48" s="169" t="s">
        <v>166</v>
      </c>
      <c r="B48" s="93">
        <v>904177.47660000005</v>
      </c>
      <c r="C48" s="169" t="s">
        <v>152</v>
      </c>
      <c r="D48" s="93">
        <v>2245555.5962000005</v>
      </c>
      <c r="E48" s="169" t="s">
        <v>193</v>
      </c>
      <c r="F48" s="95">
        <v>24622.953600000004</v>
      </c>
      <c r="G48" s="169" t="s">
        <v>233</v>
      </c>
      <c r="H48" s="93">
        <v>531408.66960000002</v>
      </c>
      <c r="I48" s="169" t="s">
        <v>250</v>
      </c>
      <c r="J48" s="95">
        <v>79966.124400000001</v>
      </c>
      <c r="K48" s="169" t="s">
        <v>205</v>
      </c>
      <c r="L48" s="93">
        <v>257405.78880000001</v>
      </c>
      <c r="M48" s="92"/>
      <c r="N48" s="92"/>
    </row>
    <row r="49" spans="1:14" s="73" customFormat="1" x14ac:dyDescent="0.3">
      <c r="A49" s="169" t="s">
        <v>167</v>
      </c>
      <c r="B49" s="93">
        <v>4643770.0467999997</v>
      </c>
      <c r="C49" s="169" t="s">
        <v>153</v>
      </c>
      <c r="D49" s="93">
        <v>2279692.8856000006</v>
      </c>
      <c r="E49" s="169" t="s">
        <v>194</v>
      </c>
      <c r="F49" s="95">
        <v>20542.183199999999</v>
      </c>
      <c r="G49" s="169" t="s">
        <v>234</v>
      </c>
      <c r="H49" s="93">
        <v>64751.25</v>
      </c>
      <c r="I49" s="169" t="s">
        <v>251</v>
      </c>
      <c r="J49" s="95">
        <v>601102.3012000001</v>
      </c>
      <c r="K49" s="169" t="s">
        <v>206</v>
      </c>
      <c r="L49" s="93">
        <v>15216.432000000003</v>
      </c>
      <c r="M49" s="92"/>
      <c r="N49" s="92"/>
    </row>
    <row r="50" spans="1:14" s="73" customFormat="1" x14ac:dyDescent="0.3">
      <c r="A50" s="169" t="s">
        <v>168</v>
      </c>
      <c r="B50" s="93">
        <v>171091.25520000001</v>
      </c>
      <c r="C50" s="169" t="s">
        <v>154</v>
      </c>
      <c r="D50" s="93">
        <v>61925.925600000002</v>
      </c>
      <c r="E50" s="169" t="s">
        <v>195</v>
      </c>
      <c r="F50" s="95">
        <v>11481.489599999999</v>
      </c>
      <c r="G50" s="169" t="s">
        <v>235</v>
      </c>
      <c r="H50" s="93">
        <v>2144.1336000000001</v>
      </c>
      <c r="I50" s="169" t="s">
        <v>252</v>
      </c>
      <c r="J50" s="95">
        <v>6224.9040000000005</v>
      </c>
      <c r="K50" s="169" t="s">
        <v>207</v>
      </c>
      <c r="L50" s="93">
        <v>2074.9680000000003</v>
      </c>
      <c r="M50" s="92"/>
      <c r="N50" s="92"/>
    </row>
    <row r="51" spans="1:14" s="73" customFormat="1" x14ac:dyDescent="0.3">
      <c r="A51" s="169" t="s">
        <v>169</v>
      </c>
      <c r="B51" s="93">
        <v>58744.308000000005</v>
      </c>
      <c r="C51" s="169" t="s">
        <v>155</v>
      </c>
      <c r="D51" s="93">
        <v>5224771.2922</v>
      </c>
      <c r="E51" s="169" t="s">
        <v>196</v>
      </c>
      <c r="F51" s="95">
        <v>128717.18160000001</v>
      </c>
      <c r="G51" s="169" t="s">
        <v>236</v>
      </c>
      <c r="H51" s="93">
        <v>22962.979199999998</v>
      </c>
      <c r="I51" s="169" t="s">
        <v>253</v>
      </c>
      <c r="J51" s="95">
        <v>534254.89080000005</v>
      </c>
      <c r="K51" s="169" t="s">
        <v>208</v>
      </c>
      <c r="L51" s="93">
        <v>2351.6304</v>
      </c>
      <c r="M51" s="92"/>
      <c r="N51" s="92"/>
    </row>
    <row r="52" spans="1:14" s="73" customFormat="1" x14ac:dyDescent="0.3">
      <c r="A52" s="169" t="s">
        <v>170</v>
      </c>
      <c r="B52" s="93">
        <v>612493.78620000009</v>
      </c>
      <c r="C52" s="169" t="s">
        <v>156</v>
      </c>
      <c r="D52" s="93">
        <v>3316812.3662345675</v>
      </c>
      <c r="E52" s="169" t="s">
        <v>197</v>
      </c>
      <c r="F52" s="95">
        <v>16945.572000000004</v>
      </c>
      <c r="G52" s="169" t="s">
        <v>237</v>
      </c>
      <c r="H52" s="93">
        <v>3319.9488000000001</v>
      </c>
      <c r="I52" s="169" t="s">
        <v>254</v>
      </c>
      <c r="J52" s="95">
        <v>1308447.1926</v>
      </c>
      <c r="K52" s="169" t="s">
        <v>209</v>
      </c>
      <c r="L52" s="93">
        <v>11737280.0502</v>
      </c>
      <c r="M52" s="92"/>
      <c r="N52" s="92"/>
    </row>
    <row r="53" spans="1:14" s="73" customFormat="1" x14ac:dyDescent="0.3">
      <c r="A53" s="169" t="s">
        <v>171</v>
      </c>
      <c r="B53" s="93">
        <v>705357.2916</v>
      </c>
      <c r="C53" s="169" t="s">
        <v>157</v>
      </c>
      <c r="D53" s="93">
        <v>1521.6432000000002</v>
      </c>
      <c r="E53" s="170" t="s">
        <v>17</v>
      </c>
      <c r="F53" s="96">
        <f>SUM(F42:F52)</f>
        <v>328121.27400000003</v>
      </c>
      <c r="G53" s="169" t="s">
        <v>238</v>
      </c>
      <c r="H53" s="93">
        <v>14810722.43</v>
      </c>
      <c r="I53" s="169" t="s">
        <v>255</v>
      </c>
      <c r="J53" s="95">
        <v>136219.04459999999</v>
      </c>
      <c r="K53" s="169" t="s">
        <v>210</v>
      </c>
      <c r="L53" s="93">
        <v>553.3248000000001</v>
      </c>
      <c r="M53" s="92"/>
      <c r="N53" s="92"/>
    </row>
    <row r="54" spans="1:14" s="73" customFormat="1" x14ac:dyDescent="0.3">
      <c r="A54" s="169" t="s">
        <v>172</v>
      </c>
      <c r="B54" s="93">
        <v>70222023.921829641</v>
      </c>
      <c r="C54" s="169" t="s">
        <v>158</v>
      </c>
      <c r="D54" s="93">
        <v>166863.65819999998</v>
      </c>
      <c r="E54" s="92"/>
      <c r="F54" s="92"/>
      <c r="G54" s="169" t="s">
        <v>239</v>
      </c>
      <c r="H54" s="93">
        <v>35805</v>
      </c>
      <c r="I54" s="170" t="s">
        <v>17</v>
      </c>
      <c r="J54" s="96">
        <f>SUM(J42:J53)</f>
        <v>18786448.335999999</v>
      </c>
      <c r="K54" s="169" t="s">
        <v>211</v>
      </c>
      <c r="L54" s="93">
        <v>7400.7192000000005</v>
      </c>
      <c r="M54" s="92"/>
      <c r="N54" s="92"/>
    </row>
    <row r="55" spans="1:14" s="73" customFormat="1" x14ac:dyDescent="0.3">
      <c r="A55" s="169" t="s">
        <v>173</v>
      </c>
      <c r="B55" s="93">
        <v>152943.61860000002</v>
      </c>
      <c r="C55" s="170" t="s">
        <v>17</v>
      </c>
      <c r="D55" s="94">
        <f>SUM(D42:D54)</f>
        <v>14027250.527434567</v>
      </c>
      <c r="E55" s="92"/>
      <c r="F55" s="92"/>
      <c r="G55" s="169" t="s">
        <v>240</v>
      </c>
      <c r="H55" s="93">
        <v>683945.40540000005</v>
      </c>
      <c r="I55" s="92"/>
      <c r="J55" s="92"/>
      <c r="K55" s="169" t="s">
        <v>212</v>
      </c>
      <c r="L55" s="93">
        <v>9959.8464000000004</v>
      </c>
      <c r="M55" s="92"/>
      <c r="N55" s="92"/>
    </row>
    <row r="56" spans="1:14" s="73" customFormat="1" x14ac:dyDescent="0.3">
      <c r="A56" s="169" t="s">
        <v>174</v>
      </c>
      <c r="B56" s="93">
        <v>195450.05979999996</v>
      </c>
      <c r="C56" s="92"/>
      <c r="D56" s="92"/>
      <c r="E56" s="92"/>
      <c r="F56" s="92"/>
      <c r="G56" s="169" t="s">
        <v>241</v>
      </c>
      <c r="H56" s="93">
        <v>310038.75</v>
      </c>
      <c r="I56" s="92"/>
      <c r="J56" s="92"/>
      <c r="K56" s="169" t="s">
        <v>213</v>
      </c>
      <c r="L56" s="93">
        <v>20414.470400000002</v>
      </c>
      <c r="M56" s="92"/>
      <c r="N56" s="92"/>
    </row>
    <row r="57" spans="1:14" s="73" customFormat="1" x14ac:dyDescent="0.3">
      <c r="A57" s="169" t="s">
        <v>175</v>
      </c>
      <c r="B57" s="93">
        <v>424418.53200000001</v>
      </c>
      <c r="C57" s="92"/>
      <c r="D57" s="92"/>
      <c r="E57" s="92"/>
      <c r="F57" s="92"/>
      <c r="G57" s="169" t="s">
        <v>242</v>
      </c>
      <c r="H57" s="93">
        <v>483899.83878765436</v>
      </c>
      <c r="I57" s="92"/>
      <c r="J57" s="92"/>
      <c r="K57" s="169" t="s">
        <v>214</v>
      </c>
      <c r="L57" s="93">
        <v>45034.525200000004</v>
      </c>
      <c r="M57" s="92"/>
      <c r="N57" s="92"/>
    </row>
    <row r="58" spans="1:14" s="73" customFormat="1" ht="15" thickBot="1" x14ac:dyDescent="0.35">
      <c r="A58" s="169" t="s">
        <v>176</v>
      </c>
      <c r="B58" s="93">
        <v>41658977.923298776</v>
      </c>
      <c r="C58" s="92"/>
      <c r="D58" s="92"/>
      <c r="E58" s="92"/>
      <c r="F58" s="92"/>
      <c r="G58" s="170" t="s">
        <v>17</v>
      </c>
      <c r="H58" s="94">
        <f>SUM(H42:H57)</f>
        <v>24732725.391387656</v>
      </c>
      <c r="I58" s="92"/>
      <c r="J58" s="92"/>
      <c r="K58" s="169" t="s">
        <v>215</v>
      </c>
      <c r="L58" s="93">
        <v>2213.2992000000004</v>
      </c>
      <c r="M58" s="92"/>
      <c r="N58" s="92"/>
    </row>
    <row r="59" spans="1:14" s="73" customFormat="1" x14ac:dyDescent="0.3">
      <c r="A59" s="169" t="s">
        <v>177</v>
      </c>
      <c r="B59" s="93">
        <v>1310293.0056000003</v>
      </c>
      <c r="C59" s="92"/>
      <c r="D59" s="171" t="s">
        <v>186</v>
      </c>
      <c r="E59" s="97">
        <f>F53</f>
        <v>328121.27400000003</v>
      </c>
      <c r="F59" s="92"/>
      <c r="G59" s="92"/>
      <c r="H59" s="92"/>
      <c r="I59" s="92"/>
      <c r="J59" s="92"/>
      <c r="K59" s="169" t="s">
        <v>216</v>
      </c>
      <c r="L59" s="93">
        <v>207161.92560000002</v>
      </c>
      <c r="M59" s="92"/>
      <c r="N59" s="92"/>
    </row>
    <row r="60" spans="1:14" s="73" customFormat="1" x14ac:dyDescent="0.3">
      <c r="A60" s="169" t="s">
        <v>178</v>
      </c>
      <c r="B60" s="93">
        <v>3214965.6282000002</v>
      </c>
      <c r="C60" s="92"/>
      <c r="D60" s="172" t="s">
        <v>225</v>
      </c>
      <c r="E60" s="98">
        <f>H58+J54</f>
        <v>43519173.727387652</v>
      </c>
      <c r="F60" s="92"/>
      <c r="G60" s="92"/>
      <c r="H60" s="92"/>
      <c r="I60" s="92"/>
      <c r="J60" s="92"/>
      <c r="K60" s="169" t="s">
        <v>217</v>
      </c>
      <c r="L60" s="93">
        <v>163633.3224</v>
      </c>
      <c r="M60" s="92"/>
      <c r="N60" s="92"/>
    </row>
    <row r="61" spans="1:14" s="73" customFormat="1" x14ac:dyDescent="0.3">
      <c r="A61" s="169" t="s">
        <v>179</v>
      </c>
      <c r="B61" s="93">
        <v>19919.692800000001</v>
      </c>
      <c r="C61" s="92"/>
      <c r="D61" s="173" t="s">
        <v>198</v>
      </c>
      <c r="E61" s="98">
        <f>L63</f>
        <v>21402945.748999998</v>
      </c>
      <c r="F61" s="92"/>
      <c r="G61" s="92"/>
      <c r="H61" s="92"/>
      <c r="I61" s="92"/>
      <c r="J61" s="92"/>
      <c r="K61" s="169" t="s">
        <v>218</v>
      </c>
      <c r="L61" s="93">
        <v>216488.92480000001</v>
      </c>
      <c r="M61" s="92"/>
      <c r="N61" s="92"/>
    </row>
    <row r="62" spans="1:14" s="73" customFormat="1" x14ac:dyDescent="0.3">
      <c r="A62" s="169" t="s">
        <v>180</v>
      </c>
      <c r="B62" s="93">
        <v>28150.399200000003</v>
      </c>
      <c r="C62" s="92"/>
      <c r="D62" s="173" t="s">
        <v>145</v>
      </c>
      <c r="E62" s="98">
        <f>D55</f>
        <v>14027250.527434567</v>
      </c>
      <c r="F62" s="92"/>
      <c r="G62" s="92"/>
      <c r="H62" s="92"/>
      <c r="I62" s="92"/>
      <c r="J62" s="92"/>
      <c r="K62" s="169" t="s">
        <v>219</v>
      </c>
      <c r="L62" s="93">
        <v>462223.98920000007</v>
      </c>
      <c r="M62" s="92"/>
      <c r="N62" s="92"/>
    </row>
    <row r="63" spans="1:14" s="73" customFormat="1" x14ac:dyDescent="0.3">
      <c r="A63" s="169" t="s">
        <v>181</v>
      </c>
      <c r="B63" s="93">
        <v>9639819.296098765</v>
      </c>
      <c r="C63" s="92"/>
      <c r="D63" s="172" t="s">
        <v>220</v>
      </c>
      <c r="E63" s="98">
        <f>N46</f>
        <v>3410804.2222000007</v>
      </c>
      <c r="F63" s="92"/>
      <c r="G63" s="92"/>
      <c r="H63" s="92"/>
      <c r="I63" s="92"/>
      <c r="J63" s="92"/>
      <c r="K63" s="170" t="s">
        <v>17</v>
      </c>
      <c r="L63" s="94">
        <f>SUM(L42:L62)</f>
        <v>21402945.748999998</v>
      </c>
      <c r="M63" s="92"/>
      <c r="N63" s="92"/>
    </row>
    <row r="64" spans="1:14" s="73" customFormat="1" x14ac:dyDescent="0.3">
      <c r="A64" s="169" t="s">
        <v>182</v>
      </c>
      <c r="B64" s="93">
        <v>2017951.1846000003</v>
      </c>
      <c r="C64" s="92"/>
      <c r="D64" s="173" t="s">
        <v>159</v>
      </c>
      <c r="E64" s="98">
        <f>B68</f>
        <v>252766756.2963309</v>
      </c>
      <c r="F64" s="92"/>
      <c r="G64" s="92"/>
      <c r="H64" s="92"/>
      <c r="I64" s="92"/>
      <c r="J64" s="92"/>
      <c r="K64" s="92"/>
      <c r="L64" s="92"/>
      <c r="M64" s="92"/>
      <c r="N64" s="92"/>
    </row>
    <row r="65" spans="1:14" s="73" customFormat="1" ht="15" thickBot="1" x14ac:dyDescent="0.35">
      <c r="A65" s="169" t="s">
        <v>183</v>
      </c>
      <c r="B65" s="93">
        <v>11033820.6248</v>
      </c>
      <c r="C65" s="92"/>
      <c r="D65" s="174" t="s">
        <v>17</v>
      </c>
      <c r="E65" s="99">
        <f>SUM(E59:E64)</f>
        <v>335455051.7963531</v>
      </c>
      <c r="F65" s="92"/>
      <c r="G65" s="92"/>
      <c r="H65" s="92"/>
      <c r="I65" s="92"/>
      <c r="J65" s="92"/>
      <c r="K65" s="92"/>
      <c r="L65" s="92"/>
      <c r="M65" s="92"/>
      <c r="N65" s="92"/>
    </row>
    <row r="66" spans="1:14" s="73" customFormat="1" x14ac:dyDescent="0.3">
      <c r="A66" s="169" t="s">
        <v>184</v>
      </c>
      <c r="B66" s="93">
        <v>1207042.0992000001</v>
      </c>
      <c r="C66" s="92"/>
      <c r="D66" s="92"/>
      <c r="E66" s="92"/>
      <c r="F66" s="92"/>
      <c r="G66" s="92"/>
      <c r="H66" s="92"/>
      <c r="I66" s="92"/>
      <c r="J66" s="92"/>
      <c r="K66" s="92"/>
      <c r="L66" s="92"/>
      <c r="M66" s="92"/>
      <c r="N66" s="92"/>
    </row>
    <row r="67" spans="1:14" s="73" customFormat="1" x14ac:dyDescent="0.3">
      <c r="A67" s="169" t="s">
        <v>185</v>
      </c>
      <c r="B67" s="93">
        <v>2227152.5444</v>
      </c>
      <c r="C67" s="92"/>
      <c r="D67" s="92"/>
      <c r="E67" s="92"/>
      <c r="F67" s="92"/>
      <c r="G67" s="92"/>
      <c r="H67" s="92"/>
      <c r="I67" s="92"/>
      <c r="J67" s="92"/>
      <c r="K67" s="92"/>
      <c r="L67" s="92"/>
      <c r="M67" s="92"/>
      <c r="N67" s="92"/>
    </row>
    <row r="68" spans="1:14" s="73" customFormat="1" x14ac:dyDescent="0.3">
      <c r="A68" s="170" t="s">
        <v>17</v>
      </c>
      <c r="B68" s="94">
        <f>SUM(B42:B67)</f>
        <v>252766756.2963309</v>
      </c>
      <c r="C68" s="92"/>
      <c r="D68" s="92"/>
      <c r="E68" s="92"/>
      <c r="F68" s="92"/>
      <c r="G68" s="92"/>
      <c r="H68" s="92"/>
      <c r="I68" s="92"/>
      <c r="J68" s="92"/>
      <c r="K68" s="92"/>
      <c r="L68" s="92"/>
      <c r="M68" s="92"/>
      <c r="N68" s="92"/>
    </row>
    <row r="69" spans="1:14" s="73" customFormat="1" x14ac:dyDescent="0.3"/>
    <row r="70" spans="1:14" s="73" customFormat="1" x14ac:dyDescent="0.3"/>
    <row r="71" spans="1:14" s="73" customFormat="1" x14ac:dyDescent="0.3"/>
    <row r="72" spans="1:14" s="73" customFormat="1" x14ac:dyDescent="0.3"/>
    <row r="73" spans="1:14" s="73" customFormat="1" x14ac:dyDescent="0.3"/>
    <row r="74" spans="1:14" s="73" customFormat="1" x14ac:dyDescent="0.3"/>
    <row r="75" spans="1:14" s="73" customFormat="1" x14ac:dyDescent="0.3"/>
    <row r="76" spans="1:14" s="73" customFormat="1" x14ac:dyDescent="0.3"/>
    <row r="77" spans="1:14" s="73" customFormat="1" x14ac:dyDescent="0.3"/>
    <row r="78" spans="1:14" s="73" customFormat="1" x14ac:dyDescent="0.3"/>
    <row r="79" spans="1:14" s="73" customFormat="1" x14ac:dyDescent="0.3"/>
    <row r="80" spans="1:14" s="73" customFormat="1" x14ac:dyDescent="0.3"/>
    <row r="81" s="73" customFormat="1" x14ac:dyDescent="0.3"/>
    <row r="82" s="73" customFormat="1" x14ac:dyDescent="0.3"/>
    <row r="83" s="73" customFormat="1" x14ac:dyDescent="0.3"/>
    <row r="84" s="73" customFormat="1" x14ac:dyDescent="0.3"/>
    <row r="85" s="73" customFormat="1" x14ac:dyDescent="0.3"/>
    <row r="86" s="73" customFormat="1" x14ac:dyDescent="0.3"/>
    <row r="87" s="73" customFormat="1" x14ac:dyDescent="0.3"/>
    <row r="88" s="73" customFormat="1" x14ac:dyDescent="0.3"/>
    <row r="89" s="73" customFormat="1" x14ac:dyDescent="0.3"/>
    <row r="90" s="73" customFormat="1" x14ac:dyDescent="0.3"/>
    <row r="91" s="73" customFormat="1" x14ac:dyDescent="0.3"/>
    <row r="92" s="73" customFormat="1" x14ac:dyDescent="0.3"/>
    <row r="93" s="73" customFormat="1" x14ac:dyDescent="0.3"/>
    <row r="94" s="73" customFormat="1" x14ac:dyDescent="0.3"/>
    <row r="95" s="73" customFormat="1" x14ac:dyDescent="0.3"/>
    <row r="96" s="73" customFormat="1" x14ac:dyDescent="0.3"/>
    <row r="97" s="73" customFormat="1" x14ac:dyDescent="0.3"/>
    <row r="98" s="73" customFormat="1" x14ac:dyDescent="0.3"/>
    <row r="99" s="73" customFormat="1" x14ac:dyDescent="0.3"/>
    <row r="100" s="73" customFormat="1" x14ac:dyDescent="0.3"/>
    <row r="101" s="73" customFormat="1" x14ac:dyDescent="0.3"/>
    <row r="102" s="73" customFormat="1" x14ac:dyDescent="0.3"/>
    <row r="103" s="73" customFormat="1" x14ac:dyDescent="0.3"/>
    <row r="104" s="73" customFormat="1" x14ac:dyDescent="0.3"/>
    <row r="105" s="73" customFormat="1" x14ac:dyDescent="0.3"/>
    <row r="106" s="73" customFormat="1" x14ac:dyDescent="0.3"/>
    <row r="107" s="73" customFormat="1" x14ac:dyDescent="0.3"/>
    <row r="108" s="73" customFormat="1" x14ac:dyDescent="0.3"/>
    <row r="109" s="73" customFormat="1" x14ac:dyDescent="0.3"/>
    <row r="110" s="73" customFormat="1" x14ac:dyDescent="0.3"/>
    <row r="111" s="73" customFormat="1" x14ac:dyDescent="0.3"/>
    <row r="112" s="73" customFormat="1" x14ac:dyDescent="0.3"/>
    <row r="113" s="73" customFormat="1" x14ac:dyDescent="0.3"/>
    <row r="114" s="73" customFormat="1" x14ac:dyDescent="0.3"/>
    <row r="115" s="73" customFormat="1" x14ac:dyDescent="0.3"/>
    <row r="116" s="73" customFormat="1" x14ac:dyDescent="0.3"/>
    <row r="117" s="73" customFormat="1" x14ac:dyDescent="0.3"/>
    <row r="118" s="73" customFormat="1" x14ac:dyDescent="0.3"/>
    <row r="119" s="73" customFormat="1" x14ac:dyDescent="0.3"/>
    <row r="120" s="73" customFormat="1" x14ac:dyDescent="0.3"/>
    <row r="121" s="73" customFormat="1" x14ac:dyDescent="0.3"/>
    <row r="122" s="73" customFormat="1" x14ac:dyDescent="0.3"/>
    <row r="123" s="73" customFormat="1" x14ac:dyDescent="0.3"/>
    <row r="124" s="73" customFormat="1" x14ac:dyDescent="0.3"/>
    <row r="125" s="73" customFormat="1" x14ac:dyDescent="0.3"/>
    <row r="126" s="73" customFormat="1" x14ac:dyDescent="0.3"/>
    <row r="127" s="73" customFormat="1" x14ac:dyDescent="0.3"/>
    <row r="128" s="73" customFormat="1" x14ac:dyDescent="0.3"/>
    <row r="129" s="73" customFormat="1" x14ac:dyDescent="0.3"/>
    <row r="130" s="73" customFormat="1" x14ac:dyDescent="0.3"/>
    <row r="131" s="73" customFormat="1" x14ac:dyDescent="0.3"/>
    <row r="132" s="73" customFormat="1" x14ac:dyDescent="0.3"/>
    <row r="133" s="73" customFormat="1" x14ac:dyDescent="0.3"/>
    <row r="134" s="73" customFormat="1" x14ac:dyDescent="0.3"/>
    <row r="135" s="73" customFormat="1" x14ac:dyDescent="0.3"/>
    <row r="136" s="73" customFormat="1" x14ac:dyDescent="0.3"/>
    <row r="137" s="73" customFormat="1" x14ac:dyDescent="0.3"/>
    <row r="138" s="73" customFormat="1" x14ac:dyDescent="0.3"/>
    <row r="139" s="73" customFormat="1" x14ac:dyDescent="0.3"/>
    <row r="140" s="73" customFormat="1" x14ac:dyDescent="0.3"/>
    <row r="141" s="73" customFormat="1" x14ac:dyDescent="0.3"/>
    <row r="142" s="73" customFormat="1" x14ac:dyDescent="0.3"/>
    <row r="143" s="73" customFormat="1" x14ac:dyDescent="0.3"/>
    <row r="144" s="73" customFormat="1" x14ac:dyDescent="0.3"/>
    <row r="145" s="73" customFormat="1" x14ac:dyDescent="0.3"/>
    <row r="146" s="73" customFormat="1" x14ac:dyDescent="0.3"/>
    <row r="147" s="73" customFormat="1" x14ac:dyDescent="0.3"/>
    <row r="148" s="73" customFormat="1" x14ac:dyDescent="0.3"/>
    <row r="149" s="73" customFormat="1" x14ac:dyDescent="0.3"/>
    <row r="150" s="73" customFormat="1" x14ac:dyDescent="0.3"/>
    <row r="151" s="73" customFormat="1" x14ac:dyDescent="0.3"/>
    <row r="152" s="73" customFormat="1" x14ac:dyDescent="0.3"/>
    <row r="153" s="73" customFormat="1" x14ac:dyDescent="0.3"/>
    <row r="154" s="73" customFormat="1" x14ac:dyDescent="0.3"/>
    <row r="155" s="73" customFormat="1" x14ac:dyDescent="0.3"/>
    <row r="156" s="73" customFormat="1" x14ac:dyDescent="0.3"/>
    <row r="157" s="73" customFormat="1" x14ac:dyDescent="0.3"/>
    <row r="158" s="73" customFormat="1" x14ac:dyDescent="0.3"/>
    <row r="159" s="73" customFormat="1" x14ac:dyDescent="0.3"/>
    <row r="160" s="73" customFormat="1" x14ac:dyDescent="0.3"/>
    <row r="161" s="73" customFormat="1" x14ac:dyDescent="0.3"/>
    <row r="162" s="73" customFormat="1" x14ac:dyDescent="0.3"/>
    <row r="163" s="73" customFormat="1" x14ac:dyDescent="0.3"/>
    <row r="164" s="73" customFormat="1" x14ac:dyDescent="0.3"/>
    <row r="165" s="73" customFormat="1" x14ac:dyDescent="0.3"/>
    <row r="166" s="73" customFormat="1" x14ac:dyDescent="0.3"/>
    <row r="167" s="73" customFormat="1" x14ac:dyDescent="0.3"/>
    <row r="168" s="73" customFormat="1" x14ac:dyDescent="0.3"/>
    <row r="169" s="73" customFormat="1" x14ac:dyDescent="0.3"/>
    <row r="170" s="73" customFormat="1" x14ac:dyDescent="0.3"/>
    <row r="171" s="73" customFormat="1" x14ac:dyDescent="0.3"/>
    <row r="172" s="73" customFormat="1" x14ac:dyDescent="0.3"/>
    <row r="173" s="73" customFormat="1" x14ac:dyDescent="0.3"/>
    <row r="174" s="73" customFormat="1" x14ac:dyDescent="0.3"/>
    <row r="175" s="73" customFormat="1" x14ac:dyDescent="0.3"/>
    <row r="176" s="73" customFormat="1" x14ac:dyDescent="0.3"/>
    <row r="177" s="73" customFormat="1" x14ac:dyDescent="0.3"/>
    <row r="178" s="73" customFormat="1" x14ac:dyDescent="0.3"/>
    <row r="179" s="73" customFormat="1" x14ac:dyDescent="0.3"/>
    <row r="180" s="73" customFormat="1" x14ac:dyDescent="0.3"/>
    <row r="181" s="73" customFormat="1" x14ac:dyDescent="0.3"/>
    <row r="182" s="73" customFormat="1" x14ac:dyDescent="0.3"/>
    <row r="183" s="73" customFormat="1" x14ac:dyDescent="0.3"/>
    <row r="184" s="73" customFormat="1" x14ac:dyDescent="0.3"/>
    <row r="185" s="73" customFormat="1" x14ac:dyDescent="0.3"/>
    <row r="186" s="73" customFormat="1" x14ac:dyDescent="0.3"/>
    <row r="187" s="73" customFormat="1" x14ac:dyDescent="0.3"/>
    <row r="188" s="73" customFormat="1" x14ac:dyDescent="0.3"/>
    <row r="189" s="73" customFormat="1" x14ac:dyDescent="0.3"/>
    <row r="190" s="73" customFormat="1" x14ac:dyDescent="0.3"/>
    <row r="191" s="73" customFormat="1" x14ac:dyDescent="0.3"/>
    <row r="192" s="73" customFormat="1" x14ac:dyDescent="0.3"/>
    <row r="193" s="73" customFormat="1" x14ac:dyDescent="0.3"/>
    <row r="194" s="73" customFormat="1" x14ac:dyDescent="0.3"/>
    <row r="195" s="73" customFormat="1" x14ac:dyDescent="0.3"/>
    <row r="196" s="73" customFormat="1" x14ac:dyDescent="0.3"/>
    <row r="197" s="73" customFormat="1" x14ac:dyDescent="0.3"/>
    <row r="198" s="73" customFormat="1" x14ac:dyDescent="0.3"/>
    <row r="199" s="73" customFormat="1" x14ac:dyDescent="0.3"/>
    <row r="200" s="73" customFormat="1" x14ac:dyDescent="0.3"/>
    <row r="201" s="73" customFormat="1" x14ac:dyDescent="0.3"/>
    <row r="202" s="73" customFormat="1" x14ac:dyDescent="0.3"/>
    <row r="203" s="73" customFormat="1" x14ac:dyDescent="0.3"/>
    <row r="204" s="73" customFormat="1" x14ac:dyDescent="0.3"/>
    <row r="205" s="73" customFormat="1" x14ac:dyDescent="0.3"/>
    <row r="206" s="73" customFormat="1" x14ac:dyDescent="0.3"/>
    <row r="207" s="73" customFormat="1" x14ac:dyDescent="0.3"/>
    <row r="208" s="73" customFormat="1" x14ac:dyDescent="0.3"/>
    <row r="209" s="73" customFormat="1" x14ac:dyDescent="0.3"/>
    <row r="210" s="73" customFormat="1" x14ac:dyDescent="0.3"/>
    <row r="211" s="73" customFormat="1" x14ac:dyDescent="0.3"/>
    <row r="212" s="73" customFormat="1" x14ac:dyDescent="0.3"/>
    <row r="213" s="73" customFormat="1" x14ac:dyDescent="0.3"/>
    <row r="214" s="73" customFormat="1" x14ac:dyDescent="0.3"/>
    <row r="215" s="73" customFormat="1" x14ac:dyDescent="0.3"/>
    <row r="216" s="73" customFormat="1" x14ac:dyDescent="0.3"/>
    <row r="217" s="73" customFormat="1" x14ac:dyDescent="0.3"/>
    <row r="218" s="73" customFormat="1" x14ac:dyDescent="0.3"/>
    <row r="219" s="73" customFormat="1" x14ac:dyDescent="0.3"/>
    <row r="220" s="73" customFormat="1" x14ac:dyDescent="0.3"/>
    <row r="221" s="73" customFormat="1" x14ac:dyDescent="0.3"/>
    <row r="222" s="73" customFormat="1" x14ac:dyDescent="0.3"/>
    <row r="223" s="73" customFormat="1" x14ac:dyDescent="0.3"/>
    <row r="224" s="73" customFormat="1" x14ac:dyDescent="0.3"/>
    <row r="225" s="73" customFormat="1" x14ac:dyDescent="0.3"/>
    <row r="226" s="73" customFormat="1" x14ac:dyDescent="0.3"/>
    <row r="227" s="73" customFormat="1" x14ac:dyDescent="0.3"/>
    <row r="228" s="73" customFormat="1" x14ac:dyDescent="0.3"/>
    <row r="229" s="73" customFormat="1" x14ac:dyDescent="0.3"/>
    <row r="230" s="73" customFormat="1" x14ac:dyDescent="0.3"/>
    <row r="231" s="73" customFormat="1" x14ac:dyDescent="0.3"/>
    <row r="232" s="73" customFormat="1" x14ac:dyDescent="0.3"/>
    <row r="233" s="73" customFormat="1" x14ac:dyDescent="0.3"/>
    <row r="234" s="73" customFormat="1" x14ac:dyDescent="0.3"/>
    <row r="235" s="73" customFormat="1" x14ac:dyDescent="0.3"/>
    <row r="236" s="73" customFormat="1" x14ac:dyDescent="0.3"/>
    <row r="237" s="73" customFormat="1" x14ac:dyDescent="0.3"/>
    <row r="238" s="73" customFormat="1" x14ac:dyDescent="0.3"/>
    <row r="239" s="73" customFormat="1" x14ac:dyDescent="0.3"/>
    <row r="240" s="73" customFormat="1" x14ac:dyDescent="0.3"/>
    <row r="241" s="73" customFormat="1" x14ac:dyDescent="0.3"/>
    <row r="242" s="73" customFormat="1" x14ac:dyDescent="0.3"/>
    <row r="243" s="73" customFormat="1" x14ac:dyDescent="0.3"/>
    <row r="244" s="73" customFormat="1" x14ac:dyDescent="0.3"/>
    <row r="245" s="73" customFormat="1" x14ac:dyDescent="0.3"/>
    <row r="246" s="73" customFormat="1" x14ac:dyDescent="0.3"/>
    <row r="247" s="73" customFormat="1" x14ac:dyDescent="0.3"/>
    <row r="248" s="73" customFormat="1" x14ac:dyDescent="0.3"/>
    <row r="249" s="73" customFormat="1" x14ac:dyDescent="0.3"/>
    <row r="250" s="73" customFormat="1" x14ac:dyDescent="0.3"/>
    <row r="251" s="73" customFormat="1" x14ac:dyDescent="0.3"/>
    <row r="252" s="73" customFormat="1" x14ac:dyDescent="0.3"/>
    <row r="253" s="73" customFormat="1" x14ac:dyDescent="0.3"/>
    <row r="254" s="73" customFormat="1" x14ac:dyDescent="0.3"/>
    <row r="255" s="73" customFormat="1" x14ac:dyDescent="0.3"/>
    <row r="256" s="73" customFormat="1" x14ac:dyDescent="0.3"/>
    <row r="257" spans="1:9" s="73" customFormat="1" x14ac:dyDescent="0.3"/>
    <row r="258" spans="1:9" s="73" customFormat="1" x14ac:dyDescent="0.3"/>
    <row r="259" spans="1:9" s="73" customFormat="1" x14ac:dyDescent="0.3"/>
    <row r="260" spans="1:9" s="73" customFormat="1" x14ac:dyDescent="0.3"/>
    <row r="261" spans="1:9" s="73" customFormat="1" x14ac:dyDescent="0.3"/>
    <row r="262" spans="1:9" s="73" customFormat="1" x14ac:dyDescent="0.3"/>
    <row r="263" spans="1:9" s="73" customFormat="1" x14ac:dyDescent="0.3"/>
    <row r="264" spans="1:9" s="73" customFormat="1" x14ac:dyDescent="0.3"/>
    <row r="265" spans="1:9" s="73" customFormat="1" x14ac:dyDescent="0.3"/>
    <row r="266" spans="1:9" s="73" customFormat="1" x14ac:dyDescent="0.3"/>
    <row r="267" spans="1:9" s="73" customFormat="1" x14ac:dyDescent="0.3"/>
    <row r="268" spans="1:9" s="73" customFormat="1" x14ac:dyDescent="0.3"/>
    <row r="269" spans="1:9" s="73" customFormat="1" x14ac:dyDescent="0.3"/>
    <row r="270" spans="1:9" x14ac:dyDescent="0.3">
      <c r="A270" s="73"/>
      <c r="B270" s="73"/>
      <c r="E270" s="73"/>
      <c r="F270" s="73"/>
      <c r="G270" s="73"/>
      <c r="H270" s="73"/>
      <c r="I270" s="73"/>
    </row>
    <row r="271" spans="1:9" x14ac:dyDescent="0.3">
      <c r="A271" s="73"/>
      <c r="B271" s="73"/>
      <c r="E271" s="73"/>
      <c r="F271" s="73"/>
      <c r="G271" s="73"/>
      <c r="H271" s="73"/>
      <c r="I271" s="73"/>
    </row>
    <row r="272" spans="1:9" x14ac:dyDescent="0.3">
      <c r="A272" s="73"/>
      <c r="B272" s="73"/>
      <c r="E272" s="73"/>
      <c r="F272" s="73"/>
      <c r="G272" s="73"/>
      <c r="H272" s="73"/>
      <c r="I272" s="73"/>
    </row>
    <row r="273" spans="1:9" x14ac:dyDescent="0.3">
      <c r="A273" s="73"/>
      <c r="B273" s="73"/>
      <c r="E273" s="73"/>
      <c r="F273" s="73"/>
      <c r="G273" s="73"/>
      <c r="H273" s="73"/>
      <c r="I273" s="73"/>
    </row>
  </sheetData>
  <sheetProtection algorithmName="SHA-512" hashValue="wYm8wD5WPNp7EhTAmtyiokhrWYw2DkQdXlu0bnc7y5TDKF0/gP2Yo5ZomUDH4s+V7ktd52FhB53pcvhgW9BL2A==" saltValue="psJftDHf7tTOAqytT/XxLA==" spinCount="100000" sheet="1" objects="1" scenarios="1"/>
  <mergeCells count="14">
    <mergeCell ref="G5:G6"/>
    <mergeCell ref="H5:I5"/>
    <mergeCell ref="M41:N41"/>
    <mergeCell ref="A41:B41"/>
    <mergeCell ref="C41:D41"/>
    <mergeCell ref="E41:F41"/>
    <mergeCell ref="G41:H41"/>
    <mergeCell ref="I41:J41"/>
    <mergeCell ref="K41:L41"/>
    <mergeCell ref="C11:C12"/>
    <mergeCell ref="D11:D12"/>
    <mergeCell ref="A5:A6"/>
    <mergeCell ref="B5:B6"/>
    <mergeCell ref="C5:F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2E3A2-284E-4E1B-8630-90C27F3CF822}">
  <dimension ref="B1:Q30"/>
  <sheetViews>
    <sheetView workbookViewId="0">
      <selection activeCell="B30" sqref="B30:G30"/>
    </sheetView>
  </sheetViews>
  <sheetFormatPr baseColWidth="10" defaultRowHeight="14.4" x14ac:dyDescent="0.3"/>
  <cols>
    <col min="1" max="1" width="4.6640625" customWidth="1"/>
    <col min="2" max="2" width="17.21875" customWidth="1"/>
    <col min="3" max="3" width="13" customWidth="1"/>
    <col min="4" max="4" width="13" bestFit="1" customWidth="1"/>
    <col min="5" max="5" width="11.6640625" bestFit="1" customWidth="1"/>
    <col min="6" max="6" width="13.33203125" customWidth="1"/>
    <col min="7" max="7" width="14" bestFit="1" customWidth="1"/>
  </cols>
  <sheetData>
    <row r="1" spans="2:17" ht="18" x14ac:dyDescent="0.3">
      <c r="B1" s="101" t="s">
        <v>259</v>
      </c>
    </row>
    <row r="2" spans="2:17" ht="16.2" x14ac:dyDescent="0.3">
      <c r="B2" s="28" t="s">
        <v>51</v>
      </c>
    </row>
    <row r="3" spans="2:17" ht="16.2" x14ac:dyDescent="0.3">
      <c r="B3" s="102" t="s">
        <v>260</v>
      </c>
    </row>
    <row r="4" spans="2:17" ht="15" thickBot="1" x14ac:dyDescent="0.35"/>
    <row r="5" spans="2:17" ht="45" customHeight="1" thickBot="1" x14ac:dyDescent="0.35">
      <c r="B5" s="533" t="s">
        <v>78</v>
      </c>
      <c r="C5" s="535" t="s">
        <v>261</v>
      </c>
      <c r="D5" s="535" t="s">
        <v>262</v>
      </c>
      <c r="E5" s="535" t="s">
        <v>263</v>
      </c>
      <c r="F5" s="537" t="s">
        <v>264</v>
      </c>
      <c r="G5" s="539"/>
      <c r="H5" s="537" t="s">
        <v>32</v>
      </c>
      <c r="I5" s="539"/>
      <c r="J5" s="537" t="s">
        <v>265</v>
      </c>
      <c r="K5" s="539"/>
      <c r="L5" s="537" t="s">
        <v>266</v>
      </c>
      <c r="M5" s="539"/>
      <c r="N5" s="535" t="s">
        <v>267</v>
      </c>
      <c r="O5" s="22" t="s">
        <v>82</v>
      </c>
    </row>
    <row r="6" spans="2:17" ht="15" thickBot="1" x14ac:dyDescent="0.35">
      <c r="B6" s="534"/>
      <c r="C6" s="536"/>
      <c r="D6" s="536"/>
      <c r="E6" s="536"/>
      <c r="F6" s="2" t="s">
        <v>269</v>
      </c>
      <c r="G6" s="2" t="s">
        <v>270</v>
      </c>
      <c r="H6" s="2" t="s">
        <v>271</v>
      </c>
      <c r="I6" s="2" t="s">
        <v>270</v>
      </c>
      <c r="J6" s="2" t="s">
        <v>271</v>
      </c>
      <c r="K6" s="2" t="s">
        <v>270</v>
      </c>
      <c r="L6" s="2" t="s">
        <v>271</v>
      </c>
      <c r="M6" s="2" t="s">
        <v>270</v>
      </c>
      <c r="N6" s="536"/>
      <c r="O6" s="2" t="s">
        <v>268</v>
      </c>
    </row>
    <row r="7" spans="2:17" ht="15" thickBot="1" x14ac:dyDescent="0.35">
      <c r="B7" s="338" t="s">
        <v>590</v>
      </c>
      <c r="C7" s="4">
        <v>96557</v>
      </c>
      <c r="D7" s="4">
        <v>96557</v>
      </c>
      <c r="E7" s="5">
        <v>10</v>
      </c>
      <c r="F7" s="4">
        <v>79380</v>
      </c>
      <c r="G7" s="4">
        <v>555660</v>
      </c>
      <c r="H7" s="4">
        <v>9905.5714285714294</v>
      </c>
      <c r="I7" s="4">
        <v>69338.999999999796</v>
      </c>
      <c r="J7" s="4">
        <v>5214.4285714285697</v>
      </c>
      <c r="K7" s="4">
        <v>36501.000000000196</v>
      </c>
      <c r="L7" s="4">
        <f>F7+H7+J7</f>
        <v>94500</v>
      </c>
      <c r="M7" s="4">
        <f>G7+I7+K7</f>
        <v>661500</v>
      </c>
      <c r="N7" s="5">
        <v>25</v>
      </c>
      <c r="O7" s="337">
        <f>F23/1000000</f>
        <v>16.537499999999998</v>
      </c>
    </row>
    <row r="9" spans="2:17" ht="16.2" x14ac:dyDescent="0.3">
      <c r="B9" s="56" t="s">
        <v>272</v>
      </c>
      <c r="N9" s="344"/>
      <c r="O9" s="344"/>
      <c r="P9" s="344"/>
      <c r="Q9" s="344"/>
    </row>
    <row r="10" spans="2:17" ht="15" thickBot="1" x14ac:dyDescent="0.35">
      <c r="B10" s="104"/>
      <c r="N10" s="345"/>
      <c r="O10" s="345"/>
      <c r="P10" s="345"/>
      <c r="Q10" s="345"/>
    </row>
    <row r="11" spans="2:17" ht="15" thickBot="1" x14ac:dyDescent="0.35">
      <c r="B11" s="533" t="s">
        <v>78</v>
      </c>
      <c r="C11" s="535" t="s">
        <v>273</v>
      </c>
      <c r="D11" s="535" t="s">
        <v>274</v>
      </c>
      <c r="E11" s="535" t="s">
        <v>275</v>
      </c>
      <c r="F11" s="535" t="s">
        <v>276</v>
      </c>
      <c r="G11" s="535" t="s">
        <v>277</v>
      </c>
      <c r="H11" s="535" t="s">
        <v>278</v>
      </c>
      <c r="I11" s="510" t="s">
        <v>54</v>
      </c>
      <c r="J11" s="512"/>
      <c r="K11" s="511"/>
    </row>
    <row r="12" spans="2:17" ht="72.599999999999994" thickBot="1" x14ac:dyDescent="0.35">
      <c r="B12" s="534"/>
      <c r="C12" s="536"/>
      <c r="D12" s="536"/>
      <c r="E12" s="536"/>
      <c r="F12" s="536"/>
      <c r="G12" s="536"/>
      <c r="H12" s="536"/>
      <c r="I12" s="2" t="s">
        <v>279</v>
      </c>
      <c r="J12" s="2" t="s">
        <v>280</v>
      </c>
      <c r="K12" s="2" t="s">
        <v>281</v>
      </c>
    </row>
    <row r="13" spans="2:17" ht="15" thickBot="1" x14ac:dyDescent="0.35">
      <c r="B13" s="340" t="s">
        <v>697</v>
      </c>
      <c r="C13" s="5">
        <v>17</v>
      </c>
      <c r="D13" s="5">
        <v>139</v>
      </c>
      <c r="E13" s="5">
        <v>35</v>
      </c>
      <c r="F13" s="5">
        <v>8</v>
      </c>
      <c r="G13" s="5">
        <v>9</v>
      </c>
      <c r="H13" s="5">
        <v>8</v>
      </c>
      <c r="I13" s="4">
        <v>2914</v>
      </c>
      <c r="J13" s="4">
        <v>2794</v>
      </c>
      <c r="K13" s="4">
        <v>3154</v>
      </c>
    </row>
    <row r="14" spans="2:17" ht="15" thickBot="1" x14ac:dyDescent="0.35">
      <c r="B14" s="104"/>
    </row>
    <row r="15" spans="2:17" ht="24.6" thickBot="1" x14ac:dyDescent="0.35">
      <c r="B15" s="533" t="s">
        <v>78</v>
      </c>
      <c r="C15" s="510" t="s">
        <v>282</v>
      </c>
      <c r="D15" s="512"/>
      <c r="E15" s="512"/>
      <c r="F15" s="512"/>
      <c r="G15" s="512"/>
      <c r="H15" s="512"/>
      <c r="I15" s="511"/>
      <c r="J15" s="22" t="s">
        <v>283</v>
      </c>
    </row>
    <row r="16" spans="2:17" ht="36.6" thickBot="1" x14ac:dyDescent="0.35">
      <c r="B16" s="534"/>
      <c r="C16" s="2" t="s">
        <v>111</v>
      </c>
      <c r="D16" s="2" t="s">
        <v>32</v>
      </c>
      <c r="E16" s="2" t="s">
        <v>95</v>
      </c>
      <c r="F16" s="2" t="s">
        <v>17</v>
      </c>
      <c r="G16" s="2" t="s">
        <v>109</v>
      </c>
      <c r="H16" s="2" t="s">
        <v>284</v>
      </c>
      <c r="I16" s="2" t="s">
        <v>285</v>
      </c>
      <c r="J16" s="2" t="s">
        <v>124</v>
      </c>
    </row>
    <row r="17" spans="2:10" ht="15" thickBot="1" x14ac:dyDescent="0.35">
      <c r="B17" s="340" t="s">
        <v>697</v>
      </c>
      <c r="C17" s="4">
        <v>1850</v>
      </c>
      <c r="D17" s="5">
        <v>0</v>
      </c>
      <c r="E17" s="5">
        <v>0</v>
      </c>
      <c r="F17" s="4">
        <f>C17+D17+E17</f>
        <v>1850</v>
      </c>
      <c r="G17" s="5">
        <v>3.81</v>
      </c>
      <c r="H17" s="57">
        <v>7048.5</v>
      </c>
      <c r="I17" s="5">
        <v>7.48</v>
      </c>
      <c r="J17" s="105">
        <f>F24/1000000</f>
        <v>5.2722779999999997E-2</v>
      </c>
    </row>
    <row r="18" spans="2:10" ht="16.2" x14ac:dyDescent="0.3">
      <c r="B18" s="103"/>
    </row>
    <row r="20" spans="2:10" ht="16.2" x14ac:dyDescent="0.3">
      <c r="B20" s="28" t="s">
        <v>698</v>
      </c>
    </row>
    <row r="21" spans="2:10" ht="15" thickBot="1" x14ac:dyDescent="0.35">
      <c r="B21" s="104"/>
    </row>
    <row r="22" spans="2:10" ht="48.6" thickBot="1" x14ac:dyDescent="0.35">
      <c r="B22" s="77" t="s">
        <v>78</v>
      </c>
      <c r="C22" s="78" t="s">
        <v>46</v>
      </c>
      <c r="D22" s="78" t="s">
        <v>47</v>
      </c>
      <c r="E22" s="78" t="s">
        <v>48</v>
      </c>
      <c r="F22" s="79" t="s">
        <v>49</v>
      </c>
    </row>
    <row r="23" spans="2:10" s="339" customFormat="1" ht="16.2" customHeight="1" thickBot="1" x14ac:dyDescent="0.35">
      <c r="B23" s="338" t="s">
        <v>590</v>
      </c>
      <c r="C23" s="341">
        <v>13891500</v>
      </c>
      <c r="D23" s="341">
        <v>1733474.99999999</v>
      </c>
      <c r="E23" s="341">
        <v>912525.00000000501</v>
      </c>
      <c r="F23" s="342">
        <f>C23+D23+E23</f>
        <v>16537499.999999996</v>
      </c>
    </row>
    <row r="24" spans="2:10" s="339" customFormat="1" ht="16.2" customHeight="1" thickBot="1" x14ac:dyDescent="0.35">
      <c r="B24" s="340" t="s">
        <v>697</v>
      </c>
      <c r="C24" s="341">
        <v>52722.78</v>
      </c>
      <c r="D24" s="341">
        <v>0</v>
      </c>
      <c r="E24" s="341">
        <v>0</v>
      </c>
      <c r="F24" s="342">
        <f>C24+D24+E24</f>
        <v>52722.78</v>
      </c>
    </row>
    <row r="25" spans="2:10" ht="15" thickBot="1" x14ac:dyDescent="0.35">
      <c r="B25" s="52" t="s">
        <v>17</v>
      </c>
      <c r="C25" s="343">
        <f>SUM(C23:C24)</f>
        <v>13944222.779999999</v>
      </c>
      <c r="D25" s="343">
        <f t="shared" ref="D25:F25" si="0">SUM(D23:D24)</f>
        <v>1733474.99999999</v>
      </c>
      <c r="E25" s="343">
        <f t="shared" si="0"/>
        <v>912525.00000000501</v>
      </c>
      <c r="F25" s="343">
        <f t="shared" si="0"/>
        <v>16590222.779999996</v>
      </c>
    </row>
    <row r="30" spans="2:10" x14ac:dyDescent="0.3">
      <c r="B30" s="441"/>
      <c r="C30" s="441"/>
      <c r="D30" s="441"/>
      <c r="E30" s="441"/>
      <c r="F30" s="441"/>
      <c r="G30" s="441"/>
    </row>
  </sheetData>
  <sheetProtection algorithmName="SHA-512" hashValue="m/p6u5r5LiIUheEQLDn00eUbnJpM5ieFVpaoe4SDuqLLBB9a9IST6CmuZStHOb/zz1XEjalmVqESFmn9VgYKvQ==" saltValue="HdxXs97+9P2Bjq9kSbQfRA==" spinCount="100000" sheet="1" objects="1" scenarios="1"/>
  <mergeCells count="19">
    <mergeCell ref="F5:G5"/>
    <mergeCell ref="H5:I5"/>
    <mergeCell ref="I11:K11"/>
    <mergeCell ref="B15:B16"/>
    <mergeCell ref="C15:I15"/>
    <mergeCell ref="J5:K5"/>
    <mergeCell ref="L5:M5"/>
    <mergeCell ref="N5:N6"/>
    <mergeCell ref="B11:B12"/>
    <mergeCell ref="C11:C12"/>
    <mergeCell ref="D11:D12"/>
    <mergeCell ref="E11:E12"/>
    <mergeCell ref="F11:F12"/>
    <mergeCell ref="G11:G12"/>
    <mergeCell ref="H11:H12"/>
    <mergeCell ref="B5:B6"/>
    <mergeCell ref="C5:C6"/>
    <mergeCell ref="D5:D6"/>
    <mergeCell ref="E5:E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CF481-3884-4292-89A8-A822FDD09261}">
  <dimension ref="A1:U122"/>
  <sheetViews>
    <sheetView zoomScale="99" zoomScaleNormal="99" workbookViewId="0">
      <selection activeCell="B118" sqref="B118"/>
    </sheetView>
  </sheetViews>
  <sheetFormatPr baseColWidth="10" defaultRowHeight="14.4" x14ac:dyDescent="0.3"/>
  <cols>
    <col min="1" max="1" width="32.5546875" style="73" customWidth="1"/>
    <col min="2" max="2" width="15.109375" style="73" bestFit="1" customWidth="1"/>
    <col min="3" max="3" width="14.109375" style="73" bestFit="1" customWidth="1"/>
    <col min="4" max="5" width="15.109375" style="73" bestFit="1" customWidth="1"/>
    <col min="6" max="6" width="13.109375" style="73" customWidth="1"/>
    <col min="7" max="7" width="10.5546875" style="73" customWidth="1"/>
    <col min="8" max="8" width="14" style="73" customWidth="1"/>
    <col min="9" max="9" width="10.6640625" style="73" customWidth="1"/>
    <col min="10" max="10" width="10.5546875" style="73" customWidth="1"/>
    <col min="11" max="11" width="13" style="73" customWidth="1"/>
    <col min="12" max="16384" width="11.5546875" style="73"/>
  </cols>
  <sheetData>
    <row r="1" spans="1:21" ht="18" x14ac:dyDescent="0.3">
      <c r="A1" s="72" t="s">
        <v>377</v>
      </c>
    </row>
    <row r="2" spans="1:21" ht="16.2" x14ac:dyDescent="0.3">
      <c r="A2" s="74" t="s">
        <v>18</v>
      </c>
    </row>
    <row r="3" spans="1:21" ht="15" thickBot="1" x14ac:dyDescent="0.35"/>
    <row r="4" spans="1:21" ht="24" customHeight="1" thickBot="1" x14ac:dyDescent="0.35">
      <c r="A4" s="558" t="s">
        <v>0</v>
      </c>
      <c r="B4" s="581" t="s">
        <v>53</v>
      </c>
      <c r="C4" s="582"/>
      <c r="D4" s="582"/>
      <c r="E4" s="582"/>
      <c r="F4" s="582"/>
      <c r="G4" s="583"/>
      <c r="H4" s="571" t="s">
        <v>54</v>
      </c>
      <c r="I4" s="572"/>
      <c r="J4" s="572"/>
      <c r="K4" s="572"/>
      <c r="L4" s="572"/>
      <c r="M4" s="573"/>
      <c r="U4" s="118"/>
    </row>
    <row r="5" spans="1:21" ht="19.2" customHeight="1" x14ac:dyDescent="0.3">
      <c r="A5" s="559"/>
      <c r="B5" s="580" t="s">
        <v>60</v>
      </c>
      <c r="C5" s="563" t="s">
        <v>380</v>
      </c>
      <c r="D5" s="566" t="s">
        <v>383</v>
      </c>
      <c r="E5" s="566" t="s">
        <v>384</v>
      </c>
      <c r="F5" s="566" t="s">
        <v>385</v>
      </c>
      <c r="G5" s="566" t="s">
        <v>391</v>
      </c>
      <c r="H5" s="579" t="s">
        <v>388</v>
      </c>
      <c r="I5" s="579" t="s">
        <v>389</v>
      </c>
      <c r="J5" s="579" t="s">
        <v>390</v>
      </c>
      <c r="K5" s="579" t="s">
        <v>387</v>
      </c>
      <c r="L5" s="579" t="s">
        <v>378</v>
      </c>
      <c r="M5" s="579" t="s">
        <v>386</v>
      </c>
      <c r="U5" s="118"/>
    </row>
    <row r="6" spans="1:21" ht="14.4" customHeight="1" x14ac:dyDescent="0.3">
      <c r="A6" s="559"/>
      <c r="B6" s="567"/>
      <c r="C6" s="564"/>
      <c r="D6" s="567"/>
      <c r="E6" s="567"/>
      <c r="F6" s="567"/>
      <c r="G6" s="564"/>
      <c r="H6" s="567"/>
      <c r="I6" s="567"/>
      <c r="J6" s="567"/>
      <c r="K6" s="567"/>
      <c r="L6" s="567"/>
      <c r="M6" s="567"/>
      <c r="U6" s="118"/>
    </row>
    <row r="7" spans="1:21" ht="15" thickBot="1" x14ac:dyDescent="0.35">
      <c r="A7" s="560"/>
      <c r="B7" s="568"/>
      <c r="C7" s="565"/>
      <c r="D7" s="568"/>
      <c r="E7" s="568"/>
      <c r="F7" s="568"/>
      <c r="G7" s="134"/>
      <c r="H7" s="568"/>
      <c r="I7" s="568"/>
      <c r="J7" s="568"/>
      <c r="K7" s="568"/>
      <c r="L7" s="568"/>
      <c r="M7" s="568"/>
      <c r="U7" s="118"/>
    </row>
    <row r="8" spans="1:21" ht="15" thickBot="1" x14ac:dyDescent="0.35">
      <c r="A8" s="127" t="s">
        <v>349</v>
      </c>
      <c r="B8" s="128">
        <v>13</v>
      </c>
      <c r="C8" s="128">
        <v>7</v>
      </c>
      <c r="D8" s="128">
        <v>354</v>
      </c>
      <c r="E8" s="128">
        <v>0</v>
      </c>
      <c r="F8" s="128">
        <v>0</v>
      </c>
      <c r="G8" s="128">
        <v>354</v>
      </c>
      <c r="H8" s="129">
        <v>821809</v>
      </c>
      <c r="I8" s="129">
        <v>0</v>
      </c>
      <c r="J8" s="129">
        <v>0</v>
      </c>
      <c r="K8" s="129">
        <v>821809</v>
      </c>
      <c r="L8" s="129">
        <v>109617</v>
      </c>
      <c r="M8" s="129">
        <v>109617</v>
      </c>
      <c r="U8" s="118"/>
    </row>
    <row r="9" spans="1:21" ht="15" thickBot="1" x14ac:dyDescent="0.35">
      <c r="A9" s="127" t="s">
        <v>350</v>
      </c>
      <c r="B9" s="128">
        <v>702</v>
      </c>
      <c r="C9" s="128">
        <v>16</v>
      </c>
      <c r="D9" s="128">
        <v>22191</v>
      </c>
      <c r="E9" s="128">
        <v>0</v>
      </c>
      <c r="F9" s="128">
        <v>0</v>
      </c>
      <c r="G9" s="128">
        <v>22191</v>
      </c>
      <c r="H9" s="129">
        <v>196688276.09999999</v>
      </c>
      <c r="I9" s="129">
        <v>0</v>
      </c>
      <c r="J9" s="129">
        <v>0</v>
      </c>
      <c r="K9" s="129">
        <v>39074258.5</v>
      </c>
      <c r="L9" s="129">
        <v>4778029</v>
      </c>
      <c r="M9" s="129">
        <v>4776819.4000000004</v>
      </c>
      <c r="U9" s="118"/>
    </row>
    <row r="10" spans="1:21" ht="15" thickBot="1" x14ac:dyDescent="0.35">
      <c r="A10" s="127" t="s">
        <v>351</v>
      </c>
      <c r="B10" s="128">
        <v>22</v>
      </c>
      <c r="C10" s="128">
        <v>20</v>
      </c>
      <c r="D10" s="128">
        <v>583</v>
      </c>
      <c r="E10" s="128">
        <v>341</v>
      </c>
      <c r="F10" s="128">
        <v>463</v>
      </c>
      <c r="G10" s="128">
        <v>1387</v>
      </c>
      <c r="H10" s="129">
        <v>4292438</v>
      </c>
      <c r="I10" s="129">
        <v>5429</v>
      </c>
      <c r="J10" s="129">
        <v>29271</v>
      </c>
      <c r="K10" s="129">
        <v>3664737</v>
      </c>
      <c r="L10" s="129">
        <v>361108</v>
      </c>
      <c r="M10" s="129">
        <v>361108</v>
      </c>
      <c r="U10" s="118"/>
    </row>
    <row r="11" spans="1:21" ht="15" thickBot="1" x14ac:dyDescent="0.35">
      <c r="A11" s="127" t="s">
        <v>352</v>
      </c>
      <c r="B11" s="128">
        <v>0</v>
      </c>
      <c r="C11" s="128">
        <v>3</v>
      </c>
      <c r="D11" s="128">
        <v>730</v>
      </c>
      <c r="E11" s="128">
        <v>0</v>
      </c>
      <c r="F11" s="128">
        <v>0</v>
      </c>
      <c r="G11" s="128">
        <v>730</v>
      </c>
      <c r="H11" s="129">
        <v>457752.5</v>
      </c>
      <c r="I11" s="129">
        <v>0</v>
      </c>
      <c r="J11" s="129">
        <v>0</v>
      </c>
      <c r="K11" s="129">
        <v>457752.5</v>
      </c>
      <c r="L11" s="129">
        <v>63350.9</v>
      </c>
      <c r="M11" s="129">
        <v>63350.9</v>
      </c>
      <c r="U11" s="118"/>
    </row>
    <row r="12" spans="1:21" ht="15" thickBot="1" x14ac:dyDescent="0.35">
      <c r="A12" s="127" t="s">
        <v>353</v>
      </c>
      <c r="B12" s="128">
        <v>24</v>
      </c>
      <c r="C12" s="128">
        <v>22</v>
      </c>
      <c r="D12" s="128">
        <v>277</v>
      </c>
      <c r="E12" s="128">
        <v>749</v>
      </c>
      <c r="F12" s="128">
        <v>737</v>
      </c>
      <c r="G12" s="128">
        <v>1763</v>
      </c>
      <c r="H12" s="129">
        <v>1771808</v>
      </c>
      <c r="I12" s="129">
        <v>113849</v>
      </c>
      <c r="J12" s="129">
        <v>217970</v>
      </c>
      <c r="K12" s="129">
        <v>2103627</v>
      </c>
      <c r="L12" s="129">
        <v>181416</v>
      </c>
      <c r="M12" s="129">
        <v>173621.7</v>
      </c>
      <c r="U12" s="118"/>
    </row>
    <row r="13" spans="1:21" ht="15" thickBot="1" x14ac:dyDescent="0.35">
      <c r="A13" s="127" t="s">
        <v>354</v>
      </c>
      <c r="B13" s="128">
        <v>312</v>
      </c>
      <c r="C13" s="128">
        <v>103</v>
      </c>
      <c r="D13" s="128">
        <v>0</v>
      </c>
      <c r="E13" s="128">
        <v>0</v>
      </c>
      <c r="F13" s="128">
        <v>0</v>
      </c>
      <c r="G13" s="128">
        <v>120000</v>
      </c>
      <c r="H13" s="129">
        <v>0</v>
      </c>
      <c r="I13" s="129">
        <v>9165471</v>
      </c>
      <c r="J13" s="129">
        <v>0</v>
      </c>
      <c r="K13" s="129">
        <v>8851960</v>
      </c>
      <c r="L13" s="129">
        <v>1300740</v>
      </c>
      <c r="M13" s="129">
        <v>1298921</v>
      </c>
      <c r="U13" s="118"/>
    </row>
    <row r="14" spans="1:21" ht="15" thickBot="1" x14ac:dyDescent="0.35">
      <c r="A14" s="127" t="s">
        <v>355</v>
      </c>
      <c r="B14" s="128">
        <v>98</v>
      </c>
      <c r="C14" s="128">
        <v>49</v>
      </c>
      <c r="D14" s="128">
        <v>6011</v>
      </c>
      <c r="E14" s="128">
        <v>117</v>
      </c>
      <c r="F14" s="128">
        <v>0</v>
      </c>
      <c r="G14" s="128">
        <v>6128</v>
      </c>
      <c r="H14" s="129">
        <v>39651009</v>
      </c>
      <c r="I14" s="129">
        <v>3535</v>
      </c>
      <c r="J14" s="129">
        <v>0</v>
      </c>
      <c r="K14" s="129">
        <v>30190335</v>
      </c>
      <c r="L14" s="129">
        <v>3523254</v>
      </c>
      <c r="M14" s="129">
        <v>3523254</v>
      </c>
      <c r="U14" s="118"/>
    </row>
    <row r="15" spans="1:21" ht="15" thickBot="1" x14ac:dyDescent="0.35">
      <c r="A15" s="127" t="s">
        <v>356</v>
      </c>
      <c r="B15" s="128">
        <v>9</v>
      </c>
      <c r="C15" s="128">
        <v>5</v>
      </c>
      <c r="D15" s="128">
        <v>148</v>
      </c>
      <c r="E15" s="128">
        <v>108</v>
      </c>
      <c r="F15" s="128">
        <v>152</v>
      </c>
      <c r="G15" s="128">
        <v>408</v>
      </c>
      <c r="H15" s="129">
        <v>242922</v>
      </c>
      <c r="I15" s="129">
        <v>3900</v>
      </c>
      <c r="J15" s="129">
        <v>4650</v>
      </c>
      <c r="K15" s="129">
        <v>251472</v>
      </c>
      <c r="L15" s="129">
        <v>251472</v>
      </c>
      <c r="M15" s="129">
        <v>24113</v>
      </c>
      <c r="U15" s="118"/>
    </row>
    <row r="16" spans="1:21" ht="15" thickBot="1" x14ac:dyDescent="0.35">
      <c r="A16" s="127" t="s">
        <v>357</v>
      </c>
      <c r="B16" s="128">
        <v>12</v>
      </c>
      <c r="C16" s="128">
        <v>4</v>
      </c>
      <c r="D16" s="128">
        <v>0</v>
      </c>
      <c r="E16" s="128">
        <v>0</v>
      </c>
      <c r="F16" s="128">
        <v>3481</v>
      </c>
      <c r="G16" s="128">
        <v>3481</v>
      </c>
      <c r="H16" s="129">
        <v>0</v>
      </c>
      <c r="I16" s="129">
        <v>0</v>
      </c>
      <c r="J16" s="129">
        <v>825854</v>
      </c>
      <c r="K16" s="129">
        <v>825854</v>
      </c>
      <c r="L16" s="129">
        <v>46749.5</v>
      </c>
      <c r="M16" s="129">
        <v>46749.5</v>
      </c>
      <c r="U16" s="118"/>
    </row>
    <row r="17" spans="1:21" ht="15" thickBot="1" x14ac:dyDescent="0.35">
      <c r="A17" s="127" t="s">
        <v>358</v>
      </c>
      <c r="B17" s="128">
        <v>1</v>
      </c>
      <c r="C17" s="128">
        <v>3</v>
      </c>
      <c r="D17" s="128">
        <v>72</v>
      </c>
      <c r="E17" s="128">
        <v>0</v>
      </c>
      <c r="F17" s="128">
        <v>0</v>
      </c>
      <c r="G17" s="128">
        <v>72</v>
      </c>
      <c r="H17" s="129">
        <v>112804</v>
      </c>
      <c r="I17" s="129">
        <v>0</v>
      </c>
      <c r="J17" s="129">
        <v>0</v>
      </c>
      <c r="K17" s="129">
        <v>112804</v>
      </c>
      <c r="L17" s="129">
        <v>10881</v>
      </c>
      <c r="M17" s="129">
        <v>10881</v>
      </c>
      <c r="U17" s="118"/>
    </row>
    <row r="18" spans="1:21" ht="15" thickBot="1" x14ac:dyDescent="0.35">
      <c r="A18" s="127" t="s">
        <v>359</v>
      </c>
      <c r="B18" s="128">
        <v>7</v>
      </c>
      <c r="C18" s="128">
        <v>6</v>
      </c>
      <c r="D18" s="128">
        <v>0</v>
      </c>
      <c r="E18" s="128">
        <v>0</v>
      </c>
      <c r="F18" s="128">
        <v>3094</v>
      </c>
      <c r="G18" s="128">
        <v>3094</v>
      </c>
      <c r="H18" s="129">
        <v>0</v>
      </c>
      <c r="I18" s="129">
        <v>0</v>
      </c>
      <c r="J18" s="129">
        <v>462188</v>
      </c>
      <c r="K18" s="129">
        <v>319173</v>
      </c>
      <c r="L18" s="129">
        <v>29235</v>
      </c>
      <c r="M18" s="129">
        <v>29235</v>
      </c>
      <c r="U18" s="118"/>
    </row>
    <row r="19" spans="1:21" ht="24.6" thickBot="1" x14ac:dyDescent="0.35">
      <c r="A19" s="130" t="s">
        <v>360</v>
      </c>
      <c r="B19" s="128">
        <v>5</v>
      </c>
      <c r="C19" s="128">
        <v>5</v>
      </c>
      <c r="D19" s="128">
        <v>6</v>
      </c>
      <c r="E19" s="128">
        <v>1238</v>
      </c>
      <c r="F19" s="128">
        <v>0</v>
      </c>
      <c r="G19" s="128">
        <v>1244</v>
      </c>
      <c r="H19" s="129">
        <v>2898</v>
      </c>
      <c r="I19" s="129">
        <v>124697.4</v>
      </c>
      <c r="J19" s="129">
        <v>0</v>
      </c>
      <c r="K19" s="129">
        <v>97129.9</v>
      </c>
      <c r="L19" s="129">
        <v>22478.1</v>
      </c>
      <c r="M19" s="129">
        <v>4362.7</v>
      </c>
      <c r="U19" s="118"/>
    </row>
    <row r="20" spans="1:21" ht="15" thickBot="1" x14ac:dyDescent="0.35">
      <c r="A20" s="127" t="s">
        <v>361</v>
      </c>
      <c r="B20" s="128">
        <v>0</v>
      </c>
      <c r="C20" s="128">
        <v>5</v>
      </c>
      <c r="D20" s="128">
        <v>0</v>
      </c>
      <c r="E20" s="128">
        <v>34000</v>
      </c>
      <c r="F20" s="128">
        <v>0</v>
      </c>
      <c r="G20" s="128">
        <v>34000</v>
      </c>
      <c r="H20" s="129">
        <v>0</v>
      </c>
      <c r="I20" s="129">
        <v>97210</v>
      </c>
      <c r="J20" s="129">
        <v>0</v>
      </c>
      <c r="K20" s="129">
        <v>97210</v>
      </c>
      <c r="L20" s="129">
        <v>23145</v>
      </c>
      <c r="M20" s="129">
        <v>22540</v>
      </c>
      <c r="U20" s="118"/>
    </row>
    <row r="21" spans="1:21" ht="15" thickBot="1" x14ac:dyDescent="0.35">
      <c r="A21" s="127" t="s">
        <v>362</v>
      </c>
      <c r="B21" s="128">
        <v>66</v>
      </c>
      <c r="C21" s="128">
        <v>1</v>
      </c>
      <c r="D21" s="128">
        <v>6802</v>
      </c>
      <c r="E21" s="128">
        <v>0</v>
      </c>
      <c r="F21" s="128">
        <v>0</v>
      </c>
      <c r="G21" s="128">
        <v>6802</v>
      </c>
      <c r="H21" s="129">
        <v>62436814</v>
      </c>
      <c r="I21" s="129">
        <v>0</v>
      </c>
      <c r="J21" s="129">
        <v>0</v>
      </c>
      <c r="K21" s="129">
        <v>4156317.8</v>
      </c>
      <c r="L21" s="129">
        <v>467002</v>
      </c>
      <c r="M21" s="129">
        <v>349365.1</v>
      </c>
      <c r="U21" s="118"/>
    </row>
    <row r="22" spans="1:21" ht="15" thickBot="1" x14ac:dyDescent="0.35">
      <c r="A22" s="127" t="s">
        <v>393</v>
      </c>
      <c r="B22" s="128">
        <v>56</v>
      </c>
      <c r="C22" s="128">
        <v>7</v>
      </c>
      <c r="D22" s="128">
        <v>0</v>
      </c>
      <c r="E22" s="128">
        <v>0</v>
      </c>
      <c r="F22" s="128">
        <v>40803</v>
      </c>
      <c r="G22" s="128">
        <v>40803</v>
      </c>
      <c r="H22" s="129">
        <v>0</v>
      </c>
      <c r="I22" s="129">
        <v>0</v>
      </c>
      <c r="J22" s="129">
        <v>14078725</v>
      </c>
      <c r="K22" s="129">
        <v>3610131</v>
      </c>
      <c r="L22" s="129">
        <v>602972</v>
      </c>
      <c r="M22" s="129">
        <v>602972</v>
      </c>
      <c r="U22" s="118"/>
    </row>
    <row r="23" spans="1:21" ht="15" thickBot="1" x14ac:dyDescent="0.35">
      <c r="A23" s="127" t="s">
        <v>394</v>
      </c>
      <c r="B23" s="128">
        <v>56</v>
      </c>
      <c r="C23" s="128">
        <v>6</v>
      </c>
      <c r="D23" s="128">
        <v>0</v>
      </c>
      <c r="E23" s="128">
        <v>0</v>
      </c>
      <c r="F23" s="128">
        <v>40804</v>
      </c>
      <c r="G23" s="128">
        <v>40804</v>
      </c>
      <c r="H23" s="129">
        <v>0</v>
      </c>
      <c r="I23" s="129">
        <v>0</v>
      </c>
      <c r="J23" s="129">
        <v>14078725</v>
      </c>
      <c r="K23" s="129">
        <v>8085550</v>
      </c>
      <c r="L23" s="129">
        <v>512939</v>
      </c>
      <c r="M23" s="129">
        <v>512939</v>
      </c>
      <c r="U23" s="118"/>
    </row>
    <row r="24" spans="1:21" ht="15" thickBot="1" x14ac:dyDescent="0.35">
      <c r="A24" s="127" t="s">
        <v>363</v>
      </c>
      <c r="B24" s="128">
        <v>13</v>
      </c>
      <c r="C24" s="128">
        <v>4</v>
      </c>
      <c r="D24" s="128">
        <v>0</v>
      </c>
      <c r="E24" s="128">
        <v>0</v>
      </c>
      <c r="F24" s="128">
        <v>4637</v>
      </c>
      <c r="G24" s="128">
        <v>4637</v>
      </c>
      <c r="H24" s="129">
        <v>0</v>
      </c>
      <c r="I24" s="129">
        <v>0</v>
      </c>
      <c r="J24" s="129">
        <v>553405</v>
      </c>
      <c r="K24" s="129">
        <v>501165</v>
      </c>
      <c r="L24" s="129">
        <v>70675</v>
      </c>
      <c r="M24" s="129">
        <v>64250</v>
      </c>
      <c r="U24" s="118"/>
    </row>
    <row r="25" spans="1:21" ht="15" thickBot="1" x14ac:dyDescent="0.35">
      <c r="A25" s="127" t="s">
        <v>364</v>
      </c>
      <c r="B25" s="128">
        <v>42</v>
      </c>
      <c r="C25" s="128">
        <v>11</v>
      </c>
      <c r="D25" s="128">
        <v>0</v>
      </c>
      <c r="E25" s="128">
        <v>1650</v>
      </c>
      <c r="F25" s="128">
        <v>24067</v>
      </c>
      <c r="G25" s="128">
        <v>25717</v>
      </c>
      <c r="H25" s="129">
        <v>0</v>
      </c>
      <c r="I25" s="129">
        <v>0</v>
      </c>
      <c r="J25" s="129">
        <v>9672080</v>
      </c>
      <c r="K25" s="129">
        <v>2083268</v>
      </c>
      <c r="L25" s="129">
        <v>307744.3</v>
      </c>
      <c r="M25" s="129">
        <v>255604.1</v>
      </c>
      <c r="U25" s="118"/>
    </row>
    <row r="26" spans="1:21" ht="15" thickBot="1" x14ac:dyDescent="0.35">
      <c r="A26" s="127" t="s">
        <v>365</v>
      </c>
      <c r="B26" s="128">
        <v>511</v>
      </c>
      <c r="C26" s="128">
        <v>63</v>
      </c>
      <c r="D26" s="128">
        <v>0</v>
      </c>
      <c r="E26" s="128">
        <v>533659</v>
      </c>
      <c r="F26" s="128">
        <v>0</v>
      </c>
      <c r="G26" s="128">
        <v>533659</v>
      </c>
      <c r="H26" s="129">
        <v>0</v>
      </c>
      <c r="I26" s="129">
        <v>97305079</v>
      </c>
      <c r="J26" s="129">
        <v>0</v>
      </c>
      <c r="K26" s="129">
        <v>96539688</v>
      </c>
      <c r="L26" s="129">
        <v>19469666</v>
      </c>
      <c r="M26" s="129">
        <v>17306205</v>
      </c>
      <c r="U26" s="118"/>
    </row>
    <row r="27" spans="1:21" ht="15" thickBot="1" x14ac:dyDescent="0.35">
      <c r="A27" s="127" t="s">
        <v>366</v>
      </c>
      <c r="B27" s="128">
        <v>98</v>
      </c>
      <c r="C27" s="128">
        <v>4</v>
      </c>
      <c r="D27" s="128">
        <v>6225</v>
      </c>
      <c r="E27" s="128">
        <v>0</v>
      </c>
      <c r="F27" s="128">
        <v>0</v>
      </c>
      <c r="G27" s="128">
        <v>6225</v>
      </c>
      <c r="H27" s="129">
        <v>615257</v>
      </c>
      <c r="I27" s="129">
        <v>0</v>
      </c>
      <c r="J27" s="129">
        <v>0</v>
      </c>
      <c r="K27" s="129">
        <v>615257</v>
      </c>
      <c r="L27" s="129">
        <v>65763.399999999994</v>
      </c>
      <c r="M27" s="129">
        <v>65763.399999999994</v>
      </c>
      <c r="U27" s="118"/>
    </row>
    <row r="28" spans="1:21" ht="15" thickBot="1" x14ac:dyDescent="0.35">
      <c r="A28" s="127" t="s">
        <v>367</v>
      </c>
      <c r="B28" s="128">
        <v>13</v>
      </c>
      <c r="C28" s="128">
        <v>13</v>
      </c>
      <c r="D28" s="128">
        <v>0</v>
      </c>
      <c r="E28" s="128">
        <v>0</v>
      </c>
      <c r="F28" s="128">
        <v>3530</v>
      </c>
      <c r="G28" s="128">
        <v>3530</v>
      </c>
      <c r="H28" s="129">
        <v>0</v>
      </c>
      <c r="I28" s="129">
        <v>0</v>
      </c>
      <c r="J28" s="129">
        <v>1108469.7</v>
      </c>
      <c r="K28" s="129">
        <v>424515.5</v>
      </c>
      <c r="L28" s="129">
        <v>65582.2</v>
      </c>
      <c r="M28" s="129">
        <v>34523.599999999999</v>
      </c>
      <c r="U28" s="118"/>
    </row>
    <row r="29" spans="1:21" ht="15" thickBot="1" x14ac:dyDescent="0.35">
      <c r="A29" s="127" t="s">
        <v>368</v>
      </c>
      <c r="B29" s="128">
        <v>674</v>
      </c>
      <c r="C29" s="128">
        <v>24</v>
      </c>
      <c r="D29" s="128">
        <v>21912</v>
      </c>
      <c r="E29" s="128">
        <v>0</v>
      </c>
      <c r="F29" s="128">
        <v>0</v>
      </c>
      <c r="G29" s="128">
        <v>21912</v>
      </c>
      <c r="H29" s="129">
        <v>13074689</v>
      </c>
      <c r="I29" s="129">
        <v>0</v>
      </c>
      <c r="J29" s="129">
        <v>0</v>
      </c>
      <c r="K29" s="129">
        <v>13025198</v>
      </c>
      <c r="L29" s="129">
        <v>1691115</v>
      </c>
      <c r="M29" s="129">
        <v>1691115</v>
      </c>
      <c r="U29" s="118"/>
    </row>
    <row r="30" spans="1:21" ht="15" thickBot="1" x14ac:dyDescent="0.35">
      <c r="A30" s="127" t="s">
        <v>369</v>
      </c>
      <c r="B30" s="128">
        <v>30</v>
      </c>
      <c r="C30" s="128">
        <v>8</v>
      </c>
      <c r="D30" s="128">
        <v>0</v>
      </c>
      <c r="E30" s="128">
        <v>20266</v>
      </c>
      <c r="F30" s="128">
        <v>0</v>
      </c>
      <c r="G30" s="128">
        <v>20266</v>
      </c>
      <c r="H30" s="129">
        <v>0</v>
      </c>
      <c r="I30" s="129">
        <v>924978</v>
      </c>
      <c r="J30" s="129">
        <v>0</v>
      </c>
      <c r="K30" s="129">
        <v>924978</v>
      </c>
      <c r="L30" s="129">
        <v>184621.5</v>
      </c>
      <c r="M30" s="129">
        <v>183167.5</v>
      </c>
      <c r="U30" s="118"/>
    </row>
    <row r="31" spans="1:21" ht="15" thickBot="1" x14ac:dyDescent="0.35">
      <c r="A31" s="127" t="s">
        <v>370</v>
      </c>
      <c r="B31" s="128">
        <v>10</v>
      </c>
      <c r="C31" s="128">
        <v>6</v>
      </c>
      <c r="D31" s="128">
        <v>0</v>
      </c>
      <c r="E31" s="128">
        <v>0</v>
      </c>
      <c r="F31" s="128">
        <v>79</v>
      </c>
      <c r="G31" s="128">
        <v>79</v>
      </c>
      <c r="H31" s="129">
        <v>0</v>
      </c>
      <c r="I31" s="129">
        <v>0</v>
      </c>
      <c r="J31" s="129">
        <v>17774</v>
      </c>
      <c r="K31" s="129">
        <v>17774</v>
      </c>
      <c r="L31" s="129">
        <v>2067.5</v>
      </c>
      <c r="M31" s="129">
        <v>2067.5</v>
      </c>
      <c r="U31" s="118"/>
    </row>
    <row r="32" spans="1:21" ht="15" thickBot="1" x14ac:dyDescent="0.35">
      <c r="A32" s="127" t="s">
        <v>371</v>
      </c>
      <c r="B32" s="128">
        <v>128</v>
      </c>
      <c r="C32" s="128">
        <v>0</v>
      </c>
      <c r="D32" s="128">
        <v>0</v>
      </c>
      <c r="E32" s="128">
        <v>41236</v>
      </c>
      <c r="F32" s="128">
        <v>0</v>
      </c>
      <c r="G32" s="128">
        <v>41236</v>
      </c>
      <c r="H32" s="129">
        <v>0</v>
      </c>
      <c r="I32" s="129">
        <v>2303849</v>
      </c>
      <c r="J32" s="129">
        <v>0</v>
      </c>
      <c r="K32" s="129">
        <v>2303849</v>
      </c>
      <c r="L32" s="129">
        <v>368616</v>
      </c>
      <c r="M32" s="129">
        <v>368616</v>
      </c>
      <c r="U32" s="118"/>
    </row>
    <row r="33" spans="1:21" ht="15" thickBot="1" x14ac:dyDescent="0.35">
      <c r="A33" s="127" t="s">
        <v>372</v>
      </c>
      <c r="B33" s="128">
        <v>377</v>
      </c>
      <c r="C33" s="128">
        <v>9</v>
      </c>
      <c r="D33" s="128">
        <v>13287</v>
      </c>
      <c r="E33" s="128">
        <v>0</v>
      </c>
      <c r="F33" s="128">
        <v>0</v>
      </c>
      <c r="G33" s="128">
        <v>13287</v>
      </c>
      <c r="H33" s="129">
        <v>7322228</v>
      </c>
      <c r="I33" s="129">
        <v>0</v>
      </c>
      <c r="J33" s="129">
        <v>0</v>
      </c>
      <c r="K33" s="129">
        <v>5585707</v>
      </c>
      <c r="L33" s="129">
        <v>568177.69999999995</v>
      </c>
      <c r="M33" s="129">
        <v>563291.1</v>
      </c>
      <c r="U33" s="118"/>
    </row>
    <row r="34" spans="1:21" ht="15" thickBot="1" x14ac:dyDescent="0.35">
      <c r="A34" s="127" t="s">
        <v>373</v>
      </c>
      <c r="B34" s="128">
        <v>19</v>
      </c>
      <c r="C34" s="128">
        <v>6</v>
      </c>
      <c r="D34" s="128">
        <v>0</v>
      </c>
      <c r="E34" s="128">
        <v>13000</v>
      </c>
      <c r="F34" s="128">
        <v>0</v>
      </c>
      <c r="G34" s="128">
        <v>13000</v>
      </c>
      <c r="H34" s="129">
        <v>2134220</v>
      </c>
      <c r="I34" s="129">
        <v>0</v>
      </c>
      <c r="J34" s="129">
        <v>0</v>
      </c>
      <c r="K34" s="129">
        <v>1449309</v>
      </c>
      <c r="L34" s="129">
        <v>287783</v>
      </c>
      <c r="M34" s="129">
        <v>284785</v>
      </c>
      <c r="U34" s="118"/>
    </row>
    <row r="35" spans="1:21" ht="15" thickBot="1" x14ac:dyDescent="0.35">
      <c r="A35" s="127" t="s">
        <v>392</v>
      </c>
      <c r="B35" s="128">
        <v>0</v>
      </c>
      <c r="C35" s="128">
        <v>0</v>
      </c>
      <c r="D35" s="128">
        <v>0</v>
      </c>
      <c r="E35" s="128">
        <v>0</v>
      </c>
      <c r="F35" s="128">
        <v>0</v>
      </c>
      <c r="G35" s="128">
        <v>0</v>
      </c>
      <c r="H35" s="129">
        <v>0</v>
      </c>
      <c r="I35" s="129">
        <v>0</v>
      </c>
      <c r="J35" s="129">
        <v>0</v>
      </c>
      <c r="K35" s="129">
        <v>0</v>
      </c>
      <c r="L35" s="129">
        <v>0</v>
      </c>
      <c r="M35" s="129">
        <v>0</v>
      </c>
      <c r="U35" s="118"/>
    </row>
    <row r="36" spans="1:21" ht="15" thickBot="1" x14ac:dyDescent="0.35">
      <c r="A36" s="127" t="s">
        <v>374</v>
      </c>
      <c r="B36" s="128">
        <v>1035</v>
      </c>
      <c r="C36" s="128">
        <v>20</v>
      </c>
      <c r="D36" s="128">
        <v>0</v>
      </c>
      <c r="E36" s="128">
        <v>522000</v>
      </c>
      <c r="F36" s="128">
        <v>0</v>
      </c>
      <c r="G36" s="128">
        <v>522000</v>
      </c>
      <c r="H36" s="129">
        <v>0</v>
      </c>
      <c r="I36" s="129">
        <v>0</v>
      </c>
      <c r="J36" s="129">
        <v>0</v>
      </c>
      <c r="K36" s="129">
        <v>7610905</v>
      </c>
      <c r="L36" s="129">
        <v>3972522</v>
      </c>
      <c r="M36" s="129">
        <v>3972522</v>
      </c>
      <c r="U36" s="118"/>
    </row>
    <row r="37" spans="1:21" ht="15" thickBot="1" x14ac:dyDescent="0.35">
      <c r="A37" s="127" t="s">
        <v>375</v>
      </c>
      <c r="B37" s="128">
        <v>0</v>
      </c>
      <c r="C37" s="128">
        <v>1</v>
      </c>
      <c r="D37" s="128">
        <v>0</v>
      </c>
      <c r="E37" s="128">
        <v>0</v>
      </c>
      <c r="F37" s="128">
        <v>0</v>
      </c>
      <c r="G37" s="128">
        <v>0</v>
      </c>
      <c r="H37" s="129">
        <v>0</v>
      </c>
      <c r="I37" s="129">
        <v>0</v>
      </c>
      <c r="J37" s="129">
        <v>0</v>
      </c>
      <c r="K37" s="129">
        <v>1604721.5</v>
      </c>
      <c r="L37" s="129">
        <v>160472.20000000001</v>
      </c>
      <c r="M37" s="129">
        <v>160472.20000000001</v>
      </c>
      <c r="U37" s="118"/>
    </row>
    <row r="38" spans="1:21" ht="15" thickBot="1" x14ac:dyDescent="0.35">
      <c r="A38" s="127" t="s">
        <v>376</v>
      </c>
      <c r="B38" s="128">
        <v>0</v>
      </c>
      <c r="C38" s="128">
        <v>1</v>
      </c>
      <c r="D38" s="128">
        <v>0</v>
      </c>
      <c r="E38" s="128">
        <v>0</v>
      </c>
      <c r="F38" s="128">
        <v>0</v>
      </c>
      <c r="G38" s="128">
        <v>0</v>
      </c>
      <c r="H38" s="129">
        <v>0</v>
      </c>
      <c r="I38" s="129">
        <v>0</v>
      </c>
      <c r="J38" s="129">
        <v>0</v>
      </c>
      <c r="K38" s="129">
        <v>41099</v>
      </c>
      <c r="L38" s="129">
        <v>3597.4</v>
      </c>
      <c r="M38" s="129">
        <v>3597.4</v>
      </c>
      <c r="U38" s="118"/>
    </row>
    <row r="39" spans="1:21" ht="15" thickBot="1" x14ac:dyDescent="0.35">
      <c r="A39" s="131" t="s">
        <v>17</v>
      </c>
      <c r="B39" s="132">
        <f>SUM(B8:B38)</f>
        <v>4333</v>
      </c>
      <c r="C39" s="132">
        <f t="shared" ref="C39:J39" si="0">SUM(C8:C38)</f>
        <v>432</v>
      </c>
      <c r="D39" s="132">
        <f t="shared" si="0"/>
        <v>78598</v>
      </c>
      <c r="E39" s="132">
        <f t="shared" si="0"/>
        <v>1168364</v>
      </c>
      <c r="F39" s="132">
        <f t="shared" si="0"/>
        <v>121847</v>
      </c>
      <c r="G39" s="132">
        <f t="shared" si="0"/>
        <v>1488809</v>
      </c>
      <c r="H39" s="132">
        <f t="shared" si="0"/>
        <v>329624924.60000002</v>
      </c>
      <c r="I39" s="132">
        <f t="shared" si="0"/>
        <v>110047997.40000001</v>
      </c>
      <c r="J39" s="132">
        <f t="shared" si="0"/>
        <v>41049111.700000003</v>
      </c>
      <c r="K39" s="132">
        <f t="shared" ref="K39" si="1">SUM(K8:K38)</f>
        <v>235447554.69999999</v>
      </c>
      <c r="L39" s="132">
        <f t="shared" ref="L39" si="2">SUM(L8:L38)</f>
        <v>39502791.700000003</v>
      </c>
      <c r="M39" s="132">
        <f t="shared" ref="M39" si="3">SUM(M8:M38)</f>
        <v>36865829.100000001</v>
      </c>
      <c r="U39" s="118"/>
    </row>
    <row r="41" spans="1:21" ht="16.2" x14ac:dyDescent="0.3">
      <c r="A41" s="74" t="s">
        <v>343</v>
      </c>
    </row>
    <row r="42" spans="1:21" ht="15" thickBot="1" x14ac:dyDescent="0.35"/>
    <row r="43" spans="1:21" ht="25.2" customHeight="1" thickBot="1" x14ac:dyDescent="0.35">
      <c r="A43" s="570" t="s">
        <v>0</v>
      </c>
      <c r="B43" s="574" t="s">
        <v>55</v>
      </c>
      <c r="C43" s="575"/>
      <c r="D43" s="575"/>
      <c r="E43" s="575"/>
      <c r="F43" s="576"/>
      <c r="G43" s="561" t="s">
        <v>379</v>
      </c>
      <c r="H43" s="562"/>
    </row>
    <row r="44" spans="1:21" ht="23.4" customHeight="1" thickBot="1" x14ac:dyDescent="0.35">
      <c r="A44" s="559"/>
      <c r="B44" s="577" t="s">
        <v>67</v>
      </c>
      <c r="C44" s="575"/>
      <c r="D44" s="575"/>
      <c r="E44" s="575"/>
      <c r="F44" s="578"/>
      <c r="G44" s="567" t="s">
        <v>381</v>
      </c>
      <c r="H44" s="567" t="s">
        <v>348</v>
      </c>
    </row>
    <row r="45" spans="1:21" x14ac:dyDescent="0.3">
      <c r="A45" s="559"/>
      <c r="B45" s="564" t="s">
        <v>68</v>
      </c>
      <c r="C45" s="567" t="s">
        <v>32</v>
      </c>
      <c r="D45" s="567" t="s">
        <v>382</v>
      </c>
      <c r="E45" s="564" t="s">
        <v>17</v>
      </c>
      <c r="F45" s="567" t="s">
        <v>660</v>
      </c>
      <c r="G45" s="567"/>
      <c r="H45" s="567"/>
    </row>
    <row r="46" spans="1:21" ht="15" thickBot="1" x14ac:dyDescent="0.35">
      <c r="A46" s="560"/>
      <c r="B46" s="565"/>
      <c r="C46" s="568"/>
      <c r="D46" s="568"/>
      <c r="E46" s="565"/>
      <c r="F46" s="568"/>
      <c r="G46" s="568"/>
      <c r="H46" s="569"/>
      <c r="I46" s="277"/>
    </row>
    <row r="47" spans="1:21" ht="15" thickBot="1" x14ac:dyDescent="0.35">
      <c r="A47" s="127" t="s">
        <v>349</v>
      </c>
      <c r="B47" s="129">
        <v>109617</v>
      </c>
      <c r="C47" s="128">
        <v>0</v>
      </c>
      <c r="D47" s="128">
        <v>0</v>
      </c>
      <c r="E47" s="129">
        <f>B47+C47+D47</f>
        <v>109617</v>
      </c>
      <c r="F47" s="128">
        <v>13.89</v>
      </c>
      <c r="G47" s="284">
        <f>E84/1000000</f>
        <v>1.5225801299999999</v>
      </c>
      <c r="H47" s="276">
        <f>G47/$G$78</f>
        <v>3.6949808989454069E-3</v>
      </c>
      <c r="I47" s="278"/>
    </row>
    <row r="48" spans="1:21" ht="15" thickBot="1" x14ac:dyDescent="0.35">
      <c r="A48" s="127" t="s">
        <v>350</v>
      </c>
      <c r="B48" s="129">
        <v>4755530</v>
      </c>
      <c r="C48" s="128">
        <v>33133.199999999997</v>
      </c>
      <c r="D48" s="128">
        <v>1687.5</v>
      </c>
      <c r="E48" s="129">
        <f t="shared" ref="E48:E77" si="4">B48+C48+D48</f>
        <v>4790350.7</v>
      </c>
      <c r="F48" s="128">
        <v>8.1199999999999992</v>
      </c>
      <c r="G48" s="284">
        <f t="shared" ref="G48:G77" si="5">E85/1000000</f>
        <v>38.897647683999999</v>
      </c>
      <c r="H48" s="276">
        <f t="shared" ref="H48:H77" si="6">G48/$G$78</f>
        <v>9.4396388324263794E-2</v>
      </c>
      <c r="I48" s="278"/>
    </row>
    <row r="49" spans="1:9" ht="15" thickBot="1" x14ac:dyDescent="0.35">
      <c r="A49" s="127" t="s">
        <v>351</v>
      </c>
      <c r="B49" s="129">
        <v>303000</v>
      </c>
      <c r="C49" s="128">
        <v>50166</v>
      </c>
      <c r="D49" s="128">
        <v>22000</v>
      </c>
      <c r="E49" s="129">
        <f t="shared" si="4"/>
        <v>375166</v>
      </c>
      <c r="F49" s="128">
        <v>13.5</v>
      </c>
      <c r="G49" s="284">
        <f t="shared" si="5"/>
        <v>5.0647409999999997</v>
      </c>
      <c r="H49" s="276">
        <f t="shared" si="6"/>
        <v>1.229105837149317E-2</v>
      </c>
      <c r="I49" s="278"/>
    </row>
    <row r="50" spans="1:9" ht="15" thickBot="1" x14ac:dyDescent="0.35">
      <c r="A50" s="127" t="s">
        <v>352</v>
      </c>
      <c r="B50" s="129">
        <v>63350.9</v>
      </c>
      <c r="C50" s="128">
        <v>0</v>
      </c>
      <c r="D50" s="128">
        <v>0</v>
      </c>
      <c r="E50" s="129">
        <f t="shared" si="4"/>
        <v>63350.9</v>
      </c>
      <c r="F50" s="128">
        <v>11.97</v>
      </c>
      <c r="G50" s="284">
        <f t="shared" si="5"/>
        <v>0.75831027300000009</v>
      </c>
      <c r="H50" s="276">
        <f t="shared" si="6"/>
        <v>1.8402591226571946E-3</v>
      </c>
      <c r="I50" s="278"/>
    </row>
    <row r="51" spans="1:9" ht="15" thickBot="1" x14ac:dyDescent="0.35">
      <c r="A51" s="127" t="s">
        <v>353</v>
      </c>
      <c r="B51" s="129">
        <v>173621.7</v>
      </c>
      <c r="C51" s="128">
        <v>0</v>
      </c>
      <c r="D51" s="128">
        <v>0</v>
      </c>
      <c r="E51" s="129">
        <f t="shared" si="4"/>
        <v>173621.7</v>
      </c>
      <c r="F51" s="128">
        <v>15</v>
      </c>
      <c r="G51" s="284">
        <f t="shared" si="5"/>
        <v>2.6043254999999998</v>
      </c>
      <c r="H51" s="276">
        <f t="shared" si="6"/>
        <v>6.320148797118774E-3</v>
      </c>
      <c r="I51" s="278"/>
    </row>
    <row r="52" spans="1:9" ht="15" thickBot="1" x14ac:dyDescent="0.35">
      <c r="A52" s="127" t="s">
        <v>354</v>
      </c>
      <c r="B52" s="129">
        <v>1277180</v>
      </c>
      <c r="C52" s="128">
        <v>3997.27</v>
      </c>
      <c r="D52" s="128">
        <v>24905.7</v>
      </c>
      <c r="E52" s="129">
        <f t="shared" si="4"/>
        <v>1306082.97</v>
      </c>
      <c r="F52" s="128">
        <v>17.5</v>
      </c>
      <c r="G52" s="284">
        <f t="shared" si="5"/>
        <v>22.856451975000002</v>
      </c>
      <c r="H52" s="276">
        <f t="shared" si="6"/>
        <v>5.5467789051790686E-2</v>
      </c>
      <c r="I52" s="278"/>
    </row>
    <row r="53" spans="1:9" ht="15" thickBot="1" x14ac:dyDescent="0.35">
      <c r="A53" s="127" t="s">
        <v>355</v>
      </c>
      <c r="B53" s="129">
        <v>2412520</v>
      </c>
      <c r="C53" s="128">
        <v>24518.91</v>
      </c>
      <c r="D53" s="128">
        <v>167396.67000000001</v>
      </c>
      <c r="E53" s="129">
        <f t="shared" si="4"/>
        <v>2604435.58</v>
      </c>
      <c r="F53" s="128">
        <v>9.5</v>
      </c>
      <c r="G53" s="284">
        <f t="shared" si="5"/>
        <v>24.742138009999998</v>
      </c>
      <c r="H53" s="276">
        <f t="shared" si="6"/>
        <v>6.0043951411622005E-2</v>
      </c>
      <c r="I53" s="278"/>
    </row>
    <row r="54" spans="1:9" ht="15" thickBot="1" x14ac:dyDescent="0.35">
      <c r="A54" s="127" t="s">
        <v>356</v>
      </c>
      <c r="B54" s="129">
        <v>24113</v>
      </c>
      <c r="C54" s="128">
        <v>0</v>
      </c>
      <c r="D54" s="128">
        <v>0</v>
      </c>
      <c r="E54" s="129">
        <f t="shared" si="4"/>
        <v>24113</v>
      </c>
      <c r="F54" s="128">
        <v>22</v>
      </c>
      <c r="G54" s="284">
        <f t="shared" si="5"/>
        <v>0.53048600000000001</v>
      </c>
      <c r="H54" s="276">
        <f t="shared" si="6"/>
        <v>1.2873776549007989E-3</v>
      </c>
      <c r="I54" s="278"/>
    </row>
    <row r="55" spans="1:9" ht="15" thickBot="1" x14ac:dyDescent="0.35">
      <c r="A55" s="127" t="s">
        <v>357</v>
      </c>
      <c r="B55" s="129">
        <v>41740</v>
      </c>
      <c r="C55" s="128">
        <v>958</v>
      </c>
      <c r="D55" s="128">
        <v>45</v>
      </c>
      <c r="E55" s="129">
        <f t="shared" si="4"/>
        <v>42743</v>
      </c>
      <c r="F55" s="128">
        <v>18.079999999999998</v>
      </c>
      <c r="G55" s="284">
        <f t="shared" si="5"/>
        <v>0.77279343999999994</v>
      </c>
      <c r="H55" s="276">
        <f t="shared" si="6"/>
        <v>1.875406714804766E-3</v>
      </c>
      <c r="I55" s="278"/>
    </row>
    <row r="56" spans="1:9" ht="15" thickBot="1" x14ac:dyDescent="0.35">
      <c r="A56" s="127" t="s">
        <v>358</v>
      </c>
      <c r="B56" s="129">
        <v>10881</v>
      </c>
      <c r="C56" s="128">
        <v>0</v>
      </c>
      <c r="D56" s="128">
        <v>0</v>
      </c>
      <c r="E56" s="129">
        <f t="shared" si="4"/>
        <v>10881</v>
      </c>
      <c r="F56" s="128">
        <v>27.23</v>
      </c>
      <c r="G56" s="284">
        <f t="shared" si="5"/>
        <v>0.29628963000000003</v>
      </c>
      <c r="H56" s="276">
        <f t="shared" si="6"/>
        <v>7.1903245145173557E-4</v>
      </c>
      <c r="I56" s="278"/>
    </row>
    <row r="57" spans="1:9" ht="15" thickBot="1" x14ac:dyDescent="0.35">
      <c r="A57" s="127" t="s">
        <v>359</v>
      </c>
      <c r="B57" s="129">
        <v>20935</v>
      </c>
      <c r="C57" s="128">
        <v>0</v>
      </c>
      <c r="D57" s="128">
        <v>0</v>
      </c>
      <c r="E57" s="129">
        <f t="shared" si="4"/>
        <v>20935</v>
      </c>
      <c r="F57" s="128">
        <v>15.5</v>
      </c>
      <c r="G57" s="284">
        <f t="shared" si="5"/>
        <v>0.32449250000000002</v>
      </c>
      <c r="H57" s="276">
        <f t="shared" si="6"/>
        <v>7.87474869615593E-4</v>
      </c>
      <c r="I57" s="278"/>
    </row>
    <row r="58" spans="1:9" ht="24.6" thickBot="1" x14ac:dyDescent="0.35">
      <c r="A58" s="130" t="s">
        <v>360</v>
      </c>
      <c r="B58" s="129">
        <v>4362.7</v>
      </c>
      <c r="C58" s="128">
        <v>0</v>
      </c>
      <c r="D58" s="128">
        <v>0</v>
      </c>
      <c r="E58" s="129">
        <f t="shared" si="4"/>
        <v>4362.7</v>
      </c>
      <c r="F58" s="128">
        <v>17.72</v>
      </c>
      <c r="G58" s="284">
        <f t="shared" si="5"/>
        <v>7.7307043999999991E-2</v>
      </c>
      <c r="H58" s="276">
        <f t="shared" si="6"/>
        <v>1.8760789353919398E-4</v>
      </c>
      <c r="I58" s="278"/>
    </row>
    <row r="59" spans="1:9" ht="15" thickBot="1" x14ac:dyDescent="0.35">
      <c r="A59" s="127" t="s">
        <v>361</v>
      </c>
      <c r="B59" s="129">
        <v>22540</v>
      </c>
      <c r="C59" s="128">
        <v>0</v>
      </c>
      <c r="D59" s="128">
        <v>0</v>
      </c>
      <c r="E59" s="129">
        <f t="shared" si="4"/>
        <v>22540</v>
      </c>
      <c r="F59" s="128">
        <v>22</v>
      </c>
      <c r="G59" s="284">
        <f t="shared" si="5"/>
        <v>0.49587999999999999</v>
      </c>
      <c r="H59" s="276">
        <f t="shared" si="6"/>
        <v>1.2033961904974082E-3</v>
      </c>
      <c r="I59" s="278"/>
    </row>
    <row r="60" spans="1:9" ht="15" thickBot="1" x14ac:dyDescent="0.35">
      <c r="A60" s="127" t="s">
        <v>362</v>
      </c>
      <c r="B60" s="129">
        <v>118350</v>
      </c>
      <c r="C60" s="128">
        <v>226242.89</v>
      </c>
      <c r="D60" s="128">
        <v>4772.22</v>
      </c>
      <c r="E60" s="129">
        <f t="shared" si="4"/>
        <v>349365.11</v>
      </c>
      <c r="F60" s="128">
        <v>8.3800000000000008</v>
      </c>
      <c r="G60" s="284">
        <f t="shared" si="5"/>
        <v>2.9276796218000003</v>
      </c>
      <c r="H60" s="276">
        <f t="shared" si="6"/>
        <v>7.1048610629003252E-3</v>
      </c>
      <c r="I60" s="278"/>
    </row>
    <row r="61" spans="1:9" ht="15" thickBot="1" x14ac:dyDescent="0.35">
      <c r="A61" s="127" t="s">
        <v>393</v>
      </c>
      <c r="B61" s="129">
        <v>595000</v>
      </c>
      <c r="C61" s="128">
        <v>785</v>
      </c>
      <c r="D61" s="128">
        <v>7186</v>
      </c>
      <c r="E61" s="129">
        <f t="shared" si="4"/>
        <v>602971</v>
      </c>
      <c r="F61" s="128">
        <v>15</v>
      </c>
      <c r="G61" s="284">
        <f t="shared" si="5"/>
        <v>9.1075649999999992</v>
      </c>
      <c r="H61" s="276">
        <f t="shared" si="6"/>
        <v>2.2102139682398013E-2</v>
      </c>
      <c r="I61" s="278"/>
    </row>
    <row r="62" spans="1:9" ht="15" thickBot="1" x14ac:dyDescent="0.35">
      <c r="A62" s="127" t="s">
        <v>394</v>
      </c>
      <c r="B62" s="129">
        <v>35920</v>
      </c>
      <c r="C62" s="128">
        <v>7605.1</v>
      </c>
      <c r="D62" s="128">
        <v>470955.1</v>
      </c>
      <c r="E62" s="129">
        <f t="shared" si="4"/>
        <v>514480.19999999995</v>
      </c>
      <c r="F62" s="128">
        <v>14</v>
      </c>
      <c r="G62" s="284">
        <f t="shared" si="5"/>
        <v>7.2132228000000005</v>
      </c>
      <c r="H62" s="276">
        <f t="shared" si="6"/>
        <v>1.7504970635494572E-2</v>
      </c>
      <c r="I62" s="278"/>
    </row>
    <row r="63" spans="1:9" ht="15" thickBot="1" x14ac:dyDescent="0.35">
      <c r="A63" s="127" t="s">
        <v>363</v>
      </c>
      <c r="B63" s="129">
        <v>55905</v>
      </c>
      <c r="C63" s="128">
        <v>3855</v>
      </c>
      <c r="D63" s="128">
        <v>4490</v>
      </c>
      <c r="E63" s="129">
        <f t="shared" si="4"/>
        <v>64250</v>
      </c>
      <c r="F63" s="128">
        <v>14.5</v>
      </c>
      <c r="G63" s="284">
        <f t="shared" si="5"/>
        <v>0.93162500000000004</v>
      </c>
      <c r="H63" s="276">
        <f t="shared" si="6"/>
        <v>2.2608574170608774E-3</v>
      </c>
      <c r="I63" s="278"/>
    </row>
    <row r="64" spans="1:9" ht="15" thickBot="1" x14ac:dyDescent="0.35">
      <c r="A64" s="127" t="s">
        <v>364</v>
      </c>
      <c r="B64" s="129">
        <v>252420</v>
      </c>
      <c r="C64" s="128">
        <v>404.22</v>
      </c>
      <c r="D64" s="128">
        <v>1958.94</v>
      </c>
      <c r="E64" s="129">
        <f t="shared" si="4"/>
        <v>254783.16</v>
      </c>
      <c r="F64" s="128">
        <v>11</v>
      </c>
      <c r="G64" s="284">
        <f t="shared" si="5"/>
        <v>2.80261476</v>
      </c>
      <c r="H64" s="276">
        <f t="shared" si="6"/>
        <v>6.8013550165681369E-3</v>
      </c>
      <c r="I64" s="278"/>
    </row>
    <row r="65" spans="1:9" ht="15" thickBot="1" x14ac:dyDescent="0.35">
      <c r="A65" s="127" t="s">
        <v>365</v>
      </c>
      <c r="B65" s="129">
        <v>3880760</v>
      </c>
      <c r="C65" s="128">
        <v>2155103.3199999998</v>
      </c>
      <c r="D65" s="128">
        <v>8324514.2800000003</v>
      </c>
      <c r="E65" s="129">
        <f t="shared" si="4"/>
        <v>14360377.600000001</v>
      </c>
      <c r="F65" s="128">
        <v>16</v>
      </c>
      <c r="G65" s="284">
        <f t="shared" si="5"/>
        <v>229.76604160000002</v>
      </c>
      <c r="H65" s="276">
        <f t="shared" si="6"/>
        <v>0.55759373067497997</v>
      </c>
      <c r="I65" s="278"/>
    </row>
    <row r="66" spans="1:9" ht="15" thickBot="1" x14ac:dyDescent="0.35">
      <c r="A66" s="127" t="s">
        <v>366</v>
      </c>
      <c r="B66" s="129">
        <v>65763.399999999994</v>
      </c>
      <c r="C66" s="128">
        <v>0</v>
      </c>
      <c r="D66" s="128">
        <v>0</v>
      </c>
      <c r="E66" s="129">
        <f t="shared" si="4"/>
        <v>65763.399999999994</v>
      </c>
      <c r="F66" s="128">
        <v>9</v>
      </c>
      <c r="G66" s="284">
        <f t="shared" si="5"/>
        <v>0.59187060000000002</v>
      </c>
      <c r="H66" s="276">
        <f t="shared" si="6"/>
        <v>1.4363451345233025E-3</v>
      </c>
      <c r="I66" s="278"/>
    </row>
    <row r="67" spans="1:9" ht="15" thickBot="1" x14ac:dyDescent="0.35">
      <c r="A67" s="127" t="s">
        <v>367</v>
      </c>
      <c r="B67" s="129">
        <v>33986.03</v>
      </c>
      <c r="C67" s="128">
        <v>0</v>
      </c>
      <c r="D67" s="128">
        <v>0</v>
      </c>
      <c r="E67" s="129">
        <f t="shared" si="4"/>
        <v>33986.03</v>
      </c>
      <c r="F67" s="128">
        <v>17.13</v>
      </c>
      <c r="G67" s="284">
        <f t="shared" si="5"/>
        <v>0.58218069389999993</v>
      </c>
      <c r="H67" s="276">
        <f t="shared" si="6"/>
        <v>1.4128297757933323E-3</v>
      </c>
      <c r="I67" s="278"/>
    </row>
    <row r="68" spans="1:9" ht="15" thickBot="1" x14ac:dyDescent="0.35">
      <c r="A68" s="127" t="s">
        <v>368</v>
      </c>
      <c r="B68" s="129">
        <v>1510720</v>
      </c>
      <c r="C68" s="128">
        <v>166396</v>
      </c>
      <c r="D68" s="128">
        <v>14001</v>
      </c>
      <c r="E68" s="129">
        <f t="shared" si="4"/>
        <v>1691117</v>
      </c>
      <c r="F68" s="128">
        <v>8</v>
      </c>
      <c r="G68" s="284">
        <f t="shared" si="5"/>
        <v>13.528936</v>
      </c>
      <c r="H68" s="276">
        <f t="shared" si="6"/>
        <v>3.2831874735587727E-2</v>
      </c>
      <c r="I68" s="278"/>
    </row>
    <row r="69" spans="1:9" ht="15" thickBot="1" x14ac:dyDescent="0.35">
      <c r="A69" s="127" t="s">
        <v>369</v>
      </c>
      <c r="B69" s="129">
        <v>173000</v>
      </c>
      <c r="C69" s="128">
        <v>3920.2</v>
      </c>
      <c r="D69" s="128">
        <v>0</v>
      </c>
      <c r="E69" s="129">
        <f t="shared" si="4"/>
        <v>176920.2</v>
      </c>
      <c r="F69" s="128">
        <v>16.79</v>
      </c>
      <c r="G69" s="284">
        <f t="shared" si="5"/>
        <v>2.9704901579999996</v>
      </c>
      <c r="H69" s="276">
        <f t="shared" si="6"/>
        <v>7.2087532065161809E-3</v>
      </c>
      <c r="I69" s="278"/>
    </row>
    <row r="70" spans="1:9" ht="15" thickBot="1" x14ac:dyDescent="0.35">
      <c r="A70" s="127" t="s">
        <v>370</v>
      </c>
      <c r="B70" s="129">
        <v>2067.5</v>
      </c>
      <c r="C70" s="128">
        <v>0</v>
      </c>
      <c r="D70" s="128">
        <v>0</v>
      </c>
      <c r="E70" s="129">
        <f t="shared" si="4"/>
        <v>2067.5</v>
      </c>
      <c r="F70" s="128">
        <v>18</v>
      </c>
      <c r="G70" s="284">
        <f t="shared" si="5"/>
        <v>3.7214999999999998E-2</v>
      </c>
      <c r="H70" s="276">
        <f t="shared" si="6"/>
        <v>9.0312957226266525E-5</v>
      </c>
      <c r="I70" s="278"/>
    </row>
    <row r="71" spans="1:9" ht="15" thickBot="1" x14ac:dyDescent="0.35">
      <c r="A71" s="127" t="s">
        <v>371</v>
      </c>
      <c r="B71" s="129">
        <v>348416</v>
      </c>
      <c r="C71" s="128">
        <v>5500</v>
      </c>
      <c r="D71" s="128">
        <v>14700</v>
      </c>
      <c r="E71" s="129">
        <f t="shared" si="4"/>
        <v>368616</v>
      </c>
      <c r="F71" s="128">
        <v>16.2</v>
      </c>
      <c r="G71" s="284">
        <f t="shared" si="5"/>
        <v>5.9715791999999999</v>
      </c>
      <c r="H71" s="276">
        <f t="shared" si="6"/>
        <v>1.4491763451910866E-2</v>
      </c>
      <c r="I71" s="278"/>
    </row>
    <row r="72" spans="1:9" ht="15" thickBot="1" x14ac:dyDescent="0.35">
      <c r="A72" s="127" t="s">
        <v>372</v>
      </c>
      <c r="B72" s="129">
        <v>532400</v>
      </c>
      <c r="C72" s="128">
        <v>4476.7</v>
      </c>
      <c r="D72" s="128">
        <v>26410.81</v>
      </c>
      <c r="E72" s="129">
        <f t="shared" si="4"/>
        <v>563287.51</v>
      </c>
      <c r="F72" s="128">
        <v>9</v>
      </c>
      <c r="G72" s="284">
        <f t="shared" si="5"/>
        <v>5.0695875900000003</v>
      </c>
      <c r="H72" s="276">
        <f t="shared" si="6"/>
        <v>1.2302820023390611E-2</v>
      </c>
      <c r="I72" s="278"/>
    </row>
    <row r="73" spans="1:9" ht="15" thickBot="1" x14ac:dyDescent="0.35">
      <c r="A73" s="127" t="s">
        <v>373</v>
      </c>
      <c r="B73" s="129">
        <v>274476</v>
      </c>
      <c r="C73" s="128">
        <v>7906</v>
      </c>
      <c r="D73" s="128">
        <v>2403</v>
      </c>
      <c r="E73" s="129">
        <f t="shared" si="4"/>
        <v>284785</v>
      </c>
      <c r="F73" s="128">
        <v>17.8</v>
      </c>
      <c r="G73" s="284">
        <f t="shared" si="5"/>
        <v>5.0691730000000002</v>
      </c>
      <c r="H73" s="276">
        <f t="shared" si="6"/>
        <v>1.2301813900887953E-2</v>
      </c>
      <c r="I73" s="278"/>
    </row>
    <row r="74" spans="1:9" ht="15" thickBot="1" x14ac:dyDescent="0.35">
      <c r="A74" s="127" t="s">
        <v>392</v>
      </c>
      <c r="B74" s="129">
        <v>0</v>
      </c>
      <c r="C74" s="128">
        <v>0</v>
      </c>
      <c r="D74" s="128">
        <v>0</v>
      </c>
      <c r="E74" s="129">
        <f t="shared" si="4"/>
        <v>0</v>
      </c>
      <c r="F74" s="128">
        <v>0</v>
      </c>
      <c r="G74" s="284">
        <f t="shared" si="5"/>
        <v>0</v>
      </c>
      <c r="H74" s="276">
        <f t="shared" si="6"/>
        <v>0</v>
      </c>
      <c r="I74" s="278"/>
    </row>
    <row r="75" spans="1:9" ht="15" thickBot="1" x14ac:dyDescent="0.35">
      <c r="A75" s="127" t="s">
        <v>374</v>
      </c>
      <c r="B75" s="129">
        <v>1279050</v>
      </c>
      <c r="C75" s="128">
        <v>23527.3</v>
      </c>
      <c r="D75" s="128">
        <v>79891.7</v>
      </c>
      <c r="E75" s="129">
        <f t="shared" si="4"/>
        <v>1382469</v>
      </c>
      <c r="F75" s="128">
        <v>18</v>
      </c>
      <c r="G75" s="284">
        <f t="shared" si="5"/>
        <v>24.884442</v>
      </c>
      <c r="H75" s="276">
        <f t="shared" si="6"/>
        <v>6.0389293186766363E-2</v>
      </c>
      <c r="I75" s="278"/>
    </row>
    <row r="76" spans="1:9" ht="15" thickBot="1" x14ac:dyDescent="0.35">
      <c r="A76" s="127" t="s">
        <v>375</v>
      </c>
      <c r="B76" s="129">
        <v>138810</v>
      </c>
      <c r="C76" s="128">
        <v>7200</v>
      </c>
      <c r="D76" s="128">
        <v>14464.164500000001</v>
      </c>
      <c r="E76" s="129">
        <f t="shared" si="4"/>
        <v>160474.16450000001</v>
      </c>
      <c r="F76" s="128">
        <v>10</v>
      </c>
      <c r="G76" s="284">
        <f t="shared" si="5"/>
        <v>1.604741645</v>
      </c>
      <c r="H76" s="276">
        <f t="shared" si="6"/>
        <v>3.8943695699071232E-3</v>
      </c>
      <c r="I76" s="278"/>
    </row>
    <row r="77" spans="1:9" ht="15" thickBot="1" x14ac:dyDescent="0.35">
      <c r="A77" s="127" t="s">
        <v>376</v>
      </c>
      <c r="B77" s="129">
        <v>4432.2</v>
      </c>
      <c r="C77" s="128">
        <v>0</v>
      </c>
      <c r="D77" s="128">
        <v>0</v>
      </c>
      <c r="E77" s="129">
        <f t="shared" si="4"/>
        <v>4432.2</v>
      </c>
      <c r="F77" s="128">
        <v>14.6</v>
      </c>
      <c r="G77" s="284">
        <f t="shared" si="5"/>
        <v>6.4710119999999996E-2</v>
      </c>
      <c r="H77" s="276">
        <f t="shared" si="6"/>
        <v>1.5703781538805786E-4</v>
      </c>
      <c r="I77" s="278"/>
    </row>
    <row r="78" spans="1:9" ht="15" thickBot="1" x14ac:dyDescent="0.35">
      <c r="A78" s="131" t="s">
        <v>17</v>
      </c>
      <c r="B78" s="132">
        <v>18520867.43</v>
      </c>
      <c r="C78" s="132">
        <v>2725695.11</v>
      </c>
      <c r="D78" s="132">
        <v>9181782.0844999999</v>
      </c>
      <c r="E78" s="132">
        <f>SUM(E47:E77)</f>
        <v>30428344.624500003</v>
      </c>
      <c r="F78" s="133">
        <f>AVERAGE(F47:F77)</f>
        <v>14.368064516129033</v>
      </c>
      <c r="G78" s="135">
        <f>SUM(G47:G77)</f>
        <v>412.06711797469995</v>
      </c>
      <c r="H78" s="68">
        <f>SUM(H47:H77)</f>
        <v>0.99999999999999989</v>
      </c>
      <c r="I78" s="279"/>
    </row>
    <row r="80" spans="1:9" ht="18" x14ac:dyDescent="0.3">
      <c r="A80" s="72" t="s">
        <v>377</v>
      </c>
    </row>
    <row r="81" spans="1:10" ht="16.2" x14ac:dyDescent="0.3">
      <c r="A81" s="74" t="s">
        <v>74</v>
      </c>
    </row>
    <row r="82" spans="1:10" ht="15" thickBot="1" x14ac:dyDescent="0.35"/>
    <row r="83" spans="1:10" ht="24.6" thickBot="1" x14ac:dyDescent="0.35">
      <c r="A83" s="46" t="s">
        <v>45</v>
      </c>
      <c r="B83" s="47" t="s">
        <v>46</v>
      </c>
      <c r="C83" s="47" t="s">
        <v>257</v>
      </c>
      <c r="D83" s="47" t="s">
        <v>258</v>
      </c>
      <c r="E83" s="48" t="s">
        <v>49</v>
      </c>
    </row>
    <row r="84" spans="1:10" ht="15" thickBot="1" x14ac:dyDescent="0.35">
      <c r="A84" s="59" t="s">
        <v>349</v>
      </c>
      <c r="B84" s="280">
        <v>1522580.13</v>
      </c>
      <c r="C84" s="280">
        <v>0</v>
      </c>
      <c r="D84" s="280">
        <v>0</v>
      </c>
      <c r="E84" s="281">
        <v>1522580.13</v>
      </c>
    </row>
    <row r="85" spans="1:10" ht="15" thickBot="1" x14ac:dyDescent="0.35">
      <c r="A85" s="59" t="s">
        <v>350</v>
      </c>
      <c r="B85" s="280">
        <v>38614903.600000001</v>
      </c>
      <c r="C85" s="280">
        <v>269041.58399999997</v>
      </c>
      <c r="D85" s="280">
        <v>13702.5</v>
      </c>
      <c r="E85" s="281">
        <v>38897647.684</v>
      </c>
      <c r="H85" s="189"/>
      <c r="I85" s="283"/>
      <c r="J85" s="189"/>
    </row>
    <row r="86" spans="1:10" ht="15" thickBot="1" x14ac:dyDescent="0.35">
      <c r="A86" s="59" t="s">
        <v>351</v>
      </c>
      <c r="B86" s="280">
        <v>4090500</v>
      </c>
      <c r="C86" s="280">
        <v>677241</v>
      </c>
      <c r="D86" s="280">
        <v>297000</v>
      </c>
      <c r="E86" s="281">
        <v>5064741</v>
      </c>
      <c r="F86" s="283"/>
      <c r="H86" s="189"/>
      <c r="I86" s="283"/>
      <c r="J86" s="189"/>
    </row>
    <row r="87" spans="1:10" ht="15" thickBot="1" x14ac:dyDescent="0.35">
      <c r="A87" s="59" t="s">
        <v>352</v>
      </c>
      <c r="B87" s="280">
        <v>758310.27300000004</v>
      </c>
      <c r="C87" s="280">
        <v>0</v>
      </c>
      <c r="D87" s="280">
        <v>0</v>
      </c>
      <c r="E87" s="281">
        <v>758310.27300000004</v>
      </c>
    </row>
    <row r="88" spans="1:10" ht="15" thickBot="1" x14ac:dyDescent="0.35">
      <c r="A88" s="59" t="s">
        <v>353</v>
      </c>
      <c r="B88" s="280">
        <v>2604325.5</v>
      </c>
      <c r="C88" s="280">
        <v>0</v>
      </c>
      <c r="D88" s="280">
        <v>0</v>
      </c>
      <c r="E88" s="281">
        <v>2604325.5</v>
      </c>
    </row>
    <row r="89" spans="1:10" ht="15" thickBot="1" x14ac:dyDescent="0.35">
      <c r="A89" s="59" t="s">
        <v>354</v>
      </c>
      <c r="B89" s="280">
        <v>22350650</v>
      </c>
      <c r="C89" s="280">
        <v>69952.225000000006</v>
      </c>
      <c r="D89" s="280">
        <v>435849.75</v>
      </c>
      <c r="E89" s="281">
        <v>22856451.975000001</v>
      </c>
      <c r="F89" s="283"/>
      <c r="H89" s="189"/>
      <c r="I89" s="283"/>
      <c r="J89" s="189"/>
    </row>
    <row r="90" spans="1:10" ht="15" thickBot="1" x14ac:dyDescent="0.35">
      <c r="A90" s="59" t="s">
        <v>355</v>
      </c>
      <c r="B90" s="280">
        <v>22918940</v>
      </c>
      <c r="C90" s="280">
        <v>232929.64499999999</v>
      </c>
      <c r="D90" s="280">
        <v>1590268.365</v>
      </c>
      <c r="E90" s="281">
        <v>24742138.009999998</v>
      </c>
      <c r="H90" s="189"/>
      <c r="I90" s="283"/>
      <c r="J90" s="189"/>
    </row>
    <row r="91" spans="1:10" ht="15" thickBot="1" x14ac:dyDescent="0.35">
      <c r="A91" s="59" t="s">
        <v>356</v>
      </c>
      <c r="B91" s="280">
        <v>530486</v>
      </c>
      <c r="C91" s="280">
        <v>0</v>
      </c>
      <c r="D91" s="280">
        <v>0</v>
      </c>
      <c r="E91" s="281">
        <v>530486</v>
      </c>
      <c r="F91" s="283"/>
    </row>
    <row r="92" spans="1:10" ht="15" thickBot="1" x14ac:dyDescent="0.35">
      <c r="A92" s="59" t="s">
        <v>357</v>
      </c>
      <c r="B92" s="280">
        <v>754659.2</v>
      </c>
      <c r="C92" s="280">
        <v>17320.64</v>
      </c>
      <c r="D92" s="280">
        <v>813.6</v>
      </c>
      <c r="E92" s="281">
        <v>772793.44</v>
      </c>
      <c r="H92" s="189"/>
      <c r="I92" s="283"/>
      <c r="J92" s="189"/>
    </row>
    <row r="93" spans="1:10" ht="15" thickBot="1" x14ac:dyDescent="0.35">
      <c r="A93" s="59" t="s">
        <v>358</v>
      </c>
      <c r="B93" s="280">
        <v>296289.63</v>
      </c>
      <c r="C93" s="280">
        <v>0</v>
      </c>
      <c r="D93" s="280">
        <v>0</v>
      </c>
      <c r="E93" s="281">
        <v>296289.63</v>
      </c>
    </row>
    <row r="94" spans="1:10" ht="15" thickBot="1" x14ac:dyDescent="0.35">
      <c r="A94" s="59" t="s">
        <v>359</v>
      </c>
      <c r="B94" s="280">
        <v>324492.5</v>
      </c>
      <c r="C94" s="280">
        <v>0</v>
      </c>
      <c r="D94" s="280">
        <v>0</v>
      </c>
      <c r="E94" s="281">
        <v>324492.5</v>
      </c>
    </row>
    <row r="95" spans="1:10" ht="24.6" thickBot="1" x14ac:dyDescent="0.35">
      <c r="A95" s="59" t="s">
        <v>360</v>
      </c>
      <c r="B95" s="280">
        <v>77307.043999999994</v>
      </c>
      <c r="C95" s="280">
        <v>0</v>
      </c>
      <c r="D95" s="280">
        <v>0</v>
      </c>
      <c r="E95" s="281">
        <v>77307.043999999994</v>
      </c>
    </row>
    <row r="96" spans="1:10" ht="15" thickBot="1" x14ac:dyDescent="0.35">
      <c r="A96" s="59" t="s">
        <v>361</v>
      </c>
      <c r="B96" s="280">
        <v>495880</v>
      </c>
      <c r="C96" s="280">
        <v>0</v>
      </c>
      <c r="D96" s="280">
        <v>0</v>
      </c>
      <c r="E96" s="281">
        <v>495880</v>
      </c>
    </row>
    <row r="97" spans="1:10" ht="15" thickBot="1" x14ac:dyDescent="0.35">
      <c r="A97" s="59" t="s">
        <v>362</v>
      </c>
      <c r="B97" s="280">
        <v>991773</v>
      </c>
      <c r="C97" s="280">
        <v>1895915.4182</v>
      </c>
      <c r="D97" s="280">
        <v>39991.203600000001</v>
      </c>
      <c r="E97" s="281">
        <v>2927679.6218000003</v>
      </c>
      <c r="H97" s="189"/>
      <c r="I97" s="283"/>
      <c r="J97" s="189"/>
    </row>
    <row r="98" spans="1:10" ht="15" thickBot="1" x14ac:dyDescent="0.35">
      <c r="A98" s="127" t="s">
        <v>393</v>
      </c>
      <c r="B98" s="280">
        <v>8988000</v>
      </c>
      <c r="C98" s="280">
        <v>11775</v>
      </c>
      <c r="D98" s="280">
        <v>107790</v>
      </c>
      <c r="E98" s="281">
        <v>9107565</v>
      </c>
      <c r="H98" s="189"/>
      <c r="I98" s="283"/>
      <c r="J98" s="189"/>
    </row>
    <row r="99" spans="1:10" ht="15" thickBot="1" x14ac:dyDescent="0.35">
      <c r="A99" s="127" t="s">
        <v>394</v>
      </c>
      <c r="B99" s="280">
        <v>513380</v>
      </c>
      <c r="C99" s="280">
        <v>106471.4</v>
      </c>
      <c r="D99" s="280">
        <v>6593371.4000000004</v>
      </c>
      <c r="E99" s="281">
        <v>7213222.8000000007</v>
      </c>
      <c r="H99" s="189"/>
      <c r="I99" s="283"/>
      <c r="J99" s="189"/>
    </row>
    <row r="100" spans="1:10" ht="15" thickBot="1" x14ac:dyDescent="0.35">
      <c r="A100" s="59" t="s">
        <v>363</v>
      </c>
      <c r="B100" s="280">
        <v>810622.5</v>
      </c>
      <c r="C100" s="280">
        <v>55897.5</v>
      </c>
      <c r="D100" s="280">
        <v>65105</v>
      </c>
      <c r="E100" s="281">
        <v>931625</v>
      </c>
      <c r="H100" s="189"/>
      <c r="I100" s="283"/>
      <c r="J100" s="189"/>
    </row>
    <row r="101" spans="1:10" ht="15" thickBot="1" x14ac:dyDescent="0.35">
      <c r="A101" s="59" t="s">
        <v>364</v>
      </c>
      <c r="B101" s="280">
        <v>2776620</v>
      </c>
      <c r="C101" s="280">
        <v>4446.42</v>
      </c>
      <c r="D101" s="280">
        <v>21548.34</v>
      </c>
      <c r="E101" s="281">
        <v>2802614.76</v>
      </c>
      <c r="H101" s="189"/>
      <c r="I101" s="283"/>
      <c r="J101" s="189"/>
    </row>
    <row r="102" spans="1:10" ht="15" thickBot="1" x14ac:dyDescent="0.35">
      <c r="A102" s="59" t="s">
        <v>365</v>
      </c>
      <c r="B102" s="280">
        <v>62092160</v>
      </c>
      <c r="C102" s="280">
        <v>34481653.119999997</v>
      </c>
      <c r="D102" s="280">
        <v>133192228.48</v>
      </c>
      <c r="E102" s="281">
        <v>229766041.60000002</v>
      </c>
      <c r="H102" s="189"/>
      <c r="I102" s="283"/>
      <c r="J102" s="189"/>
    </row>
    <row r="103" spans="1:10" ht="15" thickBot="1" x14ac:dyDescent="0.35">
      <c r="A103" s="59" t="s">
        <v>366</v>
      </c>
      <c r="B103" s="280">
        <v>591870.6</v>
      </c>
      <c r="C103" s="280">
        <v>0</v>
      </c>
      <c r="D103" s="280">
        <v>0</v>
      </c>
      <c r="E103" s="281">
        <v>591870.6</v>
      </c>
    </row>
    <row r="104" spans="1:10" ht="15" thickBot="1" x14ac:dyDescent="0.35">
      <c r="A104" s="59" t="s">
        <v>367</v>
      </c>
      <c r="B104" s="280">
        <v>582180.69389999995</v>
      </c>
      <c r="C104" s="280">
        <v>0</v>
      </c>
      <c r="D104" s="280">
        <v>0</v>
      </c>
      <c r="E104" s="281">
        <v>582180.69389999995</v>
      </c>
    </row>
    <row r="105" spans="1:10" ht="15" thickBot="1" x14ac:dyDescent="0.35">
      <c r="A105" s="59" t="s">
        <v>368</v>
      </c>
      <c r="B105" s="280">
        <v>12085760</v>
      </c>
      <c r="C105" s="280">
        <v>1331168</v>
      </c>
      <c r="D105" s="280">
        <v>112008</v>
      </c>
      <c r="E105" s="281">
        <v>13528936</v>
      </c>
      <c r="H105" s="189"/>
      <c r="I105" s="283"/>
      <c r="J105" s="189"/>
    </row>
    <row r="106" spans="1:10" ht="15" thickBot="1" x14ac:dyDescent="0.35">
      <c r="A106" s="59" t="s">
        <v>369</v>
      </c>
      <c r="B106" s="280">
        <v>2904670</v>
      </c>
      <c r="C106" s="280">
        <v>65820.157999999996</v>
      </c>
      <c r="D106" s="280">
        <v>0</v>
      </c>
      <c r="E106" s="281">
        <v>2970490.1579999998</v>
      </c>
      <c r="H106" s="189"/>
      <c r="I106" s="283"/>
      <c r="J106" s="189"/>
    </row>
    <row r="107" spans="1:10" ht="15" thickBot="1" x14ac:dyDescent="0.35">
      <c r="A107" s="59" t="s">
        <v>370</v>
      </c>
      <c r="B107" s="280">
        <v>37215</v>
      </c>
      <c r="C107" s="280">
        <v>0</v>
      </c>
      <c r="D107" s="280">
        <v>0</v>
      </c>
      <c r="E107" s="281">
        <v>37215</v>
      </c>
    </row>
    <row r="108" spans="1:10" ht="15" thickBot="1" x14ac:dyDescent="0.35">
      <c r="A108" s="59" t="s">
        <v>371</v>
      </c>
      <c r="B108" s="280">
        <v>5644339.2000000002</v>
      </c>
      <c r="C108" s="280">
        <v>89100</v>
      </c>
      <c r="D108" s="280">
        <v>238140</v>
      </c>
      <c r="E108" s="281">
        <v>5971579.2000000002</v>
      </c>
      <c r="H108" s="189"/>
      <c r="I108" s="283"/>
      <c r="J108" s="189"/>
    </row>
    <row r="109" spans="1:10" ht="15" thickBot="1" x14ac:dyDescent="0.35">
      <c r="A109" s="59" t="s">
        <v>372</v>
      </c>
      <c r="B109" s="280">
        <v>4791600</v>
      </c>
      <c r="C109" s="280">
        <v>40290.300000000003</v>
      </c>
      <c r="D109" s="280">
        <v>237697.29</v>
      </c>
      <c r="E109" s="281">
        <v>5069587.59</v>
      </c>
      <c r="H109" s="189"/>
      <c r="I109" s="283"/>
      <c r="J109" s="189"/>
    </row>
    <row r="110" spans="1:10" ht="15" thickBot="1" x14ac:dyDescent="0.35">
      <c r="A110" s="59" t="s">
        <v>373</v>
      </c>
      <c r="B110" s="280">
        <v>4885672.8</v>
      </c>
      <c r="C110" s="280">
        <v>140726.79999999999</v>
      </c>
      <c r="D110" s="280">
        <v>42773.4</v>
      </c>
      <c r="E110" s="281">
        <v>5069173</v>
      </c>
      <c r="H110" s="189"/>
      <c r="I110" s="283"/>
      <c r="J110" s="189"/>
    </row>
    <row r="111" spans="1:10" ht="15" customHeight="1" thickBot="1" x14ac:dyDescent="0.35">
      <c r="A111" s="59" t="s">
        <v>392</v>
      </c>
      <c r="B111" s="280">
        <v>0</v>
      </c>
      <c r="C111" s="280">
        <v>0</v>
      </c>
      <c r="D111" s="280">
        <v>0</v>
      </c>
      <c r="E111" s="281">
        <v>0</v>
      </c>
      <c r="H111" s="189"/>
    </row>
    <row r="112" spans="1:10" ht="15" thickBot="1" x14ac:dyDescent="0.35">
      <c r="A112" s="59" t="s">
        <v>374</v>
      </c>
      <c r="B112" s="280">
        <v>23022900</v>
      </c>
      <c r="C112" s="280">
        <v>423491.4</v>
      </c>
      <c r="D112" s="280">
        <v>1438050.6</v>
      </c>
      <c r="E112" s="281">
        <v>24884442</v>
      </c>
      <c r="H112" s="189"/>
      <c r="I112" s="283"/>
      <c r="J112" s="189"/>
    </row>
    <row r="113" spans="1:10" ht="15" thickBot="1" x14ac:dyDescent="0.35">
      <c r="A113" s="59" t="s">
        <v>375</v>
      </c>
      <c r="B113" s="280">
        <v>1388100</v>
      </c>
      <c r="C113" s="280">
        <v>72000</v>
      </c>
      <c r="D113" s="280">
        <v>144641.64499999999</v>
      </c>
      <c r="E113" s="281">
        <v>1604741.645</v>
      </c>
      <c r="H113" s="189"/>
      <c r="I113" s="283"/>
      <c r="J113" s="189"/>
    </row>
    <row r="114" spans="1:10" ht="15" thickBot="1" x14ac:dyDescent="0.35">
      <c r="A114" s="49" t="s">
        <v>376</v>
      </c>
      <c r="B114" s="280">
        <v>64710.12</v>
      </c>
      <c r="C114" s="280">
        <v>0</v>
      </c>
      <c r="D114" s="280">
        <v>0</v>
      </c>
      <c r="E114" s="281">
        <v>64710.12</v>
      </c>
      <c r="H114" s="189"/>
    </row>
    <row r="115" spans="1:10" ht="15" thickBot="1" x14ac:dyDescent="0.35">
      <c r="A115" s="52" t="s">
        <v>17</v>
      </c>
      <c r="B115" s="282">
        <f>SUM(B84:B114)</f>
        <v>227510897.79089999</v>
      </c>
      <c r="C115" s="282">
        <f t="shared" ref="C115:E115" si="7">SUM(C84:C114)</f>
        <v>39985240.610199988</v>
      </c>
      <c r="D115" s="282">
        <f t="shared" si="7"/>
        <v>144570979.57359999</v>
      </c>
      <c r="E115" s="282">
        <f t="shared" si="7"/>
        <v>412067117.97469997</v>
      </c>
    </row>
    <row r="116" spans="1:10" x14ac:dyDescent="0.3">
      <c r="F116" s="189"/>
      <c r="H116" s="189"/>
    </row>
    <row r="117" spans="1:10" x14ac:dyDescent="0.3">
      <c r="A117" s="249" t="s">
        <v>789</v>
      </c>
      <c r="F117" s="189"/>
    </row>
    <row r="118" spans="1:10" x14ac:dyDescent="0.3">
      <c r="A118" s="249" t="s">
        <v>790</v>
      </c>
    </row>
    <row r="120" spans="1:10" x14ac:dyDescent="0.3">
      <c r="A120" s="189"/>
      <c r="B120" s="189"/>
      <c r="C120" s="189"/>
      <c r="D120" s="189"/>
      <c r="E120" s="189"/>
      <c r="F120" s="189"/>
    </row>
    <row r="121" spans="1:10" x14ac:dyDescent="0.3">
      <c r="F121" s="92"/>
      <c r="G121" s="92"/>
    </row>
    <row r="122" spans="1:10" x14ac:dyDescent="0.3">
      <c r="F122" s="189"/>
    </row>
  </sheetData>
  <sheetProtection algorithmName="SHA-512" hashValue="09lJ1pLhLdpVvi5Tb0EcnoPku1Tkz6b3YFHylAbfDiKx5s4uwsaH+ZAU/JZhuKbJrh6ybEmx06X0tvhOsn8B8A==" saltValue="m6HZFAY1AU25L0/oDbfmDA==" spinCount="100000" sheet="1" objects="1" scenarios="1"/>
  <sortState xmlns:xlrd2="http://schemas.microsoft.com/office/spreadsheetml/2017/richdata2" ref="G85:H102">
    <sortCondition ref="G85:G102"/>
  </sortState>
  <mergeCells count="26">
    <mergeCell ref="B4:G4"/>
    <mergeCell ref="D45:D46"/>
    <mergeCell ref="E45:E46"/>
    <mergeCell ref="J5:J7"/>
    <mergeCell ref="K5:K7"/>
    <mergeCell ref="E5:E7"/>
    <mergeCell ref="F5:F7"/>
    <mergeCell ref="G5:G6"/>
    <mergeCell ref="I5:I7"/>
    <mergeCell ref="H5:H7"/>
    <mergeCell ref="A4:A7"/>
    <mergeCell ref="G43:H43"/>
    <mergeCell ref="C5:C7"/>
    <mergeCell ref="D5:D7"/>
    <mergeCell ref="G44:G46"/>
    <mergeCell ref="H44:H46"/>
    <mergeCell ref="A43:A46"/>
    <mergeCell ref="H4:M4"/>
    <mergeCell ref="F45:F46"/>
    <mergeCell ref="B43:F43"/>
    <mergeCell ref="B44:F44"/>
    <mergeCell ref="L5:L7"/>
    <mergeCell ref="M5:M7"/>
    <mergeCell ref="B5:B7"/>
    <mergeCell ref="B45:B46"/>
    <mergeCell ref="C45:C4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125F1-47FA-45E6-BC11-610C9EE7F61E}">
  <dimension ref="A1:P57"/>
  <sheetViews>
    <sheetView workbookViewId="0">
      <selection activeCell="A4" sqref="A4:A8"/>
    </sheetView>
  </sheetViews>
  <sheetFormatPr baseColWidth="10" defaultRowHeight="14.4" x14ac:dyDescent="0.3"/>
  <cols>
    <col min="1" max="1" width="28.5546875" style="73" customWidth="1"/>
    <col min="2" max="2" width="12.88671875" style="73" customWidth="1"/>
    <col min="3" max="8" width="11.5546875" style="73"/>
    <col min="9" max="9" width="13" style="73" bestFit="1" customWidth="1"/>
    <col min="10" max="12" width="11.6640625" style="73" bestFit="1" customWidth="1"/>
    <col min="13" max="13" width="13" style="73" bestFit="1" customWidth="1"/>
    <col min="14" max="16384" width="11.5546875" style="73"/>
  </cols>
  <sheetData>
    <row r="1" spans="1:11" ht="18" x14ac:dyDescent="0.3">
      <c r="A1" s="72" t="s">
        <v>395</v>
      </c>
    </row>
    <row r="2" spans="1:11" ht="16.2" x14ac:dyDescent="0.3">
      <c r="A2" s="74" t="s">
        <v>396</v>
      </c>
    </row>
    <row r="3" spans="1:11" ht="15" thickBot="1" x14ac:dyDescent="0.35"/>
    <row r="4" spans="1:11" ht="15.6" x14ac:dyDescent="0.3">
      <c r="A4" s="584" t="s">
        <v>0</v>
      </c>
      <c r="B4" s="602" t="s">
        <v>53</v>
      </c>
      <c r="C4" s="603"/>
      <c r="D4" s="604"/>
      <c r="E4" s="608" t="s">
        <v>54</v>
      </c>
      <c r="F4" s="609"/>
      <c r="G4" s="610"/>
      <c r="H4" s="117"/>
      <c r="I4" s="118"/>
    </row>
    <row r="5" spans="1:11" ht="15" thickBot="1" x14ac:dyDescent="0.35">
      <c r="A5" s="585"/>
      <c r="B5" s="605"/>
      <c r="C5" s="606"/>
      <c r="D5" s="607"/>
      <c r="E5" s="611" t="s">
        <v>66</v>
      </c>
      <c r="F5" s="612"/>
      <c r="G5" s="613"/>
      <c r="H5" s="119"/>
      <c r="I5" s="118"/>
    </row>
    <row r="6" spans="1:11" x14ac:dyDescent="0.3">
      <c r="A6" s="585"/>
      <c r="B6" s="587" t="s">
        <v>397</v>
      </c>
      <c r="C6" s="587" t="s">
        <v>398</v>
      </c>
      <c r="D6" s="587" t="s">
        <v>399</v>
      </c>
      <c r="E6" s="587" t="s">
        <v>400</v>
      </c>
      <c r="F6" s="587" t="s">
        <v>401</v>
      </c>
      <c r="G6" s="587" t="s">
        <v>402</v>
      </c>
      <c r="H6" s="118"/>
      <c r="I6" s="118"/>
    </row>
    <row r="7" spans="1:11" x14ac:dyDescent="0.3">
      <c r="A7" s="585"/>
      <c r="B7" s="588"/>
      <c r="C7" s="588"/>
      <c r="D7" s="588"/>
      <c r="E7" s="588"/>
      <c r="F7" s="588"/>
      <c r="G7" s="588"/>
      <c r="H7" s="119"/>
      <c r="I7" s="118"/>
    </row>
    <row r="8" spans="1:11" ht="15" thickBot="1" x14ac:dyDescent="0.35">
      <c r="A8" s="586"/>
      <c r="B8" s="589"/>
      <c r="C8" s="589"/>
      <c r="D8" s="589"/>
      <c r="E8" s="589"/>
      <c r="F8" s="589"/>
      <c r="G8" s="589"/>
      <c r="H8" s="119"/>
      <c r="I8" s="118"/>
    </row>
    <row r="9" spans="1:11" ht="15" thickBot="1" x14ac:dyDescent="0.35">
      <c r="A9" s="37" t="s">
        <v>405</v>
      </c>
      <c r="B9" s="39">
        <v>8156</v>
      </c>
      <c r="C9" s="38">
        <v>28</v>
      </c>
      <c r="D9" s="38">
        <v>8</v>
      </c>
      <c r="E9" s="40">
        <v>102900</v>
      </c>
      <c r="F9" s="40">
        <v>102900</v>
      </c>
      <c r="G9" s="40">
        <v>102900</v>
      </c>
      <c r="H9" s="118"/>
      <c r="I9" s="118"/>
    </row>
    <row r="10" spans="1:11" ht="15" thickBot="1" x14ac:dyDescent="0.35">
      <c r="A10" s="37" t="s">
        <v>406</v>
      </c>
      <c r="B10" s="39">
        <v>1223</v>
      </c>
      <c r="C10" s="38">
        <v>10</v>
      </c>
      <c r="D10" s="38">
        <v>10</v>
      </c>
      <c r="E10" s="40">
        <v>106</v>
      </c>
      <c r="F10" s="40">
        <v>51</v>
      </c>
      <c r="G10" s="40">
        <v>51</v>
      </c>
      <c r="H10" s="118"/>
      <c r="I10" s="118"/>
    </row>
    <row r="11" spans="1:11" ht="15" thickBot="1" x14ac:dyDescent="0.35">
      <c r="A11" s="37" t="s">
        <v>407</v>
      </c>
      <c r="B11" s="39">
        <v>16674</v>
      </c>
      <c r="C11" s="38">
        <v>54</v>
      </c>
      <c r="D11" s="38">
        <v>5</v>
      </c>
      <c r="E11" s="40">
        <v>165000</v>
      </c>
      <c r="F11" s="40">
        <v>90000</v>
      </c>
      <c r="G11" s="40">
        <v>90000</v>
      </c>
      <c r="H11" s="118"/>
      <c r="I11" s="118"/>
    </row>
    <row r="12" spans="1:11" ht="15" thickBot="1" x14ac:dyDescent="0.35">
      <c r="A12" s="37" t="s">
        <v>408</v>
      </c>
      <c r="B12" s="39">
        <v>1500</v>
      </c>
      <c r="C12" s="38">
        <v>5</v>
      </c>
      <c r="D12" s="38">
        <v>5</v>
      </c>
      <c r="E12" s="39">
        <v>11500</v>
      </c>
      <c r="F12" s="39">
        <v>11500</v>
      </c>
      <c r="G12" s="39">
        <v>11500</v>
      </c>
      <c r="H12" s="118"/>
      <c r="I12" s="118"/>
    </row>
    <row r="13" spans="1:11" ht="15" thickBot="1" x14ac:dyDescent="0.35">
      <c r="A13" s="37" t="s">
        <v>409</v>
      </c>
      <c r="B13" s="39">
        <v>6042</v>
      </c>
      <c r="C13" s="38">
        <v>109</v>
      </c>
      <c r="D13" s="38">
        <v>47</v>
      </c>
      <c r="E13" s="40">
        <v>8500</v>
      </c>
      <c r="F13" s="40">
        <v>6875</v>
      </c>
      <c r="G13" s="40">
        <v>6875</v>
      </c>
      <c r="H13" s="118"/>
      <c r="I13" s="118"/>
    </row>
    <row r="14" spans="1:11" ht="15" thickBot="1" x14ac:dyDescent="0.35">
      <c r="A14" s="37" t="s">
        <v>410</v>
      </c>
      <c r="B14" s="39">
        <v>2627</v>
      </c>
      <c r="C14" s="38">
        <v>34</v>
      </c>
      <c r="D14" s="38">
        <v>2</v>
      </c>
      <c r="E14" s="40">
        <v>11700</v>
      </c>
      <c r="F14" s="40">
        <v>9300</v>
      </c>
      <c r="G14" s="40">
        <v>6000</v>
      </c>
      <c r="H14" s="118"/>
      <c r="I14" s="118"/>
    </row>
    <row r="15" spans="1:11" ht="16.8" thickBot="1" x14ac:dyDescent="0.4">
      <c r="A15" s="37" t="s">
        <v>411</v>
      </c>
      <c r="B15" s="39">
        <v>38540</v>
      </c>
      <c r="C15" s="38">
        <v>240</v>
      </c>
      <c r="D15" s="38">
        <v>45</v>
      </c>
      <c r="E15" s="40">
        <v>361688</v>
      </c>
      <c r="F15" s="40">
        <v>361688</v>
      </c>
      <c r="G15" s="40">
        <v>203808</v>
      </c>
      <c r="K15" s="20"/>
    </row>
    <row r="16" spans="1:11" ht="15" thickBot="1" x14ac:dyDescent="0.35">
      <c r="A16" s="42" t="s">
        <v>17</v>
      </c>
      <c r="B16" s="43">
        <f t="shared" ref="B16:G16" si="0">SUM(B9:B15)</f>
        <v>74762</v>
      </c>
      <c r="C16" s="43">
        <f t="shared" si="0"/>
        <v>480</v>
      </c>
      <c r="D16" s="43">
        <f t="shared" si="0"/>
        <v>122</v>
      </c>
      <c r="E16" s="43">
        <f t="shared" si="0"/>
        <v>661394</v>
      </c>
      <c r="F16" s="43">
        <f t="shared" si="0"/>
        <v>582314</v>
      </c>
      <c r="G16" s="43">
        <f t="shared" si="0"/>
        <v>421134</v>
      </c>
      <c r="H16" s="118"/>
      <c r="I16" s="118"/>
    </row>
    <row r="18" spans="1:16" ht="16.2" x14ac:dyDescent="0.3">
      <c r="A18" s="74" t="s">
        <v>298</v>
      </c>
    </row>
    <row r="19" spans="1:16" ht="15" thickBot="1" x14ac:dyDescent="0.35"/>
    <row r="20" spans="1:16" ht="16.2" thickBot="1" x14ac:dyDescent="0.35">
      <c r="A20" s="584" t="s">
        <v>0</v>
      </c>
      <c r="B20" s="593" t="s">
        <v>103</v>
      </c>
      <c r="C20" s="594"/>
      <c r="D20" s="594"/>
      <c r="E20" s="594"/>
      <c r="F20" s="594"/>
      <c r="G20" s="594"/>
      <c r="H20" s="595"/>
      <c r="I20" s="596" t="s">
        <v>106</v>
      </c>
      <c r="J20" s="597"/>
      <c r="K20" s="598"/>
      <c r="L20" s="117"/>
    </row>
    <row r="21" spans="1:16" ht="16.2" thickBot="1" x14ac:dyDescent="0.35">
      <c r="A21" s="585"/>
      <c r="B21" s="593" t="s">
        <v>307</v>
      </c>
      <c r="C21" s="594"/>
      <c r="D21" s="594"/>
      <c r="E21" s="595"/>
      <c r="F21" s="593" t="s">
        <v>412</v>
      </c>
      <c r="G21" s="594"/>
      <c r="H21" s="595"/>
      <c r="I21" s="599"/>
      <c r="J21" s="600"/>
      <c r="K21" s="601"/>
      <c r="L21" s="117"/>
    </row>
    <row r="22" spans="1:16" ht="15.6" x14ac:dyDescent="0.3">
      <c r="A22" s="585"/>
      <c r="B22" s="584" t="s">
        <v>68</v>
      </c>
      <c r="C22" s="584" t="s">
        <v>32</v>
      </c>
      <c r="D22" s="587" t="s">
        <v>69</v>
      </c>
      <c r="E22" s="584" t="s">
        <v>17</v>
      </c>
      <c r="F22" s="587" t="s">
        <v>403</v>
      </c>
      <c r="G22" s="584" t="s">
        <v>404</v>
      </c>
      <c r="H22" s="587" t="s">
        <v>17</v>
      </c>
      <c r="I22" s="136" t="s">
        <v>56</v>
      </c>
      <c r="J22" s="590" t="s">
        <v>113</v>
      </c>
      <c r="K22" s="590" t="s">
        <v>71</v>
      </c>
      <c r="L22" s="117"/>
    </row>
    <row r="23" spans="1:16" x14ac:dyDescent="0.3">
      <c r="A23" s="585"/>
      <c r="B23" s="585"/>
      <c r="C23" s="585"/>
      <c r="D23" s="588"/>
      <c r="E23" s="585"/>
      <c r="F23" s="588"/>
      <c r="G23" s="585"/>
      <c r="H23" s="588"/>
      <c r="I23" s="136" t="s">
        <v>105</v>
      </c>
      <c r="J23" s="591"/>
      <c r="K23" s="591"/>
      <c r="L23" s="119"/>
    </row>
    <row r="24" spans="1:16" ht="15" thickBot="1" x14ac:dyDescent="0.35">
      <c r="A24" s="586"/>
      <c r="B24" s="586"/>
      <c r="C24" s="586"/>
      <c r="D24" s="589"/>
      <c r="E24" s="586"/>
      <c r="F24" s="589"/>
      <c r="G24" s="586"/>
      <c r="H24" s="589"/>
      <c r="I24" s="137"/>
      <c r="J24" s="592"/>
      <c r="K24" s="592"/>
      <c r="L24" s="119"/>
    </row>
    <row r="25" spans="1:16" ht="15" thickBot="1" x14ac:dyDescent="0.35">
      <c r="A25" s="37" t="s">
        <v>405</v>
      </c>
      <c r="B25" s="40">
        <v>102900</v>
      </c>
      <c r="C25" s="38">
        <v>0</v>
      </c>
      <c r="D25" s="38">
        <v>0</v>
      </c>
      <c r="E25" s="40">
        <f>B25+C25+D25</f>
        <v>102900</v>
      </c>
      <c r="F25" s="40">
        <v>35000</v>
      </c>
      <c r="G25" s="40">
        <v>67900</v>
      </c>
      <c r="H25" s="40">
        <f>F25+G25</f>
        <v>102900</v>
      </c>
      <c r="I25" s="38">
        <v>12</v>
      </c>
      <c r="J25" s="38">
        <v>1.2347999999999999</v>
      </c>
      <c r="K25" s="41">
        <f t="shared" ref="K25:K31" si="1">J25/$J$32</f>
        <v>0.2788890035994705</v>
      </c>
      <c r="L25" s="118"/>
      <c r="N25" s="346"/>
      <c r="O25" s="346"/>
      <c r="P25" s="346"/>
    </row>
    <row r="26" spans="1:16" ht="15" thickBot="1" x14ac:dyDescent="0.35">
      <c r="A26" s="37" t="s">
        <v>406</v>
      </c>
      <c r="B26" s="40">
        <v>51</v>
      </c>
      <c r="C26" s="40">
        <v>0</v>
      </c>
      <c r="D26" s="38">
        <v>0</v>
      </c>
      <c r="E26" s="40">
        <f t="shared" ref="E26:E31" si="2">B26+C26+D26</f>
        <v>51</v>
      </c>
      <c r="F26" s="40">
        <v>0</v>
      </c>
      <c r="G26" s="40">
        <v>51</v>
      </c>
      <c r="H26" s="40">
        <f t="shared" ref="H26:H31" si="3">F26+G26</f>
        <v>51</v>
      </c>
      <c r="I26" s="38">
        <v>10</v>
      </c>
      <c r="J26" s="38">
        <v>5.1000000000000004E-4</v>
      </c>
      <c r="K26" s="41">
        <f t="shared" si="1"/>
        <v>1.1518739215721572E-4</v>
      </c>
      <c r="L26" s="118"/>
      <c r="N26" s="347"/>
      <c r="O26" s="347"/>
      <c r="P26" s="347"/>
    </row>
    <row r="27" spans="1:16" ht="15" thickBot="1" x14ac:dyDescent="0.35">
      <c r="A27" s="37" t="s">
        <v>407</v>
      </c>
      <c r="B27" s="40">
        <v>57150</v>
      </c>
      <c r="C27" s="38">
        <v>0</v>
      </c>
      <c r="D27" s="38">
        <v>0</v>
      </c>
      <c r="E27" s="40">
        <f t="shared" si="2"/>
        <v>57150</v>
      </c>
      <c r="F27" s="40">
        <v>10818</v>
      </c>
      <c r="G27" s="40">
        <v>46332</v>
      </c>
      <c r="H27" s="40">
        <f t="shared" si="3"/>
        <v>57150</v>
      </c>
      <c r="I27" s="38">
        <v>15.35</v>
      </c>
      <c r="J27" s="38">
        <v>0.87725249999999999</v>
      </c>
      <c r="K27" s="41">
        <f t="shared" si="1"/>
        <v>0.19813417203607425</v>
      </c>
      <c r="L27" s="118"/>
      <c r="N27" s="347"/>
      <c r="O27" s="347"/>
      <c r="P27" s="347"/>
    </row>
    <row r="28" spans="1:16" ht="15" thickBot="1" x14ac:dyDescent="0.35">
      <c r="A28" s="37" t="s">
        <v>408</v>
      </c>
      <c r="B28" s="40">
        <v>11500</v>
      </c>
      <c r="C28" s="38">
        <v>0</v>
      </c>
      <c r="D28" s="38">
        <v>0</v>
      </c>
      <c r="E28" s="40">
        <f t="shared" si="2"/>
        <v>11500</v>
      </c>
      <c r="F28" s="38">
        <v>210</v>
      </c>
      <c r="G28" s="40">
        <v>11290</v>
      </c>
      <c r="H28" s="40">
        <f t="shared" si="3"/>
        <v>11500</v>
      </c>
      <c r="I28" s="38">
        <v>12</v>
      </c>
      <c r="J28" s="38">
        <v>0.13800000000000001</v>
      </c>
      <c r="K28" s="41">
        <f t="shared" si="1"/>
        <v>3.116835317195249E-2</v>
      </c>
      <c r="L28" s="118"/>
      <c r="N28" s="347"/>
      <c r="O28" s="347"/>
      <c r="P28" s="347"/>
    </row>
    <row r="29" spans="1:16" ht="15" thickBot="1" x14ac:dyDescent="0.35">
      <c r="A29" s="37" t="s">
        <v>409</v>
      </c>
      <c r="B29" s="40">
        <v>6875</v>
      </c>
      <c r="C29" s="38">
        <v>0</v>
      </c>
      <c r="D29" s="38">
        <v>0</v>
      </c>
      <c r="E29" s="40">
        <f t="shared" si="2"/>
        <v>6875</v>
      </c>
      <c r="F29" s="40">
        <v>3318</v>
      </c>
      <c r="G29" s="40">
        <v>3557</v>
      </c>
      <c r="H29" s="40">
        <f t="shared" si="3"/>
        <v>6875</v>
      </c>
      <c r="I29" s="38">
        <v>16</v>
      </c>
      <c r="J29" s="38">
        <v>0.11</v>
      </c>
      <c r="K29" s="41">
        <f t="shared" si="1"/>
        <v>2.4844339484889663E-2</v>
      </c>
      <c r="L29" s="118"/>
      <c r="N29" s="347"/>
      <c r="O29" s="347"/>
      <c r="P29" s="347"/>
    </row>
    <row r="30" spans="1:16" ht="15" thickBot="1" x14ac:dyDescent="0.35">
      <c r="A30" s="37" t="s">
        <v>410</v>
      </c>
      <c r="B30" s="40">
        <v>5920</v>
      </c>
      <c r="C30" s="38">
        <v>40</v>
      </c>
      <c r="D30" s="38">
        <v>40</v>
      </c>
      <c r="E30" s="40">
        <f t="shared" si="2"/>
        <v>6000</v>
      </c>
      <c r="F30" s="40">
        <v>2400</v>
      </c>
      <c r="G30" s="40">
        <v>3600</v>
      </c>
      <c r="H30" s="40">
        <f t="shared" si="3"/>
        <v>6000</v>
      </c>
      <c r="I30" s="38">
        <v>7</v>
      </c>
      <c r="J30" s="38">
        <v>4.2000000000000003E-2</v>
      </c>
      <c r="K30" s="41">
        <f t="shared" si="1"/>
        <v>9.4860205305942365E-3</v>
      </c>
      <c r="L30" s="118"/>
      <c r="N30" s="347"/>
      <c r="O30" s="347"/>
      <c r="P30" s="347"/>
    </row>
    <row r="31" spans="1:16" ht="15" thickBot="1" x14ac:dyDescent="0.35">
      <c r="A31" s="37" t="s">
        <v>411</v>
      </c>
      <c r="B31" s="40">
        <v>203808</v>
      </c>
      <c r="C31" s="38">
        <v>17</v>
      </c>
      <c r="D31" s="38">
        <v>721</v>
      </c>
      <c r="E31" s="40">
        <f t="shared" si="2"/>
        <v>204546</v>
      </c>
      <c r="F31" s="40">
        <v>16918</v>
      </c>
      <c r="G31" s="40">
        <v>186890</v>
      </c>
      <c r="H31" s="40">
        <f t="shared" si="3"/>
        <v>203808</v>
      </c>
      <c r="I31" s="38">
        <v>9.9</v>
      </c>
      <c r="J31" s="38">
        <v>2.0250054</v>
      </c>
      <c r="K31" s="41">
        <f t="shared" si="1"/>
        <v>0.45736292378486171</v>
      </c>
      <c r="N31" s="347"/>
      <c r="O31" s="347"/>
      <c r="P31" s="347"/>
    </row>
    <row r="32" spans="1:16" ht="15" thickBot="1" x14ac:dyDescent="0.35">
      <c r="A32" s="42" t="s">
        <v>17</v>
      </c>
      <c r="B32" s="44">
        <f t="shared" ref="B32:H32" si="4">SUM(B25:B31)</f>
        <v>388204</v>
      </c>
      <c r="C32" s="44">
        <f t="shared" si="4"/>
        <v>57</v>
      </c>
      <c r="D32" s="44">
        <f t="shared" si="4"/>
        <v>761</v>
      </c>
      <c r="E32" s="44">
        <f t="shared" si="4"/>
        <v>389022</v>
      </c>
      <c r="F32" s="44">
        <f t="shared" si="4"/>
        <v>68664</v>
      </c>
      <c r="G32" s="44">
        <f t="shared" si="4"/>
        <v>319620</v>
      </c>
      <c r="H32" s="44">
        <f t="shared" si="4"/>
        <v>388284</v>
      </c>
      <c r="I32" s="44">
        <f>AVERAGE(I25:I31)</f>
        <v>11.75</v>
      </c>
      <c r="J32" s="44">
        <f>SUM(J25:J31)</f>
        <v>4.4275678999999997</v>
      </c>
      <c r="K32" s="138">
        <f>SUM(K25:K31)</f>
        <v>1</v>
      </c>
      <c r="L32" s="118"/>
      <c r="N32" s="347"/>
      <c r="O32" s="347"/>
      <c r="P32" s="347"/>
    </row>
    <row r="34" spans="1:14" ht="16.2" x14ac:dyDescent="0.3">
      <c r="A34" s="28" t="s">
        <v>74</v>
      </c>
    </row>
    <row r="35" spans="1:14" ht="15" thickBot="1" x14ac:dyDescent="0.35"/>
    <row r="36" spans="1:14" ht="48.6" thickBot="1" x14ac:dyDescent="0.35">
      <c r="A36" s="69" t="s">
        <v>45</v>
      </c>
      <c r="B36" s="70" t="s">
        <v>46</v>
      </c>
      <c r="C36" s="70" t="s">
        <v>47</v>
      </c>
      <c r="D36" s="70" t="s">
        <v>48</v>
      </c>
      <c r="E36" s="71" t="s">
        <v>49</v>
      </c>
    </row>
    <row r="37" spans="1:14" ht="15" thickBot="1" x14ac:dyDescent="0.35">
      <c r="A37" s="37" t="s">
        <v>405</v>
      </c>
      <c r="B37" s="50">
        <v>1.2347999999999999</v>
      </c>
      <c r="C37" s="50">
        <v>0</v>
      </c>
      <c r="D37" s="50">
        <v>0</v>
      </c>
      <c r="E37" s="50">
        <f>B37+C37+D37</f>
        <v>1.2347999999999999</v>
      </c>
      <c r="H37" s="442"/>
      <c r="I37" s="442"/>
      <c r="J37" s="442"/>
      <c r="K37" s="442"/>
      <c r="L37" s="442"/>
      <c r="M37" s="442"/>
      <c r="N37" s="443"/>
    </row>
    <row r="38" spans="1:14" ht="15" thickBot="1" x14ac:dyDescent="0.35">
      <c r="A38" s="37" t="s">
        <v>406</v>
      </c>
      <c r="B38" s="50">
        <v>5.1000000000000004E-4</v>
      </c>
      <c r="C38" s="50">
        <v>0</v>
      </c>
      <c r="D38" s="50">
        <v>0</v>
      </c>
      <c r="E38" s="50">
        <f t="shared" ref="E38:E42" si="5">B38+C38+D38</f>
        <v>5.1000000000000004E-4</v>
      </c>
      <c r="H38" s="442"/>
      <c r="I38" s="442"/>
      <c r="J38" s="442"/>
      <c r="K38" s="442"/>
      <c r="L38" s="442"/>
      <c r="M38" s="442"/>
      <c r="N38" s="443"/>
    </row>
    <row r="39" spans="1:14" ht="15" thickBot="1" x14ac:dyDescent="0.35">
      <c r="A39" s="37" t="s">
        <v>407</v>
      </c>
      <c r="B39" s="50">
        <v>0.87725249999999999</v>
      </c>
      <c r="C39" s="50">
        <v>0</v>
      </c>
      <c r="D39" s="50">
        <v>0</v>
      </c>
      <c r="E39" s="50">
        <f t="shared" si="5"/>
        <v>0.87725249999999999</v>
      </c>
      <c r="H39" s="442"/>
      <c r="I39" s="442"/>
      <c r="J39" s="442"/>
      <c r="K39" s="442"/>
      <c r="L39" s="442"/>
      <c r="M39" s="442"/>
      <c r="N39" s="443"/>
    </row>
    <row r="40" spans="1:14" ht="15" thickBot="1" x14ac:dyDescent="0.35">
      <c r="A40" s="37" t="s">
        <v>408</v>
      </c>
      <c r="B40" s="50">
        <v>0.13800000000000001</v>
      </c>
      <c r="C40" s="50">
        <v>0</v>
      </c>
      <c r="D40" s="50">
        <v>0</v>
      </c>
      <c r="E40" s="50">
        <f t="shared" si="5"/>
        <v>0.13800000000000001</v>
      </c>
      <c r="H40" s="442"/>
      <c r="I40" s="442"/>
      <c r="J40" s="442"/>
      <c r="K40" s="442"/>
      <c r="L40" s="442"/>
      <c r="M40" s="442"/>
      <c r="N40" s="443"/>
    </row>
    <row r="41" spans="1:14" ht="15" thickBot="1" x14ac:dyDescent="0.35">
      <c r="A41" s="37" t="s">
        <v>409</v>
      </c>
      <c r="B41" s="50">
        <v>0.11</v>
      </c>
      <c r="C41" s="50">
        <v>0</v>
      </c>
      <c r="D41" s="50">
        <v>0</v>
      </c>
      <c r="E41" s="50">
        <f t="shared" si="5"/>
        <v>0.11</v>
      </c>
      <c r="H41" s="442"/>
      <c r="I41" s="442"/>
      <c r="J41" s="442"/>
      <c r="K41" s="442"/>
      <c r="L41" s="442"/>
      <c r="M41" s="442"/>
      <c r="N41" s="443"/>
    </row>
    <row r="42" spans="1:14" ht="15" thickBot="1" x14ac:dyDescent="0.35">
      <c r="A42" s="37" t="s">
        <v>410</v>
      </c>
      <c r="B42" s="50">
        <v>4.1439999999999998E-2</v>
      </c>
      <c r="C42" s="50">
        <v>2.7999999999999998E-4</v>
      </c>
      <c r="D42" s="50">
        <v>2.7999999999999998E-4</v>
      </c>
      <c r="E42" s="50">
        <f t="shared" si="5"/>
        <v>4.2000000000000003E-2</v>
      </c>
      <c r="H42" s="442"/>
      <c r="I42" s="442"/>
      <c r="J42" s="442"/>
      <c r="K42" s="442"/>
      <c r="L42" s="442"/>
      <c r="M42" s="442"/>
      <c r="N42" s="443"/>
    </row>
    <row r="43" spans="1:14" ht="15" thickBot="1" x14ac:dyDescent="0.35">
      <c r="A43" s="37" t="s">
        <v>411</v>
      </c>
      <c r="B43" s="50">
        <v>2.0176992</v>
      </c>
      <c r="C43" s="50">
        <v>1.683E-4</v>
      </c>
      <c r="D43" s="50">
        <v>7.1379E-3</v>
      </c>
      <c r="E43" s="50">
        <f>B43+C43+D43</f>
        <v>2.0250054</v>
      </c>
      <c r="H43" s="442"/>
      <c r="I43" s="442"/>
      <c r="J43" s="442"/>
      <c r="K43" s="442"/>
      <c r="L43" s="442"/>
      <c r="M43" s="442"/>
      <c r="N43" s="443"/>
    </row>
    <row r="44" spans="1:14" ht="15" thickBot="1" x14ac:dyDescent="0.35">
      <c r="A44" s="139" t="s">
        <v>17</v>
      </c>
      <c r="B44" s="53">
        <f>SUM(B37:B43)</f>
        <v>4.4197017000000001</v>
      </c>
      <c r="C44" s="53">
        <f>SUM(C37:C43)</f>
        <v>4.483E-4</v>
      </c>
      <c r="D44" s="53">
        <f>SUM(D37:D43)</f>
        <v>7.4178999999999998E-3</v>
      </c>
      <c r="E44" s="53">
        <f>SUM(E37:E43)</f>
        <v>4.4275678999999997</v>
      </c>
    </row>
    <row r="45" spans="1:14" x14ac:dyDescent="0.3">
      <c r="H45" s="442"/>
      <c r="I45" s="442"/>
      <c r="J45" s="442"/>
      <c r="K45" s="442"/>
      <c r="L45" s="442"/>
      <c r="M45" s="442"/>
    </row>
    <row r="48" spans="1:14" ht="16.2" x14ac:dyDescent="0.3">
      <c r="A48" s="28" t="s">
        <v>415</v>
      </c>
    </row>
    <row r="49" spans="1:4" ht="15" thickBot="1" x14ac:dyDescent="0.35"/>
    <row r="50" spans="1:4" ht="36.6" thickBot="1" x14ac:dyDescent="0.35">
      <c r="B50" s="70" t="s">
        <v>410</v>
      </c>
      <c r="C50" s="70" t="s">
        <v>411</v>
      </c>
      <c r="D50" s="141" t="s">
        <v>96</v>
      </c>
    </row>
    <row r="51" spans="1:4" ht="15" thickBot="1" x14ac:dyDescent="0.35">
      <c r="A51" s="140" t="s">
        <v>413</v>
      </c>
      <c r="B51" s="143">
        <v>280</v>
      </c>
      <c r="C51" s="144">
        <v>168.3</v>
      </c>
      <c r="D51" s="145">
        <v>448.3</v>
      </c>
    </row>
    <row r="52" spans="1:4" ht="15" thickBot="1" x14ac:dyDescent="0.35">
      <c r="A52" s="190" t="s">
        <v>161</v>
      </c>
      <c r="B52" s="146">
        <v>70</v>
      </c>
      <c r="C52" s="147">
        <v>0</v>
      </c>
      <c r="D52" s="147">
        <v>70</v>
      </c>
    </row>
    <row r="53" spans="1:4" ht="15" thickBot="1" x14ac:dyDescent="0.35">
      <c r="A53" s="190" t="s">
        <v>172</v>
      </c>
      <c r="B53" s="148">
        <v>210</v>
      </c>
      <c r="C53" s="149">
        <v>168.3</v>
      </c>
      <c r="D53" s="149">
        <v>378.3</v>
      </c>
    </row>
    <row r="54" spans="1:4" ht="15" thickBot="1" x14ac:dyDescent="0.35">
      <c r="A54" s="140" t="s">
        <v>414</v>
      </c>
      <c r="B54" s="144">
        <v>280</v>
      </c>
      <c r="C54" s="145">
        <v>7137.9</v>
      </c>
      <c r="D54" s="150">
        <v>7417.9</v>
      </c>
    </row>
    <row r="55" spans="1:4" ht="15" thickBot="1" x14ac:dyDescent="0.35">
      <c r="A55" s="190" t="s">
        <v>231</v>
      </c>
      <c r="B55" s="151">
        <v>0</v>
      </c>
      <c r="C55" s="149">
        <v>7137.9</v>
      </c>
      <c r="D55" s="149">
        <v>7137.9</v>
      </c>
    </row>
    <row r="56" spans="1:4" ht="15" thickBot="1" x14ac:dyDescent="0.35">
      <c r="A56" s="209" t="s">
        <v>155</v>
      </c>
      <c r="B56" s="146">
        <v>280</v>
      </c>
      <c r="C56" s="152">
        <v>0</v>
      </c>
      <c r="D56" s="152">
        <v>280</v>
      </c>
    </row>
    <row r="57" spans="1:4" ht="15" thickBot="1" x14ac:dyDescent="0.35">
      <c r="A57" s="142" t="s">
        <v>96</v>
      </c>
      <c r="B57" s="153">
        <v>560</v>
      </c>
      <c r="C57" s="153">
        <v>7306.2</v>
      </c>
      <c r="D57" s="153">
        <v>7866.2</v>
      </c>
    </row>
  </sheetData>
  <sheetProtection algorithmName="SHA-512" hashValue="lhH1mhC/my0D/fLlZjamCiR2N3U0s90QKqQSVWUwD+a5BRa6TyMbf7S8z/Trv7cBM6qqh85zhVPcvz9ty1eZhg==" saltValue="pTlVoAaKTsAwmmmBm0yCcQ==" spinCount="100000" sheet="1" objects="1" scenarios="1"/>
  <mergeCells count="24">
    <mergeCell ref="A4:A8"/>
    <mergeCell ref="B4:D5"/>
    <mergeCell ref="E4:G4"/>
    <mergeCell ref="E5:G5"/>
    <mergeCell ref="B6:B8"/>
    <mergeCell ref="C6:C8"/>
    <mergeCell ref="D6:D8"/>
    <mergeCell ref="E6:E8"/>
    <mergeCell ref="F6:F8"/>
    <mergeCell ref="G6:G8"/>
    <mergeCell ref="G22:G24"/>
    <mergeCell ref="H22:H24"/>
    <mergeCell ref="J22:J24"/>
    <mergeCell ref="K22:K24"/>
    <mergeCell ref="A20:A24"/>
    <mergeCell ref="B20:H20"/>
    <mergeCell ref="I20:K21"/>
    <mergeCell ref="B21:E21"/>
    <mergeCell ref="F21:H21"/>
    <mergeCell ref="B22:B24"/>
    <mergeCell ref="C22:C24"/>
    <mergeCell ref="D22:D24"/>
    <mergeCell ref="E22:E24"/>
    <mergeCell ref="F22:F2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C81C7-9D5C-46F3-8AF0-86928240A324}">
  <dimension ref="B1:P121"/>
  <sheetViews>
    <sheetView topLeftCell="A73" workbookViewId="0">
      <selection activeCell="F88" sqref="F88"/>
    </sheetView>
  </sheetViews>
  <sheetFormatPr baseColWidth="10" defaultRowHeight="14.4" x14ac:dyDescent="0.3"/>
  <cols>
    <col min="1" max="1" width="11.33203125" style="73" customWidth="1"/>
    <col min="2" max="2" width="25.21875" style="73" customWidth="1"/>
    <col min="3" max="3" width="14" style="73" bestFit="1" customWidth="1"/>
    <col min="4" max="4" width="12.33203125" style="73" customWidth="1"/>
    <col min="5" max="5" width="10.88671875" style="73" customWidth="1"/>
    <col min="6" max="6" width="13.77734375" style="73" customWidth="1"/>
    <col min="7" max="7" width="12.109375" style="73" bestFit="1" customWidth="1"/>
    <col min="8" max="8" width="11.5546875" style="73"/>
    <col min="9" max="10" width="15" style="73" bestFit="1" customWidth="1"/>
    <col min="11" max="11" width="14" style="73" bestFit="1" customWidth="1"/>
    <col min="12" max="12" width="13" style="73" bestFit="1" customWidth="1"/>
    <col min="13" max="13" width="14" style="73" bestFit="1" customWidth="1"/>
    <col min="14" max="14" width="15" style="73" bestFit="1" customWidth="1"/>
    <col min="15" max="15" width="14.44140625" style="73" customWidth="1"/>
    <col min="16" max="16384" width="11.5546875" style="73"/>
  </cols>
  <sheetData>
    <row r="1" spans="2:16" ht="18" x14ac:dyDescent="0.3">
      <c r="B1" s="72" t="s">
        <v>516</v>
      </c>
    </row>
    <row r="2" spans="2:16" ht="16.2" x14ac:dyDescent="0.3">
      <c r="B2" s="74" t="s">
        <v>51</v>
      </c>
    </row>
    <row r="3" spans="2:16" ht="15" thickBot="1" x14ac:dyDescent="0.35"/>
    <row r="4" spans="2:16" ht="16.2" customHeight="1" thickBot="1" x14ac:dyDescent="0.35">
      <c r="B4" s="513" t="s">
        <v>0</v>
      </c>
      <c r="C4" s="625" t="s">
        <v>53</v>
      </c>
      <c r="D4" s="626"/>
      <c r="E4" s="626"/>
      <c r="F4" s="627"/>
      <c r="G4" s="619" t="s">
        <v>286</v>
      </c>
      <c r="H4" s="631"/>
      <c r="I4" s="615" t="s">
        <v>517</v>
      </c>
      <c r="J4" s="616"/>
      <c r="K4" s="616"/>
      <c r="L4" s="617"/>
      <c r="M4" s="235"/>
      <c r="N4" s="619" t="s">
        <v>518</v>
      </c>
      <c r="O4" s="620"/>
      <c r="P4" s="621"/>
    </row>
    <row r="5" spans="2:16" ht="15" customHeight="1" thickBot="1" x14ac:dyDescent="0.35">
      <c r="B5" s="618"/>
      <c r="C5" s="628"/>
      <c r="D5" s="629"/>
      <c r="E5" s="629"/>
      <c r="F5" s="630"/>
      <c r="G5" s="622"/>
      <c r="H5" s="632"/>
      <c r="I5" s="615" t="s">
        <v>568</v>
      </c>
      <c r="J5" s="616"/>
      <c r="K5" s="616"/>
      <c r="L5" s="617"/>
      <c r="M5" s="236"/>
      <c r="N5" s="622"/>
      <c r="O5" s="623"/>
      <c r="P5" s="624"/>
    </row>
    <row r="6" spans="2:16" ht="60" customHeight="1" thickBot="1" x14ac:dyDescent="0.35">
      <c r="B6" s="614"/>
      <c r="C6" s="238" t="s">
        <v>519</v>
      </c>
      <c r="D6" s="239" t="s">
        <v>521</v>
      </c>
      <c r="E6" s="238" t="s">
        <v>520</v>
      </c>
      <c r="F6" s="239" t="s">
        <v>522</v>
      </c>
      <c r="G6" s="240" t="s">
        <v>523</v>
      </c>
      <c r="H6" s="238" t="s">
        <v>524</v>
      </c>
      <c r="I6" s="238" t="s">
        <v>569</v>
      </c>
      <c r="J6" s="238" t="s">
        <v>570</v>
      </c>
      <c r="K6" s="238" t="s">
        <v>571</v>
      </c>
      <c r="L6" s="238" t="s">
        <v>572</v>
      </c>
      <c r="M6" s="238" t="s">
        <v>563</v>
      </c>
      <c r="N6" s="238" t="s">
        <v>562</v>
      </c>
      <c r="O6" s="238" t="s">
        <v>124</v>
      </c>
      <c r="P6" s="238" t="s">
        <v>348</v>
      </c>
    </row>
    <row r="7" spans="2:16" ht="15" thickBot="1" x14ac:dyDescent="0.35">
      <c r="B7" s="237" t="s">
        <v>531</v>
      </c>
      <c r="C7" s="230">
        <v>22000</v>
      </c>
      <c r="D7" s="241">
        <v>1900</v>
      </c>
      <c r="E7" s="231">
        <v>6</v>
      </c>
      <c r="F7" s="231">
        <v>6</v>
      </c>
      <c r="G7" s="230">
        <v>222.2</v>
      </c>
      <c r="H7" s="230">
        <v>212.2</v>
      </c>
      <c r="I7" s="230">
        <v>133800</v>
      </c>
      <c r="J7" s="230">
        <v>17143.5</v>
      </c>
      <c r="K7" s="230">
        <v>61282.8</v>
      </c>
      <c r="L7" s="230">
        <f>I7+J7+K7</f>
        <v>212226.3</v>
      </c>
      <c r="M7" s="242">
        <v>9</v>
      </c>
      <c r="N7" s="242">
        <v>7</v>
      </c>
      <c r="O7" s="242">
        <f>F87/1000000</f>
        <v>1.8236363</v>
      </c>
      <c r="P7" s="232">
        <f>O7/$O$39</f>
        <v>6.3503393632862023E-3</v>
      </c>
    </row>
    <row r="8" spans="2:16" ht="15" thickBot="1" x14ac:dyDescent="0.35">
      <c r="B8" s="237" t="s">
        <v>532</v>
      </c>
      <c r="C8" s="230">
        <v>26325.1</v>
      </c>
      <c r="D8" s="241">
        <v>7100</v>
      </c>
      <c r="E8" s="231">
        <v>8</v>
      </c>
      <c r="F8" s="231">
        <v>8</v>
      </c>
      <c r="G8" s="230">
        <v>35902.199999999997</v>
      </c>
      <c r="H8" s="230">
        <v>740</v>
      </c>
      <c r="I8" s="230">
        <v>600000</v>
      </c>
      <c r="J8" s="230">
        <v>0</v>
      </c>
      <c r="K8" s="230">
        <v>140000</v>
      </c>
      <c r="L8" s="230">
        <f t="shared" ref="L8:L38" si="0">I8+J8+K8</f>
        <v>740000</v>
      </c>
      <c r="M8" s="242">
        <v>8.9</v>
      </c>
      <c r="N8" s="242">
        <v>7.5</v>
      </c>
      <c r="O8" s="242">
        <f t="shared" ref="O8:O38" si="1">F88/1000000</f>
        <v>6.6040000000000001</v>
      </c>
      <c r="P8" s="232">
        <f t="shared" ref="P8:P38" si="2">O8/$O$39</f>
        <v>2.2996713300312176E-2</v>
      </c>
    </row>
    <row r="9" spans="2:16" ht="15" thickBot="1" x14ac:dyDescent="0.35">
      <c r="B9" s="237" t="s">
        <v>533</v>
      </c>
      <c r="C9" s="230">
        <v>28300</v>
      </c>
      <c r="D9" s="241">
        <v>542</v>
      </c>
      <c r="E9" s="231">
        <v>3</v>
      </c>
      <c r="F9" s="231">
        <v>4</v>
      </c>
      <c r="G9" s="230">
        <v>814.7</v>
      </c>
      <c r="H9" s="230">
        <v>248.1</v>
      </c>
      <c r="I9" s="230">
        <v>57400</v>
      </c>
      <c r="J9" s="230">
        <v>0</v>
      </c>
      <c r="K9" s="230">
        <v>0</v>
      </c>
      <c r="L9" s="230">
        <f t="shared" si="0"/>
        <v>57400</v>
      </c>
      <c r="M9" s="242">
        <v>11</v>
      </c>
      <c r="N9" s="242">
        <v>0</v>
      </c>
      <c r="O9" s="242">
        <f t="shared" si="1"/>
        <v>0.63139999999999996</v>
      </c>
      <c r="P9" s="232">
        <f t="shared" si="2"/>
        <v>2.1986863685368118E-3</v>
      </c>
    </row>
    <row r="10" spans="2:16" ht="15" thickBot="1" x14ac:dyDescent="0.35">
      <c r="B10" s="237" t="s">
        <v>534</v>
      </c>
      <c r="C10" s="230">
        <v>1283</v>
      </c>
      <c r="D10" s="241">
        <v>612</v>
      </c>
      <c r="E10" s="231">
        <v>14</v>
      </c>
      <c r="F10" s="231">
        <v>70</v>
      </c>
      <c r="G10" s="230">
        <v>563.70000000000005</v>
      </c>
      <c r="H10" s="230">
        <v>405.5</v>
      </c>
      <c r="I10" s="230">
        <v>344675</v>
      </c>
      <c r="J10" s="230">
        <v>40550</v>
      </c>
      <c r="K10" s="230">
        <v>20275</v>
      </c>
      <c r="L10" s="230">
        <f t="shared" si="0"/>
        <v>405500</v>
      </c>
      <c r="M10" s="242">
        <v>12</v>
      </c>
      <c r="N10" s="242">
        <v>9</v>
      </c>
      <c r="O10" s="242">
        <f t="shared" si="1"/>
        <v>4.8659999999999997</v>
      </c>
      <c r="P10" s="232">
        <f t="shared" si="2"/>
        <v>1.6944580090750914E-2</v>
      </c>
    </row>
    <row r="11" spans="2:16" ht="15" thickBot="1" x14ac:dyDescent="0.35">
      <c r="B11" s="237" t="s">
        <v>535</v>
      </c>
      <c r="C11" s="230">
        <v>45734</v>
      </c>
      <c r="D11" s="241">
        <v>6151</v>
      </c>
      <c r="E11" s="231">
        <v>7</v>
      </c>
      <c r="F11" s="231">
        <v>6</v>
      </c>
      <c r="G11" s="230">
        <v>9324.4</v>
      </c>
      <c r="H11" s="230">
        <v>128.80000000000001</v>
      </c>
      <c r="I11" s="230">
        <v>128100</v>
      </c>
      <c r="J11" s="230">
        <v>0</v>
      </c>
      <c r="K11" s="230">
        <v>0</v>
      </c>
      <c r="L11" s="230">
        <f t="shared" si="0"/>
        <v>128100</v>
      </c>
      <c r="M11" s="242">
        <v>6.5</v>
      </c>
      <c r="N11" s="242">
        <v>4.4000000000000004</v>
      </c>
      <c r="O11" s="242">
        <f t="shared" si="1"/>
        <v>0.76587000000000005</v>
      </c>
      <c r="P11" s="232">
        <f t="shared" si="2"/>
        <v>2.6669431882662153E-3</v>
      </c>
    </row>
    <row r="12" spans="2:16" ht="15" thickBot="1" x14ac:dyDescent="0.35">
      <c r="B12" s="237" t="s">
        <v>536</v>
      </c>
      <c r="C12" s="230">
        <v>23600</v>
      </c>
      <c r="D12" s="241">
        <v>48</v>
      </c>
      <c r="E12" s="231">
        <v>13</v>
      </c>
      <c r="F12" s="231">
        <v>1</v>
      </c>
      <c r="G12" s="230">
        <v>16204</v>
      </c>
      <c r="H12" s="230">
        <v>16204</v>
      </c>
      <c r="I12" s="230">
        <v>10672</v>
      </c>
      <c r="J12" s="230">
        <v>0</v>
      </c>
      <c r="K12" s="230">
        <v>0</v>
      </c>
      <c r="L12" s="230">
        <f t="shared" si="0"/>
        <v>10672</v>
      </c>
      <c r="M12" s="242">
        <v>5.8</v>
      </c>
      <c r="N12" s="242">
        <v>0</v>
      </c>
      <c r="O12" s="242">
        <f t="shared" si="1"/>
        <v>6.1897599999999997E-2</v>
      </c>
      <c r="P12" s="232">
        <f t="shared" si="2"/>
        <v>2.155423018136588E-4</v>
      </c>
    </row>
    <row r="13" spans="2:16" ht="15" thickBot="1" x14ac:dyDescent="0.35">
      <c r="B13" s="237" t="s">
        <v>537</v>
      </c>
      <c r="C13" s="230">
        <v>3533.64</v>
      </c>
      <c r="D13" s="241">
        <v>959</v>
      </c>
      <c r="E13" s="231">
        <v>16</v>
      </c>
      <c r="F13" s="231">
        <v>25</v>
      </c>
      <c r="G13" s="230">
        <v>915.3</v>
      </c>
      <c r="H13" s="230">
        <v>548.70000000000005</v>
      </c>
      <c r="I13" s="230">
        <v>323870</v>
      </c>
      <c r="J13" s="230">
        <v>31695</v>
      </c>
      <c r="K13" s="230">
        <v>18539</v>
      </c>
      <c r="L13" s="230">
        <f t="shared" si="0"/>
        <v>374104</v>
      </c>
      <c r="M13" s="242">
        <v>15.28</v>
      </c>
      <c r="N13" s="242">
        <v>5.71630912</v>
      </c>
      <c r="O13" s="242">
        <f t="shared" si="1"/>
        <v>5.7163091199999991</v>
      </c>
      <c r="P13" s="232">
        <f t="shared" si="2"/>
        <v>1.9905560564597177E-2</v>
      </c>
    </row>
    <row r="14" spans="2:16" ht="15" thickBot="1" x14ac:dyDescent="0.35">
      <c r="B14" s="237" t="s">
        <v>538</v>
      </c>
      <c r="C14" s="230">
        <v>2646.5</v>
      </c>
      <c r="D14" s="241">
        <v>1470</v>
      </c>
      <c r="E14" s="231">
        <v>5</v>
      </c>
      <c r="F14" s="231">
        <v>5</v>
      </c>
      <c r="G14" s="230">
        <v>74.900000000000006</v>
      </c>
      <c r="H14" s="230">
        <v>53.3</v>
      </c>
      <c r="I14" s="230">
        <v>53270</v>
      </c>
      <c r="J14" s="230">
        <v>0</v>
      </c>
      <c r="K14" s="230">
        <v>0</v>
      </c>
      <c r="L14" s="230">
        <f t="shared" si="0"/>
        <v>53270</v>
      </c>
      <c r="M14" s="242">
        <v>5.3</v>
      </c>
      <c r="N14" s="242">
        <v>0</v>
      </c>
      <c r="O14" s="242">
        <f t="shared" si="1"/>
        <v>0.282331</v>
      </c>
      <c r="P14" s="232">
        <f t="shared" si="2"/>
        <v>9.8314431598886076E-4</v>
      </c>
    </row>
    <row r="15" spans="2:16" ht="15" thickBot="1" x14ac:dyDescent="0.35">
      <c r="B15" s="237" t="s">
        <v>539</v>
      </c>
      <c r="C15" s="230">
        <v>2014</v>
      </c>
      <c r="D15" s="241">
        <v>1006</v>
      </c>
      <c r="E15" s="231">
        <v>8</v>
      </c>
      <c r="F15" s="231">
        <v>19</v>
      </c>
      <c r="G15" s="230">
        <v>210</v>
      </c>
      <c r="H15" s="230">
        <v>203</v>
      </c>
      <c r="I15" s="230">
        <v>195000</v>
      </c>
      <c r="J15" s="230">
        <v>8000</v>
      </c>
      <c r="K15" s="230">
        <v>0</v>
      </c>
      <c r="L15" s="230">
        <f t="shared" si="0"/>
        <v>203000</v>
      </c>
      <c r="M15" s="242">
        <v>10</v>
      </c>
      <c r="N15" s="242">
        <v>0</v>
      </c>
      <c r="O15" s="242">
        <f t="shared" si="1"/>
        <v>2.0299999999999998</v>
      </c>
      <c r="P15" s="232">
        <f t="shared" si="2"/>
        <v>7.0689473046083749E-3</v>
      </c>
    </row>
    <row r="16" spans="2:16" ht="15" thickBot="1" x14ac:dyDescent="0.35">
      <c r="B16" s="237" t="s">
        <v>540</v>
      </c>
      <c r="C16" s="230">
        <v>11944</v>
      </c>
      <c r="D16" s="241">
        <v>2213</v>
      </c>
      <c r="E16" s="231">
        <v>10</v>
      </c>
      <c r="F16" s="231">
        <v>4</v>
      </c>
      <c r="G16" s="230">
        <v>186.6</v>
      </c>
      <c r="H16" s="230">
        <v>106.3</v>
      </c>
      <c r="I16" s="230">
        <v>78300</v>
      </c>
      <c r="J16" s="230">
        <v>660</v>
      </c>
      <c r="K16" s="230">
        <v>0</v>
      </c>
      <c r="L16" s="230">
        <f t="shared" si="0"/>
        <v>78960</v>
      </c>
      <c r="M16" s="242">
        <v>11.07</v>
      </c>
      <c r="N16" s="242">
        <v>0</v>
      </c>
      <c r="O16" s="242">
        <f t="shared" si="1"/>
        <v>0.87408719999999995</v>
      </c>
      <c r="P16" s="232">
        <f t="shared" si="2"/>
        <v>3.0437814563707795E-3</v>
      </c>
    </row>
    <row r="17" spans="2:16" ht="15" thickBot="1" x14ac:dyDescent="0.35">
      <c r="B17" s="237" t="s">
        <v>541</v>
      </c>
      <c r="C17" s="230">
        <v>15363</v>
      </c>
      <c r="D17" s="241">
        <v>1785</v>
      </c>
      <c r="E17" s="231">
        <v>28</v>
      </c>
      <c r="F17" s="231">
        <v>1</v>
      </c>
      <c r="G17" s="230">
        <v>824.4</v>
      </c>
      <c r="H17" s="230">
        <v>458</v>
      </c>
      <c r="I17" s="230">
        <v>458000</v>
      </c>
      <c r="J17" s="230">
        <v>0</v>
      </c>
      <c r="K17" s="230">
        <v>0</v>
      </c>
      <c r="L17" s="230">
        <f t="shared" si="0"/>
        <v>458000</v>
      </c>
      <c r="M17" s="242">
        <v>10</v>
      </c>
      <c r="N17" s="242">
        <v>7</v>
      </c>
      <c r="O17" s="242">
        <f t="shared" si="1"/>
        <v>4.58</v>
      </c>
      <c r="P17" s="232">
        <f t="shared" si="2"/>
        <v>1.5948659436012987E-2</v>
      </c>
    </row>
    <row r="18" spans="2:16" ht="15" thickBot="1" x14ac:dyDescent="0.35">
      <c r="B18" s="237" t="s">
        <v>542</v>
      </c>
      <c r="C18" s="230">
        <v>12906</v>
      </c>
      <c r="D18" s="241">
        <v>1541</v>
      </c>
      <c r="E18" s="231">
        <v>2</v>
      </c>
      <c r="F18" s="231">
        <v>2</v>
      </c>
      <c r="G18" s="230">
        <v>38.700000000000003</v>
      </c>
      <c r="H18" s="230">
        <v>38.700000000000003</v>
      </c>
      <c r="I18" s="230">
        <v>12740</v>
      </c>
      <c r="J18" s="230">
        <v>0</v>
      </c>
      <c r="K18" s="230">
        <v>0</v>
      </c>
      <c r="L18" s="230">
        <f t="shared" si="0"/>
        <v>12740</v>
      </c>
      <c r="M18" s="242">
        <v>9.5</v>
      </c>
      <c r="N18" s="242">
        <v>8</v>
      </c>
      <c r="O18" s="242">
        <f t="shared" si="1"/>
        <v>0.12103</v>
      </c>
      <c r="P18" s="232">
        <f t="shared" si="2"/>
        <v>4.2145551343682349E-4</v>
      </c>
    </row>
    <row r="19" spans="2:16" ht="15" thickBot="1" x14ac:dyDescent="0.35">
      <c r="B19" s="237" t="s">
        <v>543</v>
      </c>
      <c r="C19" s="230">
        <v>2500</v>
      </c>
      <c r="D19" s="241">
        <v>1039</v>
      </c>
      <c r="E19" s="231">
        <v>4</v>
      </c>
      <c r="F19" s="231">
        <v>5</v>
      </c>
      <c r="G19" s="230">
        <v>431</v>
      </c>
      <c r="H19" s="230">
        <v>78</v>
      </c>
      <c r="I19" s="230">
        <v>96000</v>
      </c>
      <c r="J19" s="230">
        <v>0</v>
      </c>
      <c r="K19" s="230">
        <v>0</v>
      </c>
      <c r="L19" s="230">
        <f t="shared" si="0"/>
        <v>96000</v>
      </c>
      <c r="M19" s="242">
        <v>9</v>
      </c>
      <c r="N19" s="242">
        <v>7.5</v>
      </c>
      <c r="O19" s="242">
        <f t="shared" si="1"/>
        <v>0.86399999999999999</v>
      </c>
      <c r="P19" s="232">
        <f t="shared" si="2"/>
        <v>3.008655404522974E-3</v>
      </c>
    </row>
    <row r="20" spans="2:16" ht="15" thickBot="1" x14ac:dyDescent="0.35">
      <c r="B20" s="237" t="s">
        <v>544</v>
      </c>
      <c r="C20" s="230">
        <v>296</v>
      </c>
      <c r="D20" s="241">
        <v>51</v>
      </c>
      <c r="E20" s="231">
        <v>2</v>
      </c>
      <c r="F20" s="231">
        <v>6</v>
      </c>
      <c r="G20" s="230">
        <v>97.1</v>
      </c>
      <c r="H20" s="230">
        <v>10.6</v>
      </c>
      <c r="I20" s="230">
        <v>9700</v>
      </c>
      <c r="J20" s="230">
        <v>110</v>
      </c>
      <c r="K20" s="230">
        <v>810</v>
      </c>
      <c r="L20" s="230">
        <f t="shared" si="0"/>
        <v>10620</v>
      </c>
      <c r="M20" s="242">
        <v>7.6</v>
      </c>
      <c r="N20" s="242">
        <v>7</v>
      </c>
      <c r="O20" s="242">
        <f t="shared" si="1"/>
        <v>8.0712000000000006E-2</v>
      </c>
      <c r="P20" s="232">
        <f t="shared" si="2"/>
        <v>2.8105855903918782E-4</v>
      </c>
    </row>
    <row r="21" spans="2:16" ht="15" thickBot="1" x14ac:dyDescent="0.35">
      <c r="B21" s="237" t="s">
        <v>545</v>
      </c>
      <c r="C21" s="230">
        <v>42606</v>
      </c>
      <c r="D21" s="241">
        <v>4757</v>
      </c>
      <c r="E21" s="231">
        <v>13</v>
      </c>
      <c r="F21" s="231">
        <v>2</v>
      </c>
      <c r="G21" s="230">
        <v>1299.8</v>
      </c>
      <c r="H21" s="230">
        <v>469.8</v>
      </c>
      <c r="I21" s="230">
        <v>188000</v>
      </c>
      <c r="J21" s="230">
        <v>0</v>
      </c>
      <c r="K21" s="230">
        <v>0</v>
      </c>
      <c r="L21" s="230">
        <f t="shared" si="0"/>
        <v>188000</v>
      </c>
      <c r="M21" s="242">
        <v>10.3</v>
      </c>
      <c r="N21" s="242">
        <v>8.6</v>
      </c>
      <c r="O21" s="242">
        <f t="shared" si="1"/>
        <v>1.62751</v>
      </c>
      <c r="P21" s="232">
        <f t="shared" si="2"/>
        <v>5.6673805062675752E-3</v>
      </c>
    </row>
    <row r="22" spans="2:16" ht="15" thickBot="1" x14ac:dyDescent="0.35">
      <c r="B22" s="237" t="s">
        <v>546</v>
      </c>
      <c r="C22" s="230">
        <v>60000</v>
      </c>
      <c r="D22" s="241">
        <v>8462</v>
      </c>
      <c r="E22" s="231">
        <v>16</v>
      </c>
      <c r="F22" s="231">
        <v>30</v>
      </c>
      <c r="G22" s="230">
        <v>11206.1</v>
      </c>
      <c r="H22" s="230">
        <v>11206.1</v>
      </c>
      <c r="I22" s="230">
        <v>10700000</v>
      </c>
      <c r="J22" s="230">
        <v>190000</v>
      </c>
      <c r="K22" s="230">
        <v>316000</v>
      </c>
      <c r="L22" s="230">
        <f t="shared" si="0"/>
        <v>11206000</v>
      </c>
      <c r="M22" s="242">
        <v>11</v>
      </c>
      <c r="N22" s="242">
        <v>8.1</v>
      </c>
      <c r="O22" s="242">
        <f t="shared" si="1"/>
        <v>97.108000000000004</v>
      </c>
      <c r="P22" s="232">
        <f t="shared" si="2"/>
        <v>0.3381533669240937</v>
      </c>
    </row>
    <row r="23" spans="2:16" ht="15" thickBot="1" x14ac:dyDescent="0.35">
      <c r="B23" s="237" t="s">
        <v>547</v>
      </c>
      <c r="C23" s="230">
        <v>46438</v>
      </c>
      <c r="D23" s="241">
        <v>4234</v>
      </c>
      <c r="E23" s="231">
        <v>19</v>
      </c>
      <c r="F23" s="231">
        <v>3</v>
      </c>
      <c r="G23" s="230">
        <v>8.5</v>
      </c>
      <c r="H23" s="230">
        <v>0</v>
      </c>
      <c r="I23" s="230">
        <v>1367700</v>
      </c>
      <c r="J23" s="230">
        <v>53772</v>
      </c>
      <c r="K23" s="230">
        <v>370870</v>
      </c>
      <c r="L23" s="230">
        <f t="shared" si="0"/>
        <v>1792342</v>
      </c>
      <c r="M23" s="242">
        <v>9.9</v>
      </c>
      <c r="N23" s="242">
        <v>9.5</v>
      </c>
      <c r="O23" s="242">
        <f t="shared" si="1"/>
        <v>17.6802858</v>
      </c>
      <c r="P23" s="232">
        <f t="shared" si="2"/>
        <v>6.1566999335278691E-2</v>
      </c>
    </row>
    <row r="24" spans="2:16" ht="15" thickBot="1" x14ac:dyDescent="0.35">
      <c r="B24" s="237" t="s">
        <v>548</v>
      </c>
      <c r="C24" s="230">
        <v>1967</v>
      </c>
      <c r="D24" s="241">
        <v>324</v>
      </c>
      <c r="E24" s="231">
        <v>3</v>
      </c>
      <c r="F24" s="231">
        <v>3</v>
      </c>
      <c r="G24" s="230">
        <v>23.8</v>
      </c>
      <c r="H24" s="230">
        <v>23.8</v>
      </c>
      <c r="I24" s="230">
        <v>12790</v>
      </c>
      <c r="J24" s="230">
        <v>1010</v>
      </c>
      <c r="K24" s="230">
        <v>800</v>
      </c>
      <c r="L24" s="230">
        <f t="shared" si="0"/>
        <v>14600</v>
      </c>
      <c r="M24" s="242">
        <v>23</v>
      </c>
      <c r="N24" s="242">
        <v>0</v>
      </c>
      <c r="O24" s="242">
        <f t="shared" si="1"/>
        <v>0.33700000000000002</v>
      </c>
      <c r="P24" s="232">
        <f t="shared" si="2"/>
        <v>1.1735148973660212E-3</v>
      </c>
    </row>
    <row r="25" spans="2:16" ht="15" thickBot="1" x14ac:dyDescent="0.35">
      <c r="B25" s="237" t="s">
        <v>549</v>
      </c>
      <c r="C25" s="230">
        <v>14186</v>
      </c>
      <c r="D25" s="241">
        <v>2353</v>
      </c>
      <c r="E25" s="231">
        <v>17</v>
      </c>
      <c r="F25" s="231">
        <v>21</v>
      </c>
      <c r="G25" s="230">
        <v>3616</v>
      </c>
      <c r="H25" s="230">
        <v>3616</v>
      </c>
      <c r="I25" s="230">
        <v>1579000</v>
      </c>
      <c r="J25" s="230">
        <v>61900</v>
      </c>
      <c r="K25" s="230">
        <v>9580</v>
      </c>
      <c r="L25" s="230">
        <f t="shared" si="0"/>
        <v>1650480</v>
      </c>
      <c r="M25" s="242">
        <v>8</v>
      </c>
      <c r="N25" s="242">
        <v>9</v>
      </c>
      <c r="O25" s="242">
        <f t="shared" si="1"/>
        <v>13.20384</v>
      </c>
      <c r="P25" s="232">
        <f t="shared" si="2"/>
        <v>4.5978940482009976E-2</v>
      </c>
    </row>
    <row r="26" spans="2:16" ht="15" thickBot="1" x14ac:dyDescent="0.35">
      <c r="B26" s="237" t="s">
        <v>550</v>
      </c>
      <c r="C26" s="230">
        <v>37252</v>
      </c>
      <c r="D26" s="241">
        <v>7442</v>
      </c>
      <c r="E26" s="231">
        <v>14</v>
      </c>
      <c r="F26" s="231">
        <v>2</v>
      </c>
      <c r="G26" s="230">
        <v>524.22</v>
      </c>
      <c r="H26" s="230">
        <v>524.22</v>
      </c>
      <c r="I26" s="230">
        <v>147770</v>
      </c>
      <c r="J26" s="230">
        <v>0</v>
      </c>
      <c r="K26" s="230">
        <v>0</v>
      </c>
      <c r="L26" s="230">
        <f t="shared" si="0"/>
        <v>147770</v>
      </c>
      <c r="M26" s="242">
        <v>4.8499999999999996</v>
      </c>
      <c r="N26" s="242">
        <v>3.32</v>
      </c>
      <c r="O26" s="242">
        <f t="shared" si="1"/>
        <v>0.60361750000000003</v>
      </c>
      <c r="P26" s="232">
        <f t="shared" si="2"/>
        <v>2.1019410343051459E-3</v>
      </c>
    </row>
    <row r="27" spans="2:16" ht="15" thickBot="1" x14ac:dyDescent="0.35">
      <c r="B27" s="237" t="s">
        <v>551</v>
      </c>
      <c r="C27" s="230">
        <v>35000</v>
      </c>
      <c r="D27" s="241">
        <v>8550</v>
      </c>
      <c r="E27" s="231">
        <v>30</v>
      </c>
      <c r="F27" s="231">
        <v>28</v>
      </c>
      <c r="G27" s="230">
        <v>17000</v>
      </c>
      <c r="H27" s="230">
        <v>17000</v>
      </c>
      <c r="I27" s="230">
        <v>263000</v>
      </c>
      <c r="J27" s="230">
        <v>84000</v>
      </c>
      <c r="K27" s="230">
        <v>173500</v>
      </c>
      <c r="L27" s="230">
        <f t="shared" si="0"/>
        <v>520500</v>
      </c>
      <c r="M27" s="242">
        <v>14</v>
      </c>
      <c r="N27" s="242">
        <v>6</v>
      </c>
      <c r="O27" s="242">
        <f t="shared" si="1"/>
        <v>7.2869999999999999</v>
      </c>
      <c r="P27" s="232">
        <f t="shared" si="2"/>
        <v>2.5375083255507996E-2</v>
      </c>
    </row>
    <row r="28" spans="2:16" ht="15" thickBot="1" x14ac:dyDescent="0.35">
      <c r="B28" s="237" t="s">
        <v>564</v>
      </c>
      <c r="C28" s="230">
        <v>22546</v>
      </c>
      <c r="D28" s="241">
        <v>3306</v>
      </c>
      <c r="E28" s="231">
        <v>5</v>
      </c>
      <c r="F28" s="231">
        <v>2</v>
      </c>
      <c r="G28" s="230">
        <v>6837.6</v>
      </c>
      <c r="H28" s="230">
        <v>0</v>
      </c>
      <c r="I28" s="230">
        <v>0</v>
      </c>
      <c r="J28" s="230">
        <v>0</v>
      </c>
      <c r="K28" s="230">
        <v>0</v>
      </c>
      <c r="L28" s="230">
        <f t="shared" si="0"/>
        <v>0</v>
      </c>
      <c r="M28" s="242">
        <v>0</v>
      </c>
      <c r="N28" s="242">
        <v>0</v>
      </c>
      <c r="O28" s="242">
        <f t="shared" si="1"/>
        <v>0</v>
      </c>
      <c r="P28" s="232">
        <f t="shared" si="2"/>
        <v>0</v>
      </c>
    </row>
    <row r="29" spans="2:16" ht="15" thickBot="1" x14ac:dyDescent="0.35">
      <c r="B29" s="237" t="s">
        <v>552</v>
      </c>
      <c r="C29" s="230">
        <v>902.5</v>
      </c>
      <c r="D29" s="241">
        <v>345</v>
      </c>
      <c r="E29" s="231">
        <v>3</v>
      </c>
      <c r="F29" s="231">
        <v>3</v>
      </c>
      <c r="G29" s="230">
        <v>83.1</v>
      </c>
      <c r="H29" s="230">
        <v>83.1</v>
      </c>
      <c r="I29" s="230">
        <v>83088</v>
      </c>
      <c r="J29" s="230">
        <v>0</v>
      </c>
      <c r="K29" s="230">
        <v>0</v>
      </c>
      <c r="L29" s="230">
        <f t="shared" si="0"/>
        <v>83088</v>
      </c>
      <c r="M29" s="242">
        <v>10</v>
      </c>
      <c r="N29" s="242">
        <v>0</v>
      </c>
      <c r="O29" s="242">
        <f t="shared" si="1"/>
        <v>0.83087999999999995</v>
      </c>
      <c r="P29" s="232">
        <f t="shared" si="2"/>
        <v>2.8933236140162594E-3</v>
      </c>
    </row>
    <row r="30" spans="2:16" ht="15" thickBot="1" x14ac:dyDescent="0.35">
      <c r="B30" s="237" t="s">
        <v>553</v>
      </c>
      <c r="C30" s="230">
        <v>39451</v>
      </c>
      <c r="D30" s="241">
        <v>6958</v>
      </c>
      <c r="E30" s="231">
        <v>15</v>
      </c>
      <c r="F30" s="231">
        <v>22</v>
      </c>
      <c r="G30" s="230">
        <v>16707</v>
      </c>
      <c r="H30" s="230">
        <v>2054</v>
      </c>
      <c r="I30" s="230">
        <v>2054000</v>
      </c>
      <c r="J30" s="230">
        <v>0</v>
      </c>
      <c r="K30" s="230">
        <v>0</v>
      </c>
      <c r="L30" s="230">
        <f t="shared" si="0"/>
        <v>2054000</v>
      </c>
      <c r="M30" s="242">
        <v>11</v>
      </c>
      <c r="N30" s="242">
        <v>8.1</v>
      </c>
      <c r="O30" s="242">
        <f t="shared" si="1"/>
        <v>17.413440000000001</v>
      </c>
      <c r="P30" s="232">
        <f t="shared" si="2"/>
        <v>6.0637778202935803E-2</v>
      </c>
    </row>
    <row r="31" spans="2:16" ht="15" thickBot="1" x14ac:dyDescent="0.35">
      <c r="B31" s="237" t="s">
        <v>554</v>
      </c>
      <c r="C31" s="230">
        <v>29628</v>
      </c>
      <c r="D31" s="241">
        <v>6771</v>
      </c>
      <c r="E31" s="231">
        <v>11</v>
      </c>
      <c r="F31" s="231">
        <v>12</v>
      </c>
      <c r="G31" s="230">
        <v>5769.2</v>
      </c>
      <c r="H31" s="230">
        <v>2307.6999999999998</v>
      </c>
      <c r="I31" s="230">
        <v>640800</v>
      </c>
      <c r="J31" s="230">
        <v>1597972</v>
      </c>
      <c r="K31" s="230">
        <v>68915.899999999994</v>
      </c>
      <c r="L31" s="230">
        <f t="shared" si="0"/>
        <v>2307687.9</v>
      </c>
      <c r="M31" s="242">
        <v>17.78</v>
      </c>
      <c r="N31" s="242">
        <v>9.33</v>
      </c>
      <c r="O31" s="242">
        <f t="shared" si="1"/>
        <v>28.355690861999999</v>
      </c>
      <c r="P31" s="232">
        <f t="shared" si="2"/>
        <v>9.8741322408494217E-2</v>
      </c>
    </row>
    <row r="32" spans="2:16" ht="15" thickBot="1" x14ac:dyDescent="0.35">
      <c r="B32" s="237" t="s">
        <v>555</v>
      </c>
      <c r="C32" s="230">
        <v>20000</v>
      </c>
      <c r="D32" s="241">
        <v>2160</v>
      </c>
      <c r="E32" s="231">
        <v>4</v>
      </c>
      <c r="F32" s="231">
        <v>4</v>
      </c>
      <c r="G32" s="230">
        <v>4233.5</v>
      </c>
      <c r="H32" s="230">
        <v>363.5</v>
      </c>
      <c r="I32" s="230">
        <v>98000</v>
      </c>
      <c r="J32" s="230">
        <v>0</v>
      </c>
      <c r="K32" s="230">
        <v>0</v>
      </c>
      <c r="L32" s="230">
        <f t="shared" si="0"/>
        <v>98000</v>
      </c>
      <c r="M32" s="242">
        <v>9</v>
      </c>
      <c r="N32" s="242">
        <v>8.5</v>
      </c>
      <c r="O32" s="242">
        <f t="shared" si="1"/>
        <v>0.88200000000000001</v>
      </c>
      <c r="P32" s="232">
        <f t="shared" si="2"/>
        <v>3.0713357254505357E-3</v>
      </c>
    </row>
    <row r="33" spans="2:16" ht="15" thickBot="1" x14ac:dyDescent="0.35">
      <c r="B33" s="237" t="s">
        <v>556</v>
      </c>
      <c r="C33" s="230">
        <v>39000</v>
      </c>
      <c r="D33" s="241">
        <v>13080</v>
      </c>
      <c r="E33" s="231">
        <v>9</v>
      </c>
      <c r="F33" s="231">
        <v>11</v>
      </c>
      <c r="G33" s="230">
        <v>4000</v>
      </c>
      <c r="H33" s="230">
        <v>1653</v>
      </c>
      <c r="I33" s="230">
        <v>1521900</v>
      </c>
      <c r="J33" s="230">
        <v>71500</v>
      </c>
      <c r="K33" s="230">
        <v>59600</v>
      </c>
      <c r="L33" s="230">
        <f t="shared" si="0"/>
        <v>1653000</v>
      </c>
      <c r="M33" s="242">
        <v>9.1</v>
      </c>
      <c r="N33" s="242">
        <v>7.5</v>
      </c>
      <c r="O33" s="242">
        <f t="shared" si="1"/>
        <v>15.042299999999999</v>
      </c>
      <c r="P33" s="232">
        <f t="shared" si="2"/>
        <v>5.2380899527148063E-2</v>
      </c>
    </row>
    <row r="34" spans="2:16" ht="15" thickBot="1" x14ac:dyDescent="0.35">
      <c r="B34" s="237" t="s">
        <v>557</v>
      </c>
      <c r="C34" s="230">
        <v>35064</v>
      </c>
      <c r="D34" s="241">
        <v>9080</v>
      </c>
      <c r="E34" s="231">
        <v>20</v>
      </c>
      <c r="F34" s="231">
        <v>46</v>
      </c>
      <c r="G34" s="230">
        <v>7217.6</v>
      </c>
      <c r="H34" s="230">
        <v>7217.6</v>
      </c>
      <c r="I34" s="230">
        <v>643300</v>
      </c>
      <c r="J34" s="230">
        <v>7727</v>
      </c>
      <c r="K34" s="230">
        <v>36673</v>
      </c>
      <c r="L34" s="230">
        <f t="shared" si="0"/>
        <v>687700</v>
      </c>
      <c r="M34" s="242">
        <v>9.3000000000000007</v>
      </c>
      <c r="N34" s="242">
        <v>0</v>
      </c>
      <c r="O34" s="242">
        <f t="shared" si="1"/>
        <v>6.3956099999999996</v>
      </c>
      <c r="P34" s="232">
        <f t="shared" si="2"/>
        <v>2.2271049295973584E-2</v>
      </c>
    </row>
    <row r="35" spans="2:16" ht="15" thickBot="1" x14ac:dyDescent="0.35">
      <c r="B35" s="237" t="s">
        <v>558</v>
      </c>
      <c r="C35" s="230">
        <v>60000</v>
      </c>
      <c r="D35" s="241">
        <v>11374</v>
      </c>
      <c r="E35" s="231">
        <v>23</v>
      </c>
      <c r="F35" s="231">
        <v>23</v>
      </c>
      <c r="G35" s="230">
        <v>5095</v>
      </c>
      <c r="H35" s="230">
        <v>2220</v>
      </c>
      <c r="I35" s="230">
        <v>1057400</v>
      </c>
      <c r="J35" s="230">
        <v>14897</v>
      </c>
      <c r="K35" s="230">
        <v>22325</v>
      </c>
      <c r="L35" s="230">
        <f t="shared" si="0"/>
        <v>1094622</v>
      </c>
      <c r="M35" s="242">
        <v>7.6</v>
      </c>
      <c r="N35" s="242">
        <v>0</v>
      </c>
      <c r="O35" s="242">
        <f t="shared" si="1"/>
        <v>8.3191272000000005</v>
      </c>
      <c r="P35" s="232">
        <f t="shared" si="2"/>
        <v>2.8969197929622773E-2</v>
      </c>
    </row>
    <row r="36" spans="2:16" ht="15" thickBot="1" x14ac:dyDescent="0.35">
      <c r="B36" s="237" t="s">
        <v>559</v>
      </c>
      <c r="C36" s="230">
        <v>10112.799999999999</v>
      </c>
      <c r="D36" s="241">
        <v>4833</v>
      </c>
      <c r="E36" s="231">
        <v>29</v>
      </c>
      <c r="F36" s="231">
        <v>32</v>
      </c>
      <c r="G36" s="230">
        <v>3351.7429999999999</v>
      </c>
      <c r="H36" s="230">
        <v>3351.7429999999999</v>
      </c>
      <c r="I36" s="230">
        <v>2357120</v>
      </c>
      <c r="J36" s="230">
        <v>103360</v>
      </c>
      <c r="K36" s="230">
        <v>489610</v>
      </c>
      <c r="L36" s="230">
        <f t="shared" si="0"/>
        <v>2950090</v>
      </c>
      <c r="M36" s="242">
        <v>11</v>
      </c>
      <c r="N36" s="242">
        <v>0</v>
      </c>
      <c r="O36" s="242">
        <f t="shared" si="1"/>
        <v>32.450989999999997</v>
      </c>
      <c r="P36" s="232">
        <f t="shared" si="2"/>
        <v>0.11300213708983908</v>
      </c>
    </row>
    <row r="37" spans="2:16" ht="15" thickBot="1" x14ac:dyDescent="0.35">
      <c r="B37" s="237" t="s">
        <v>560</v>
      </c>
      <c r="C37" s="230">
        <v>219.2</v>
      </c>
      <c r="D37" s="241">
        <v>480</v>
      </c>
      <c r="E37" s="231">
        <v>4</v>
      </c>
      <c r="F37" s="231">
        <v>4</v>
      </c>
      <c r="G37" s="230">
        <v>53.7</v>
      </c>
      <c r="H37" s="230">
        <v>0</v>
      </c>
      <c r="I37" s="230">
        <v>9900</v>
      </c>
      <c r="J37" s="230">
        <v>45</v>
      </c>
      <c r="K37" s="230">
        <v>0</v>
      </c>
      <c r="L37" s="230">
        <f t="shared" si="0"/>
        <v>9945</v>
      </c>
      <c r="M37" s="242">
        <v>19.2</v>
      </c>
      <c r="N37" s="242">
        <v>0.190944</v>
      </c>
      <c r="O37" s="242">
        <f t="shared" si="1"/>
        <v>0.190944</v>
      </c>
      <c r="P37" s="232">
        <f t="shared" si="2"/>
        <v>6.649128443995772E-4</v>
      </c>
    </row>
    <row r="38" spans="2:16" ht="15" thickBot="1" x14ac:dyDescent="0.35">
      <c r="B38" s="237" t="s">
        <v>561</v>
      </c>
      <c r="C38" s="230">
        <v>125648</v>
      </c>
      <c r="D38" s="241">
        <v>25243</v>
      </c>
      <c r="E38" s="231">
        <v>43</v>
      </c>
      <c r="F38" s="231">
        <v>59</v>
      </c>
      <c r="G38" s="230">
        <v>67306.100000000006</v>
      </c>
      <c r="H38" s="230">
        <v>1576.9</v>
      </c>
      <c r="I38" s="230">
        <v>1339400</v>
      </c>
      <c r="J38" s="230">
        <v>36810</v>
      </c>
      <c r="K38" s="230">
        <v>13100</v>
      </c>
      <c r="L38" s="230">
        <f t="shared" si="0"/>
        <v>1389310</v>
      </c>
      <c r="M38" s="242">
        <v>7.3</v>
      </c>
      <c r="N38" s="242">
        <v>5.3</v>
      </c>
      <c r="O38" s="242">
        <f t="shared" si="1"/>
        <v>10.141963000000001</v>
      </c>
      <c r="P38" s="232">
        <f t="shared" si="2"/>
        <v>3.5316749759747725E-2</v>
      </c>
    </row>
    <row r="39" spans="2:16" ht="15" thickBot="1" x14ac:dyDescent="0.35">
      <c r="B39" s="233" t="s">
        <v>17</v>
      </c>
      <c r="C39" s="234">
        <f t="shared" ref="C39:L39" si="3">SUM(C7:C38)</f>
        <v>818465.74</v>
      </c>
      <c r="D39" s="244">
        <f t="shared" si="3"/>
        <v>146169</v>
      </c>
      <c r="E39" s="244">
        <f t="shared" si="3"/>
        <v>404</v>
      </c>
      <c r="F39" s="244">
        <f t="shared" si="3"/>
        <v>469</v>
      </c>
      <c r="G39" s="234">
        <f t="shared" si="3"/>
        <v>220142.16300000003</v>
      </c>
      <c r="H39" s="234">
        <f t="shared" si="3"/>
        <v>73102.662999999986</v>
      </c>
      <c r="I39" s="234">
        <f t="shared" si="3"/>
        <v>26564695</v>
      </c>
      <c r="J39" s="234">
        <f t="shared" si="3"/>
        <v>2321151.5</v>
      </c>
      <c r="K39" s="234">
        <f t="shared" si="3"/>
        <v>1801880.7</v>
      </c>
      <c r="L39" s="234">
        <f t="shared" si="3"/>
        <v>30687727.199999999</v>
      </c>
      <c r="M39" s="243">
        <f>AVERAGE(M7:M38)</f>
        <v>10.102500000000001</v>
      </c>
      <c r="N39" s="243">
        <f>AVERAGE(N7:N38)</f>
        <v>4.5799141599999995</v>
      </c>
      <c r="O39" s="243">
        <f>SUM(O7:O38)</f>
        <v>287.17147158200004</v>
      </c>
      <c r="P39" s="245">
        <f>SUM(P7:P38)</f>
        <v>1</v>
      </c>
    </row>
    <row r="41" spans="2:16" x14ac:dyDescent="0.3">
      <c r="B41" s="249" t="s">
        <v>565</v>
      </c>
      <c r="C41" s="249"/>
      <c r="D41" s="249"/>
      <c r="E41" s="249"/>
      <c r="F41" s="249"/>
    </row>
    <row r="43" spans="2:16" ht="16.2" x14ac:dyDescent="0.3">
      <c r="B43" s="74" t="s">
        <v>566</v>
      </c>
    </row>
    <row r="44" spans="2:16" ht="15" thickBot="1" x14ac:dyDescent="0.35"/>
    <row r="45" spans="2:16" ht="15" thickBot="1" x14ac:dyDescent="0.35">
      <c r="B45" s="513" t="s">
        <v>0</v>
      </c>
      <c r="C45" s="615" t="s">
        <v>567</v>
      </c>
      <c r="D45" s="616"/>
      <c r="E45" s="616"/>
      <c r="F45" s="617"/>
      <c r="G45" s="615" t="s">
        <v>573</v>
      </c>
      <c r="H45" s="616"/>
      <c r="I45" s="616"/>
      <c r="J45" s="617"/>
      <c r="K45" s="615" t="s">
        <v>574</v>
      </c>
      <c r="L45" s="616"/>
      <c r="M45" s="616"/>
      <c r="N45" s="617"/>
    </row>
    <row r="46" spans="2:16" ht="15" thickBot="1" x14ac:dyDescent="0.35">
      <c r="B46" s="618"/>
      <c r="C46" s="615" t="s">
        <v>568</v>
      </c>
      <c r="D46" s="616"/>
      <c r="E46" s="616"/>
      <c r="F46" s="617"/>
      <c r="G46" s="615" t="s">
        <v>568</v>
      </c>
      <c r="H46" s="616"/>
      <c r="I46" s="616"/>
      <c r="J46" s="617"/>
      <c r="K46" s="615" t="s">
        <v>568</v>
      </c>
      <c r="L46" s="616"/>
      <c r="M46" s="616"/>
      <c r="N46" s="617"/>
    </row>
    <row r="47" spans="2:16" ht="36.6" thickBot="1" x14ac:dyDescent="0.35">
      <c r="B47" s="614"/>
      <c r="C47" s="238" t="s">
        <v>569</v>
      </c>
      <c r="D47" s="238" t="s">
        <v>570</v>
      </c>
      <c r="E47" s="238" t="s">
        <v>571</v>
      </c>
      <c r="F47" s="238" t="s">
        <v>572</v>
      </c>
      <c r="G47" s="238" t="s">
        <v>569</v>
      </c>
      <c r="H47" s="238" t="s">
        <v>570</v>
      </c>
      <c r="I47" s="238" t="s">
        <v>571</v>
      </c>
      <c r="J47" s="238" t="s">
        <v>572</v>
      </c>
      <c r="K47" s="238" t="s">
        <v>569</v>
      </c>
      <c r="L47" s="238" t="s">
        <v>570</v>
      </c>
      <c r="M47" s="238" t="s">
        <v>571</v>
      </c>
      <c r="N47" s="238" t="s">
        <v>572</v>
      </c>
    </row>
    <row r="48" spans="2:16" ht="15" thickBot="1" x14ac:dyDescent="0.35">
      <c r="B48" s="237" t="s">
        <v>531</v>
      </c>
      <c r="C48" s="230">
        <v>25000</v>
      </c>
      <c r="D48" s="230">
        <v>0</v>
      </c>
      <c r="E48" s="230">
        <v>18200</v>
      </c>
      <c r="F48" s="230">
        <f>C48+D48+E48</f>
        <v>43200</v>
      </c>
      <c r="G48" s="230">
        <v>108800</v>
      </c>
      <c r="H48" s="230">
        <v>17143.5</v>
      </c>
      <c r="I48" s="230">
        <v>43082.8</v>
      </c>
      <c r="J48" s="230">
        <f>G48+H48+I48</f>
        <v>169026.3</v>
      </c>
      <c r="K48" s="230">
        <f>C48+G48</f>
        <v>133800</v>
      </c>
      <c r="L48" s="230">
        <f t="shared" ref="L48:M48" si="4">D48+H48</f>
        <v>17143.5</v>
      </c>
      <c r="M48" s="230">
        <f t="shared" si="4"/>
        <v>61282.8</v>
      </c>
      <c r="N48" s="230">
        <f>K48+L48+M48</f>
        <v>212226.3</v>
      </c>
      <c r="O48" s="92"/>
    </row>
    <row r="49" spans="2:15" ht="15" thickBot="1" x14ac:dyDescent="0.35">
      <c r="B49" s="237" t="s">
        <v>532</v>
      </c>
      <c r="C49" s="230">
        <v>0</v>
      </c>
      <c r="D49" s="230">
        <v>0</v>
      </c>
      <c r="E49" s="230">
        <v>0</v>
      </c>
      <c r="F49" s="230">
        <f t="shared" ref="F49:F79" si="5">C49+D49+E49</f>
        <v>0</v>
      </c>
      <c r="G49" s="230">
        <v>600000</v>
      </c>
      <c r="H49" s="230">
        <v>0</v>
      </c>
      <c r="I49" s="230">
        <v>140000</v>
      </c>
      <c r="J49" s="230">
        <f t="shared" ref="J49:J79" si="6">G49+H49+I49</f>
        <v>740000</v>
      </c>
      <c r="K49" s="230">
        <f t="shared" ref="K49:K79" si="7">C49+G49</f>
        <v>600000</v>
      </c>
      <c r="L49" s="230">
        <f t="shared" ref="L49:L79" si="8">D49+H49</f>
        <v>0</v>
      </c>
      <c r="M49" s="230">
        <f t="shared" ref="M49:M79" si="9">E49+I49</f>
        <v>140000</v>
      </c>
      <c r="N49" s="230">
        <f t="shared" ref="N49:N79" si="10">K49+L49+M49</f>
        <v>740000</v>
      </c>
      <c r="O49" s="92"/>
    </row>
    <row r="50" spans="2:15" ht="15" thickBot="1" x14ac:dyDescent="0.35">
      <c r="B50" s="237" t="s">
        <v>533</v>
      </c>
      <c r="C50" s="230">
        <v>0</v>
      </c>
      <c r="D50" s="230">
        <v>0</v>
      </c>
      <c r="E50" s="230">
        <v>0</v>
      </c>
      <c r="F50" s="230">
        <f t="shared" si="5"/>
        <v>0</v>
      </c>
      <c r="G50" s="230">
        <v>57400</v>
      </c>
      <c r="H50" s="230">
        <v>0</v>
      </c>
      <c r="I50" s="230">
        <v>0</v>
      </c>
      <c r="J50" s="230">
        <f t="shared" si="6"/>
        <v>57400</v>
      </c>
      <c r="K50" s="230">
        <f t="shared" si="7"/>
        <v>57400</v>
      </c>
      <c r="L50" s="230">
        <f t="shared" si="8"/>
        <v>0</v>
      </c>
      <c r="M50" s="230">
        <f t="shared" si="9"/>
        <v>0</v>
      </c>
      <c r="N50" s="230">
        <f t="shared" si="10"/>
        <v>57400</v>
      </c>
      <c r="O50" s="92"/>
    </row>
    <row r="51" spans="2:15" ht="15" thickBot="1" x14ac:dyDescent="0.35">
      <c r="B51" s="237" t="s">
        <v>534</v>
      </c>
      <c r="C51" s="230">
        <v>0</v>
      </c>
      <c r="D51" s="230">
        <v>0</v>
      </c>
      <c r="E51" s="230">
        <v>0</v>
      </c>
      <c r="F51" s="230">
        <f t="shared" si="5"/>
        <v>0</v>
      </c>
      <c r="G51" s="230">
        <v>344675</v>
      </c>
      <c r="H51" s="230">
        <v>40550</v>
      </c>
      <c r="I51" s="230">
        <v>20275</v>
      </c>
      <c r="J51" s="230">
        <f t="shared" si="6"/>
        <v>405500</v>
      </c>
      <c r="K51" s="230">
        <f t="shared" si="7"/>
        <v>344675</v>
      </c>
      <c r="L51" s="230">
        <f t="shared" si="8"/>
        <v>40550</v>
      </c>
      <c r="M51" s="230">
        <f t="shared" si="9"/>
        <v>20275</v>
      </c>
      <c r="N51" s="230">
        <f t="shared" si="10"/>
        <v>405500</v>
      </c>
      <c r="O51" s="92"/>
    </row>
    <row r="52" spans="2:15" ht="15" thickBot="1" x14ac:dyDescent="0.35">
      <c r="B52" s="237" t="s">
        <v>535</v>
      </c>
      <c r="C52" s="230">
        <v>31800</v>
      </c>
      <c r="D52" s="230">
        <v>0</v>
      </c>
      <c r="E52" s="230">
        <v>0</v>
      </c>
      <c r="F52" s="230">
        <f t="shared" si="5"/>
        <v>31800</v>
      </c>
      <c r="G52" s="230">
        <v>96300</v>
      </c>
      <c r="H52" s="230">
        <v>0</v>
      </c>
      <c r="I52" s="230">
        <v>0</v>
      </c>
      <c r="J52" s="230">
        <f t="shared" si="6"/>
        <v>96300</v>
      </c>
      <c r="K52" s="230">
        <f t="shared" si="7"/>
        <v>128100</v>
      </c>
      <c r="L52" s="230">
        <f t="shared" si="8"/>
        <v>0</v>
      </c>
      <c r="M52" s="230">
        <f t="shared" si="9"/>
        <v>0</v>
      </c>
      <c r="N52" s="230">
        <f t="shared" si="10"/>
        <v>128100</v>
      </c>
      <c r="O52" s="92"/>
    </row>
    <row r="53" spans="2:15" ht="15" thickBot="1" x14ac:dyDescent="0.35">
      <c r="B53" s="237" t="s">
        <v>536</v>
      </c>
      <c r="C53" s="230">
        <v>0</v>
      </c>
      <c r="D53" s="230">
        <v>0</v>
      </c>
      <c r="E53" s="230">
        <v>0</v>
      </c>
      <c r="F53" s="230">
        <f t="shared" si="5"/>
        <v>0</v>
      </c>
      <c r="G53" s="230">
        <v>10672</v>
      </c>
      <c r="H53" s="230">
        <v>0</v>
      </c>
      <c r="I53" s="230">
        <v>0</v>
      </c>
      <c r="J53" s="230">
        <f t="shared" si="6"/>
        <v>10672</v>
      </c>
      <c r="K53" s="230">
        <f t="shared" si="7"/>
        <v>10672</v>
      </c>
      <c r="L53" s="230">
        <f t="shared" si="8"/>
        <v>0</v>
      </c>
      <c r="M53" s="230">
        <f t="shared" si="9"/>
        <v>0</v>
      </c>
      <c r="N53" s="230">
        <f t="shared" si="10"/>
        <v>10672</v>
      </c>
      <c r="O53" s="92"/>
    </row>
    <row r="54" spans="2:15" ht="15" thickBot="1" x14ac:dyDescent="0.35">
      <c r="B54" s="237" t="s">
        <v>537</v>
      </c>
      <c r="C54" s="230">
        <v>0</v>
      </c>
      <c r="D54" s="230">
        <v>0</v>
      </c>
      <c r="E54" s="230">
        <v>0</v>
      </c>
      <c r="F54" s="230">
        <f t="shared" si="5"/>
        <v>0</v>
      </c>
      <c r="G54" s="230">
        <v>323870</v>
      </c>
      <c r="H54" s="230">
        <v>31695</v>
      </c>
      <c r="I54" s="230">
        <v>18539</v>
      </c>
      <c r="J54" s="230">
        <f t="shared" si="6"/>
        <v>374104</v>
      </c>
      <c r="K54" s="230">
        <f t="shared" si="7"/>
        <v>323870</v>
      </c>
      <c r="L54" s="230">
        <f t="shared" si="8"/>
        <v>31695</v>
      </c>
      <c r="M54" s="230">
        <f t="shared" si="9"/>
        <v>18539</v>
      </c>
      <c r="N54" s="230">
        <f t="shared" si="10"/>
        <v>374104</v>
      </c>
      <c r="O54" s="92"/>
    </row>
    <row r="55" spans="2:15" ht="15" thickBot="1" x14ac:dyDescent="0.35">
      <c r="B55" s="237" t="s">
        <v>538</v>
      </c>
      <c r="C55" s="230">
        <v>0</v>
      </c>
      <c r="D55" s="230">
        <v>0</v>
      </c>
      <c r="E55" s="230">
        <v>0</v>
      </c>
      <c r="F55" s="230">
        <f t="shared" si="5"/>
        <v>0</v>
      </c>
      <c r="G55" s="230">
        <v>53270</v>
      </c>
      <c r="H55" s="230">
        <v>0</v>
      </c>
      <c r="I55" s="230">
        <v>0</v>
      </c>
      <c r="J55" s="230">
        <f t="shared" si="6"/>
        <v>53270</v>
      </c>
      <c r="K55" s="230">
        <f t="shared" si="7"/>
        <v>53270</v>
      </c>
      <c r="L55" s="230">
        <f t="shared" si="8"/>
        <v>0</v>
      </c>
      <c r="M55" s="230">
        <f t="shared" si="9"/>
        <v>0</v>
      </c>
      <c r="N55" s="230">
        <f t="shared" si="10"/>
        <v>53270</v>
      </c>
      <c r="O55" s="92"/>
    </row>
    <row r="56" spans="2:15" ht="15" thickBot="1" x14ac:dyDescent="0.35">
      <c r="B56" s="237" t="s">
        <v>539</v>
      </c>
      <c r="C56" s="230">
        <v>0</v>
      </c>
      <c r="D56" s="230">
        <v>0</v>
      </c>
      <c r="E56" s="230">
        <v>0</v>
      </c>
      <c r="F56" s="230">
        <f t="shared" si="5"/>
        <v>0</v>
      </c>
      <c r="G56" s="230">
        <v>195000</v>
      </c>
      <c r="H56" s="230">
        <v>8000</v>
      </c>
      <c r="I56" s="230">
        <v>0</v>
      </c>
      <c r="J56" s="230">
        <f t="shared" si="6"/>
        <v>203000</v>
      </c>
      <c r="K56" s="230">
        <f t="shared" si="7"/>
        <v>195000</v>
      </c>
      <c r="L56" s="230">
        <f t="shared" si="8"/>
        <v>8000</v>
      </c>
      <c r="M56" s="230">
        <f t="shared" si="9"/>
        <v>0</v>
      </c>
      <c r="N56" s="230">
        <f t="shared" si="10"/>
        <v>203000</v>
      </c>
      <c r="O56" s="92"/>
    </row>
    <row r="57" spans="2:15" ht="15" thickBot="1" x14ac:dyDescent="0.35">
      <c r="B57" s="237" t="s">
        <v>540</v>
      </c>
      <c r="C57" s="230">
        <v>0</v>
      </c>
      <c r="D57" s="230">
        <v>0</v>
      </c>
      <c r="E57" s="230">
        <v>0</v>
      </c>
      <c r="F57" s="230">
        <f t="shared" si="5"/>
        <v>0</v>
      </c>
      <c r="G57" s="230">
        <v>78300</v>
      </c>
      <c r="H57" s="230">
        <v>660</v>
      </c>
      <c r="I57" s="230">
        <v>0</v>
      </c>
      <c r="J57" s="230">
        <f t="shared" si="6"/>
        <v>78960</v>
      </c>
      <c r="K57" s="230">
        <f t="shared" si="7"/>
        <v>78300</v>
      </c>
      <c r="L57" s="230">
        <f t="shared" si="8"/>
        <v>660</v>
      </c>
      <c r="M57" s="230">
        <f t="shared" si="9"/>
        <v>0</v>
      </c>
      <c r="N57" s="230">
        <f t="shared" si="10"/>
        <v>78960</v>
      </c>
      <c r="O57" s="92"/>
    </row>
    <row r="58" spans="2:15" ht="15" thickBot="1" x14ac:dyDescent="0.35">
      <c r="B58" s="237" t="s">
        <v>541</v>
      </c>
      <c r="C58" s="230">
        <v>0</v>
      </c>
      <c r="D58" s="230">
        <v>0</v>
      </c>
      <c r="E58" s="230">
        <v>0</v>
      </c>
      <c r="F58" s="230">
        <f t="shared" si="5"/>
        <v>0</v>
      </c>
      <c r="G58" s="230">
        <v>458000</v>
      </c>
      <c r="H58" s="230">
        <v>0</v>
      </c>
      <c r="I58" s="230">
        <v>0</v>
      </c>
      <c r="J58" s="230">
        <f t="shared" si="6"/>
        <v>458000</v>
      </c>
      <c r="K58" s="230">
        <f t="shared" si="7"/>
        <v>458000</v>
      </c>
      <c r="L58" s="230">
        <f t="shared" si="8"/>
        <v>0</v>
      </c>
      <c r="M58" s="230">
        <f t="shared" si="9"/>
        <v>0</v>
      </c>
      <c r="N58" s="230">
        <f t="shared" si="10"/>
        <v>458000</v>
      </c>
      <c r="O58" s="92"/>
    </row>
    <row r="59" spans="2:15" ht="15" thickBot="1" x14ac:dyDescent="0.35">
      <c r="B59" s="237" t="s">
        <v>542</v>
      </c>
      <c r="C59" s="230">
        <v>0</v>
      </c>
      <c r="D59" s="230">
        <v>0</v>
      </c>
      <c r="E59" s="230">
        <v>0</v>
      </c>
      <c r="F59" s="230">
        <f t="shared" si="5"/>
        <v>0</v>
      </c>
      <c r="G59" s="230">
        <v>12740</v>
      </c>
      <c r="H59" s="230">
        <v>0</v>
      </c>
      <c r="I59" s="230">
        <v>0</v>
      </c>
      <c r="J59" s="230">
        <f t="shared" si="6"/>
        <v>12740</v>
      </c>
      <c r="K59" s="230">
        <f t="shared" si="7"/>
        <v>12740</v>
      </c>
      <c r="L59" s="230">
        <f t="shared" si="8"/>
        <v>0</v>
      </c>
      <c r="M59" s="230">
        <f t="shared" si="9"/>
        <v>0</v>
      </c>
      <c r="N59" s="230">
        <f t="shared" si="10"/>
        <v>12740</v>
      </c>
      <c r="O59" s="92"/>
    </row>
    <row r="60" spans="2:15" ht="15" thickBot="1" x14ac:dyDescent="0.35">
      <c r="B60" s="237" t="s">
        <v>543</v>
      </c>
      <c r="C60" s="230">
        <v>0</v>
      </c>
      <c r="D60" s="230">
        <v>0</v>
      </c>
      <c r="E60" s="230">
        <v>0</v>
      </c>
      <c r="F60" s="230">
        <f t="shared" si="5"/>
        <v>0</v>
      </c>
      <c r="G60" s="230">
        <v>96000</v>
      </c>
      <c r="H60" s="230">
        <v>0</v>
      </c>
      <c r="I60" s="230">
        <v>0</v>
      </c>
      <c r="J60" s="230">
        <f t="shared" si="6"/>
        <v>96000</v>
      </c>
      <c r="K60" s="230">
        <f t="shared" si="7"/>
        <v>96000</v>
      </c>
      <c r="L60" s="230">
        <f t="shared" si="8"/>
        <v>0</v>
      </c>
      <c r="M60" s="230">
        <f t="shared" si="9"/>
        <v>0</v>
      </c>
      <c r="N60" s="230">
        <f t="shared" si="10"/>
        <v>96000</v>
      </c>
      <c r="O60" s="92"/>
    </row>
    <row r="61" spans="2:15" ht="15" thickBot="1" x14ac:dyDescent="0.35">
      <c r="B61" s="237" t="s">
        <v>544</v>
      </c>
      <c r="C61" s="230">
        <v>0</v>
      </c>
      <c r="D61" s="230">
        <v>0</v>
      </c>
      <c r="E61" s="230">
        <v>0</v>
      </c>
      <c r="F61" s="230">
        <f t="shared" si="5"/>
        <v>0</v>
      </c>
      <c r="G61" s="230">
        <v>9700</v>
      </c>
      <c r="H61" s="230">
        <v>110</v>
      </c>
      <c r="I61" s="230">
        <v>810</v>
      </c>
      <c r="J61" s="230">
        <f t="shared" si="6"/>
        <v>10620</v>
      </c>
      <c r="K61" s="230">
        <f t="shared" si="7"/>
        <v>9700</v>
      </c>
      <c r="L61" s="230">
        <f t="shared" si="8"/>
        <v>110</v>
      </c>
      <c r="M61" s="230">
        <f t="shared" si="9"/>
        <v>810</v>
      </c>
      <c r="N61" s="230">
        <f t="shared" si="10"/>
        <v>10620</v>
      </c>
      <c r="O61" s="92"/>
    </row>
    <row r="62" spans="2:15" ht="15" thickBot="1" x14ac:dyDescent="0.35">
      <c r="B62" s="237" t="s">
        <v>545</v>
      </c>
      <c r="C62" s="230">
        <v>181700</v>
      </c>
      <c r="D62" s="230">
        <v>0</v>
      </c>
      <c r="E62" s="230">
        <v>0</v>
      </c>
      <c r="F62" s="230">
        <f t="shared" si="5"/>
        <v>181700</v>
      </c>
      <c r="G62" s="230">
        <v>6300</v>
      </c>
      <c r="H62" s="230">
        <v>0</v>
      </c>
      <c r="I62" s="230">
        <v>0</v>
      </c>
      <c r="J62" s="230">
        <f t="shared" si="6"/>
        <v>6300</v>
      </c>
      <c r="K62" s="230">
        <f t="shared" si="7"/>
        <v>188000</v>
      </c>
      <c r="L62" s="230">
        <f t="shared" si="8"/>
        <v>0</v>
      </c>
      <c r="M62" s="230">
        <f t="shared" si="9"/>
        <v>0</v>
      </c>
      <c r="N62" s="230">
        <f t="shared" si="10"/>
        <v>188000</v>
      </c>
      <c r="O62" s="92"/>
    </row>
    <row r="63" spans="2:15" ht="15" thickBot="1" x14ac:dyDescent="0.35">
      <c r="B63" s="237" t="s">
        <v>546</v>
      </c>
      <c r="C63" s="230">
        <v>9020000</v>
      </c>
      <c r="D63" s="230">
        <v>0</v>
      </c>
      <c r="E63" s="230">
        <v>0</v>
      </c>
      <c r="F63" s="230">
        <f t="shared" si="5"/>
        <v>9020000</v>
      </c>
      <c r="G63" s="230">
        <v>1680000</v>
      </c>
      <c r="H63" s="230">
        <v>190000</v>
      </c>
      <c r="I63" s="230">
        <v>316000</v>
      </c>
      <c r="J63" s="230">
        <f t="shared" si="6"/>
        <v>2186000</v>
      </c>
      <c r="K63" s="230">
        <f t="shared" si="7"/>
        <v>10700000</v>
      </c>
      <c r="L63" s="230">
        <f t="shared" si="8"/>
        <v>190000</v>
      </c>
      <c r="M63" s="230">
        <f t="shared" si="9"/>
        <v>316000</v>
      </c>
      <c r="N63" s="230">
        <f t="shared" si="10"/>
        <v>11206000</v>
      </c>
      <c r="O63" s="92"/>
    </row>
    <row r="64" spans="2:15" ht="15" thickBot="1" x14ac:dyDescent="0.35">
      <c r="B64" s="237" t="s">
        <v>547</v>
      </c>
      <c r="C64" s="230">
        <v>0</v>
      </c>
      <c r="D64" s="230">
        <v>0</v>
      </c>
      <c r="E64" s="230">
        <v>159750</v>
      </c>
      <c r="F64" s="230">
        <f t="shared" si="5"/>
        <v>159750</v>
      </c>
      <c r="G64" s="230">
        <v>1367700</v>
      </c>
      <c r="H64" s="230">
        <v>53772</v>
      </c>
      <c r="I64" s="230">
        <v>264892</v>
      </c>
      <c r="J64" s="230">
        <f t="shared" si="6"/>
        <v>1686364</v>
      </c>
      <c r="K64" s="230">
        <f t="shared" si="7"/>
        <v>1367700</v>
      </c>
      <c r="L64" s="230">
        <f t="shared" si="8"/>
        <v>53772</v>
      </c>
      <c r="M64" s="230">
        <v>370870</v>
      </c>
      <c r="N64" s="230">
        <f t="shared" si="10"/>
        <v>1792342</v>
      </c>
      <c r="O64" s="92"/>
    </row>
    <row r="65" spans="2:15" ht="15" thickBot="1" x14ac:dyDescent="0.35">
      <c r="B65" s="237" t="s">
        <v>548</v>
      </c>
      <c r="C65" s="230">
        <v>0</v>
      </c>
      <c r="D65" s="230">
        <v>0</v>
      </c>
      <c r="E65" s="230">
        <v>0</v>
      </c>
      <c r="F65" s="230">
        <f t="shared" si="5"/>
        <v>0</v>
      </c>
      <c r="G65" s="230">
        <v>12790</v>
      </c>
      <c r="H65" s="230">
        <v>1010</v>
      </c>
      <c r="I65" s="230">
        <v>800</v>
      </c>
      <c r="J65" s="230">
        <f t="shared" si="6"/>
        <v>14600</v>
      </c>
      <c r="K65" s="230">
        <f t="shared" si="7"/>
        <v>12790</v>
      </c>
      <c r="L65" s="230">
        <f t="shared" si="8"/>
        <v>1010</v>
      </c>
      <c r="M65" s="230">
        <f t="shared" si="9"/>
        <v>800</v>
      </c>
      <c r="N65" s="230">
        <f t="shared" si="10"/>
        <v>14600</v>
      </c>
      <c r="O65" s="92"/>
    </row>
    <row r="66" spans="2:15" ht="15" thickBot="1" x14ac:dyDescent="0.35">
      <c r="B66" s="237" t="s">
        <v>549</v>
      </c>
      <c r="C66" s="230">
        <v>0</v>
      </c>
      <c r="D66" s="230">
        <v>0</v>
      </c>
      <c r="E66" s="230">
        <v>0</v>
      </c>
      <c r="F66" s="230">
        <f t="shared" si="5"/>
        <v>0</v>
      </c>
      <c r="G66" s="230">
        <v>1579000</v>
      </c>
      <c r="H66" s="230">
        <v>61900</v>
      </c>
      <c r="I66" s="230">
        <v>9580</v>
      </c>
      <c r="J66" s="230">
        <f t="shared" si="6"/>
        <v>1650480</v>
      </c>
      <c r="K66" s="230">
        <f t="shared" si="7"/>
        <v>1579000</v>
      </c>
      <c r="L66" s="230">
        <f t="shared" si="8"/>
        <v>61900</v>
      </c>
      <c r="M66" s="230">
        <f t="shared" si="9"/>
        <v>9580</v>
      </c>
      <c r="N66" s="230">
        <f t="shared" si="10"/>
        <v>1650480</v>
      </c>
      <c r="O66" s="92"/>
    </row>
    <row r="67" spans="2:15" ht="15" thickBot="1" x14ac:dyDescent="0.35">
      <c r="B67" s="237" t="s">
        <v>550</v>
      </c>
      <c r="C67" s="230">
        <v>73900</v>
      </c>
      <c r="D67" s="230">
        <v>0</v>
      </c>
      <c r="E67" s="230">
        <v>0</v>
      </c>
      <c r="F67" s="230">
        <f t="shared" si="5"/>
        <v>73900</v>
      </c>
      <c r="G67" s="230">
        <v>73870</v>
      </c>
      <c r="H67" s="230">
        <v>0</v>
      </c>
      <c r="I67" s="230">
        <v>0</v>
      </c>
      <c r="J67" s="230">
        <f t="shared" si="6"/>
        <v>73870</v>
      </c>
      <c r="K67" s="230">
        <f t="shared" si="7"/>
        <v>147770</v>
      </c>
      <c r="L67" s="230">
        <f t="shared" si="8"/>
        <v>0</v>
      </c>
      <c r="M67" s="230">
        <f t="shared" si="9"/>
        <v>0</v>
      </c>
      <c r="N67" s="230">
        <f t="shared" si="10"/>
        <v>147770</v>
      </c>
      <c r="O67" s="92"/>
    </row>
    <row r="68" spans="2:15" ht="15" thickBot="1" x14ac:dyDescent="0.35">
      <c r="B68" s="237" t="s">
        <v>551</v>
      </c>
      <c r="C68" s="230">
        <v>0</v>
      </c>
      <c r="D68" s="230">
        <v>0</v>
      </c>
      <c r="E68" s="230">
        <v>0</v>
      </c>
      <c r="F68" s="230">
        <f t="shared" si="5"/>
        <v>0</v>
      </c>
      <c r="G68" s="230">
        <v>263000</v>
      </c>
      <c r="H68" s="230">
        <v>84000</v>
      </c>
      <c r="I68" s="230">
        <v>173500</v>
      </c>
      <c r="J68" s="230">
        <f t="shared" si="6"/>
        <v>520500</v>
      </c>
      <c r="K68" s="230">
        <f t="shared" si="7"/>
        <v>263000</v>
      </c>
      <c r="L68" s="230">
        <f t="shared" si="8"/>
        <v>84000</v>
      </c>
      <c r="M68" s="230">
        <f t="shared" si="9"/>
        <v>173500</v>
      </c>
      <c r="N68" s="230">
        <f t="shared" si="10"/>
        <v>520500</v>
      </c>
      <c r="O68" s="92"/>
    </row>
    <row r="69" spans="2:15" ht="15" thickBot="1" x14ac:dyDescent="0.35">
      <c r="B69" s="237" t="s">
        <v>564</v>
      </c>
      <c r="C69" s="230">
        <v>0</v>
      </c>
      <c r="D69" s="230">
        <v>0</v>
      </c>
      <c r="E69" s="230">
        <v>0</v>
      </c>
      <c r="F69" s="230">
        <f t="shared" si="5"/>
        <v>0</v>
      </c>
      <c r="G69" s="230">
        <v>0</v>
      </c>
      <c r="H69" s="230">
        <v>0</v>
      </c>
      <c r="I69" s="230">
        <v>0</v>
      </c>
      <c r="J69" s="230">
        <f t="shared" si="6"/>
        <v>0</v>
      </c>
      <c r="K69" s="230">
        <f t="shared" si="7"/>
        <v>0</v>
      </c>
      <c r="L69" s="230">
        <f t="shared" si="8"/>
        <v>0</v>
      </c>
      <c r="M69" s="230">
        <f t="shared" si="9"/>
        <v>0</v>
      </c>
      <c r="N69" s="230">
        <f t="shared" si="10"/>
        <v>0</v>
      </c>
      <c r="O69" s="92"/>
    </row>
    <row r="70" spans="2:15" ht="15" thickBot="1" x14ac:dyDescent="0.35">
      <c r="B70" s="237" t="s">
        <v>552</v>
      </c>
      <c r="C70" s="230">
        <v>0</v>
      </c>
      <c r="D70" s="230">
        <v>0</v>
      </c>
      <c r="E70" s="230">
        <v>0</v>
      </c>
      <c r="F70" s="230">
        <f t="shared" si="5"/>
        <v>0</v>
      </c>
      <c r="G70" s="230">
        <v>83088</v>
      </c>
      <c r="H70" s="230">
        <v>0</v>
      </c>
      <c r="I70" s="230">
        <v>0</v>
      </c>
      <c r="J70" s="230">
        <f t="shared" si="6"/>
        <v>83088</v>
      </c>
      <c r="K70" s="230">
        <f t="shared" si="7"/>
        <v>83088</v>
      </c>
      <c r="L70" s="230">
        <f t="shared" si="8"/>
        <v>0</v>
      </c>
      <c r="M70" s="230">
        <f t="shared" si="9"/>
        <v>0</v>
      </c>
      <c r="N70" s="230">
        <f t="shared" si="10"/>
        <v>83088</v>
      </c>
      <c r="O70" s="92"/>
    </row>
    <row r="71" spans="2:15" ht="15" thickBot="1" x14ac:dyDescent="0.35">
      <c r="B71" s="237" t="s">
        <v>553</v>
      </c>
      <c r="C71" s="230">
        <v>1786400</v>
      </c>
      <c r="D71" s="230">
        <v>0</v>
      </c>
      <c r="E71" s="230">
        <v>0</v>
      </c>
      <c r="F71" s="230">
        <f t="shared" si="5"/>
        <v>1786400</v>
      </c>
      <c r="G71" s="230">
        <v>267600</v>
      </c>
      <c r="H71" s="230">
        <v>0</v>
      </c>
      <c r="I71" s="230">
        <v>0</v>
      </c>
      <c r="J71" s="230">
        <f t="shared" si="6"/>
        <v>267600</v>
      </c>
      <c r="K71" s="230">
        <f t="shared" si="7"/>
        <v>2054000</v>
      </c>
      <c r="L71" s="230">
        <f t="shared" si="8"/>
        <v>0</v>
      </c>
      <c r="M71" s="230">
        <f t="shared" si="9"/>
        <v>0</v>
      </c>
      <c r="N71" s="230">
        <f t="shared" si="10"/>
        <v>2054000</v>
      </c>
      <c r="O71" s="92"/>
    </row>
    <row r="72" spans="2:15" ht="15" thickBot="1" x14ac:dyDescent="0.35">
      <c r="B72" s="237" t="s">
        <v>554</v>
      </c>
      <c r="C72" s="230">
        <v>0</v>
      </c>
      <c r="D72" s="230">
        <v>1500000</v>
      </c>
      <c r="E72" s="230">
        <v>0</v>
      </c>
      <c r="F72" s="230">
        <f t="shared" si="5"/>
        <v>1500000</v>
      </c>
      <c r="G72" s="230">
        <v>640800</v>
      </c>
      <c r="H72" s="230">
        <v>97972</v>
      </c>
      <c r="I72" s="230">
        <v>68915.899999999994</v>
      </c>
      <c r="J72" s="230">
        <f t="shared" si="6"/>
        <v>807687.9</v>
      </c>
      <c r="K72" s="230">
        <f t="shared" si="7"/>
        <v>640800</v>
      </c>
      <c r="L72" s="230">
        <f t="shared" si="8"/>
        <v>1597972</v>
      </c>
      <c r="M72" s="230">
        <f t="shared" si="9"/>
        <v>68915.899999999994</v>
      </c>
      <c r="N72" s="230">
        <f t="shared" si="10"/>
        <v>2307687.9</v>
      </c>
      <c r="O72" s="92"/>
    </row>
    <row r="73" spans="2:15" ht="15" thickBot="1" x14ac:dyDescent="0.35">
      <c r="B73" s="237" t="s">
        <v>555</v>
      </c>
      <c r="C73" s="230">
        <v>0</v>
      </c>
      <c r="D73" s="230">
        <v>0</v>
      </c>
      <c r="E73" s="230">
        <v>0</v>
      </c>
      <c r="F73" s="230">
        <f t="shared" si="5"/>
        <v>0</v>
      </c>
      <c r="G73" s="230">
        <v>98000</v>
      </c>
      <c r="H73" s="230">
        <v>0</v>
      </c>
      <c r="I73" s="230">
        <v>0</v>
      </c>
      <c r="J73" s="230">
        <f t="shared" si="6"/>
        <v>98000</v>
      </c>
      <c r="K73" s="230">
        <f t="shared" si="7"/>
        <v>98000</v>
      </c>
      <c r="L73" s="230">
        <f t="shared" si="8"/>
        <v>0</v>
      </c>
      <c r="M73" s="230">
        <f t="shared" si="9"/>
        <v>0</v>
      </c>
      <c r="N73" s="230">
        <f t="shared" si="10"/>
        <v>98000</v>
      </c>
      <c r="O73" s="92"/>
    </row>
    <row r="74" spans="2:15" ht="15" thickBot="1" x14ac:dyDescent="0.35">
      <c r="B74" s="237" t="s">
        <v>556</v>
      </c>
      <c r="C74" s="230">
        <v>0</v>
      </c>
      <c r="D74" s="230">
        <v>0</v>
      </c>
      <c r="E74" s="230">
        <v>0</v>
      </c>
      <c r="F74" s="230">
        <f t="shared" si="5"/>
        <v>0</v>
      </c>
      <c r="G74" s="230">
        <v>1521900</v>
      </c>
      <c r="H74" s="230">
        <v>71500</v>
      </c>
      <c r="I74" s="230">
        <v>59600</v>
      </c>
      <c r="J74" s="230">
        <f t="shared" si="6"/>
        <v>1653000</v>
      </c>
      <c r="K74" s="230">
        <f t="shared" si="7"/>
        <v>1521900</v>
      </c>
      <c r="L74" s="230">
        <f t="shared" si="8"/>
        <v>71500</v>
      </c>
      <c r="M74" s="230">
        <f t="shared" si="9"/>
        <v>59600</v>
      </c>
      <c r="N74" s="230">
        <f t="shared" si="10"/>
        <v>1653000</v>
      </c>
      <c r="O74" s="92"/>
    </row>
    <row r="75" spans="2:15" ht="15" thickBot="1" x14ac:dyDescent="0.35">
      <c r="B75" s="237" t="s">
        <v>557</v>
      </c>
      <c r="C75" s="230">
        <v>0</v>
      </c>
      <c r="D75" s="230">
        <v>0</v>
      </c>
      <c r="E75" s="230">
        <v>0</v>
      </c>
      <c r="F75" s="230">
        <f t="shared" si="5"/>
        <v>0</v>
      </c>
      <c r="G75" s="230">
        <v>643300</v>
      </c>
      <c r="H75" s="230">
        <v>7727</v>
      </c>
      <c r="I75" s="230">
        <v>36673</v>
      </c>
      <c r="J75" s="230">
        <f t="shared" si="6"/>
        <v>687700</v>
      </c>
      <c r="K75" s="230">
        <f t="shared" si="7"/>
        <v>643300</v>
      </c>
      <c r="L75" s="230">
        <f t="shared" si="8"/>
        <v>7727</v>
      </c>
      <c r="M75" s="230">
        <f t="shared" si="9"/>
        <v>36673</v>
      </c>
      <c r="N75" s="230">
        <f t="shared" si="10"/>
        <v>687700</v>
      </c>
      <c r="O75" s="92"/>
    </row>
    <row r="76" spans="2:15" ht="15" thickBot="1" x14ac:dyDescent="0.35">
      <c r="B76" s="237" t="s">
        <v>558</v>
      </c>
      <c r="C76" s="230">
        <v>0</v>
      </c>
      <c r="D76" s="230">
        <v>0</v>
      </c>
      <c r="E76" s="230">
        <v>0</v>
      </c>
      <c r="F76" s="230">
        <f t="shared" si="5"/>
        <v>0</v>
      </c>
      <c r="G76" s="230">
        <v>1057400</v>
      </c>
      <c r="H76" s="230">
        <v>14897</v>
      </c>
      <c r="I76" s="230">
        <v>22325</v>
      </c>
      <c r="J76" s="230">
        <f t="shared" si="6"/>
        <v>1094622</v>
      </c>
      <c r="K76" s="230">
        <f t="shared" si="7"/>
        <v>1057400</v>
      </c>
      <c r="L76" s="230">
        <f t="shared" si="8"/>
        <v>14897</v>
      </c>
      <c r="M76" s="230">
        <f t="shared" si="9"/>
        <v>22325</v>
      </c>
      <c r="N76" s="230">
        <f t="shared" si="10"/>
        <v>1094622</v>
      </c>
      <c r="O76" s="92"/>
    </row>
    <row r="77" spans="2:15" ht="15" thickBot="1" x14ac:dyDescent="0.35">
      <c r="B77" s="237" t="s">
        <v>559</v>
      </c>
      <c r="C77" s="230">
        <v>0</v>
      </c>
      <c r="D77" s="230">
        <v>0</v>
      </c>
      <c r="E77" s="230">
        <v>0</v>
      </c>
      <c r="F77" s="230">
        <f t="shared" si="5"/>
        <v>0</v>
      </c>
      <c r="G77" s="230">
        <v>2357120</v>
      </c>
      <c r="H77" s="230">
        <v>103360</v>
      </c>
      <c r="I77" s="230">
        <v>489610</v>
      </c>
      <c r="J77" s="230">
        <f t="shared" si="6"/>
        <v>2950090</v>
      </c>
      <c r="K77" s="230">
        <f t="shared" si="7"/>
        <v>2357120</v>
      </c>
      <c r="L77" s="230">
        <f t="shared" si="8"/>
        <v>103360</v>
      </c>
      <c r="M77" s="230">
        <f t="shared" si="9"/>
        <v>489610</v>
      </c>
      <c r="N77" s="230">
        <f t="shared" si="10"/>
        <v>2950090</v>
      </c>
      <c r="O77" s="92"/>
    </row>
    <row r="78" spans="2:15" ht="15" thickBot="1" x14ac:dyDescent="0.35">
      <c r="B78" s="237" t="s">
        <v>560</v>
      </c>
      <c r="C78" s="230">
        <v>0</v>
      </c>
      <c r="D78" s="230">
        <v>0</v>
      </c>
      <c r="E78" s="230">
        <v>0</v>
      </c>
      <c r="F78" s="230">
        <f t="shared" si="5"/>
        <v>0</v>
      </c>
      <c r="G78" s="230">
        <v>9900</v>
      </c>
      <c r="H78" s="230">
        <v>45</v>
      </c>
      <c r="I78" s="230">
        <v>0</v>
      </c>
      <c r="J78" s="230">
        <f t="shared" si="6"/>
        <v>9945</v>
      </c>
      <c r="K78" s="230">
        <f t="shared" si="7"/>
        <v>9900</v>
      </c>
      <c r="L78" s="230">
        <f t="shared" si="8"/>
        <v>45</v>
      </c>
      <c r="M78" s="230">
        <f t="shared" si="9"/>
        <v>0</v>
      </c>
      <c r="N78" s="230">
        <f t="shared" si="10"/>
        <v>9945</v>
      </c>
      <c r="O78" s="92"/>
    </row>
    <row r="79" spans="2:15" ht="15" thickBot="1" x14ac:dyDescent="0.35">
      <c r="B79" s="237" t="s">
        <v>561</v>
      </c>
      <c r="C79" s="230">
        <v>0</v>
      </c>
      <c r="D79" s="230">
        <v>0</v>
      </c>
      <c r="E79" s="230">
        <v>0</v>
      </c>
      <c r="F79" s="230">
        <f t="shared" si="5"/>
        <v>0</v>
      </c>
      <c r="G79" s="230">
        <v>1339400</v>
      </c>
      <c r="H79" s="230">
        <v>36810</v>
      </c>
      <c r="I79" s="230">
        <v>13100</v>
      </c>
      <c r="J79" s="230">
        <f t="shared" si="6"/>
        <v>1389310</v>
      </c>
      <c r="K79" s="230">
        <f t="shared" si="7"/>
        <v>1339400</v>
      </c>
      <c r="L79" s="230">
        <f t="shared" si="8"/>
        <v>36810</v>
      </c>
      <c r="M79" s="230">
        <f t="shared" si="9"/>
        <v>13100</v>
      </c>
      <c r="N79" s="230">
        <f t="shared" si="10"/>
        <v>1389310</v>
      </c>
      <c r="O79" s="92"/>
    </row>
    <row r="80" spans="2:15" ht="15" thickBot="1" x14ac:dyDescent="0.35">
      <c r="B80" s="233" t="s">
        <v>17</v>
      </c>
      <c r="C80" s="234">
        <f t="shared" ref="C80:N80" si="11">SUM(C48:C79)</f>
        <v>11118800</v>
      </c>
      <c r="D80" s="234">
        <f t="shared" si="11"/>
        <v>1500000</v>
      </c>
      <c r="E80" s="234">
        <f t="shared" si="11"/>
        <v>177950</v>
      </c>
      <c r="F80" s="234">
        <f t="shared" si="11"/>
        <v>12796750</v>
      </c>
      <c r="G80" s="234">
        <f t="shared" si="11"/>
        <v>15445895</v>
      </c>
      <c r="H80" s="234">
        <f t="shared" si="11"/>
        <v>821151.5</v>
      </c>
      <c r="I80" s="234">
        <f t="shared" si="11"/>
        <v>1677702.7</v>
      </c>
      <c r="J80" s="234">
        <f t="shared" si="11"/>
        <v>17944749.200000003</v>
      </c>
      <c r="K80" s="234">
        <f t="shared" si="11"/>
        <v>26564695</v>
      </c>
      <c r="L80" s="234">
        <f t="shared" si="11"/>
        <v>2321151.5</v>
      </c>
      <c r="M80" s="234">
        <f t="shared" si="11"/>
        <v>1801880.7</v>
      </c>
      <c r="N80" s="250">
        <f t="shared" si="11"/>
        <v>30687727.199999999</v>
      </c>
    </row>
    <row r="83" spans="2:14" ht="16.2" x14ac:dyDescent="0.3">
      <c r="B83" s="28" t="s">
        <v>575</v>
      </c>
    </row>
    <row r="84" spans="2:14" ht="15" thickBot="1" x14ac:dyDescent="0.35"/>
    <row r="85" spans="2:14" ht="15" thickBot="1" x14ac:dyDescent="0.35">
      <c r="B85" s="513" t="s">
        <v>0</v>
      </c>
      <c r="C85" s="615" t="s">
        <v>578</v>
      </c>
      <c r="D85" s="616"/>
      <c r="E85" s="616"/>
      <c r="F85" s="617"/>
    </row>
    <row r="86" spans="2:14" ht="24.6" thickBot="1" x14ac:dyDescent="0.35">
      <c r="B86" s="614"/>
      <c r="C86" s="238" t="s">
        <v>111</v>
      </c>
      <c r="D86" s="238" t="s">
        <v>576</v>
      </c>
      <c r="E86" s="238" t="s">
        <v>577</v>
      </c>
      <c r="F86" s="238" t="s">
        <v>17</v>
      </c>
    </row>
    <row r="87" spans="2:14" ht="15" thickBot="1" x14ac:dyDescent="0.35">
      <c r="B87" s="237" t="s">
        <v>531</v>
      </c>
      <c r="C87" s="242">
        <v>1154200</v>
      </c>
      <c r="D87" s="242">
        <v>154291.5</v>
      </c>
      <c r="E87" s="242">
        <v>515144.8</v>
      </c>
      <c r="F87" s="242">
        <f>C87+D87+E87</f>
        <v>1823636.3</v>
      </c>
      <c r="G87" s="189"/>
      <c r="H87" s="444"/>
      <c r="I87" s="189"/>
      <c r="J87" s="444"/>
      <c r="K87" s="444"/>
      <c r="L87" s="444"/>
      <c r="M87" s="444"/>
      <c r="N87" s="444"/>
    </row>
    <row r="88" spans="2:14" ht="15" thickBot="1" x14ac:dyDescent="0.35">
      <c r="B88" s="237" t="s">
        <v>532</v>
      </c>
      <c r="C88" s="242">
        <v>5340000</v>
      </c>
      <c r="D88" s="242">
        <v>0</v>
      </c>
      <c r="E88" s="242">
        <v>1264000</v>
      </c>
      <c r="F88" s="242">
        <f t="shared" ref="F88:F118" si="12">C88+D88+E88</f>
        <v>6604000</v>
      </c>
      <c r="G88" s="189"/>
      <c r="H88" s="444"/>
      <c r="I88" s="189"/>
      <c r="J88" s="444"/>
      <c r="K88" s="444"/>
      <c r="L88" s="444"/>
      <c r="M88" s="444"/>
      <c r="N88" s="444"/>
    </row>
    <row r="89" spans="2:14" ht="15" thickBot="1" x14ac:dyDescent="0.35">
      <c r="B89" s="237" t="s">
        <v>533</v>
      </c>
      <c r="C89" s="242">
        <v>631400</v>
      </c>
      <c r="D89" s="242">
        <v>0</v>
      </c>
      <c r="E89" s="242">
        <v>0</v>
      </c>
      <c r="F89" s="242">
        <f t="shared" si="12"/>
        <v>631400</v>
      </c>
      <c r="G89" s="189"/>
      <c r="H89" s="444"/>
      <c r="I89" s="189"/>
      <c r="J89" s="444"/>
      <c r="K89" s="444"/>
      <c r="L89" s="444"/>
      <c r="M89" s="444"/>
      <c r="N89" s="444"/>
    </row>
    <row r="90" spans="2:14" ht="15" thickBot="1" x14ac:dyDescent="0.35">
      <c r="B90" s="237" t="s">
        <v>534</v>
      </c>
      <c r="C90" s="242">
        <v>4136100</v>
      </c>
      <c r="D90" s="242">
        <v>486600</v>
      </c>
      <c r="E90" s="242">
        <v>243300</v>
      </c>
      <c r="F90" s="242">
        <f t="shared" si="12"/>
        <v>4866000</v>
      </c>
      <c r="G90" s="189"/>
      <c r="H90" s="444"/>
      <c r="I90" s="189"/>
      <c r="J90" s="444"/>
      <c r="K90" s="444"/>
      <c r="L90" s="444"/>
      <c r="M90" s="444"/>
      <c r="N90" s="444"/>
    </row>
    <row r="91" spans="2:14" ht="15" thickBot="1" x14ac:dyDescent="0.35">
      <c r="B91" s="237" t="s">
        <v>535</v>
      </c>
      <c r="C91" s="242">
        <v>765870</v>
      </c>
      <c r="D91" s="242">
        <v>0</v>
      </c>
      <c r="E91" s="242">
        <v>0</v>
      </c>
      <c r="F91" s="242">
        <f t="shared" si="12"/>
        <v>765870</v>
      </c>
      <c r="G91" s="189"/>
      <c r="H91" s="444"/>
      <c r="I91" s="189"/>
      <c r="J91" s="444"/>
      <c r="K91" s="444"/>
      <c r="L91" s="444"/>
      <c r="M91" s="444"/>
      <c r="N91" s="444"/>
    </row>
    <row r="92" spans="2:14" ht="15" thickBot="1" x14ac:dyDescent="0.35">
      <c r="B92" s="237" t="s">
        <v>536</v>
      </c>
      <c r="C92" s="242">
        <v>61897.599999999999</v>
      </c>
      <c r="D92" s="242">
        <v>0</v>
      </c>
      <c r="E92" s="242">
        <v>0</v>
      </c>
      <c r="F92" s="242">
        <f t="shared" si="12"/>
        <v>61897.599999999999</v>
      </c>
      <c r="G92" s="189"/>
      <c r="H92" s="444"/>
      <c r="I92" s="189"/>
      <c r="J92" s="444"/>
      <c r="K92" s="444"/>
      <c r="L92" s="444"/>
      <c r="M92" s="444"/>
      <c r="N92" s="444"/>
    </row>
    <row r="93" spans="2:14" ht="15" thickBot="1" x14ac:dyDescent="0.35">
      <c r="B93" s="237" t="s">
        <v>537</v>
      </c>
      <c r="C93" s="242">
        <v>4948733.5999999996</v>
      </c>
      <c r="D93" s="242">
        <v>484299.6</v>
      </c>
      <c r="E93" s="242">
        <v>283275.92</v>
      </c>
      <c r="F93" s="242">
        <f t="shared" si="12"/>
        <v>5716309.1199999992</v>
      </c>
      <c r="G93" s="189"/>
      <c r="H93" s="444"/>
      <c r="I93" s="189"/>
      <c r="J93" s="444"/>
      <c r="K93" s="444"/>
      <c r="L93" s="444"/>
      <c r="M93" s="444"/>
      <c r="N93" s="444"/>
    </row>
    <row r="94" spans="2:14" ht="15" thickBot="1" x14ac:dyDescent="0.35">
      <c r="B94" s="237" t="s">
        <v>538</v>
      </c>
      <c r="C94" s="242">
        <v>282331</v>
      </c>
      <c r="D94" s="242">
        <v>0</v>
      </c>
      <c r="E94" s="242">
        <v>0</v>
      </c>
      <c r="F94" s="242">
        <f t="shared" si="12"/>
        <v>282331</v>
      </c>
      <c r="G94" s="189"/>
      <c r="H94" s="444"/>
      <c r="I94" s="189"/>
      <c r="J94" s="444"/>
      <c r="K94" s="444"/>
      <c r="L94" s="444"/>
      <c r="M94" s="444"/>
      <c r="N94" s="444"/>
    </row>
    <row r="95" spans="2:14" ht="15" thickBot="1" x14ac:dyDescent="0.35">
      <c r="B95" s="237" t="s">
        <v>539</v>
      </c>
      <c r="C95" s="242">
        <v>1950000</v>
      </c>
      <c r="D95" s="242">
        <v>80000</v>
      </c>
      <c r="E95" s="242">
        <v>0</v>
      </c>
      <c r="F95" s="242">
        <f t="shared" si="12"/>
        <v>2030000</v>
      </c>
      <c r="G95" s="189"/>
      <c r="H95" s="444"/>
      <c r="I95" s="189"/>
      <c r="J95" s="444"/>
      <c r="K95" s="444"/>
      <c r="L95" s="444"/>
      <c r="M95" s="444"/>
      <c r="N95" s="444"/>
    </row>
    <row r="96" spans="2:14" ht="15" thickBot="1" x14ac:dyDescent="0.35">
      <c r="B96" s="237" t="s">
        <v>540</v>
      </c>
      <c r="C96" s="242">
        <v>866781</v>
      </c>
      <c r="D96" s="242">
        <v>7306.2</v>
      </c>
      <c r="E96" s="242">
        <v>0</v>
      </c>
      <c r="F96" s="242">
        <f t="shared" si="12"/>
        <v>874087.2</v>
      </c>
      <c r="G96" s="189"/>
      <c r="H96" s="444"/>
      <c r="I96" s="189"/>
      <c r="J96" s="444"/>
      <c r="K96" s="444"/>
      <c r="L96" s="444"/>
      <c r="M96" s="444"/>
      <c r="N96" s="444"/>
    </row>
    <row r="97" spans="2:14" ht="15" thickBot="1" x14ac:dyDescent="0.35">
      <c r="B97" s="237" t="s">
        <v>541</v>
      </c>
      <c r="C97" s="242">
        <v>4580000</v>
      </c>
      <c r="D97" s="242">
        <v>0</v>
      </c>
      <c r="E97" s="242">
        <v>0</v>
      </c>
      <c r="F97" s="242">
        <f t="shared" si="12"/>
        <v>4580000</v>
      </c>
      <c r="G97" s="189"/>
      <c r="H97" s="444"/>
      <c r="I97" s="189"/>
      <c r="J97" s="444"/>
      <c r="K97" s="444"/>
      <c r="L97" s="444"/>
      <c r="M97" s="444"/>
      <c r="N97" s="444"/>
    </row>
    <row r="98" spans="2:14" ht="15" thickBot="1" x14ac:dyDescent="0.35">
      <c r="B98" s="237" t="s">
        <v>542</v>
      </c>
      <c r="C98" s="242">
        <v>121030</v>
      </c>
      <c r="D98" s="242">
        <v>0</v>
      </c>
      <c r="E98" s="242">
        <v>0</v>
      </c>
      <c r="F98" s="242">
        <f t="shared" si="12"/>
        <v>121030</v>
      </c>
      <c r="G98" s="189"/>
      <c r="H98" s="444"/>
      <c r="I98" s="189"/>
      <c r="J98" s="444"/>
      <c r="K98" s="444"/>
      <c r="L98" s="444"/>
      <c r="M98" s="444"/>
      <c r="N98" s="444"/>
    </row>
    <row r="99" spans="2:14" ht="15" thickBot="1" x14ac:dyDescent="0.35">
      <c r="B99" s="237" t="s">
        <v>543</v>
      </c>
      <c r="C99" s="242">
        <v>864000</v>
      </c>
      <c r="D99" s="242">
        <v>0</v>
      </c>
      <c r="E99" s="242">
        <v>0</v>
      </c>
      <c r="F99" s="242">
        <f t="shared" si="12"/>
        <v>864000</v>
      </c>
      <c r="G99" s="189"/>
      <c r="H99" s="444"/>
      <c r="I99" s="189"/>
      <c r="J99" s="444"/>
      <c r="K99" s="444"/>
      <c r="L99" s="444"/>
      <c r="M99" s="444"/>
      <c r="N99" s="444"/>
    </row>
    <row r="100" spans="2:14" ht="15" thickBot="1" x14ac:dyDescent="0.35">
      <c r="B100" s="237" t="s">
        <v>544</v>
      </c>
      <c r="C100" s="242">
        <v>73720</v>
      </c>
      <c r="D100" s="242">
        <v>836</v>
      </c>
      <c r="E100" s="242">
        <v>6156</v>
      </c>
      <c r="F100" s="242">
        <f t="shared" si="12"/>
        <v>80712</v>
      </c>
      <c r="G100" s="189"/>
      <c r="H100" s="444"/>
      <c r="I100" s="189"/>
      <c r="J100" s="444"/>
      <c r="K100" s="444"/>
      <c r="L100" s="444"/>
      <c r="M100" s="444"/>
      <c r="N100" s="444"/>
    </row>
    <row r="101" spans="2:14" ht="15" thickBot="1" x14ac:dyDescent="0.35">
      <c r="B101" s="237" t="s">
        <v>545</v>
      </c>
      <c r="C101" s="242">
        <v>1627510</v>
      </c>
      <c r="D101" s="242">
        <v>0</v>
      </c>
      <c r="E101" s="242">
        <v>0</v>
      </c>
      <c r="F101" s="242">
        <f t="shared" si="12"/>
        <v>1627510</v>
      </c>
      <c r="G101" s="189"/>
      <c r="H101" s="444"/>
      <c r="I101" s="189"/>
      <c r="J101" s="444"/>
      <c r="K101" s="444"/>
      <c r="L101" s="444"/>
      <c r="M101" s="444"/>
      <c r="N101" s="444"/>
    </row>
    <row r="102" spans="2:14" ht="15" thickBot="1" x14ac:dyDescent="0.35">
      <c r="B102" s="237" t="s">
        <v>546</v>
      </c>
      <c r="C102" s="242">
        <v>91542000</v>
      </c>
      <c r="D102" s="242">
        <v>2090000</v>
      </c>
      <c r="E102" s="242">
        <v>3476000</v>
      </c>
      <c r="F102" s="242">
        <f t="shared" si="12"/>
        <v>97108000</v>
      </c>
      <c r="G102" s="189"/>
      <c r="H102" s="444"/>
      <c r="I102" s="189"/>
      <c r="J102" s="444"/>
      <c r="K102" s="444"/>
      <c r="L102" s="444"/>
      <c r="M102" s="444"/>
      <c r="N102" s="444"/>
    </row>
    <row r="103" spans="2:14" ht="15" thickBot="1" x14ac:dyDescent="0.35">
      <c r="B103" s="237" t="s">
        <v>547</v>
      </c>
      <c r="C103" s="242">
        <v>13540230</v>
      </c>
      <c r="D103" s="242">
        <v>532342.80000000005</v>
      </c>
      <c r="E103" s="242">
        <v>3607713</v>
      </c>
      <c r="F103" s="242">
        <f t="shared" si="12"/>
        <v>17680285.800000001</v>
      </c>
      <c r="G103" s="189"/>
      <c r="H103" s="444"/>
      <c r="I103" s="189"/>
      <c r="J103" s="444"/>
      <c r="K103" s="444"/>
      <c r="L103" s="444"/>
      <c r="M103" s="444"/>
      <c r="N103" s="444"/>
    </row>
    <row r="104" spans="2:14" ht="15" thickBot="1" x14ac:dyDescent="0.35">
      <c r="B104" s="237" t="s">
        <v>548</v>
      </c>
      <c r="C104" s="242">
        <v>294170</v>
      </c>
      <c r="D104" s="242">
        <v>24230</v>
      </c>
      <c r="E104" s="242">
        <v>18600</v>
      </c>
      <c r="F104" s="242">
        <f t="shared" si="12"/>
        <v>337000</v>
      </c>
      <c r="G104" s="189"/>
      <c r="H104" s="444"/>
      <c r="I104" s="189"/>
      <c r="J104" s="444"/>
      <c r="K104" s="444"/>
      <c r="L104" s="444"/>
      <c r="M104" s="444"/>
      <c r="N104" s="444"/>
    </row>
    <row r="105" spans="2:14" ht="15" thickBot="1" x14ac:dyDescent="0.35">
      <c r="B105" s="237" t="s">
        <v>549</v>
      </c>
      <c r="C105" s="242">
        <v>12632000</v>
      </c>
      <c r="D105" s="242">
        <v>495200</v>
      </c>
      <c r="E105" s="242">
        <v>76640</v>
      </c>
      <c r="F105" s="242">
        <f t="shared" si="12"/>
        <v>13203840</v>
      </c>
      <c r="G105" s="189"/>
      <c r="H105" s="444"/>
      <c r="I105" s="189"/>
      <c r="J105" s="444"/>
      <c r="K105" s="444"/>
      <c r="L105" s="444"/>
      <c r="M105" s="444"/>
      <c r="N105" s="444"/>
    </row>
    <row r="106" spans="2:14" ht="15" thickBot="1" x14ac:dyDescent="0.35">
      <c r="B106" s="237" t="s">
        <v>550</v>
      </c>
      <c r="C106" s="242">
        <v>603617.5</v>
      </c>
      <c r="D106" s="242">
        <v>0</v>
      </c>
      <c r="E106" s="242">
        <v>0</v>
      </c>
      <c r="F106" s="242">
        <f t="shared" si="12"/>
        <v>603617.5</v>
      </c>
      <c r="G106" s="189"/>
      <c r="H106" s="444"/>
      <c r="I106" s="189"/>
      <c r="J106" s="444"/>
      <c r="K106" s="444"/>
      <c r="L106" s="444"/>
      <c r="M106" s="444"/>
      <c r="N106" s="444"/>
    </row>
    <row r="107" spans="2:14" ht="15" thickBot="1" x14ac:dyDescent="0.35">
      <c r="B107" s="237" t="s">
        <v>551</v>
      </c>
      <c r="C107" s="242">
        <v>3682000</v>
      </c>
      <c r="D107" s="242">
        <v>1176000</v>
      </c>
      <c r="E107" s="242">
        <v>2429000</v>
      </c>
      <c r="F107" s="242">
        <f t="shared" si="12"/>
        <v>7287000</v>
      </c>
      <c r="G107" s="189"/>
      <c r="H107" s="444"/>
      <c r="I107" s="189"/>
      <c r="J107" s="444"/>
      <c r="K107" s="444"/>
      <c r="L107" s="444"/>
      <c r="M107" s="444"/>
      <c r="N107" s="444"/>
    </row>
    <row r="108" spans="2:14" ht="15" thickBot="1" x14ac:dyDescent="0.35">
      <c r="B108" s="237" t="s">
        <v>564</v>
      </c>
      <c r="C108" s="242">
        <v>0</v>
      </c>
      <c r="D108" s="242">
        <v>0</v>
      </c>
      <c r="E108" s="242">
        <v>0</v>
      </c>
      <c r="F108" s="242">
        <f t="shared" si="12"/>
        <v>0</v>
      </c>
      <c r="G108" s="189"/>
      <c r="H108" s="444"/>
      <c r="I108" s="189"/>
      <c r="J108" s="444"/>
      <c r="K108" s="444"/>
      <c r="L108" s="444"/>
      <c r="M108" s="444"/>
      <c r="N108" s="444"/>
    </row>
    <row r="109" spans="2:14" ht="15" thickBot="1" x14ac:dyDescent="0.35">
      <c r="B109" s="237" t="s">
        <v>552</v>
      </c>
      <c r="C109" s="242">
        <v>830880</v>
      </c>
      <c r="D109" s="242">
        <v>0</v>
      </c>
      <c r="E109" s="242">
        <v>0</v>
      </c>
      <c r="F109" s="242">
        <f t="shared" si="12"/>
        <v>830880</v>
      </c>
      <c r="G109" s="189"/>
      <c r="H109" s="444"/>
      <c r="I109" s="189"/>
      <c r="J109" s="444"/>
      <c r="K109" s="444"/>
      <c r="L109" s="444"/>
      <c r="M109" s="444"/>
      <c r="N109" s="444"/>
    </row>
    <row r="110" spans="2:14" ht="15" thickBot="1" x14ac:dyDescent="0.35">
      <c r="B110" s="237" t="s">
        <v>553</v>
      </c>
      <c r="C110" s="242">
        <v>17413440</v>
      </c>
      <c r="D110" s="242">
        <v>0</v>
      </c>
      <c r="E110" s="242">
        <v>0</v>
      </c>
      <c r="F110" s="242">
        <f t="shared" si="12"/>
        <v>17413440</v>
      </c>
      <c r="G110" s="189"/>
      <c r="H110" s="444"/>
      <c r="I110" s="189"/>
      <c r="J110" s="444"/>
      <c r="K110" s="444"/>
      <c r="L110" s="444"/>
      <c r="M110" s="444"/>
      <c r="N110" s="444"/>
    </row>
    <row r="111" spans="2:14" ht="15" thickBot="1" x14ac:dyDescent="0.35">
      <c r="B111" s="237" t="s">
        <v>554</v>
      </c>
      <c r="C111" s="242">
        <v>11393424</v>
      </c>
      <c r="D111" s="242">
        <v>15736942.16</v>
      </c>
      <c r="E111" s="242">
        <v>1225324.702</v>
      </c>
      <c r="F111" s="242">
        <f t="shared" si="12"/>
        <v>28355690.862</v>
      </c>
      <c r="G111" s="189"/>
      <c r="H111" s="444"/>
      <c r="I111" s="189"/>
      <c r="J111" s="444"/>
      <c r="K111" s="444"/>
      <c r="L111" s="444"/>
      <c r="M111" s="444"/>
      <c r="N111" s="444"/>
    </row>
    <row r="112" spans="2:14" ht="15" thickBot="1" x14ac:dyDescent="0.35">
      <c r="B112" s="237" t="s">
        <v>555</v>
      </c>
      <c r="C112" s="242">
        <v>882000</v>
      </c>
      <c r="D112" s="242">
        <v>0</v>
      </c>
      <c r="E112" s="242">
        <v>0</v>
      </c>
      <c r="F112" s="242">
        <f t="shared" si="12"/>
        <v>882000</v>
      </c>
      <c r="G112" s="189"/>
      <c r="H112" s="444"/>
      <c r="I112" s="189"/>
      <c r="J112" s="444"/>
      <c r="K112" s="444"/>
      <c r="L112" s="444"/>
      <c r="M112" s="444"/>
      <c r="N112" s="444"/>
    </row>
    <row r="113" spans="2:14" ht="15" thickBot="1" x14ac:dyDescent="0.35">
      <c r="B113" s="237" t="s">
        <v>556</v>
      </c>
      <c r="C113" s="242">
        <v>13849290</v>
      </c>
      <c r="D113" s="242">
        <v>650650</v>
      </c>
      <c r="E113" s="242">
        <v>542360</v>
      </c>
      <c r="F113" s="242">
        <f t="shared" si="12"/>
        <v>15042300</v>
      </c>
      <c r="G113" s="189"/>
      <c r="H113" s="444"/>
      <c r="I113" s="189"/>
      <c r="J113" s="444"/>
      <c r="K113" s="444"/>
      <c r="L113" s="444"/>
      <c r="M113" s="444"/>
      <c r="N113" s="444"/>
    </row>
    <row r="114" spans="2:14" ht="15" thickBot="1" x14ac:dyDescent="0.35">
      <c r="B114" s="237" t="s">
        <v>557</v>
      </c>
      <c r="C114" s="242">
        <v>5982690</v>
      </c>
      <c r="D114" s="242">
        <v>71861.100000000006</v>
      </c>
      <c r="E114" s="242">
        <v>341058.9</v>
      </c>
      <c r="F114" s="242">
        <f t="shared" si="12"/>
        <v>6395610</v>
      </c>
      <c r="G114" s="189"/>
      <c r="H114" s="444"/>
      <c r="I114" s="189"/>
      <c r="J114" s="444"/>
      <c r="K114" s="444"/>
      <c r="L114" s="444"/>
      <c r="M114" s="444"/>
      <c r="N114" s="444"/>
    </row>
    <row r="115" spans="2:14" ht="15" thickBot="1" x14ac:dyDescent="0.35">
      <c r="B115" s="237" t="s">
        <v>558</v>
      </c>
      <c r="C115" s="242">
        <v>8036240</v>
      </c>
      <c r="D115" s="242">
        <v>113217.2</v>
      </c>
      <c r="E115" s="242">
        <v>169670</v>
      </c>
      <c r="F115" s="242">
        <f t="shared" si="12"/>
        <v>8319127.2000000002</v>
      </c>
      <c r="G115" s="189"/>
      <c r="H115" s="444"/>
      <c r="I115" s="189"/>
      <c r="J115" s="444"/>
      <c r="K115" s="444"/>
      <c r="L115" s="444"/>
      <c r="M115" s="444"/>
      <c r="N115" s="444"/>
    </row>
    <row r="116" spans="2:14" ht="15" thickBot="1" x14ac:dyDescent="0.35">
      <c r="B116" s="237" t="s">
        <v>559</v>
      </c>
      <c r="C116" s="242">
        <v>25928320</v>
      </c>
      <c r="D116" s="242">
        <v>1136960</v>
      </c>
      <c r="E116" s="242">
        <v>5385710</v>
      </c>
      <c r="F116" s="242">
        <f t="shared" si="12"/>
        <v>32450990</v>
      </c>
      <c r="G116" s="189"/>
      <c r="H116" s="444"/>
      <c r="I116" s="189"/>
      <c r="J116" s="444"/>
      <c r="K116" s="444"/>
      <c r="L116" s="444"/>
      <c r="M116" s="444"/>
      <c r="N116" s="444"/>
    </row>
    <row r="117" spans="2:14" ht="15" thickBot="1" x14ac:dyDescent="0.35">
      <c r="B117" s="237" t="s">
        <v>560</v>
      </c>
      <c r="C117" s="242">
        <v>190080</v>
      </c>
      <c r="D117" s="242">
        <v>864</v>
      </c>
      <c r="E117" s="242">
        <v>0</v>
      </c>
      <c r="F117" s="242">
        <f t="shared" si="12"/>
        <v>190944</v>
      </c>
      <c r="G117" s="189"/>
      <c r="H117" s="444"/>
      <c r="I117" s="189"/>
      <c r="J117" s="444"/>
      <c r="K117" s="444"/>
      <c r="L117" s="444"/>
      <c r="M117" s="444"/>
      <c r="N117" s="444"/>
    </row>
    <row r="118" spans="2:14" ht="15" thickBot="1" x14ac:dyDescent="0.35">
      <c r="B118" s="237" t="s">
        <v>561</v>
      </c>
      <c r="C118" s="242">
        <v>9777620</v>
      </c>
      <c r="D118" s="242">
        <v>268713</v>
      </c>
      <c r="E118" s="242">
        <v>95630</v>
      </c>
      <c r="F118" s="242">
        <f t="shared" si="12"/>
        <v>10141963</v>
      </c>
      <c r="G118" s="189"/>
      <c r="H118" s="444"/>
      <c r="I118" s="189"/>
      <c r="J118" s="444"/>
      <c r="K118" s="444"/>
      <c r="L118" s="444"/>
      <c r="M118" s="444"/>
      <c r="N118" s="444"/>
    </row>
    <row r="119" spans="2:14" ht="15" thickBot="1" x14ac:dyDescent="0.35">
      <c r="B119" s="233" t="s">
        <v>17</v>
      </c>
      <c r="C119" s="243">
        <f>SUM(C87:C118)</f>
        <v>243981574.69999999</v>
      </c>
      <c r="D119" s="243">
        <f>SUM(D87:D118)</f>
        <v>23510313.559999999</v>
      </c>
      <c r="E119" s="243">
        <f>SUM(E87:E118)</f>
        <v>19679583.322000001</v>
      </c>
      <c r="F119" s="243">
        <f>SUM(F87:F118)</f>
        <v>287171471.58200002</v>
      </c>
      <c r="I119" s="442"/>
      <c r="J119" s="442"/>
      <c r="K119" s="442"/>
      <c r="L119" s="442"/>
      <c r="M119" s="249"/>
      <c r="N119" s="442"/>
    </row>
    <row r="121" spans="2:14" x14ac:dyDescent="0.3">
      <c r="B121" s="442"/>
      <c r="C121" s="442"/>
      <c r="D121" s="442"/>
      <c r="E121" s="442"/>
      <c r="F121" s="442"/>
      <c r="G121" s="442"/>
    </row>
  </sheetData>
  <sheetProtection algorithmName="SHA-512" hashValue="F2T2rv26GO5nF+wA49VjlYbABxw785a//LdrsrHM9WtKhZ6FdMCt5ucxVkUmWKeoUik47q/LP8Od3qET4FvT6A==" saltValue="S9DbWNWuTjHxnCvEXTWR2g==" spinCount="100000" sheet="1" objects="1" scenarios="1"/>
  <mergeCells count="15">
    <mergeCell ref="I5:L5"/>
    <mergeCell ref="N4:P5"/>
    <mergeCell ref="B4:B6"/>
    <mergeCell ref="C4:F5"/>
    <mergeCell ref="G4:H5"/>
    <mergeCell ref="I4:L4"/>
    <mergeCell ref="B85:B86"/>
    <mergeCell ref="K45:N45"/>
    <mergeCell ref="K46:N46"/>
    <mergeCell ref="C85:F85"/>
    <mergeCell ref="B45:B47"/>
    <mergeCell ref="C45:F45"/>
    <mergeCell ref="C46:F46"/>
    <mergeCell ref="G45:J45"/>
    <mergeCell ref="G46:J46"/>
  </mergeCells>
  <pageMargins left="0.7" right="0.7" top="0.75" bottom="0.75" header="0.3" footer="0.3"/>
  <pageSetup paperSize="9" orientation="portrait" r:id="rId1"/>
  <ignoredErrors>
    <ignoredError sqref="N39" 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B06E9-6CD0-4DBB-820E-C52CF548F0B7}">
  <dimension ref="A1:AV277"/>
  <sheetViews>
    <sheetView workbookViewId="0">
      <selection activeCell="B4" sqref="B4:B7"/>
    </sheetView>
  </sheetViews>
  <sheetFormatPr baseColWidth="10" defaultRowHeight="14.4" x14ac:dyDescent="0.3"/>
  <cols>
    <col min="1" max="1" width="5.44140625" style="73" customWidth="1"/>
    <col min="2" max="2" width="28.88671875" customWidth="1"/>
    <col min="3" max="3" width="14.109375" customWidth="1"/>
    <col min="4" max="4" width="13.33203125" customWidth="1"/>
    <col min="5" max="5" width="16.21875" customWidth="1"/>
    <col min="6" max="6" width="13.5546875" customWidth="1"/>
    <col min="17" max="48" width="11.5546875" style="73"/>
  </cols>
  <sheetData>
    <row r="1" spans="2:18" s="73" customFormat="1" ht="18" x14ac:dyDescent="0.3">
      <c r="B1" s="285" t="s">
        <v>50</v>
      </c>
    </row>
    <row r="2" spans="2:18" s="73" customFormat="1" ht="16.2" x14ac:dyDescent="0.3">
      <c r="B2" s="74" t="s">
        <v>51</v>
      </c>
    </row>
    <row r="3" spans="2:18" s="73" customFormat="1" ht="15" thickBot="1" x14ac:dyDescent="0.35"/>
    <row r="4" spans="2:18" ht="16.2" thickBot="1" x14ac:dyDescent="0.35">
      <c r="B4" s="646" t="s">
        <v>52</v>
      </c>
      <c r="C4" s="641" t="s">
        <v>53</v>
      </c>
      <c r="D4" s="642"/>
      <c r="E4" s="643"/>
      <c r="F4" s="641" t="s">
        <v>54</v>
      </c>
      <c r="G4" s="642"/>
      <c r="H4" s="642"/>
      <c r="I4" s="643"/>
      <c r="J4" s="641" t="s">
        <v>55</v>
      </c>
      <c r="K4" s="642"/>
      <c r="L4" s="642"/>
      <c r="M4" s="643"/>
      <c r="N4" s="29" t="s">
        <v>56</v>
      </c>
      <c r="O4" s="633" t="s">
        <v>58</v>
      </c>
      <c r="P4" s="634"/>
      <c r="Q4" s="117"/>
      <c r="R4" s="118"/>
    </row>
    <row r="5" spans="2:18" ht="24.6" thickBot="1" x14ac:dyDescent="0.35">
      <c r="B5" s="647"/>
      <c r="C5" s="637" t="s">
        <v>59</v>
      </c>
      <c r="D5" s="637" t="s">
        <v>60</v>
      </c>
      <c r="E5" s="637" t="s">
        <v>61</v>
      </c>
      <c r="F5" s="637" t="s">
        <v>62</v>
      </c>
      <c r="G5" s="637" t="s">
        <v>63</v>
      </c>
      <c r="H5" s="637" t="s">
        <v>64</v>
      </c>
      <c r="I5" s="35" t="s">
        <v>65</v>
      </c>
      <c r="J5" s="641" t="s">
        <v>67</v>
      </c>
      <c r="K5" s="642"/>
      <c r="L5" s="642"/>
      <c r="M5" s="643"/>
      <c r="N5" s="30" t="s">
        <v>57</v>
      </c>
      <c r="O5" s="635"/>
      <c r="P5" s="636"/>
      <c r="Q5" s="117"/>
      <c r="R5" s="118"/>
    </row>
    <row r="6" spans="2:18" ht="21" customHeight="1" x14ac:dyDescent="0.3">
      <c r="B6" s="647"/>
      <c r="C6" s="638"/>
      <c r="D6" s="638"/>
      <c r="E6" s="638"/>
      <c r="F6" s="638"/>
      <c r="G6" s="638"/>
      <c r="H6" s="638"/>
      <c r="I6" s="35" t="s">
        <v>66</v>
      </c>
      <c r="J6" s="644" t="s">
        <v>68</v>
      </c>
      <c r="K6" s="637" t="s">
        <v>32</v>
      </c>
      <c r="L6" s="637" t="s">
        <v>69</v>
      </c>
      <c r="M6" s="644" t="s">
        <v>17</v>
      </c>
      <c r="N6" s="30">
        <v>-1</v>
      </c>
      <c r="O6" s="579" t="s">
        <v>70</v>
      </c>
      <c r="P6" s="579" t="s">
        <v>71</v>
      </c>
      <c r="Q6" s="117"/>
      <c r="R6" s="118"/>
    </row>
    <row r="7" spans="2:18" ht="15" thickBot="1" x14ac:dyDescent="0.35">
      <c r="B7" s="648"/>
      <c r="C7" s="639"/>
      <c r="D7" s="639"/>
      <c r="E7" s="639"/>
      <c r="F7" s="639"/>
      <c r="G7" s="639"/>
      <c r="H7" s="639"/>
      <c r="I7" s="36"/>
      <c r="J7" s="645"/>
      <c r="K7" s="639"/>
      <c r="L7" s="639"/>
      <c r="M7" s="645"/>
      <c r="N7" s="31"/>
      <c r="O7" s="640"/>
      <c r="P7" s="640"/>
      <c r="Q7" s="119"/>
      <c r="R7" s="118"/>
    </row>
    <row r="8" spans="2:18" ht="15" thickBot="1" x14ac:dyDescent="0.35">
      <c r="B8" s="37" t="s">
        <v>72</v>
      </c>
      <c r="C8" s="38">
        <v>161</v>
      </c>
      <c r="D8" s="38">
        <v>2</v>
      </c>
      <c r="E8" s="38">
        <v>4</v>
      </c>
      <c r="F8" s="39">
        <v>1732645</v>
      </c>
      <c r="G8" s="40">
        <v>73098</v>
      </c>
      <c r="H8" s="39">
        <v>1732645</v>
      </c>
      <c r="I8" s="40">
        <v>73098</v>
      </c>
      <c r="J8" s="40">
        <v>73098</v>
      </c>
      <c r="K8" s="38">
        <v>0</v>
      </c>
      <c r="L8" s="38">
        <v>0</v>
      </c>
      <c r="M8" s="40">
        <f>J8+K8+L8</f>
        <v>73098</v>
      </c>
      <c r="N8" s="38">
        <v>10.71</v>
      </c>
      <c r="O8" s="38">
        <f>F15</f>
        <v>0.78434154</v>
      </c>
      <c r="P8" s="41">
        <f>O8/$O$10</f>
        <v>0.13573807305941679</v>
      </c>
      <c r="Q8" s="118"/>
      <c r="R8" s="288"/>
    </row>
    <row r="9" spans="2:18" ht="15" thickBot="1" x14ac:dyDescent="0.35">
      <c r="B9" s="37" t="s">
        <v>73</v>
      </c>
      <c r="C9" s="39">
        <v>6802</v>
      </c>
      <c r="D9" s="38">
        <v>66</v>
      </c>
      <c r="E9" s="38">
        <v>1</v>
      </c>
      <c r="F9" s="39">
        <v>62436814</v>
      </c>
      <c r="G9" s="40">
        <v>553277.5</v>
      </c>
      <c r="H9" s="39">
        <v>10210154.800000001</v>
      </c>
      <c r="I9" s="40">
        <v>500401.24</v>
      </c>
      <c r="J9" s="40">
        <v>490393.24</v>
      </c>
      <c r="K9" s="38">
        <v>0</v>
      </c>
      <c r="L9" s="40">
        <v>10008</v>
      </c>
      <c r="M9" s="40">
        <f>J9+K9+L9</f>
        <v>500401.24</v>
      </c>
      <c r="N9" s="38">
        <v>10.25</v>
      </c>
      <c r="O9" s="38">
        <f>F16</f>
        <v>4.9940043751999994</v>
      </c>
      <c r="P9" s="41">
        <f>O9/$O$10</f>
        <v>0.86426192694058324</v>
      </c>
      <c r="Q9" s="118"/>
      <c r="R9" s="288"/>
    </row>
    <row r="10" spans="2:18" ht="15" thickBot="1" x14ac:dyDescent="0.35">
      <c r="B10" s="42" t="s">
        <v>17</v>
      </c>
      <c r="C10" s="43">
        <f>C8+C9</f>
        <v>6963</v>
      </c>
      <c r="D10" s="43">
        <f t="shared" ref="D10:O10" si="0">D8+D9</f>
        <v>68</v>
      </c>
      <c r="E10" s="43">
        <f t="shared" si="0"/>
        <v>5</v>
      </c>
      <c r="F10" s="43">
        <f t="shared" si="0"/>
        <v>64169459</v>
      </c>
      <c r="G10" s="43">
        <f t="shared" si="0"/>
        <v>626375.5</v>
      </c>
      <c r="H10" s="43">
        <f t="shared" si="0"/>
        <v>11942799.800000001</v>
      </c>
      <c r="I10" s="43">
        <f t="shared" si="0"/>
        <v>573499.24</v>
      </c>
      <c r="J10" s="43">
        <f t="shared" si="0"/>
        <v>563491.24</v>
      </c>
      <c r="K10" s="43">
        <f t="shared" si="0"/>
        <v>0</v>
      </c>
      <c r="L10" s="43">
        <f t="shared" si="0"/>
        <v>10008</v>
      </c>
      <c r="M10" s="44">
        <f t="shared" si="0"/>
        <v>573499.24</v>
      </c>
      <c r="N10" s="44">
        <f>(N8+N9)/2</f>
        <v>10.48</v>
      </c>
      <c r="O10" s="44">
        <f t="shared" si="0"/>
        <v>5.7783459151999992</v>
      </c>
      <c r="P10" s="45">
        <f>P8+P9</f>
        <v>1</v>
      </c>
      <c r="Q10" s="118"/>
      <c r="R10" s="118"/>
    </row>
    <row r="11" spans="2:18" s="73" customFormat="1" x14ac:dyDescent="0.3"/>
    <row r="12" spans="2:18" s="73" customFormat="1" ht="16.2" x14ac:dyDescent="0.3">
      <c r="B12" s="74" t="s">
        <v>74</v>
      </c>
    </row>
    <row r="13" spans="2:18" s="73" customFormat="1" ht="15" thickBot="1" x14ac:dyDescent="0.35"/>
    <row r="14" spans="2:18" ht="36.6" thickBot="1" x14ac:dyDescent="0.35">
      <c r="B14" s="46" t="s">
        <v>52</v>
      </c>
      <c r="C14" s="47" t="s">
        <v>46</v>
      </c>
      <c r="D14" s="47" t="s">
        <v>47</v>
      </c>
      <c r="E14" s="47" t="s">
        <v>48</v>
      </c>
      <c r="F14" s="48" t="s">
        <v>49</v>
      </c>
      <c r="G14" s="73"/>
      <c r="H14" s="73"/>
      <c r="I14" s="73"/>
      <c r="J14" s="73"/>
      <c r="K14" s="286"/>
      <c r="L14" s="286"/>
      <c r="M14" s="286"/>
      <c r="N14" s="286"/>
      <c r="O14" s="73"/>
      <c r="P14" s="73"/>
    </row>
    <row r="15" spans="2:18" ht="15" thickBot="1" x14ac:dyDescent="0.35">
      <c r="B15" s="49" t="s">
        <v>72</v>
      </c>
      <c r="C15" s="50">
        <v>0.78434154</v>
      </c>
      <c r="D15" s="50">
        <v>0</v>
      </c>
      <c r="E15" s="50">
        <v>0</v>
      </c>
      <c r="F15" s="51">
        <f>C15+D15+E15</f>
        <v>0.78434154</v>
      </c>
      <c r="G15" s="73"/>
      <c r="H15" s="73"/>
      <c r="I15" s="73"/>
      <c r="J15" s="73"/>
      <c r="K15" s="287"/>
      <c r="L15" s="287"/>
      <c r="M15" s="287"/>
      <c r="N15" s="287"/>
      <c r="O15" s="73"/>
      <c r="P15" s="73"/>
    </row>
    <row r="16" spans="2:18" ht="24.6" thickBot="1" x14ac:dyDescent="0.35">
      <c r="B16" s="49" t="s">
        <v>73</v>
      </c>
      <c r="C16" s="50">
        <v>4.8941245351999996</v>
      </c>
      <c r="D16" s="50">
        <v>0</v>
      </c>
      <c r="E16" s="50">
        <v>9.9879839999999998E-2</v>
      </c>
      <c r="F16" s="51">
        <f>C16+D16+E16</f>
        <v>4.9940043751999994</v>
      </c>
      <c r="G16" s="73"/>
      <c r="H16" s="73"/>
      <c r="I16" s="73"/>
      <c r="J16" s="73"/>
      <c r="K16" s="287"/>
      <c r="L16" s="287"/>
      <c r="M16" s="287"/>
      <c r="N16" s="287"/>
      <c r="O16" s="73"/>
      <c r="P16" s="73"/>
    </row>
    <row r="17" spans="2:16" ht="15" thickBot="1" x14ac:dyDescent="0.35">
      <c r="B17" s="52" t="s">
        <v>17</v>
      </c>
      <c r="C17" s="55">
        <f>C15+C16</f>
        <v>5.6784660751999994</v>
      </c>
      <c r="D17" s="55">
        <f t="shared" ref="D17:E17" si="1">D15+D16</f>
        <v>0</v>
      </c>
      <c r="E17" s="55">
        <f t="shared" si="1"/>
        <v>9.9879839999999998E-2</v>
      </c>
      <c r="F17" s="54">
        <f>F15+F16</f>
        <v>5.7783459151999992</v>
      </c>
      <c r="G17" s="73"/>
      <c r="H17" s="73"/>
      <c r="I17" s="73"/>
      <c r="J17" s="73"/>
      <c r="K17" s="73"/>
      <c r="L17" s="73"/>
      <c r="M17" s="73"/>
      <c r="N17" s="73"/>
      <c r="O17" s="73"/>
      <c r="P17" s="73"/>
    </row>
    <row r="18" spans="2:16" s="73" customFormat="1" x14ac:dyDescent="0.3"/>
    <row r="19" spans="2:16" s="73" customFormat="1" x14ac:dyDescent="0.3"/>
    <row r="20" spans="2:16" s="73" customFormat="1" x14ac:dyDescent="0.3">
      <c r="I20" s="92"/>
      <c r="J20" s="92"/>
      <c r="K20" s="92"/>
    </row>
    <row r="21" spans="2:16" s="73" customFormat="1" x14ac:dyDescent="0.3"/>
    <row r="22" spans="2:16" s="73" customFormat="1" x14ac:dyDescent="0.3"/>
    <row r="23" spans="2:16" s="73" customFormat="1" x14ac:dyDescent="0.3"/>
    <row r="24" spans="2:16" s="73" customFormat="1" x14ac:dyDescent="0.3"/>
    <row r="25" spans="2:16" s="73" customFormat="1" x14ac:dyDescent="0.3"/>
    <row r="26" spans="2:16" s="73" customFormat="1" x14ac:dyDescent="0.3"/>
    <row r="27" spans="2:16" s="73" customFormat="1" x14ac:dyDescent="0.3"/>
    <row r="28" spans="2:16" s="73" customFormat="1" x14ac:dyDescent="0.3"/>
    <row r="29" spans="2:16" s="73" customFormat="1" x14ac:dyDescent="0.3"/>
    <row r="30" spans="2:16" s="73" customFormat="1" x14ac:dyDescent="0.3"/>
    <row r="31" spans="2:16" s="73" customFormat="1" x14ac:dyDescent="0.3"/>
    <row r="32" spans="2:16" s="73" customFormat="1" x14ac:dyDescent="0.3"/>
    <row r="33" s="73" customFormat="1" x14ac:dyDescent="0.3"/>
    <row r="34" s="73" customFormat="1" x14ac:dyDescent="0.3"/>
    <row r="35" s="73" customFormat="1" x14ac:dyDescent="0.3"/>
    <row r="36" s="73" customFormat="1" x14ac:dyDescent="0.3"/>
    <row r="37" s="73" customFormat="1" x14ac:dyDescent="0.3"/>
    <row r="38" s="73" customFormat="1" x14ac:dyDescent="0.3"/>
    <row r="39" s="73" customFormat="1" x14ac:dyDescent="0.3"/>
    <row r="40" s="73" customFormat="1" x14ac:dyDescent="0.3"/>
    <row r="41" s="73" customFormat="1" x14ac:dyDescent="0.3"/>
    <row r="42" s="73" customFormat="1" x14ac:dyDescent="0.3"/>
    <row r="43" s="73" customFormat="1" x14ac:dyDescent="0.3"/>
    <row r="44" s="73" customFormat="1" x14ac:dyDescent="0.3"/>
    <row r="45" s="73" customFormat="1" x14ac:dyDescent="0.3"/>
    <row r="46" s="73" customFormat="1" x14ac:dyDescent="0.3"/>
    <row r="47" s="73" customFormat="1" x14ac:dyDescent="0.3"/>
    <row r="48" s="73" customFormat="1" x14ac:dyDescent="0.3"/>
    <row r="49" s="73" customFormat="1" x14ac:dyDescent="0.3"/>
    <row r="50" s="73" customFormat="1" x14ac:dyDescent="0.3"/>
    <row r="51" s="73" customFormat="1" x14ac:dyDescent="0.3"/>
    <row r="52" s="73" customFormat="1" x14ac:dyDescent="0.3"/>
    <row r="53" s="73" customFormat="1" x14ac:dyDescent="0.3"/>
    <row r="54" s="73" customFormat="1" x14ac:dyDescent="0.3"/>
    <row r="55" s="73" customFormat="1" x14ac:dyDescent="0.3"/>
    <row r="56" s="73" customFormat="1" x14ac:dyDescent="0.3"/>
    <row r="57" s="73" customFormat="1" x14ac:dyDescent="0.3"/>
    <row r="58" s="73" customFormat="1" x14ac:dyDescent="0.3"/>
    <row r="59" s="73" customFormat="1" x14ac:dyDescent="0.3"/>
    <row r="60" s="73" customFormat="1" x14ac:dyDescent="0.3"/>
    <row r="61" s="73" customFormat="1" x14ac:dyDescent="0.3"/>
    <row r="62" s="73" customFormat="1" x14ac:dyDescent="0.3"/>
    <row r="63" s="73" customFormat="1" x14ac:dyDescent="0.3"/>
    <row r="64" s="73" customFormat="1" x14ac:dyDescent="0.3"/>
    <row r="65" s="73" customFormat="1" x14ac:dyDescent="0.3"/>
    <row r="66" s="73" customFormat="1" x14ac:dyDescent="0.3"/>
    <row r="67" s="73" customFormat="1" x14ac:dyDescent="0.3"/>
    <row r="68" s="73" customFormat="1" x14ac:dyDescent="0.3"/>
    <row r="69" s="73" customFormat="1" x14ac:dyDescent="0.3"/>
    <row r="70" s="73" customFormat="1" x14ac:dyDescent="0.3"/>
    <row r="71" s="73" customFormat="1" x14ac:dyDescent="0.3"/>
    <row r="72" s="73" customFormat="1" x14ac:dyDescent="0.3"/>
    <row r="73" s="73" customFormat="1" x14ac:dyDescent="0.3"/>
    <row r="74" s="73" customFormat="1" x14ac:dyDescent="0.3"/>
    <row r="75" s="73" customFormat="1" x14ac:dyDescent="0.3"/>
    <row r="76" s="73" customFormat="1" x14ac:dyDescent="0.3"/>
    <row r="77" s="73" customFormat="1" x14ac:dyDescent="0.3"/>
    <row r="78" s="73" customFormat="1" x14ac:dyDescent="0.3"/>
    <row r="79" s="73" customFormat="1" x14ac:dyDescent="0.3"/>
    <row r="80" s="73" customFormat="1" x14ac:dyDescent="0.3"/>
    <row r="81" s="73" customFormat="1" x14ac:dyDescent="0.3"/>
    <row r="82" s="73" customFormat="1" x14ac:dyDescent="0.3"/>
    <row r="83" s="73" customFormat="1" x14ac:dyDescent="0.3"/>
    <row r="84" s="73" customFormat="1" x14ac:dyDescent="0.3"/>
    <row r="85" s="73" customFormat="1" x14ac:dyDescent="0.3"/>
    <row r="86" s="73" customFormat="1" x14ac:dyDescent="0.3"/>
    <row r="87" s="73" customFormat="1" x14ac:dyDescent="0.3"/>
    <row r="88" s="73" customFormat="1" x14ac:dyDescent="0.3"/>
    <row r="89" s="73" customFormat="1" x14ac:dyDescent="0.3"/>
    <row r="90" s="73" customFormat="1" x14ac:dyDescent="0.3"/>
    <row r="91" s="73" customFormat="1" x14ac:dyDescent="0.3"/>
    <row r="92" s="73" customFormat="1" x14ac:dyDescent="0.3"/>
    <row r="93" s="73" customFormat="1" x14ac:dyDescent="0.3"/>
    <row r="94" s="73" customFormat="1" x14ac:dyDescent="0.3"/>
    <row r="95" s="73" customFormat="1" x14ac:dyDescent="0.3"/>
    <row r="96" s="73" customFormat="1" x14ac:dyDescent="0.3"/>
    <row r="97" s="73" customFormat="1" x14ac:dyDescent="0.3"/>
    <row r="98" s="73" customFormat="1" x14ac:dyDescent="0.3"/>
    <row r="99" s="73" customFormat="1" x14ac:dyDescent="0.3"/>
    <row r="100" s="73" customFormat="1" x14ac:dyDescent="0.3"/>
    <row r="101" s="73" customFormat="1" x14ac:dyDescent="0.3"/>
    <row r="102" s="73" customFormat="1" x14ac:dyDescent="0.3"/>
    <row r="103" s="73" customFormat="1" x14ac:dyDescent="0.3"/>
    <row r="104" s="73" customFormat="1" x14ac:dyDescent="0.3"/>
    <row r="105" s="73" customFormat="1" x14ac:dyDescent="0.3"/>
    <row r="106" s="73" customFormat="1" x14ac:dyDescent="0.3"/>
    <row r="107" s="73" customFormat="1" x14ac:dyDescent="0.3"/>
    <row r="108" s="73" customFormat="1" x14ac:dyDescent="0.3"/>
    <row r="109" s="73" customFormat="1" x14ac:dyDescent="0.3"/>
    <row r="110" s="73" customFormat="1" x14ac:dyDescent="0.3"/>
    <row r="111" s="73" customFormat="1" x14ac:dyDescent="0.3"/>
    <row r="112" s="73" customFormat="1" x14ac:dyDescent="0.3"/>
    <row r="113" s="73" customFormat="1" x14ac:dyDescent="0.3"/>
    <row r="114" s="73" customFormat="1" x14ac:dyDescent="0.3"/>
    <row r="115" s="73" customFormat="1" x14ac:dyDescent="0.3"/>
    <row r="116" s="73" customFormat="1" x14ac:dyDescent="0.3"/>
    <row r="117" s="73" customFormat="1" x14ac:dyDescent="0.3"/>
    <row r="118" s="73" customFormat="1" x14ac:dyDescent="0.3"/>
    <row r="119" s="73" customFormat="1" x14ac:dyDescent="0.3"/>
    <row r="120" s="73" customFormat="1" x14ac:dyDescent="0.3"/>
    <row r="121" s="73" customFormat="1" x14ac:dyDescent="0.3"/>
    <row r="122" s="73" customFormat="1" x14ac:dyDescent="0.3"/>
    <row r="123" s="73" customFormat="1" x14ac:dyDescent="0.3"/>
    <row r="124" s="73" customFormat="1" x14ac:dyDescent="0.3"/>
    <row r="125" s="73" customFormat="1" x14ac:dyDescent="0.3"/>
    <row r="126" s="73" customFormat="1" x14ac:dyDescent="0.3"/>
    <row r="127" s="73" customFormat="1" x14ac:dyDescent="0.3"/>
    <row r="128" s="73" customFormat="1" x14ac:dyDescent="0.3"/>
    <row r="129" s="73" customFormat="1" x14ac:dyDescent="0.3"/>
    <row r="130" s="73" customFormat="1" x14ac:dyDescent="0.3"/>
    <row r="131" s="73" customFormat="1" x14ac:dyDescent="0.3"/>
    <row r="132" s="73" customFormat="1" x14ac:dyDescent="0.3"/>
    <row r="133" s="73" customFormat="1" x14ac:dyDescent="0.3"/>
    <row r="134" s="73" customFormat="1" x14ac:dyDescent="0.3"/>
    <row r="135" s="73" customFormat="1" x14ac:dyDescent="0.3"/>
    <row r="136" s="73" customFormat="1" x14ac:dyDescent="0.3"/>
    <row r="137" s="73" customFormat="1" x14ac:dyDescent="0.3"/>
    <row r="138" s="73" customFormat="1" x14ac:dyDescent="0.3"/>
    <row r="139" s="73" customFormat="1" x14ac:dyDescent="0.3"/>
    <row r="140" s="73" customFormat="1" x14ac:dyDescent="0.3"/>
    <row r="141" s="73" customFormat="1" x14ac:dyDescent="0.3"/>
    <row r="142" s="73" customFormat="1" x14ac:dyDescent="0.3"/>
    <row r="143" s="73" customFormat="1" x14ac:dyDescent="0.3"/>
    <row r="144" s="73" customFormat="1" x14ac:dyDescent="0.3"/>
    <row r="145" s="73" customFormat="1" x14ac:dyDescent="0.3"/>
    <row r="146" s="73" customFormat="1" x14ac:dyDescent="0.3"/>
    <row r="147" s="73" customFormat="1" x14ac:dyDescent="0.3"/>
    <row r="148" s="73" customFormat="1" x14ac:dyDescent="0.3"/>
    <row r="149" s="73" customFormat="1" x14ac:dyDescent="0.3"/>
    <row r="150" s="73" customFormat="1" x14ac:dyDescent="0.3"/>
    <row r="151" s="73" customFormat="1" x14ac:dyDescent="0.3"/>
    <row r="152" s="73" customFormat="1" x14ac:dyDescent="0.3"/>
    <row r="153" s="73" customFormat="1" x14ac:dyDescent="0.3"/>
    <row r="154" s="73" customFormat="1" x14ac:dyDescent="0.3"/>
    <row r="155" s="73" customFormat="1" x14ac:dyDescent="0.3"/>
    <row r="156" s="73" customFormat="1" x14ac:dyDescent="0.3"/>
    <row r="157" s="73" customFormat="1" x14ac:dyDescent="0.3"/>
    <row r="158" s="73" customFormat="1" x14ac:dyDescent="0.3"/>
    <row r="159" s="73" customFormat="1" x14ac:dyDescent="0.3"/>
    <row r="160" s="73" customFormat="1" x14ac:dyDescent="0.3"/>
    <row r="161" spans="7:16" s="73" customFormat="1" x14ac:dyDescent="0.3"/>
    <row r="162" spans="7:16" s="73" customFormat="1" x14ac:dyDescent="0.3"/>
    <row r="163" spans="7:16" s="73" customFormat="1" x14ac:dyDescent="0.3"/>
    <row r="164" spans="7:16" s="73" customFormat="1" x14ac:dyDescent="0.3"/>
    <row r="165" spans="7:16" s="73" customFormat="1" x14ac:dyDescent="0.3"/>
    <row r="166" spans="7:16" x14ac:dyDescent="0.3">
      <c r="G166" s="73"/>
      <c r="H166" s="73"/>
      <c r="I166" s="73"/>
      <c r="J166" s="73"/>
      <c r="K166" s="73"/>
      <c r="L166" s="73"/>
      <c r="M166" s="73"/>
      <c r="N166" s="73"/>
      <c r="O166" s="73"/>
      <c r="P166" s="73"/>
    </row>
    <row r="167" spans="7:16" x14ac:dyDescent="0.3">
      <c r="G167" s="73"/>
      <c r="H167" s="73"/>
      <c r="I167" s="73"/>
      <c r="J167" s="73"/>
      <c r="K167" s="73"/>
      <c r="L167" s="73"/>
      <c r="M167" s="73"/>
      <c r="N167" s="73"/>
      <c r="O167" s="73"/>
      <c r="P167" s="73"/>
    </row>
    <row r="168" spans="7:16" x14ac:dyDescent="0.3">
      <c r="G168" s="73"/>
      <c r="H168" s="73"/>
      <c r="I168" s="73"/>
      <c r="J168" s="73"/>
      <c r="K168" s="73"/>
      <c r="L168" s="73"/>
      <c r="M168" s="73"/>
      <c r="N168" s="73"/>
      <c r="O168" s="73"/>
      <c r="P168" s="73"/>
    </row>
    <row r="169" spans="7:16" x14ac:dyDescent="0.3">
      <c r="G169" s="73"/>
      <c r="H169" s="73"/>
      <c r="I169" s="73"/>
      <c r="J169" s="73"/>
      <c r="K169" s="73"/>
      <c r="L169" s="73"/>
      <c r="M169" s="73"/>
      <c r="N169" s="73"/>
      <c r="O169" s="73"/>
      <c r="P169" s="73"/>
    </row>
    <row r="170" spans="7:16" x14ac:dyDescent="0.3">
      <c r="G170" s="73"/>
      <c r="H170" s="73"/>
      <c r="I170" s="73"/>
      <c r="J170" s="73"/>
      <c r="K170" s="73"/>
      <c r="L170" s="73"/>
      <c r="M170" s="73"/>
      <c r="N170" s="73"/>
      <c r="O170" s="73"/>
      <c r="P170" s="73"/>
    </row>
    <row r="171" spans="7:16" x14ac:dyDescent="0.3">
      <c r="G171" s="73"/>
      <c r="H171" s="73"/>
      <c r="I171" s="73"/>
      <c r="J171" s="73"/>
      <c r="K171" s="73"/>
      <c r="L171" s="73"/>
      <c r="M171" s="73"/>
      <c r="N171" s="73"/>
      <c r="O171" s="73"/>
      <c r="P171" s="73"/>
    </row>
    <row r="172" spans="7:16" x14ac:dyDescent="0.3">
      <c r="G172" s="73"/>
      <c r="H172" s="73"/>
      <c r="I172" s="73"/>
      <c r="J172" s="73"/>
      <c r="K172" s="73"/>
      <c r="L172" s="73"/>
      <c r="M172" s="73"/>
      <c r="N172" s="73"/>
      <c r="O172" s="73"/>
      <c r="P172" s="73"/>
    </row>
    <row r="173" spans="7:16" x14ac:dyDescent="0.3">
      <c r="G173" s="73"/>
      <c r="H173" s="73"/>
      <c r="I173" s="73"/>
      <c r="J173" s="73"/>
      <c r="K173" s="73"/>
      <c r="L173" s="73"/>
      <c r="M173" s="73"/>
      <c r="N173" s="73"/>
      <c r="O173" s="73"/>
      <c r="P173" s="73"/>
    </row>
    <row r="174" spans="7:16" x14ac:dyDescent="0.3">
      <c r="G174" s="73"/>
      <c r="H174" s="73"/>
      <c r="I174" s="73"/>
      <c r="J174" s="73"/>
      <c r="K174" s="73"/>
      <c r="L174" s="73"/>
      <c r="M174" s="73"/>
      <c r="N174" s="73"/>
      <c r="O174" s="73"/>
      <c r="P174" s="73"/>
    </row>
    <row r="175" spans="7:16" x14ac:dyDescent="0.3">
      <c r="G175" s="73"/>
      <c r="H175" s="73"/>
      <c r="I175" s="73"/>
      <c r="J175" s="73"/>
      <c r="K175" s="73"/>
      <c r="L175" s="73"/>
      <c r="M175" s="73"/>
      <c r="N175" s="73"/>
      <c r="O175" s="73"/>
      <c r="P175" s="73"/>
    </row>
    <row r="176" spans="7:16" x14ac:dyDescent="0.3">
      <c r="G176" s="73"/>
      <c r="H176" s="73"/>
      <c r="I176" s="73"/>
      <c r="J176" s="73"/>
      <c r="K176" s="73"/>
      <c r="L176" s="73"/>
      <c r="M176" s="73"/>
      <c r="N176" s="73"/>
      <c r="O176" s="73"/>
      <c r="P176" s="73"/>
    </row>
    <row r="177" spans="7:16" x14ac:dyDescent="0.3">
      <c r="G177" s="73"/>
      <c r="H177" s="73"/>
      <c r="I177" s="73"/>
      <c r="J177" s="73"/>
      <c r="K177" s="73"/>
      <c r="L177" s="73"/>
      <c r="M177" s="73"/>
      <c r="N177" s="73"/>
      <c r="O177" s="73"/>
      <c r="P177" s="73"/>
    </row>
    <row r="178" spans="7:16" x14ac:dyDescent="0.3">
      <c r="G178" s="73"/>
      <c r="H178" s="73"/>
      <c r="I178" s="73"/>
      <c r="J178" s="73"/>
      <c r="K178" s="73"/>
      <c r="L178" s="73"/>
      <c r="M178" s="73"/>
      <c r="N178" s="73"/>
      <c r="O178" s="73"/>
      <c r="P178" s="73"/>
    </row>
    <row r="179" spans="7:16" x14ac:dyDescent="0.3">
      <c r="G179" s="73"/>
      <c r="H179" s="73"/>
      <c r="I179" s="73"/>
      <c r="J179" s="73"/>
      <c r="K179" s="73"/>
      <c r="L179" s="73"/>
      <c r="M179" s="73"/>
      <c r="N179" s="73"/>
      <c r="O179" s="73"/>
      <c r="P179" s="73"/>
    </row>
    <row r="180" spans="7:16" x14ac:dyDescent="0.3">
      <c r="G180" s="73"/>
      <c r="H180" s="73"/>
      <c r="I180" s="73"/>
      <c r="J180" s="73"/>
      <c r="K180" s="73"/>
      <c r="L180" s="73"/>
      <c r="M180" s="73"/>
      <c r="N180" s="73"/>
      <c r="O180" s="73"/>
      <c r="P180" s="73"/>
    </row>
    <row r="181" spans="7:16" x14ac:dyDescent="0.3">
      <c r="G181" s="73"/>
      <c r="H181" s="73"/>
      <c r="I181" s="73"/>
      <c r="J181" s="73"/>
      <c r="K181" s="73"/>
      <c r="L181" s="73"/>
      <c r="M181" s="73"/>
      <c r="N181" s="73"/>
      <c r="O181" s="73"/>
      <c r="P181" s="73"/>
    </row>
    <row r="182" spans="7:16" x14ac:dyDescent="0.3">
      <c r="G182" s="73"/>
      <c r="H182" s="73"/>
      <c r="I182" s="73"/>
      <c r="J182" s="73"/>
      <c r="K182" s="73"/>
      <c r="L182" s="73"/>
      <c r="M182" s="73"/>
      <c r="N182" s="73"/>
      <c r="O182" s="73"/>
      <c r="P182" s="73"/>
    </row>
    <row r="183" spans="7:16" x14ac:dyDescent="0.3">
      <c r="G183" s="73"/>
      <c r="H183" s="73"/>
      <c r="I183" s="73"/>
      <c r="J183" s="73"/>
      <c r="K183" s="73"/>
      <c r="L183" s="73"/>
      <c r="M183" s="73"/>
      <c r="N183" s="73"/>
      <c r="O183" s="73"/>
      <c r="P183" s="73"/>
    </row>
    <row r="184" spans="7:16" x14ac:dyDescent="0.3">
      <c r="G184" s="73"/>
      <c r="H184" s="73"/>
      <c r="I184" s="73"/>
      <c r="J184" s="73"/>
      <c r="K184" s="73"/>
      <c r="L184" s="73"/>
      <c r="M184" s="73"/>
      <c r="N184" s="73"/>
      <c r="O184" s="73"/>
      <c r="P184" s="73"/>
    </row>
    <row r="185" spans="7:16" x14ac:dyDescent="0.3">
      <c r="G185" s="73"/>
      <c r="H185" s="73"/>
      <c r="I185" s="73"/>
      <c r="J185" s="73"/>
      <c r="K185" s="73"/>
      <c r="L185" s="73"/>
      <c r="M185" s="73"/>
      <c r="N185" s="73"/>
      <c r="O185" s="73"/>
      <c r="P185" s="73"/>
    </row>
    <row r="186" spans="7:16" x14ac:dyDescent="0.3">
      <c r="G186" s="73"/>
      <c r="H186" s="73"/>
      <c r="I186" s="73"/>
      <c r="J186" s="73"/>
      <c r="K186" s="73"/>
      <c r="L186" s="73"/>
      <c r="M186" s="73"/>
      <c r="N186" s="73"/>
      <c r="O186" s="73"/>
      <c r="P186" s="73"/>
    </row>
    <row r="187" spans="7:16" x14ac:dyDescent="0.3">
      <c r="G187" s="73"/>
      <c r="H187" s="73"/>
      <c r="I187" s="73"/>
      <c r="J187" s="73"/>
      <c r="K187" s="73"/>
      <c r="L187" s="73"/>
      <c r="M187" s="73"/>
      <c r="N187" s="73"/>
      <c r="O187" s="73"/>
      <c r="P187" s="73"/>
    </row>
    <row r="188" spans="7:16" x14ac:dyDescent="0.3">
      <c r="G188" s="73"/>
      <c r="H188" s="73"/>
      <c r="I188" s="73"/>
      <c r="J188" s="73"/>
      <c r="K188" s="73"/>
      <c r="L188" s="73"/>
      <c r="M188" s="73"/>
      <c r="N188" s="73"/>
      <c r="O188" s="73"/>
      <c r="P188" s="73"/>
    </row>
    <row r="189" spans="7:16" x14ac:dyDescent="0.3">
      <c r="G189" s="73"/>
      <c r="H189" s="73"/>
      <c r="I189" s="73"/>
      <c r="J189" s="73"/>
      <c r="K189" s="73"/>
      <c r="L189" s="73"/>
      <c r="M189" s="73"/>
      <c r="N189" s="73"/>
      <c r="O189" s="73"/>
      <c r="P189" s="73"/>
    </row>
    <row r="190" spans="7:16" x14ac:dyDescent="0.3">
      <c r="G190" s="73"/>
      <c r="H190" s="73"/>
      <c r="I190" s="73"/>
      <c r="J190" s="73"/>
      <c r="K190" s="73"/>
      <c r="L190" s="73"/>
      <c r="M190" s="73"/>
      <c r="N190" s="73"/>
      <c r="O190" s="73"/>
      <c r="P190" s="73"/>
    </row>
    <row r="191" spans="7:16" x14ac:dyDescent="0.3">
      <c r="G191" s="73"/>
      <c r="H191" s="73"/>
      <c r="I191" s="73"/>
      <c r="J191" s="73"/>
      <c r="K191" s="73"/>
      <c r="L191" s="73"/>
      <c r="M191" s="73"/>
      <c r="N191" s="73"/>
      <c r="O191" s="73"/>
      <c r="P191" s="73"/>
    </row>
    <row r="192" spans="7:16" x14ac:dyDescent="0.3">
      <c r="G192" s="73"/>
      <c r="H192" s="73"/>
      <c r="I192" s="73"/>
      <c r="J192" s="73"/>
      <c r="K192" s="73"/>
      <c r="L192" s="73"/>
      <c r="M192" s="73"/>
      <c r="N192" s="73"/>
      <c r="O192" s="73"/>
      <c r="P192" s="73"/>
    </row>
    <row r="193" spans="7:16" x14ac:dyDescent="0.3">
      <c r="G193" s="73"/>
      <c r="H193" s="73"/>
      <c r="I193" s="73"/>
      <c r="J193" s="73"/>
      <c r="K193" s="73"/>
      <c r="L193" s="73"/>
      <c r="M193" s="73"/>
      <c r="N193" s="73"/>
      <c r="O193" s="73"/>
      <c r="P193" s="73"/>
    </row>
    <row r="194" spans="7:16" x14ac:dyDescent="0.3">
      <c r="G194" s="73"/>
      <c r="H194" s="73"/>
      <c r="I194" s="73"/>
      <c r="J194" s="73"/>
      <c r="K194" s="73"/>
      <c r="L194" s="73"/>
      <c r="M194" s="73"/>
      <c r="N194" s="73"/>
      <c r="O194" s="73"/>
      <c r="P194" s="73"/>
    </row>
    <row r="195" spans="7:16" x14ac:dyDescent="0.3">
      <c r="G195" s="73"/>
      <c r="H195" s="73"/>
      <c r="I195" s="73"/>
      <c r="J195" s="73"/>
      <c r="K195" s="73"/>
      <c r="L195" s="73"/>
      <c r="M195" s="73"/>
      <c r="N195" s="73"/>
      <c r="O195" s="73"/>
      <c r="P195" s="73"/>
    </row>
    <row r="196" spans="7:16" x14ac:dyDescent="0.3">
      <c r="G196" s="73"/>
      <c r="H196" s="73"/>
      <c r="I196" s="73"/>
      <c r="J196" s="73"/>
      <c r="K196" s="73"/>
      <c r="L196" s="73"/>
      <c r="M196" s="73"/>
      <c r="N196" s="73"/>
      <c r="O196" s="73"/>
      <c r="P196" s="73"/>
    </row>
    <row r="197" spans="7:16" x14ac:dyDescent="0.3">
      <c r="G197" s="73"/>
      <c r="H197" s="73"/>
      <c r="I197" s="73"/>
      <c r="J197" s="73"/>
      <c r="K197" s="73"/>
      <c r="L197" s="73"/>
      <c r="M197" s="73"/>
      <c r="N197" s="73"/>
      <c r="O197" s="73"/>
      <c r="P197" s="73"/>
    </row>
    <row r="198" spans="7:16" x14ac:dyDescent="0.3">
      <c r="G198" s="73"/>
      <c r="H198" s="73"/>
      <c r="I198" s="73"/>
      <c r="J198" s="73"/>
      <c r="K198" s="73"/>
      <c r="L198" s="73"/>
      <c r="M198" s="73"/>
      <c r="N198" s="73"/>
      <c r="O198" s="73"/>
      <c r="P198" s="73"/>
    </row>
    <row r="199" spans="7:16" x14ac:dyDescent="0.3">
      <c r="G199" s="73"/>
      <c r="H199" s="73"/>
      <c r="I199" s="73"/>
      <c r="J199" s="73"/>
      <c r="K199" s="73"/>
      <c r="L199" s="73"/>
      <c r="M199" s="73"/>
      <c r="N199" s="73"/>
      <c r="O199" s="73"/>
      <c r="P199" s="73"/>
    </row>
    <row r="200" spans="7:16" x14ac:dyDescent="0.3">
      <c r="G200" s="73"/>
      <c r="H200" s="73"/>
      <c r="I200" s="73"/>
      <c r="J200" s="73"/>
      <c r="K200" s="73"/>
      <c r="L200" s="73"/>
      <c r="M200" s="73"/>
      <c r="N200" s="73"/>
      <c r="O200" s="73"/>
      <c r="P200" s="73"/>
    </row>
    <row r="201" spans="7:16" x14ac:dyDescent="0.3">
      <c r="G201" s="73"/>
      <c r="H201" s="73"/>
      <c r="I201" s="73"/>
      <c r="J201" s="73"/>
      <c r="K201" s="73"/>
      <c r="L201" s="73"/>
      <c r="M201" s="73"/>
      <c r="N201" s="73"/>
      <c r="O201" s="73"/>
      <c r="P201" s="73"/>
    </row>
    <row r="202" spans="7:16" x14ac:dyDescent="0.3">
      <c r="G202" s="73"/>
      <c r="H202" s="73"/>
      <c r="I202" s="73"/>
      <c r="J202" s="73"/>
      <c r="K202" s="73"/>
      <c r="L202" s="73"/>
      <c r="M202" s="73"/>
      <c r="N202" s="73"/>
      <c r="O202" s="73"/>
      <c r="P202" s="73"/>
    </row>
    <row r="203" spans="7:16" x14ac:dyDescent="0.3">
      <c r="G203" s="73"/>
      <c r="H203" s="73"/>
      <c r="I203" s="73"/>
      <c r="J203" s="73"/>
      <c r="K203" s="73"/>
      <c r="L203" s="73"/>
      <c r="M203" s="73"/>
      <c r="N203" s="73"/>
      <c r="O203" s="73"/>
      <c r="P203" s="73"/>
    </row>
    <row r="204" spans="7:16" x14ac:dyDescent="0.3">
      <c r="G204" s="73"/>
      <c r="H204" s="73"/>
      <c r="I204" s="73"/>
      <c r="J204" s="73"/>
      <c r="K204" s="73"/>
      <c r="L204" s="73"/>
      <c r="M204" s="73"/>
      <c r="N204" s="73"/>
      <c r="O204" s="73"/>
      <c r="P204" s="73"/>
    </row>
    <row r="205" spans="7:16" x14ac:dyDescent="0.3">
      <c r="G205" s="73"/>
      <c r="H205" s="73"/>
      <c r="I205" s="73"/>
      <c r="J205" s="73"/>
      <c r="K205" s="73"/>
      <c r="L205" s="73"/>
      <c r="M205" s="73"/>
      <c r="N205" s="73"/>
      <c r="O205" s="73"/>
      <c r="P205" s="73"/>
    </row>
    <row r="206" spans="7:16" x14ac:dyDescent="0.3">
      <c r="G206" s="73"/>
      <c r="H206" s="73"/>
      <c r="I206" s="73"/>
      <c r="J206" s="73"/>
      <c r="K206" s="73"/>
      <c r="L206" s="73"/>
      <c r="M206" s="73"/>
      <c r="N206" s="73"/>
      <c r="O206" s="73"/>
      <c r="P206" s="73"/>
    </row>
    <row r="207" spans="7:16" x14ac:dyDescent="0.3">
      <c r="G207" s="73"/>
      <c r="H207" s="73"/>
      <c r="I207" s="73"/>
      <c r="J207" s="73"/>
      <c r="K207" s="73"/>
      <c r="L207" s="73"/>
      <c r="M207" s="73"/>
      <c r="N207" s="73"/>
      <c r="O207" s="73"/>
      <c r="P207" s="73"/>
    </row>
    <row r="208" spans="7:16" x14ac:dyDescent="0.3">
      <c r="G208" s="73"/>
      <c r="H208" s="73"/>
      <c r="I208" s="73"/>
      <c r="J208" s="73"/>
      <c r="K208" s="73"/>
      <c r="L208" s="73"/>
      <c r="M208" s="73"/>
      <c r="N208" s="73"/>
      <c r="O208" s="73"/>
      <c r="P208" s="73"/>
    </row>
    <row r="209" spans="7:16" x14ac:dyDescent="0.3">
      <c r="G209" s="73"/>
      <c r="H209" s="73"/>
      <c r="I209" s="73"/>
      <c r="J209" s="73"/>
      <c r="K209" s="73"/>
      <c r="L209" s="73"/>
      <c r="M209" s="73"/>
      <c r="N209" s="73"/>
      <c r="O209" s="73"/>
      <c r="P209" s="73"/>
    </row>
    <row r="210" spans="7:16" x14ac:dyDescent="0.3">
      <c r="G210" s="73"/>
      <c r="H210" s="73"/>
      <c r="I210" s="73"/>
      <c r="J210" s="73"/>
      <c r="K210" s="73"/>
      <c r="L210" s="73"/>
      <c r="M210" s="73"/>
      <c r="N210" s="73"/>
      <c r="O210" s="73"/>
      <c r="P210" s="73"/>
    </row>
    <row r="211" spans="7:16" x14ac:dyDescent="0.3">
      <c r="G211" s="73"/>
      <c r="H211" s="73"/>
      <c r="I211" s="73"/>
      <c r="J211" s="73"/>
      <c r="K211" s="73"/>
      <c r="L211" s="73"/>
      <c r="M211" s="73"/>
      <c r="N211" s="73"/>
      <c r="O211" s="73"/>
      <c r="P211" s="73"/>
    </row>
    <row r="212" spans="7:16" x14ac:dyDescent="0.3">
      <c r="G212" s="73"/>
      <c r="H212" s="73"/>
      <c r="I212" s="73"/>
      <c r="J212" s="73"/>
      <c r="K212" s="73"/>
      <c r="L212" s="73"/>
      <c r="M212" s="73"/>
      <c r="N212" s="73"/>
      <c r="O212" s="73"/>
      <c r="P212" s="73"/>
    </row>
    <row r="213" spans="7:16" x14ac:dyDescent="0.3">
      <c r="G213" s="73"/>
      <c r="H213" s="73"/>
      <c r="I213" s="73"/>
      <c r="J213" s="73"/>
      <c r="K213" s="73"/>
      <c r="L213" s="73"/>
      <c r="M213" s="73"/>
      <c r="N213" s="73"/>
      <c r="O213" s="73"/>
      <c r="P213" s="73"/>
    </row>
    <row r="214" spans="7:16" x14ac:dyDescent="0.3">
      <c r="G214" s="73"/>
      <c r="H214" s="73"/>
      <c r="I214" s="73"/>
      <c r="J214" s="73"/>
      <c r="K214" s="73"/>
      <c r="L214" s="73"/>
      <c r="M214" s="73"/>
      <c r="N214" s="73"/>
      <c r="O214" s="73"/>
      <c r="P214" s="73"/>
    </row>
    <row r="215" spans="7:16" x14ac:dyDescent="0.3">
      <c r="G215" s="73"/>
      <c r="H215" s="73"/>
      <c r="I215" s="73"/>
      <c r="J215" s="73"/>
      <c r="K215" s="73"/>
      <c r="L215" s="73"/>
      <c r="M215" s="73"/>
      <c r="N215" s="73"/>
      <c r="O215" s="73"/>
      <c r="P215" s="73"/>
    </row>
    <row r="216" spans="7:16" x14ac:dyDescent="0.3">
      <c r="G216" s="73"/>
      <c r="H216" s="73"/>
      <c r="I216" s="73"/>
      <c r="J216" s="73"/>
      <c r="K216" s="73"/>
      <c r="L216" s="73"/>
      <c r="M216" s="73"/>
      <c r="N216" s="73"/>
      <c r="O216" s="73"/>
      <c r="P216" s="73"/>
    </row>
    <row r="217" spans="7:16" x14ac:dyDescent="0.3">
      <c r="G217" s="73"/>
      <c r="H217" s="73"/>
      <c r="I217" s="73"/>
      <c r="J217" s="73"/>
      <c r="K217" s="73"/>
      <c r="L217" s="73"/>
      <c r="M217" s="73"/>
      <c r="N217" s="73"/>
      <c r="O217" s="73"/>
      <c r="P217" s="73"/>
    </row>
    <row r="218" spans="7:16" x14ac:dyDescent="0.3">
      <c r="G218" s="73"/>
      <c r="H218" s="73"/>
      <c r="I218" s="73"/>
      <c r="J218" s="73"/>
      <c r="K218" s="73"/>
      <c r="L218" s="73"/>
      <c r="M218" s="73"/>
      <c r="N218" s="73"/>
      <c r="O218" s="73"/>
      <c r="P218" s="73"/>
    </row>
    <row r="219" spans="7:16" x14ac:dyDescent="0.3">
      <c r="G219" s="73"/>
      <c r="H219" s="73"/>
      <c r="I219" s="73"/>
      <c r="J219" s="73"/>
      <c r="K219" s="73"/>
      <c r="L219" s="73"/>
      <c r="M219" s="73"/>
      <c r="N219" s="73"/>
      <c r="O219" s="73"/>
      <c r="P219" s="73"/>
    </row>
    <row r="220" spans="7:16" x14ac:dyDescent="0.3">
      <c r="G220" s="73"/>
      <c r="H220" s="73"/>
      <c r="I220" s="73"/>
      <c r="J220" s="73"/>
      <c r="K220" s="73"/>
      <c r="L220" s="73"/>
      <c r="M220" s="73"/>
      <c r="N220" s="73"/>
      <c r="O220" s="73"/>
      <c r="P220" s="73"/>
    </row>
    <row r="221" spans="7:16" x14ac:dyDescent="0.3">
      <c r="G221" s="73"/>
      <c r="H221" s="73"/>
      <c r="I221" s="73"/>
      <c r="J221" s="73"/>
      <c r="K221" s="73"/>
      <c r="L221" s="73"/>
      <c r="M221" s="73"/>
      <c r="N221" s="73"/>
      <c r="O221" s="73"/>
      <c r="P221" s="73"/>
    </row>
    <row r="222" spans="7:16" x14ac:dyDescent="0.3">
      <c r="G222" s="73"/>
      <c r="H222" s="73"/>
      <c r="I222" s="73"/>
      <c r="J222" s="73"/>
      <c r="K222" s="73"/>
      <c r="L222" s="73"/>
      <c r="M222" s="73"/>
      <c r="N222" s="73"/>
      <c r="O222" s="73"/>
      <c r="P222" s="73"/>
    </row>
    <row r="223" spans="7:16" x14ac:dyDescent="0.3">
      <c r="G223" s="73"/>
      <c r="H223" s="73"/>
      <c r="I223" s="73"/>
      <c r="J223" s="73"/>
      <c r="K223" s="73"/>
      <c r="L223" s="73"/>
      <c r="M223" s="73"/>
      <c r="N223" s="73"/>
      <c r="O223" s="73"/>
      <c r="P223" s="73"/>
    </row>
    <row r="224" spans="7:16" x14ac:dyDescent="0.3">
      <c r="G224" s="73"/>
      <c r="H224" s="73"/>
      <c r="I224" s="73"/>
      <c r="J224" s="73"/>
      <c r="K224" s="73"/>
      <c r="L224" s="73"/>
      <c r="M224" s="73"/>
      <c r="N224" s="73"/>
      <c r="O224" s="73"/>
      <c r="P224" s="73"/>
    </row>
    <row r="225" spans="7:16" x14ac:dyDescent="0.3">
      <c r="G225" s="73"/>
      <c r="H225" s="73"/>
      <c r="I225" s="73"/>
      <c r="J225" s="73"/>
      <c r="K225" s="73"/>
      <c r="L225" s="73"/>
      <c r="M225" s="73"/>
      <c r="N225" s="73"/>
      <c r="O225" s="73"/>
      <c r="P225" s="73"/>
    </row>
    <row r="226" spans="7:16" x14ac:dyDescent="0.3">
      <c r="G226" s="73"/>
      <c r="H226" s="73"/>
      <c r="I226" s="73"/>
      <c r="J226" s="73"/>
      <c r="K226" s="73"/>
      <c r="L226" s="73"/>
      <c r="M226" s="73"/>
      <c r="N226" s="73"/>
      <c r="O226" s="73"/>
      <c r="P226" s="73"/>
    </row>
    <row r="227" spans="7:16" x14ac:dyDescent="0.3">
      <c r="G227" s="73"/>
      <c r="H227" s="73"/>
      <c r="I227" s="73"/>
      <c r="J227" s="73"/>
      <c r="K227" s="73"/>
      <c r="L227" s="73"/>
      <c r="M227" s="73"/>
      <c r="N227" s="73"/>
      <c r="O227" s="73"/>
      <c r="P227" s="73"/>
    </row>
    <row r="228" spans="7:16" x14ac:dyDescent="0.3">
      <c r="G228" s="73"/>
      <c r="H228" s="73"/>
      <c r="I228" s="73"/>
      <c r="J228" s="73"/>
      <c r="K228" s="73"/>
      <c r="L228" s="73"/>
      <c r="M228" s="73"/>
      <c r="N228" s="73"/>
      <c r="O228" s="73"/>
      <c r="P228" s="73"/>
    </row>
    <row r="229" spans="7:16" x14ac:dyDescent="0.3">
      <c r="G229" s="73"/>
      <c r="H229" s="73"/>
      <c r="I229" s="73"/>
      <c r="J229" s="73"/>
      <c r="K229" s="73"/>
      <c r="L229" s="73"/>
      <c r="M229" s="73"/>
      <c r="N229" s="73"/>
      <c r="O229" s="73"/>
      <c r="P229" s="73"/>
    </row>
    <row r="230" spans="7:16" x14ac:dyDescent="0.3">
      <c r="G230" s="73"/>
      <c r="H230" s="73"/>
      <c r="I230" s="73"/>
      <c r="J230" s="73"/>
      <c r="K230" s="73"/>
      <c r="L230" s="73"/>
      <c r="M230" s="73"/>
      <c r="N230" s="73"/>
      <c r="O230" s="73"/>
      <c r="P230" s="73"/>
    </row>
    <row r="231" spans="7:16" x14ac:dyDescent="0.3">
      <c r="G231" s="73"/>
      <c r="H231" s="73"/>
      <c r="I231" s="73"/>
      <c r="J231" s="73"/>
      <c r="K231" s="73"/>
      <c r="L231" s="73"/>
      <c r="M231" s="73"/>
      <c r="N231" s="73"/>
      <c r="O231" s="73"/>
      <c r="P231" s="73"/>
    </row>
    <row r="232" spans="7:16" x14ac:dyDescent="0.3">
      <c r="G232" s="73"/>
      <c r="H232" s="73"/>
      <c r="I232" s="73"/>
      <c r="J232" s="73"/>
      <c r="K232" s="73"/>
      <c r="L232" s="73"/>
      <c r="M232" s="73"/>
      <c r="N232" s="73"/>
      <c r="O232" s="73"/>
      <c r="P232" s="73"/>
    </row>
    <row r="233" spans="7:16" x14ac:dyDescent="0.3">
      <c r="G233" s="73"/>
      <c r="H233" s="73"/>
      <c r="I233" s="73"/>
      <c r="J233" s="73"/>
      <c r="K233" s="73"/>
      <c r="L233" s="73"/>
      <c r="M233" s="73"/>
      <c r="N233" s="73"/>
      <c r="O233" s="73"/>
      <c r="P233" s="73"/>
    </row>
    <row r="234" spans="7:16" x14ac:dyDescent="0.3">
      <c r="G234" s="73"/>
      <c r="H234" s="73"/>
      <c r="I234" s="73"/>
      <c r="J234" s="73"/>
      <c r="K234" s="73"/>
      <c r="L234" s="73"/>
      <c r="M234" s="73"/>
      <c r="N234" s="73"/>
      <c r="O234" s="73"/>
      <c r="P234" s="73"/>
    </row>
    <row r="235" spans="7:16" x14ac:dyDescent="0.3">
      <c r="G235" s="73"/>
      <c r="H235" s="73"/>
      <c r="I235" s="73"/>
      <c r="J235" s="73"/>
      <c r="K235" s="73"/>
      <c r="L235" s="73"/>
      <c r="M235" s="73"/>
      <c r="N235" s="73"/>
      <c r="O235" s="73"/>
      <c r="P235" s="73"/>
    </row>
    <row r="236" spans="7:16" x14ac:dyDescent="0.3">
      <c r="G236" s="73"/>
      <c r="H236" s="73"/>
      <c r="I236" s="73"/>
      <c r="J236" s="73"/>
      <c r="K236" s="73"/>
      <c r="L236" s="73"/>
      <c r="M236" s="73"/>
      <c r="N236" s="73"/>
      <c r="O236" s="73"/>
      <c r="P236" s="73"/>
    </row>
    <row r="237" spans="7:16" x14ac:dyDescent="0.3">
      <c r="G237" s="73"/>
      <c r="H237" s="73"/>
      <c r="I237" s="73"/>
      <c r="J237" s="73"/>
      <c r="K237" s="73"/>
      <c r="L237" s="73"/>
      <c r="M237" s="73"/>
      <c r="N237" s="73"/>
      <c r="O237" s="73"/>
      <c r="P237" s="73"/>
    </row>
    <row r="238" spans="7:16" x14ac:dyDescent="0.3">
      <c r="G238" s="73"/>
      <c r="H238" s="73"/>
      <c r="I238" s="73"/>
      <c r="J238" s="73"/>
      <c r="K238" s="73"/>
      <c r="L238" s="73"/>
      <c r="M238" s="73"/>
      <c r="N238" s="73"/>
      <c r="O238" s="73"/>
      <c r="P238" s="73"/>
    </row>
    <row r="239" spans="7:16" x14ac:dyDescent="0.3">
      <c r="G239" s="73"/>
      <c r="H239" s="73"/>
      <c r="I239" s="73"/>
      <c r="J239" s="73"/>
      <c r="K239" s="73"/>
      <c r="L239" s="73"/>
      <c r="M239" s="73"/>
      <c r="N239" s="73"/>
      <c r="O239" s="73"/>
      <c r="P239" s="73"/>
    </row>
    <row r="240" spans="7:16" x14ac:dyDescent="0.3">
      <c r="G240" s="73"/>
      <c r="H240" s="73"/>
      <c r="I240" s="73"/>
      <c r="J240" s="73"/>
      <c r="K240" s="73"/>
      <c r="L240" s="73"/>
      <c r="M240" s="73"/>
      <c r="N240" s="73"/>
      <c r="O240" s="73"/>
      <c r="P240" s="73"/>
    </row>
    <row r="241" spans="7:16" x14ac:dyDescent="0.3">
      <c r="G241" s="73"/>
      <c r="H241" s="73"/>
      <c r="I241" s="73"/>
      <c r="J241" s="73"/>
      <c r="K241" s="73"/>
      <c r="L241" s="73"/>
      <c r="M241" s="73"/>
      <c r="N241" s="73"/>
      <c r="O241" s="73"/>
      <c r="P241" s="73"/>
    </row>
    <row r="242" spans="7:16" x14ac:dyDescent="0.3">
      <c r="G242" s="73"/>
      <c r="H242" s="73"/>
      <c r="I242" s="73"/>
      <c r="J242" s="73"/>
      <c r="K242" s="73"/>
      <c r="L242" s="73"/>
      <c r="M242" s="73"/>
      <c r="N242" s="73"/>
      <c r="O242" s="73"/>
      <c r="P242" s="73"/>
    </row>
    <row r="243" spans="7:16" x14ac:dyDescent="0.3">
      <c r="G243" s="73"/>
      <c r="H243" s="73"/>
      <c r="I243" s="73"/>
      <c r="J243" s="73"/>
      <c r="K243" s="73"/>
      <c r="L243" s="73"/>
      <c r="M243" s="73"/>
      <c r="N243" s="73"/>
      <c r="O243" s="73"/>
      <c r="P243" s="73"/>
    </row>
    <row r="244" spans="7:16" x14ac:dyDescent="0.3">
      <c r="G244" s="73"/>
      <c r="H244" s="73"/>
      <c r="I244" s="73"/>
      <c r="J244" s="73"/>
      <c r="K244" s="73"/>
      <c r="L244" s="73"/>
      <c r="M244" s="73"/>
      <c r="N244" s="73"/>
      <c r="O244" s="73"/>
      <c r="P244" s="73"/>
    </row>
    <row r="245" spans="7:16" x14ac:dyDescent="0.3">
      <c r="G245" s="73"/>
      <c r="H245" s="73"/>
      <c r="I245" s="73"/>
      <c r="J245" s="73"/>
      <c r="K245" s="73"/>
      <c r="L245" s="73"/>
      <c r="M245" s="73"/>
      <c r="N245" s="73"/>
      <c r="O245" s="73"/>
      <c r="P245" s="73"/>
    </row>
    <row r="246" spans="7:16" x14ac:dyDescent="0.3">
      <c r="G246" s="73"/>
      <c r="H246" s="73"/>
      <c r="I246" s="73"/>
      <c r="J246" s="73"/>
      <c r="K246" s="73"/>
      <c r="L246" s="73"/>
      <c r="M246" s="73"/>
      <c r="N246" s="73"/>
      <c r="O246" s="73"/>
      <c r="P246" s="73"/>
    </row>
    <row r="247" spans="7:16" x14ac:dyDescent="0.3">
      <c r="G247" s="73"/>
      <c r="H247" s="73"/>
      <c r="I247" s="73"/>
      <c r="J247" s="73"/>
      <c r="K247" s="73"/>
      <c r="L247" s="73"/>
      <c r="M247" s="73"/>
      <c r="N247" s="73"/>
      <c r="O247" s="73"/>
      <c r="P247" s="73"/>
    </row>
    <row r="248" spans="7:16" x14ac:dyDescent="0.3">
      <c r="G248" s="73"/>
      <c r="H248" s="73"/>
      <c r="I248" s="73"/>
      <c r="J248" s="73"/>
      <c r="K248" s="73"/>
      <c r="L248" s="73"/>
      <c r="M248" s="73"/>
      <c r="N248" s="73"/>
      <c r="O248" s="73"/>
      <c r="P248" s="73"/>
    </row>
    <row r="249" spans="7:16" x14ac:dyDescent="0.3">
      <c r="G249" s="73"/>
      <c r="H249" s="73"/>
      <c r="I249" s="73"/>
      <c r="J249" s="73"/>
      <c r="K249" s="73"/>
      <c r="L249" s="73"/>
      <c r="M249" s="73"/>
      <c r="N249" s="73"/>
      <c r="O249" s="73"/>
      <c r="P249" s="73"/>
    </row>
    <row r="250" spans="7:16" x14ac:dyDescent="0.3">
      <c r="G250" s="73"/>
      <c r="H250" s="73"/>
      <c r="I250" s="73"/>
      <c r="J250" s="73"/>
      <c r="K250" s="73"/>
      <c r="L250" s="73"/>
      <c r="M250" s="73"/>
      <c r="N250" s="73"/>
      <c r="O250" s="73"/>
      <c r="P250" s="73"/>
    </row>
    <row r="251" spans="7:16" x14ac:dyDescent="0.3">
      <c r="G251" s="73"/>
      <c r="H251" s="73"/>
      <c r="I251" s="73"/>
      <c r="J251" s="73"/>
      <c r="K251" s="73"/>
      <c r="L251" s="73"/>
      <c r="M251" s="73"/>
      <c r="N251" s="73"/>
      <c r="O251" s="73"/>
      <c r="P251" s="73"/>
    </row>
    <row r="252" spans="7:16" x14ac:dyDescent="0.3">
      <c r="G252" s="73"/>
      <c r="H252" s="73"/>
      <c r="I252" s="73"/>
      <c r="J252" s="73"/>
      <c r="K252" s="73"/>
      <c r="L252" s="73"/>
      <c r="M252" s="73"/>
      <c r="N252" s="73"/>
      <c r="O252" s="73"/>
      <c r="P252" s="73"/>
    </row>
    <row r="253" spans="7:16" x14ac:dyDescent="0.3">
      <c r="G253" s="73"/>
      <c r="H253" s="73"/>
      <c r="I253" s="73"/>
      <c r="J253" s="73"/>
      <c r="K253" s="73"/>
      <c r="L253" s="73"/>
      <c r="M253" s="73"/>
      <c r="N253" s="73"/>
      <c r="O253" s="73"/>
      <c r="P253" s="73"/>
    </row>
    <row r="254" spans="7:16" x14ac:dyDescent="0.3">
      <c r="G254" s="73"/>
      <c r="H254" s="73"/>
      <c r="I254" s="73"/>
      <c r="J254" s="73"/>
      <c r="K254" s="73"/>
      <c r="L254" s="73"/>
      <c r="M254" s="73"/>
      <c r="N254" s="73"/>
      <c r="O254" s="73"/>
      <c r="P254" s="73"/>
    </row>
    <row r="255" spans="7:16" x14ac:dyDescent="0.3">
      <c r="G255" s="73"/>
      <c r="H255" s="73"/>
      <c r="I255" s="73"/>
      <c r="J255" s="73"/>
      <c r="K255" s="73"/>
      <c r="L255" s="73"/>
      <c r="M255" s="73"/>
      <c r="N255" s="73"/>
      <c r="O255" s="73"/>
      <c r="P255" s="73"/>
    </row>
    <row r="256" spans="7:16" x14ac:dyDescent="0.3">
      <c r="G256" s="73"/>
      <c r="H256" s="73"/>
      <c r="I256" s="73"/>
      <c r="J256" s="73"/>
      <c r="K256" s="73"/>
      <c r="L256" s="73"/>
      <c r="M256" s="73"/>
      <c r="N256" s="73"/>
      <c r="O256" s="73"/>
      <c r="P256" s="73"/>
    </row>
    <row r="257" spans="7:16" x14ac:dyDescent="0.3">
      <c r="G257" s="73"/>
      <c r="H257" s="73"/>
      <c r="I257" s="73"/>
      <c r="J257" s="73"/>
      <c r="K257" s="73"/>
      <c r="L257" s="73"/>
      <c r="M257" s="73"/>
      <c r="N257" s="73"/>
      <c r="O257" s="73"/>
      <c r="P257" s="73"/>
    </row>
    <row r="258" spans="7:16" x14ac:dyDescent="0.3">
      <c r="G258" s="73"/>
      <c r="H258" s="73"/>
      <c r="I258" s="73"/>
      <c r="J258" s="73"/>
      <c r="K258" s="73"/>
      <c r="L258" s="73"/>
      <c r="M258" s="73"/>
      <c r="N258" s="73"/>
      <c r="O258" s="73"/>
      <c r="P258" s="73"/>
    </row>
    <row r="259" spans="7:16" x14ac:dyDescent="0.3">
      <c r="G259" s="73"/>
      <c r="H259" s="73"/>
      <c r="I259" s="73"/>
      <c r="J259" s="73"/>
      <c r="K259" s="73"/>
      <c r="L259" s="73"/>
      <c r="M259" s="73"/>
      <c r="N259" s="73"/>
      <c r="O259" s="73"/>
      <c r="P259" s="73"/>
    </row>
    <row r="260" spans="7:16" x14ac:dyDescent="0.3">
      <c r="G260" s="73"/>
      <c r="H260" s="73"/>
      <c r="I260" s="73"/>
      <c r="J260" s="73"/>
      <c r="K260" s="73"/>
      <c r="L260" s="73"/>
      <c r="M260" s="73"/>
      <c r="N260" s="73"/>
      <c r="O260" s="73"/>
      <c r="P260" s="73"/>
    </row>
    <row r="261" spans="7:16" x14ac:dyDescent="0.3">
      <c r="G261" s="73"/>
      <c r="H261" s="73"/>
      <c r="I261" s="73"/>
      <c r="J261" s="73"/>
      <c r="K261" s="73"/>
      <c r="L261" s="73"/>
      <c r="M261" s="73"/>
      <c r="N261" s="73"/>
      <c r="O261" s="73"/>
      <c r="P261" s="73"/>
    </row>
    <row r="262" spans="7:16" x14ac:dyDescent="0.3">
      <c r="G262" s="73"/>
      <c r="H262" s="73"/>
      <c r="I262" s="73"/>
      <c r="J262" s="73"/>
      <c r="K262" s="73"/>
      <c r="L262" s="73"/>
      <c r="M262" s="73"/>
      <c r="N262" s="73"/>
      <c r="O262" s="73"/>
      <c r="P262" s="73"/>
    </row>
    <row r="263" spans="7:16" x14ac:dyDescent="0.3">
      <c r="G263" s="73"/>
      <c r="H263" s="73"/>
      <c r="I263" s="73"/>
      <c r="J263" s="73"/>
      <c r="K263" s="73"/>
      <c r="L263" s="73"/>
      <c r="M263" s="73"/>
      <c r="N263" s="73"/>
      <c r="O263" s="73"/>
      <c r="P263" s="73"/>
    </row>
    <row r="264" spans="7:16" x14ac:dyDescent="0.3">
      <c r="G264" s="73"/>
      <c r="H264" s="73"/>
      <c r="I264" s="73"/>
      <c r="J264" s="73"/>
      <c r="K264" s="73"/>
      <c r="L264" s="73"/>
      <c r="M264" s="73"/>
      <c r="N264" s="73"/>
      <c r="O264" s="73"/>
      <c r="P264" s="73"/>
    </row>
    <row r="265" spans="7:16" x14ac:dyDescent="0.3">
      <c r="G265" s="73"/>
      <c r="H265" s="73"/>
      <c r="I265" s="73"/>
      <c r="J265" s="73"/>
      <c r="K265" s="73"/>
      <c r="L265" s="73"/>
      <c r="M265" s="73"/>
      <c r="N265" s="73"/>
      <c r="O265" s="73"/>
      <c r="P265" s="73"/>
    </row>
    <row r="266" spans="7:16" x14ac:dyDescent="0.3">
      <c r="G266" s="73"/>
      <c r="H266" s="73"/>
      <c r="I266" s="73"/>
      <c r="J266" s="73"/>
      <c r="K266" s="73"/>
      <c r="L266" s="73"/>
      <c r="M266" s="73"/>
      <c r="N266" s="73"/>
      <c r="O266" s="73"/>
      <c r="P266" s="73"/>
    </row>
    <row r="267" spans="7:16" x14ac:dyDescent="0.3">
      <c r="G267" s="73"/>
      <c r="H267" s="73"/>
      <c r="I267" s="73"/>
      <c r="J267" s="73"/>
      <c r="K267" s="73"/>
      <c r="L267" s="73"/>
      <c r="M267" s="73"/>
      <c r="N267" s="73"/>
      <c r="O267" s="73"/>
      <c r="P267" s="73"/>
    </row>
    <row r="268" spans="7:16" x14ac:dyDescent="0.3">
      <c r="G268" s="73"/>
      <c r="H268" s="73"/>
      <c r="I268" s="73"/>
      <c r="J268" s="73"/>
      <c r="K268" s="73"/>
      <c r="L268" s="73"/>
      <c r="M268" s="73"/>
      <c r="N268" s="73"/>
      <c r="O268" s="73"/>
      <c r="P268" s="73"/>
    </row>
    <row r="269" spans="7:16" x14ac:dyDescent="0.3">
      <c r="G269" s="73"/>
      <c r="H269" s="73"/>
      <c r="I269" s="73"/>
      <c r="J269" s="73"/>
      <c r="K269" s="73"/>
      <c r="L269" s="73"/>
      <c r="M269" s="73"/>
      <c r="N269" s="73"/>
      <c r="O269" s="73"/>
      <c r="P269" s="73"/>
    </row>
    <row r="270" spans="7:16" x14ac:dyDescent="0.3">
      <c r="G270" s="73"/>
      <c r="H270" s="73"/>
      <c r="I270" s="73"/>
      <c r="J270" s="73"/>
      <c r="K270" s="73"/>
      <c r="L270" s="73"/>
      <c r="M270" s="73"/>
      <c r="N270" s="73"/>
      <c r="O270" s="73"/>
      <c r="P270" s="73"/>
    </row>
    <row r="271" spans="7:16" x14ac:dyDescent="0.3">
      <c r="G271" s="73"/>
      <c r="H271" s="73"/>
      <c r="I271" s="73"/>
      <c r="J271" s="73"/>
      <c r="K271" s="73"/>
      <c r="L271" s="73"/>
      <c r="M271" s="73"/>
      <c r="N271" s="73"/>
      <c r="O271" s="73"/>
      <c r="P271" s="73"/>
    </row>
    <row r="272" spans="7:16" x14ac:dyDescent="0.3">
      <c r="G272" s="73"/>
      <c r="H272" s="73"/>
      <c r="I272" s="73"/>
      <c r="J272" s="73"/>
      <c r="K272" s="73"/>
      <c r="L272" s="73"/>
      <c r="M272" s="73"/>
      <c r="N272" s="73"/>
      <c r="O272" s="73"/>
      <c r="P272" s="73"/>
    </row>
    <row r="273" spans="7:16" x14ac:dyDescent="0.3">
      <c r="G273" s="73"/>
      <c r="H273" s="73"/>
      <c r="I273" s="73"/>
      <c r="J273" s="73"/>
      <c r="K273" s="73"/>
      <c r="L273" s="73"/>
      <c r="M273" s="73"/>
      <c r="N273" s="73"/>
      <c r="O273" s="73"/>
      <c r="P273" s="73"/>
    </row>
    <row r="274" spans="7:16" x14ac:dyDescent="0.3">
      <c r="G274" s="73"/>
      <c r="H274" s="73"/>
      <c r="I274" s="73"/>
      <c r="J274" s="73"/>
      <c r="K274" s="73"/>
      <c r="L274" s="73"/>
      <c r="M274" s="73"/>
      <c r="N274" s="73"/>
      <c r="O274" s="73"/>
      <c r="P274" s="73"/>
    </row>
    <row r="275" spans="7:16" x14ac:dyDescent="0.3">
      <c r="G275" s="73"/>
      <c r="H275" s="73"/>
      <c r="I275" s="73"/>
      <c r="J275" s="73"/>
      <c r="K275" s="73"/>
      <c r="L275" s="73"/>
      <c r="M275" s="73"/>
      <c r="N275" s="73"/>
      <c r="O275" s="73"/>
      <c r="P275" s="73"/>
    </row>
    <row r="276" spans="7:16" x14ac:dyDescent="0.3">
      <c r="G276" s="73"/>
      <c r="H276" s="73"/>
      <c r="I276" s="73"/>
      <c r="J276" s="73"/>
      <c r="K276" s="73"/>
      <c r="L276" s="73"/>
      <c r="M276" s="73"/>
      <c r="N276" s="73"/>
      <c r="O276" s="73"/>
      <c r="P276" s="73"/>
    </row>
    <row r="277" spans="7:16" x14ac:dyDescent="0.3">
      <c r="G277" s="73"/>
      <c r="H277" s="73"/>
      <c r="I277" s="73"/>
      <c r="J277" s="73"/>
      <c r="K277" s="73"/>
      <c r="L277" s="73"/>
      <c r="M277" s="73"/>
      <c r="N277" s="73"/>
      <c r="O277" s="73"/>
      <c r="P277" s="73"/>
    </row>
  </sheetData>
  <sheetProtection algorithmName="SHA-512" hashValue="ovABxmXe7D1/cxuGRmS/cAeftMeTh8Pa/m/PBEfTfr4/ZSOl7fMAk/w5Uj0IFAHmWmyy8NfT3D61XfVJIsTZ+g==" saltValue="lSeJdYWw1g/eAMFh7LFk1A==" spinCount="100000" sheet="1" objects="1" scenarios="1"/>
  <mergeCells count="18">
    <mergeCell ref="B4:B7"/>
    <mergeCell ref="C4:E4"/>
    <mergeCell ref="F4:I4"/>
    <mergeCell ref="J4:M4"/>
    <mergeCell ref="O4:P5"/>
    <mergeCell ref="C5:C7"/>
    <mergeCell ref="D5:D7"/>
    <mergeCell ref="E5:E7"/>
    <mergeCell ref="F5:F7"/>
    <mergeCell ref="G5:G7"/>
    <mergeCell ref="O6:O7"/>
    <mergeCell ref="P6:P7"/>
    <mergeCell ref="H5:H7"/>
    <mergeCell ref="J5:M5"/>
    <mergeCell ref="J6:J7"/>
    <mergeCell ref="K6:K7"/>
    <mergeCell ref="L6:L7"/>
    <mergeCell ref="M6:M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1C3EB-F2C0-4ED6-89CA-BD51E133DA55}">
  <dimension ref="B1:R96"/>
  <sheetViews>
    <sheetView workbookViewId="0">
      <selection activeCell="H86" sqref="H86:M95"/>
    </sheetView>
  </sheetViews>
  <sheetFormatPr baseColWidth="10" defaultRowHeight="14.4" x14ac:dyDescent="0.3"/>
  <cols>
    <col min="1" max="1" width="9.77734375" style="261" customWidth="1"/>
    <col min="2" max="2" width="35.33203125" style="261" customWidth="1"/>
    <col min="3" max="3" width="17.5546875" style="261" bestFit="1" customWidth="1"/>
    <col min="4" max="5" width="14.6640625" style="261" bestFit="1" customWidth="1"/>
    <col min="6" max="6" width="15.77734375" style="261" bestFit="1" customWidth="1"/>
    <col min="7" max="8" width="11.5546875" style="261"/>
    <col min="9" max="9" width="13.109375" style="261" bestFit="1" customWidth="1"/>
    <col min="10" max="12" width="11.6640625" style="261" bestFit="1" customWidth="1"/>
    <col min="13" max="13" width="11.77734375" style="261" bestFit="1" customWidth="1"/>
    <col min="14" max="16384" width="11.5546875" style="261"/>
  </cols>
  <sheetData>
    <row r="1" spans="2:17" ht="18" x14ac:dyDescent="0.3">
      <c r="B1" s="72" t="s">
        <v>487</v>
      </c>
    </row>
    <row r="2" spans="2:17" ht="16.2" x14ac:dyDescent="0.3">
      <c r="B2" s="28" t="s">
        <v>51</v>
      </c>
    </row>
    <row r="4" spans="2:17" ht="16.2" x14ac:dyDescent="0.3">
      <c r="B4" s="102" t="s">
        <v>525</v>
      </c>
    </row>
    <row r="5" spans="2:17" ht="15" thickBot="1" x14ac:dyDescent="0.35"/>
    <row r="6" spans="2:17" ht="16.2" thickBot="1" x14ac:dyDescent="0.35">
      <c r="B6" s="649" t="s">
        <v>0</v>
      </c>
      <c r="C6" s="510" t="s">
        <v>53</v>
      </c>
      <c r="D6" s="512"/>
      <c r="E6" s="511"/>
      <c r="F6" s="510" t="s">
        <v>305</v>
      </c>
      <c r="G6" s="512"/>
      <c r="H6" s="511"/>
      <c r="I6" s="518" t="s">
        <v>306</v>
      </c>
      <c r="J6" s="652"/>
      <c r="K6" s="652"/>
      <c r="L6" s="519"/>
      <c r="M6" s="510" t="s">
        <v>526</v>
      </c>
      <c r="N6" s="512"/>
      <c r="O6" s="511"/>
      <c r="P6" s="246"/>
      <c r="Q6" s="175"/>
    </row>
    <row r="7" spans="2:17" ht="17.399999999999999" customHeight="1" thickBot="1" x14ac:dyDescent="0.35">
      <c r="B7" s="650"/>
      <c r="C7" s="535" t="s">
        <v>505</v>
      </c>
      <c r="D7" s="535" t="s">
        <v>506</v>
      </c>
      <c r="E7" s="507" t="s">
        <v>527</v>
      </c>
      <c r="F7" s="535" t="s">
        <v>528</v>
      </c>
      <c r="G7" s="535" t="s">
        <v>321</v>
      </c>
      <c r="H7" s="535" t="s">
        <v>310</v>
      </c>
      <c r="I7" s="520"/>
      <c r="J7" s="653"/>
      <c r="K7" s="653"/>
      <c r="L7" s="521"/>
      <c r="M7" s="507" t="s">
        <v>530</v>
      </c>
      <c r="N7" s="535" t="s">
        <v>529</v>
      </c>
      <c r="O7" s="535" t="s">
        <v>348</v>
      </c>
      <c r="P7" s="246"/>
      <c r="Q7" s="175"/>
    </row>
    <row r="8" spans="2:17" ht="15.6" x14ac:dyDescent="0.3">
      <c r="B8" s="650"/>
      <c r="C8" s="654"/>
      <c r="D8" s="654"/>
      <c r="E8" s="508"/>
      <c r="F8" s="654"/>
      <c r="G8" s="654"/>
      <c r="H8" s="654"/>
      <c r="I8" s="535" t="s">
        <v>68</v>
      </c>
      <c r="J8" s="535" t="s">
        <v>32</v>
      </c>
      <c r="K8" s="535" t="s">
        <v>347</v>
      </c>
      <c r="L8" s="535" t="s">
        <v>17</v>
      </c>
      <c r="M8" s="508"/>
      <c r="N8" s="654"/>
      <c r="O8" s="654"/>
      <c r="P8" s="246"/>
      <c r="Q8" s="175"/>
    </row>
    <row r="9" spans="2:17" x14ac:dyDescent="0.3">
      <c r="B9" s="650"/>
      <c r="C9" s="654"/>
      <c r="D9" s="654"/>
      <c r="E9" s="508"/>
      <c r="F9" s="654"/>
      <c r="G9" s="654"/>
      <c r="H9" s="654"/>
      <c r="I9" s="654"/>
      <c r="J9" s="654"/>
      <c r="K9" s="654"/>
      <c r="L9" s="654"/>
      <c r="M9" s="508"/>
      <c r="N9" s="654"/>
      <c r="O9" s="654"/>
      <c r="P9" s="175"/>
      <c r="Q9" s="175"/>
    </row>
    <row r="10" spans="2:17" ht="10.8" customHeight="1" thickBot="1" x14ac:dyDescent="0.35">
      <c r="B10" s="651"/>
      <c r="C10" s="536"/>
      <c r="D10" s="536"/>
      <c r="E10" s="509"/>
      <c r="F10" s="536"/>
      <c r="G10" s="536"/>
      <c r="H10" s="536"/>
      <c r="I10" s="536"/>
      <c r="J10" s="536"/>
      <c r="K10" s="536"/>
      <c r="L10" s="536"/>
      <c r="M10" s="509"/>
      <c r="N10" s="536"/>
      <c r="O10" s="536"/>
      <c r="P10" s="175"/>
      <c r="Q10" s="175"/>
    </row>
    <row r="11" spans="2:17" ht="15" thickBot="1" x14ac:dyDescent="0.35">
      <c r="B11" s="3" t="s">
        <v>595</v>
      </c>
      <c r="C11" s="57">
        <v>14074.32</v>
      </c>
      <c r="D11" s="5">
        <v>2800</v>
      </c>
      <c r="E11" s="5">
        <v>6</v>
      </c>
      <c r="F11" s="57">
        <v>6714</v>
      </c>
      <c r="G11" s="57">
        <v>1133.8</v>
      </c>
      <c r="H11" s="57">
        <v>1133.8</v>
      </c>
      <c r="I11" s="57">
        <v>570.05799999999999</v>
      </c>
      <c r="J11" s="57">
        <v>78.673000000000002</v>
      </c>
      <c r="K11" s="57">
        <v>485.036</v>
      </c>
      <c r="L11" s="57">
        <f>I11+J11+K11</f>
        <v>1133.7670000000001</v>
      </c>
      <c r="M11" s="247">
        <v>2.25</v>
      </c>
      <c r="N11" s="247">
        <v>2.5509757500000001</v>
      </c>
      <c r="O11" s="21">
        <f>N11/$N$32</f>
        <v>3.9906936490478788E-3</v>
      </c>
      <c r="P11" s="175"/>
      <c r="Q11" s="175"/>
    </row>
    <row r="12" spans="2:17" ht="15" thickBot="1" x14ac:dyDescent="0.35">
      <c r="B12" s="3" t="s">
        <v>597</v>
      </c>
      <c r="C12" s="57">
        <v>84</v>
      </c>
      <c r="D12" s="5">
        <v>2</v>
      </c>
      <c r="E12" s="5">
        <v>2</v>
      </c>
      <c r="F12" s="57">
        <v>1058</v>
      </c>
      <c r="G12" s="57">
        <v>741.3</v>
      </c>
      <c r="H12" s="57">
        <v>741.3</v>
      </c>
      <c r="I12" s="57">
        <v>644.75</v>
      </c>
      <c r="J12" s="57">
        <v>66.16</v>
      </c>
      <c r="K12" s="57">
        <v>30.34</v>
      </c>
      <c r="L12" s="57">
        <f t="shared" ref="L12:L31" si="0">I12+J12+K12</f>
        <v>741.25</v>
      </c>
      <c r="M12" s="247">
        <v>2.75</v>
      </c>
      <c r="N12" s="247">
        <v>2.0384375000000001</v>
      </c>
      <c r="O12" s="21">
        <f t="shared" ref="O12:O31" si="1">N12/$N$32</f>
        <v>3.1888894221087892E-3</v>
      </c>
      <c r="P12" s="175"/>
      <c r="Q12" s="175"/>
    </row>
    <row r="13" spans="2:17" ht="15" thickBot="1" x14ac:dyDescent="0.35">
      <c r="B13" s="3" t="s">
        <v>599</v>
      </c>
      <c r="C13" s="57">
        <v>907</v>
      </c>
      <c r="D13" s="5">
        <v>440</v>
      </c>
      <c r="E13" s="5">
        <v>12</v>
      </c>
      <c r="F13" s="57">
        <v>14183</v>
      </c>
      <c r="G13" s="57">
        <v>10703</v>
      </c>
      <c r="H13" s="57">
        <v>2998</v>
      </c>
      <c r="I13" s="57">
        <v>2502</v>
      </c>
      <c r="J13" s="57">
        <v>496</v>
      </c>
      <c r="K13" s="57">
        <v>0</v>
      </c>
      <c r="L13" s="57">
        <f t="shared" si="0"/>
        <v>2998</v>
      </c>
      <c r="M13" s="247">
        <v>1.2</v>
      </c>
      <c r="N13" s="247">
        <v>3.5975999999999999</v>
      </c>
      <c r="O13" s="21">
        <f t="shared" si="1"/>
        <v>5.6280109569111537E-3</v>
      </c>
      <c r="P13" s="175"/>
      <c r="Q13" s="175"/>
    </row>
    <row r="14" spans="2:17" ht="15" thickBot="1" x14ac:dyDescent="0.35">
      <c r="B14" s="3" t="s">
        <v>600</v>
      </c>
      <c r="C14" s="57">
        <v>9160</v>
      </c>
      <c r="D14" s="5">
        <v>6590</v>
      </c>
      <c r="E14" s="5">
        <v>11</v>
      </c>
      <c r="F14" s="57">
        <v>86008</v>
      </c>
      <c r="G14" s="57">
        <v>86008</v>
      </c>
      <c r="H14" s="57">
        <v>28264</v>
      </c>
      <c r="I14" s="57">
        <v>11101</v>
      </c>
      <c r="J14" s="57">
        <v>15023</v>
      </c>
      <c r="K14" s="57">
        <v>2140</v>
      </c>
      <c r="L14" s="57">
        <f t="shared" si="0"/>
        <v>28264</v>
      </c>
      <c r="M14" s="247">
        <v>1.32</v>
      </c>
      <c r="N14" s="247">
        <v>37.308480000000003</v>
      </c>
      <c r="O14" s="21">
        <f t="shared" si="1"/>
        <v>5.8364613694046212E-2</v>
      </c>
      <c r="P14" s="175"/>
      <c r="Q14" s="175"/>
    </row>
    <row r="15" spans="2:17" ht="15" thickBot="1" x14ac:dyDescent="0.35">
      <c r="B15" s="3" t="s">
        <v>701</v>
      </c>
      <c r="C15" s="57">
        <v>82</v>
      </c>
      <c r="D15" s="5">
        <v>56</v>
      </c>
      <c r="E15" s="5">
        <v>4</v>
      </c>
      <c r="F15" s="57">
        <v>1632.5</v>
      </c>
      <c r="G15" s="57">
        <v>1433.8</v>
      </c>
      <c r="H15" s="57">
        <v>911.86</v>
      </c>
      <c r="I15" s="57">
        <v>911.86</v>
      </c>
      <c r="J15" s="57">
        <v>0</v>
      </c>
      <c r="K15" s="57">
        <v>0</v>
      </c>
      <c r="L15" s="57">
        <f t="shared" si="0"/>
        <v>911.86</v>
      </c>
      <c r="M15" s="247">
        <v>1.4</v>
      </c>
      <c r="N15" s="247">
        <v>1.2766040000000001</v>
      </c>
      <c r="O15" s="21">
        <f t="shared" si="1"/>
        <v>1.9970928673661904E-3</v>
      </c>
      <c r="P15" s="175"/>
      <c r="Q15" s="175"/>
    </row>
    <row r="16" spans="2:17" ht="15" thickBot="1" x14ac:dyDescent="0.35">
      <c r="B16" s="3" t="s">
        <v>602</v>
      </c>
      <c r="C16" s="57">
        <v>778</v>
      </c>
      <c r="D16" s="5">
        <v>252</v>
      </c>
      <c r="E16" s="5">
        <v>17</v>
      </c>
      <c r="F16" s="57">
        <v>23340</v>
      </c>
      <c r="G16" s="57">
        <v>11670</v>
      </c>
      <c r="H16" s="57">
        <v>4964</v>
      </c>
      <c r="I16" s="57">
        <v>4064</v>
      </c>
      <c r="J16" s="57">
        <v>900</v>
      </c>
      <c r="K16" s="57">
        <v>0</v>
      </c>
      <c r="L16" s="57">
        <f t="shared" si="0"/>
        <v>4964</v>
      </c>
      <c r="M16" s="247">
        <v>2</v>
      </c>
      <c r="N16" s="247">
        <v>9.9280000000000008</v>
      </c>
      <c r="O16" s="21">
        <f t="shared" si="1"/>
        <v>1.5531157655162869E-2</v>
      </c>
      <c r="P16" s="175"/>
      <c r="Q16" s="175"/>
    </row>
    <row r="17" spans="2:17" ht="15" thickBot="1" x14ac:dyDescent="0.35">
      <c r="B17" s="3" t="s">
        <v>604</v>
      </c>
      <c r="C17" s="57">
        <v>573</v>
      </c>
      <c r="D17" s="5">
        <v>860</v>
      </c>
      <c r="E17" s="5">
        <v>3</v>
      </c>
      <c r="F17" s="57">
        <v>7892</v>
      </c>
      <c r="G17" s="57">
        <v>4608</v>
      </c>
      <c r="H17" s="57">
        <v>0</v>
      </c>
      <c r="I17" s="57">
        <v>2180.4699999999998</v>
      </c>
      <c r="J17" s="57">
        <v>2031.75</v>
      </c>
      <c r="K17" s="57">
        <v>120.99</v>
      </c>
      <c r="L17" s="57">
        <f t="shared" si="0"/>
        <v>4333.2099999999991</v>
      </c>
      <c r="M17" s="247">
        <v>3.59</v>
      </c>
      <c r="N17" s="247">
        <v>15.556223900000001</v>
      </c>
      <c r="O17" s="21">
        <f t="shared" si="1"/>
        <v>2.4335834600112065E-2</v>
      </c>
      <c r="P17" s="175"/>
      <c r="Q17" s="175"/>
    </row>
    <row r="18" spans="2:17" ht="15" thickBot="1" x14ac:dyDescent="0.35">
      <c r="B18" s="3" t="s">
        <v>702</v>
      </c>
      <c r="C18" s="57">
        <v>750</v>
      </c>
      <c r="D18" s="5">
        <v>615</v>
      </c>
      <c r="E18" s="5">
        <v>3</v>
      </c>
      <c r="F18" s="57">
        <v>489</v>
      </c>
      <c r="G18" s="57">
        <v>160</v>
      </c>
      <c r="H18" s="57">
        <v>160</v>
      </c>
      <c r="I18" s="57">
        <v>116</v>
      </c>
      <c r="J18" s="57">
        <v>0</v>
      </c>
      <c r="K18" s="57">
        <v>0</v>
      </c>
      <c r="L18" s="57">
        <f t="shared" si="0"/>
        <v>116</v>
      </c>
      <c r="M18" s="247">
        <v>16</v>
      </c>
      <c r="N18" s="247">
        <v>1.8560000000000001</v>
      </c>
      <c r="O18" s="21">
        <f t="shared" si="1"/>
        <v>2.9034879742125589E-3</v>
      </c>
      <c r="P18" s="175"/>
      <c r="Q18" s="175"/>
    </row>
    <row r="19" spans="2:17" ht="15" thickBot="1" x14ac:dyDescent="0.35">
      <c r="B19" s="3" t="s">
        <v>703</v>
      </c>
      <c r="C19" s="57">
        <v>242</v>
      </c>
      <c r="D19" s="5">
        <v>70</v>
      </c>
      <c r="E19" s="5">
        <v>3</v>
      </c>
      <c r="F19" s="57">
        <v>5553</v>
      </c>
      <c r="G19" s="57">
        <v>4840</v>
      </c>
      <c r="H19" s="57">
        <v>755</v>
      </c>
      <c r="I19" s="57">
        <v>755</v>
      </c>
      <c r="J19" s="57">
        <v>0</v>
      </c>
      <c r="K19" s="57">
        <v>0</v>
      </c>
      <c r="L19" s="57">
        <f t="shared" si="0"/>
        <v>755</v>
      </c>
      <c r="M19" s="247">
        <v>1.6</v>
      </c>
      <c r="N19" s="247">
        <v>1.208</v>
      </c>
      <c r="O19" s="21">
        <f t="shared" si="1"/>
        <v>1.8897701901124842E-3</v>
      </c>
      <c r="P19" s="175"/>
      <c r="Q19" s="175"/>
    </row>
    <row r="20" spans="2:17" ht="15" thickBot="1" x14ac:dyDescent="0.35">
      <c r="B20" s="3" t="s">
        <v>704</v>
      </c>
      <c r="C20" s="57">
        <v>517</v>
      </c>
      <c r="D20" s="5">
        <v>181</v>
      </c>
      <c r="E20" s="5">
        <v>3</v>
      </c>
      <c r="F20" s="57">
        <v>6734.1</v>
      </c>
      <c r="G20" s="57">
        <v>5647.7</v>
      </c>
      <c r="H20" s="57">
        <v>338.9</v>
      </c>
      <c r="I20" s="57">
        <v>338.91199999999998</v>
      </c>
      <c r="J20" s="57">
        <v>0</v>
      </c>
      <c r="K20" s="57">
        <v>0</v>
      </c>
      <c r="L20" s="57">
        <f t="shared" si="0"/>
        <v>338.91199999999998</v>
      </c>
      <c r="M20" s="247">
        <v>1.62</v>
      </c>
      <c r="N20" s="247">
        <v>0.54903743999999999</v>
      </c>
      <c r="O20" s="21">
        <f t="shared" si="1"/>
        <v>8.5890280411231095E-4</v>
      </c>
      <c r="P20" s="175"/>
      <c r="Q20" s="175"/>
    </row>
    <row r="21" spans="2:17" ht="15" thickBot="1" x14ac:dyDescent="0.35">
      <c r="B21" s="3" t="s">
        <v>605</v>
      </c>
      <c r="C21" s="57">
        <v>1270</v>
      </c>
      <c r="D21" s="5">
        <v>291</v>
      </c>
      <c r="E21" s="5">
        <v>20</v>
      </c>
      <c r="F21" s="57">
        <v>21013</v>
      </c>
      <c r="G21" s="57">
        <v>21013</v>
      </c>
      <c r="H21" s="57">
        <v>11300</v>
      </c>
      <c r="I21" s="57">
        <v>11229</v>
      </c>
      <c r="J21" s="57">
        <v>71</v>
      </c>
      <c r="K21" s="57">
        <v>0</v>
      </c>
      <c r="L21" s="57">
        <f t="shared" si="0"/>
        <v>11300</v>
      </c>
      <c r="M21" s="247">
        <v>1.95</v>
      </c>
      <c r="N21" s="247">
        <v>22.035</v>
      </c>
      <c r="O21" s="21">
        <f t="shared" si="1"/>
        <v>3.4471097797291878E-2</v>
      </c>
      <c r="P21" s="175"/>
      <c r="Q21" s="175"/>
    </row>
    <row r="22" spans="2:17" ht="15" thickBot="1" x14ac:dyDescent="0.35">
      <c r="B22" s="3" t="s">
        <v>607</v>
      </c>
      <c r="C22" s="57">
        <v>1240</v>
      </c>
      <c r="D22" s="5">
        <v>252</v>
      </c>
      <c r="E22" s="5">
        <v>28</v>
      </c>
      <c r="F22" s="57">
        <v>32392.42</v>
      </c>
      <c r="G22" s="57">
        <v>32392.42</v>
      </c>
      <c r="H22" s="57">
        <v>4724.6099999999997</v>
      </c>
      <c r="I22" s="57">
        <v>3161.41</v>
      </c>
      <c r="J22" s="57">
        <v>1551.74</v>
      </c>
      <c r="K22" s="57">
        <v>11.45</v>
      </c>
      <c r="L22" s="57">
        <f t="shared" si="0"/>
        <v>4724.5999999999995</v>
      </c>
      <c r="M22" s="247">
        <v>1.96</v>
      </c>
      <c r="N22" s="247">
        <v>9.2602159999999998</v>
      </c>
      <c r="O22" s="21">
        <f t="shared" si="1"/>
        <v>1.4486490191061812E-2</v>
      </c>
      <c r="P22" s="175"/>
      <c r="Q22" s="175"/>
    </row>
    <row r="23" spans="2:17" ht="15" thickBot="1" x14ac:dyDescent="0.35">
      <c r="B23" s="3" t="s">
        <v>705</v>
      </c>
      <c r="C23" s="57">
        <v>0</v>
      </c>
      <c r="D23" s="5">
        <v>0</v>
      </c>
      <c r="E23" s="5">
        <v>0</v>
      </c>
      <c r="F23" s="57">
        <v>0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f t="shared" si="0"/>
        <v>0</v>
      </c>
      <c r="M23" s="247">
        <v>0</v>
      </c>
      <c r="N23" s="247">
        <v>0</v>
      </c>
      <c r="O23" s="21">
        <f t="shared" si="1"/>
        <v>0</v>
      </c>
      <c r="P23" s="175"/>
      <c r="Q23" s="175"/>
    </row>
    <row r="24" spans="2:17" ht="15" thickBot="1" x14ac:dyDescent="0.35">
      <c r="B24" s="3" t="s">
        <v>596</v>
      </c>
      <c r="C24" s="57">
        <v>1590</v>
      </c>
      <c r="D24" s="5">
        <v>291</v>
      </c>
      <c r="E24" s="5">
        <v>8</v>
      </c>
      <c r="F24" s="57">
        <v>2069.4</v>
      </c>
      <c r="G24" s="57">
        <v>315.45999999999998</v>
      </c>
      <c r="H24" s="57">
        <v>315.45999999999998</v>
      </c>
      <c r="I24" s="57">
        <v>242.76</v>
      </c>
      <c r="J24" s="57">
        <v>47.48</v>
      </c>
      <c r="K24" s="57">
        <v>25.22</v>
      </c>
      <c r="L24" s="57">
        <f t="shared" si="0"/>
        <v>315.46000000000004</v>
      </c>
      <c r="M24" s="247">
        <v>2.9</v>
      </c>
      <c r="N24" s="247">
        <v>0.91483400000000004</v>
      </c>
      <c r="O24" s="21">
        <f t="shared" si="1"/>
        <v>1.431147369289209E-3</v>
      </c>
      <c r="P24" s="175"/>
      <c r="Q24" s="175"/>
    </row>
    <row r="25" spans="2:17" ht="15" thickBot="1" x14ac:dyDescent="0.35">
      <c r="B25" s="3" t="s">
        <v>598</v>
      </c>
      <c r="C25" s="57">
        <v>16163</v>
      </c>
      <c r="D25" s="5">
        <v>4452</v>
      </c>
      <c r="E25" s="5">
        <v>70</v>
      </c>
      <c r="F25" s="57">
        <v>167988</v>
      </c>
      <c r="G25" s="57">
        <v>167988</v>
      </c>
      <c r="H25" s="57">
        <v>23295</v>
      </c>
      <c r="I25" s="57">
        <v>15595</v>
      </c>
      <c r="J25" s="57">
        <v>7700</v>
      </c>
      <c r="K25" s="57">
        <v>0</v>
      </c>
      <c r="L25" s="57">
        <f t="shared" si="0"/>
        <v>23295</v>
      </c>
      <c r="M25" s="247">
        <v>1.01</v>
      </c>
      <c r="N25" s="247">
        <v>23.527950000000001</v>
      </c>
      <c r="O25" s="21">
        <f t="shared" si="1"/>
        <v>3.6806637867928003E-2</v>
      </c>
      <c r="P25" s="175"/>
      <c r="Q25" s="175"/>
    </row>
    <row r="26" spans="2:17" ht="15" thickBot="1" x14ac:dyDescent="0.35">
      <c r="B26" s="3" t="s">
        <v>706</v>
      </c>
      <c r="C26" s="57">
        <v>154.94</v>
      </c>
      <c r="D26" s="5">
        <v>15</v>
      </c>
      <c r="E26" s="5">
        <v>3</v>
      </c>
      <c r="F26" s="57">
        <v>4500.7</v>
      </c>
      <c r="G26" s="57">
        <v>4500.7</v>
      </c>
      <c r="H26" s="57">
        <v>4500.7</v>
      </c>
      <c r="I26" s="57">
        <v>169.15</v>
      </c>
      <c r="J26" s="57">
        <v>0</v>
      </c>
      <c r="K26" s="57">
        <v>0</v>
      </c>
      <c r="L26" s="57">
        <f t="shared" si="0"/>
        <v>169.15</v>
      </c>
      <c r="M26" s="247">
        <v>1.02</v>
      </c>
      <c r="N26" s="247">
        <v>0.17253299999999999</v>
      </c>
      <c r="O26" s="21">
        <f t="shared" si="1"/>
        <v>2.6990705315453416E-4</v>
      </c>
      <c r="P26" s="175"/>
      <c r="Q26" s="175"/>
    </row>
    <row r="27" spans="2:17" ht="15" thickBot="1" x14ac:dyDescent="0.35">
      <c r="B27" s="3" t="s">
        <v>601</v>
      </c>
      <c r="C27" s="57">
        <v>1371</v>
      </c>
      <c r="D27" s="5">
        <v>73</v>
      </c>
      <c r="E27" s="5">
        <v>3</v>
      </c>
      <c r="F27" s="57">
        <v>60390.2</v>
      </c>
      <c r="G27" s="57">
        <v>60390.2</v>
      </c>
      <c r="H27" s="57">
        <v>60390.2</v>
      </c>
      <c r="I27" s="57">
        <v>60390.2</v>
      </c>
      <c r="J27" s="57">
        <v>47.74</v>
      </c>
      <c r="K27" s="57">
        <v>778.73</v>
      </c>
      <c r="L27" s="57">
        <f t="shared" si="0"/>
        <v>61216.67</v>
      </c>
      <c r="M27" s="247">
        <v>0.99</v>
      </c>
      <c r="N27" s="247">
        <v>60.604503300000005</v>
      </c>
      <c r="O27" s="21">
        <f t="shared" si="1"/>
        <v>9.4808430234200075E-2</v>
      </c>
      <c r="P27" s="175"/>
      <c r="Q27" s="175"/>
    </row>
    <row r="28" spans="2:17" ht="15" thickBot="1" x14ac:dyDescent="0.35">
      <c r="B28" s="3" t="s">
        <v>707</v>
      </c>
      <c r="C28" s="57">
        <v>63</v>
      </c>
      <c r="D28" s="5">
        <v>33</v>
      </c>
      <c r="E28" s="5">
        <v>6</v>
      </c>
      <c r="F28" s="57">
        <v>1442.7</v>
      </c>
      <c r="G28" s="57">
        <v>217.9</v>
      </c>
      <c r="H28" s="57">
        <v>136.5</v>
      </c>
      <c r="I28" s="57">
        <v>136.52199999999999</v>
      </c>
      <c r="J28" s="57">
        <v>0</v>
      </c>
      <c r="K28" s="57">
        <v>0</v>
      </c>
      <c r="L28" s="57">
        <f t="shared" si="0"/>
        <v>136.52199999999999</v>
      </c>
      <c r="M28" s="247">
        <v>2.5</v>
      </c>
      <c r="N28" s="247">
        <v>0.34130500000000003</v>
      </c>
      <c r="O28" s="21">
        <f t="shared" si="1"/>
        <v>5.3393047577511717E-4</v>
      </c>
      <c r="P28" s="175"/>
      <c r="Q28" s="175"/>
    </row>
    <row r="29" spans="2:17" ht="15" thickBot="1" x14ac:dyDescent="0.35">
      <c r="B29" s="3" t="s">
        <v>603</v>
      </c>
      <c r="C29" s="57">
        <v>229</v>
      </c>
      <c r="D29" s="5">
        <v>36</v>
      </c>
      <c r="E29" s="5">
        <v>12</v>
      </c>
      <c r="F29" s="57">
        <v>12735.6</v>
      </c>
      <c r="G29" s="57">
        <v>12327.8</v>
      </c>
      <c r="H29" s="57">
        <v>11459.3</v>
      </c>
      <c r="I29" s="57">
        <v>22.8</v>
      </c>
      <c r="J29" s="57">
        <v>153.9</v>
      </c>
      <c r="K29" s="57">
        <v>0</v>
      </c>
      <c r="L29" s="57">
        <f t="shared" si="0"/>
        <v>176.70000000000002</v>
      </c>
      <c r="M29" s="247">
        <v>0.55000000000000004</v>
      </c>
      <c r="N29" s="247">
        <v>9.7184999999999994E-2</v>
      </c>
      <c r="O29" s="21">
        <f t="shared" si="1"/>
        <v>1.5203420192556438E-4</v>
      </c>
      <c r="P29" s="175"/>
      <c r="Q29" s="175"/>
    </row>
    <row r="30" spans="2:17" ht="15" thickBot="1" x14ac:dyDescent="0.35">
      <c r="B30" s="3" t="s">
        <v>708</v>
      </c>
      <c r="C30" s="57">
        <v>0</v>
      </c>
      <c r="D30" s="5">
        <v>0</v>
      </c>
      <c r="E30" s="5">
        <v>0</v>
      </c>
      <c r="F30" s="57">
        <v>0</v>
      </c>
      <c r="G30" s="57">
        <v>0</v>
      </c>
      <c r="H30" s="57">
        <v>0</v>
      </c>
      <c r="I30" s="57">
        <v>0</v>
      </c>
      <c r="J30" s="57">
        <v>0</v>
      </c>
      <c r="K30" s="57">
        <v>0</v>
      </c>
      <c r="L30" s="57">
        <f t="shared" si="0"/>
        <v>0</v>
      </c>
      <c r="M30" s="247">
        <v>0</v>
      </c>
      <c r="N30" s="247">
        <v>0</v>
      </c>
      <c r="O30" s="21">
        <f t="shared" si="1"/>
        <v>0</v>
      </c>
      <c r="P30" s="175"/>
      <c r="Q30" s="175"/>
    </row>
    <row r="31" spans="2:17" ht="15" thickBot="1" x14ac:dyDescent="0.35">
      <c r="B31" s="3" t="s">
        <v>606</v>
      </c>
      <c r="C31" s="57">
        <v>8674</v>
      </c>
      <c r="D31" s="5">
        <v>7043</v>
      </c>
      <c r="E31" s="5">
        <v>209</v>
      </c>
      <c r="F31" s="57">
        <v>404114</v>
      </c>
      <c r="G31" s="57">
        <v>404114</v>
      </c>
      <c r="H31" s="57">
        <v>404114</v>
      </c>
      <c r="I31" s="57">
        <v>404114</v>
      </c>
      <c r="J31" s="57">
        <v>1201</v>
      </c>
      <c r="K31" s="57">
        <v>11889</v>
      </c>
      <c r="L31" s="57">
        <f t="shared" si="0"/>
        <v>417204</v>
      </c>
      <c r="M31" s="247">
        <v>1.07</v>
      </c>
      <c r="N31" s="247">
        <v>446.40827999999999</v>
      </c>
      <c r="O31" s="21">
        <f t="shared" si="1"/>
        <v>0.69835187099618135</v>
      </c>
      <c r="P31" s="175"/>
      <c r="Q31" s="175"/>
    </row>
    <row r="32" spans="2:17" ht="15" thickBot="1" x14ac:dyDescent="0.35">
      <c r="B32" s="8" t="s">
        <v>17</v>
      </c>
      <c r="C32" s="58">
        <f>SUM(C11:C31)</f>
        <v>57922.26</v>
      </c>
      <c r="D32" s="9">
        <f t="shared" ref="D32:O32" si="2">SUM(D11:D31)</f>
        <v>24352</v>
      </c>
      <c r="E32" s="9">
        <f t="shared" si="2"/>
        <v>423</v>
      </c>
      <c r="F32" s="58">
        <f t="shared" si="2"/>
        <v>860249.62000000011</v>
      </c>
      <c r="G32" s="58">
        <f t="shared" si="2"/>
        <v>830205.08000000007</v>
      </c>
      <c r="H32" s="58">
        <f t="shared" si="2"/>
        <v>560502.63</v>
      </c>
      <c r="I32" s="58">
        <f t="shared" si="2"/>
        <v>518244.89199999999</v>
      </c>
      <c r="J32" s="58">
        <f t="shared" si="2"/>
        <v>29368.443000000003</v>
      </c>
      <c r="K32" s="58">
        <f t="shared" si="2"/>
        <v>15480.766</v>
      </c>
      <c r="L32" s="58">
        <f t="shared" si="2"/>
        <v>563094.10100000002</v>
      </c>
      <c r="M32" s="248">
        <f>AVERAGE(M11:M31)</f>
        <v>2.2704761904761903</v>
      </c>
      <c r="N32" s="248">
        <f t="shared" si="2"/>
        <v>639.23116488999995</v>
      </c>
      <c r="O32" s="124">
        <f t="shared" si="2"/>
        <v>1</v>
      </c>
      <c r="P32" s="175"/>
      <c r="Q32" s="175"/>
    </row>
    <row r="34" spans="2:17" ht="16.2" x14ac:dyDescent="0.3">
      <c r="B34" s="102" t="s">
        <v>713</v>
      </c>
    </row>
    <row r="35" spans="2:17" ht="15" thickBot="1" x14ac:dyDescent="0.35"/>
    <row r="36" spans="2:17" ht="15" thickBot="1" x14ac:dyDescent="0.35">
      <c r="B36" s="649" t="s">
        <v>0</v>
      </c>
      <c r="C36" s="510" t="s">
        <v>53</v>
      </c>
      <c r="D36" s="512"/>
      <c r="E36" s="511"/>
      <c r="F36" s="510" t="s">
        <v>305</v>
      </c>
      <c r="G36" s="512"/>
      <c r="H36" s="511"/>
      <c r="I36" s="518" t="s">
        <v>306</v>
      </c>
      <c r="J36" s="652"/>
      <c r="K36" s="652"/>
      <c r="L36" s="519"/>
      <c r="M36" s="510" t="s">
        <v>526</v>
      </c>
      <c r="N36" s="512"/>
      <c r="O36" s="511"/>
    </row>
    <row r="37" spans="2:17" ht="15" thickBot="1" x14ac:dyDescent="0.35">
      <c r="B37" s="650"/>
      <c r="C37" s="535" t="s">
        <v>505</v>
      </c>
      <c r="D37" s="535" t="s">
        <v>506</v>
      </c>
      <c r="E37" s="507" t="s">
        <v>527</v>
      </c>
      <c r="F37" s="535" t="s">
        <v>528</v>
      </c>
      <c r="G37" s="535" t="s">
        <v>321</v>
      </c>
      <c r="H37" s="535" t="s">
        <v>310</v>
      </c>
      <c r="I37" s="520"/>
      <c r="J37" s="653"/>
      <c r="K37" s="653"/>
      <c r="L37" s="521"/>
      <c r="M37" s="507" t="s">
        <v>530</v>
      </c>
      <c r="N37" s="535" t="s">
        <v>529</v>
      </c>
      <c r="O37" s="535" t="s">
        <v>348</v>
      </c>
    </row>
    <row r="38" spans="2:17" x14ac:dyDescent="0.3">
      <c r="B38" s="650"/>
      <c r="C38" s="654"/>
      <c r="D38" s="654"/>
      <c r="E38" s="508"/>
      <c r="F38" s="654"/>
      <c r="G38" s="654"/>
      <c r="H38" s="654"/>
      <c r="I38" s="535" t="s">
        <v>68</v>
      </c>
      <c r="J38" s="535" t="s">
        <v>32</v>
      </c>
      <c r="K38" s="535" t="s">
        <v>347</v>
      </c>
      <c r="L38" s="535" t="s">
        <v>17</v>
      </c>
      <c r="M38" s="508"/>
      <c r="N38" s="654"/>
      <c r="O38" s="654"/>
      <c r="P38" s="359"/>
      <c r="Q38" s="359"/>
    </row>
    <row r="39" spans="2:17" x14ac:dyDescent="0.3">
      <c r="B39" s="650"/>
      <c r="C39" s="654"/>
      <c r="D39" s="654"/>
      <c r="E39" s="508"/>
      <c r="F39" s="654"/>
      <c r="G39" s="654"/>
      <c r="H39" s="654"/>
      <c r="I39" s="654"/>
      <c r="J39" s="654"/>
      <c r="K39" s="654"/>
      <c r="L39" s="654"/>
      <c r="M39" s="508"/>
      <c r="N39" s="654"/>
      <c r="O39" s="654"/>
      <c r="P39" s="360"/>
      <c r="Q39" s="360"/>
    </row>
    <row r="40" spans="2:17" ht="15" thickBot="1" x14ac:dyDescent="0.35">
      <c r="B40" s="651"/>
      <c r="C40" s="536"/>
      <c r="D40" s="536"/>
      <c r="E40" s="509"/>
      <c r="F40" s="536"/>
      <c r="G40" s="536"/>
      <c r="H40" s="536"/>
      <c r="I40" s="536"/>
      <c r="J40" s="536"/>
      <c r="K40" s="536"/>
      <c r="L40" s="536"/>
      <c r="M40" s="509"/>
      <c r="N40" s="536"/>
      <c r="O40" s="536"/>
      <c r="P40" s="360"/>
      <c r="Q40" s="360"/>
    </row>
    <row r="41" spans="2:17" ht="15" thickBot="1" x14ac:dyDescent="0.35">
      <c r="B41" s="3" t="s">
        <v>709</v>
      </c>
      <c r="C41" s="57">
        <v>5712</v>
      </c>
      <c r="D41" s="5">
        <v>1515</v>
      </c>
      <c r="E41" s="5">
        <v>13</v>
      </c>
      <c r="F41" s="57">
        <v>1762.4</v>
      </c>
      <c r="G41" s="57">
        <v>78.3</v>
      </c>
      <c r="H41" s="57">
        <v>78.3</v>
      </c>
      <c r="I41" s="57">
        <v>78.34</v>
      </c>
      <c r="J41" s="57">
        <v>0</v>
      </c>
      <c r="K41" s="57">
        <v>0</v>
      </c>
      <c r="L41" s="57">
        <f>I41+J41+K41</f>
        <v>78.34</v>
      </c>
      <c r="M41" s="247">
        <v>26.44</v>
      </c>
      <c r="N41" s="247">
        <v>2.0713096000000002</v>
      </c>
      <c r="O41" s="21">
        <f>N41/$N$46</f>
        <v>0.61932049736530626</v>
      </c>
      <c r="P41" s="360"/>
      <c r="Q41" s="360"/>
    </row>
    <row r="42" spans="2:17" ht="15" thickBot="1" x14ac:dyDescent="0.35">
      <c r="B42" s="3" t="s">
        <v>710</v>
      </c>
      <c r="C42" s="57">
        <v>52</v>
      </c>
      <c r="D42" s="5">
        <v>31</v>
      </c>
      <c r="E42" s="5">
        <v>2</v>
      </c>
      <c r="F42" s="57">
        <v>6</v>
      </c>
      <c r="G42" s="57">
        <v>6</v>
      </c>
      <c r="H42" s="57">
        <v>6</v>
      </c>
      <c r="I42" s="57">
        <v>6</v>
      </c>
      <c r="J42" s="57">
        <v>0</v>
      </c>
      <c r="K42" s="57">
        <v>0</v>
      </c>
      <c r="L42" s="57">
        <f t="shared" ref="L42:L45" si="3">I42+J42+K42</f>
        <v>6</v>
      </c>
      <c r="M42" s="247">
        <v>4</v>
      </c>
      <c r="N42" s="247">
        <v>2.4E-2</v>
      </c>
      <c r="O42" s="21">
        <f t="shared" ref="O42:O45" si="4">N42/$N$46</f>
        <v>7.1759875668839417E-3</v>
      </c>
      <c r="P42" s="360"/>
      <c r="Q42" s="360"/>
    </row>
    <row r="43" spans="2:17" ht="15" thickBot="1" x14ac:dyDescent="0.35">
      <c r="B43" s="3" t="s">
        <v>711</v>
      </c>
      <c r="C43" s="57">
        <v>43</v>
      </c>
      <c r="D43" s="5">
        <v>57</v>
      </c>
      <c r="E43" s="5">
        <v>1</v>
      </c>
      <c r="F43" s="57">
        <v>36.5</v>
      </c>
      <c r="G43" s="57">
        <v>2.2999999999999998</v>
      </c>
      <c r="H43" s="57">
        <v>2.2999999999999998</v>
      </c>
      <c r="I43" s="57">
        <v>2.2999999999999998</v>
      </c>
      <c r="J43" s="57">
        <v>0</v>
      </c>
      <c r="K43" s="57">
        <v>0</v>
      </c>
      <c r="L43" s="57">
        <f t="shared" si="3"/>
        <v>2.2999999999999998</v>
      </c>
      <c r="M43" s="247">
        <v>6</v>
      </c>
      <c r="N43" s="247">
        <v>1.38E-2</v>
      </c>
      <c r="O43" s="21">
        <f t="shared" si="4"/>
        <v>4.1261928509582664E-3</v>
      </c>
      <c r="P43" s="360"/>
      <c r="Q43" s="360"/>
    </row>
    <row r="44" spans="2:17" ht="15" thickBot="1" x14ac:dyDescent="0.35">
      <c r="B44" s="3" t="s">
        <v>614</v>
      </c>
      <c r="C44" s="57">
        <v>3642</v>
      </c>
      <c r="D44" s="5">
        <v>136</v>
      </c>
      <c r="E44" s="5">
        <v>11</v>
      </c>
      <c r="F44" s="57">
        <v>0</v>
      </c>
      <c r="G44" s="57">
        <v>135</v>
      </c>
      <c r="H44" s="57">
        <v>135</v>
      </c>
      <c r="I44" s="57">
        <v>91</v>
      </c>
      <c r="J44" s="57">
        <v>1</v>
      </c>
      <c r="K44" s="57">
        <v>0</v>
      </c>
      <c r="L44" s="57">
        <f t="shared" si="3"/>
        <v>92</v>
      </c>
      <c r="M44" s="247">
        <v>11.25</v>
      </c>
      <c r="N44" s="247">
        <v>1.0349999999999999</v>
      </c>
      <c r="O44" s="21">
        <f t="shared" si="4"/>
        <v>0.30946446382186993</v>
      </c>
      <c r="P44" s="360"/>
      <c r="Q44" s="360"/>
    </row>
    <row r="45" spans="2:17" ht="15" thickBot="1" x14ac:dyDescent="0.35">
      <c r="B45" s="3" t="s">
        <v>712</v>
      </c>
      <c r="C45" s="57">
        <v>1397</v>
      </c>
      <c r="D45" s="5">
        <v>170</v>
      </c>
      <c r="E45" s="5">
        <v>14</v>
      </c>
      <c r="F45" s="57">
        <v>0</v>
      </c>
      <c r="G45" s="57">
        <v>78.965999999999994</v>
      </c>
      <c r="H45" s="57">
        <v>21.545999999999999</v>
      </c>
      <c r="I45" s="57">
        <v>21.545999999999999</v>
      </c>
      <c r="J45" s="57">
        <v>0</v>
      </c>
      <c r="K45" s="57">
        <v>0</v>
      </c>
      <c r="L45" s="57">
        <f t="shared" si="3"/>
        <v>21.545999999999999</v>
      </c>
      <c r="M45" s="247">
        <v>9.3000000000000007</v>
      </c>
      <c r="N45" s="247">
        <v>0.20037779999999999</v>
      </c>
      <c r="O45" s="21">
        <f t="shared" si="4"/>
        <v>5.991285839498154E-2</v>
      </c>
      <c r="P45" s="360"/>
      <c r="Q45" s="360"/>
    </row>
    <row r="46" spans="2:17" ht="15" thickBot="1" x14ac:dyDescent="0.35">
      <c r="B46" s="8" t="s">
        <v>17</v>
      </c>
      <c r="C46" s="58">
        <f t="shared" ref="C46:L46" si="5">SUM(C41:C45)</f>
        <v>10846</v>
      </c>
      <c r="D46" s="9">
        <f t="shared" si="5"/>
        <v>1909</v>
      </c>
      <c r="E46" s="9">
        <f t="shared" si="5"/>
        <v>41</v>
      </c>
      <c r="F46" s="58">
        <f t="shared" si="5"/>
        <v>1804.9</v>
      </c>
      <c r="G46" s="58">
        <f t="shared" si="5"/>
        <v>300.56599999999997</v>
      </c>
      <c r="H46" s="58">
        <f t="shared" si="5"/>
        <v>243.14599999999999</v>
      </c>
      <c r="I46" s="58">
        <f t="shared" si="5"/>
        <v>199.18599999999998</v>
      </c>
      <c r="J46" s="58">
        <f t="shared" si="5"/>
        <v>1</v>
      </c>
      <c r="K46" s="58">
        <f t="shared" si="5"/>
        <v>0</v>
      </c>
      <c r="L46" s="58">
        <f t="shared" si="5"/>
        <v>200.18599999999998</v>
      </c>
      <c r="M46" s="248">
        <f>AVERAGE(M41:M45)</f>
        <v>11.398</v>
      </c>
      <c r="N46" s="248">
        <f>SUM(N41:N45)</f>
        <v>3.3444874000000002</v>
      </c>
      <c r="O46" s="124">
        <f>SUM(O41:O45)</f>
        <v>1</v>
      </c>
    </row>
    <row r="48" spans="2:17" ht="16.2" x14ac:dyDescent="0.3">
      <c r="B48" s="102" t="s">
        <v>714</v>
      </c>
    </row>
    <row r="49" spans="2:18" ht="15" thickBot="1" x14ac:dyDescent="0.35"/>
    <row r="50" spans="2:18" ht="15" thickBot="1" x14ac:dyDescent="0.35">
      <c r="B50" s="649" t="s">
        <v>0</v>
      </c>
      <c r="C50" s="510" t="s">
        <v>53</v>
      </c>
      <c r="D50" s="512"/>
      <c r="E50" s="511"/>
      <c r="F50" s="510" t="s">
        <v>305</v>
      </c>
      <c r="G50" s="512"/>
      <c r="H50" s="511"/>
      <c r="I50" s="518" t="s">
        <v>306</v>
      </c>
      <c r="J50" s="652"/>
      <c r="K50" s="652"/>
      <c r="L50" s="519"/>
      <c r="M50" s="510" t="s">
        <v>526</v>
      </c>
      <c r="N50" s="512"/>
      <c r="O50" s="511"/>
    </row>
    <row r="51" spans="2:18" ht="15" thickBot="1" x14ac:dyDescent="0.35">
      <c r="B51" s="650"/>
      <c r="C51" s="535" t="s">
        <v>505</v>
      </c>
      <c r="D51" s="535" t="s">
        <v>506</v>
      </c>
      <c r="E51" s="507" t="s">
        <v>527</v>
      </c>
      <c r="F51" s="535" t="s">
        <v>528</v>
      </c>
      <c r="G51" s="535" t="s">
        <v>321</v>
      </c>
      <c r="H51" s="535" t="s">
        <v>310</v>
      </c>
      <c r="I51" s="520"/>
      <c r="J51" s="653"/>
      <c r="K51" s="653"/>
      <c r="L51" s="521"/>
      <c r="M51" s="507" t="s">
        <v>530</v>
      </c>
      <c r="N51" s="535" t="s">
        <v>529</v>
      </c>
      <c r="O51" s="535" t="s">
        <v>348</v>
      </c>
    </row>
    <row r="52" spans="2:18" x14ac:dyDescent="0.3">
      <c r="B52" s="650"/>
      <c r="C52" s="654"/>
      <c r="D52" s="654"/>
      <c r="E52" s="508"/>
      <c r="F52" s="654"/>
      <c r="G52" s="654"/>
      <c r="H52" s="654"/>
      <c r="I52" s="535" t="s">
        <v>68</v>
      </c>
      <c r="J52" s="535" t="s">
        <v>32</v>
      </c>
      <c r="K52" s="535" t="s">
        <v>347</v>
      </c>
      <c r="L52" s="535" t="s">
        <v>17</v>
      </c>
      <c r="M52" s="508"/>
      <c r="N52" s="654"/>
      <c r="O52" s="654"/>
    </row>
    <row r="53" spans="2:18" x14ac:dyDescent="0.3">
      <c r="B53" s="650"/>
      <c r="C53" s="654"/>
      <c r="D53" s="654"/>
      <c r="E53" s="508"/>
      <c r="F53" s="654"/>
      <c r="G53" s="654"/>
      <c r="H53" s="654"/>
      <c r="I53" s="654"/>
      <c r="J53" s="654"/>
      <c r="K53" s="654"/>
      <c r="L53" s="654"/>
      <c r="M53" s="508"/>
      <c r="N53" s="654"/>
      <c r="O53" s="654"/>
    </row>
    <row r="54" spans="2:18" ht="15" thickBot="1" x14ac:dyDescent="0.35">
      <c r="B54" s="651"/>
      <c r="C54" s="536"/>
      <c r="D54" s="536"/>
      <c r="E54" s="509"/>
      <c r="F54" s="536"/>
      <c r="G54" s="536"/>
      <c r="H54" s="536"/>
      <c r="I54" s="536"/>
      <c r="J54" s="536"/>
      <c r="K54" s="536"/>
      <c r="L54" s="536"/>
      <c r="M54" s="509"/>
      <c r="N54" s="536"/>
      <c r="O54" s="536"/>
    </row>
    <row r="55" spans="2:18" ht="15" customHeight="1" thickBot="1" x14ac:dyDescent="0.35">
      <c r="B55" s="3" t="s">
        <v>593</v>
      </c>
      <c r="C55" s="57">
        <v>23400</v>
      </c>
      <c r="D55" s="5">
        <v>1147</v>
      </c>
      <c r="E55" s="5">
        <v>6</v>
      </c>
      <c r="F55" s="57">
        <v>1035.73</v>
      </c>
      <c r="G55" s="57">
        <v>1035.73</v>
      </c>
      <c r="H55" s="57">
        <v>87.73</v>
      </c>
      <c r="I55" s="57">
        <v>86.5</v>
      </c>
      <c r="J55" s="57">
        <v>1.0900000000000001</v>
      </c>
      <c r="K55" s="57">
        <v>0.15</v>
      </c>
      <c r="L55" s="57">
        <f>I55+J55+K55</f>
        <v>87.740000000000009</v>
      </c>
      <c r="M55" s="247">
        <v>4.5</v>
      </c>
      <c r="N55" s="247">
        <v>0.39483000000000001</v>
      </c>
      <c r="O55" s="21">
        <f>N55/$N$57</f>
        <v>0.71818810325581517</v>
      </c>
    </row>
    <row r="56" spans="2:18" ht="14.4" customHeight="1" thickBot="1" x14ac:dyDescent="0.35">
      <c r="B56" s="3" t="s">
        <v>594</v>
      </c>
      <c r="C56" s="57">
        <v>494</v>
      </c>
      <c r="D56" s="5">
        <v>88</v>
      </c>
      <c r="E56" s="5">
        <v>3</v>
      </c>
      <c r="F56" s="57">
        <v>58.76</v>
      </c>
      <c r="G56" s="57">
        <v>42.21</v>
      </c>
      <c r="H56" s="57">
        <v>42.21</v>
      </c>
      <c r="I56" s="57">
        <v>19.12</v>
      </c>
      <c r="J56" s="57">
        <v>0.46</v>
      </c>
      <c r="K56" s="57">
        <v>3.1199999999999999E-2</v>
      </c>
      <c r="L56" s="57">
        <f t="shared" ref="L56" si="6">I56+J56+K56</f>
        <v>19.6112</v>
      </c>
      <c r="M56" s="247">
        <v>7.9</v>
      </c>
      <c r="N56" s="247">
        <v>0.15492848000000001</v>
      </c>
      <c r="O56" s="21">
        <f>N56/$N$57</f>
        <v>0.28181189674418483</v>
      </c>
    </row>
    <row r="57" spans="2:18" ht="15" thickBot="1" x14ac:dyDescent="0.35">
      <c r="B57" s="8" t="s">
        <v>17</v>
      </c>
      <c r="C57" s="58">
        <f t="shared" ref="C57:L57" si="7">SUM(C55:C56)</f>
        <v>23894</v>
      </c>
      <c r="D57" s="9">
        <f t="shared" si="7"/>
        <v>1235</v>
      </c>
      <c r="E57" s="9">
        <f t="shared" si="7"/>
        <v>9</v>
      </c>
      <c r="F57" s="58">
        <f t="shared" si="7"/>
        <v>1094.49</v>
      </c>
      <c r="G57" s="58">
        <f t="shared" si="7"/>
        <v>1077.94</v>
      </c>
      <c r="H57" s="58">
        <f t="shared" si="7"/>
        <v>129.94</v>
      </c>
      <c r="I57" s="58">
        <f t="shared" si="7"/>
        <v>105.62</v>
      </c>
      <c r="J57" s="58">
        <f t="shared" si="7"/>
        <v>1.55</v>
      </c>
      <c r="K57" s="58">
        <f t="shared" si="7"/>
        <v>0.1812</v>
      </c>
      <c r="L57" s="58">
        <f t="shared" si="7"/>
        <v>107.35120000000001</v>
      </c>
      <c r="M57" s="248">
        <f>AVERAGE(M55:M56)</f>
        <v>6.2</v>
      </c>
      <c r="N57" s="248">
        <f>SUM(N55:N56)</f>
        <v>0.54975848000000005</v>
      </c>
      <c r="O57" s="124">
        <f>SUM(O55:O56)</f>
        <v>1</v>
      </c>
    </row>
    <row r="61" spans="2:18" ht="18" x14ac:dyDescent="0.3">
      <c r="B61" s="72" t="s">
        <v>487</v>
      </c>
      <c r="C61" s="360"/>
      <c r="D61" s="360"/>
      <c r="E61" s="360"/>
      <c r="F61" s="360"/>
      <c r="G61" s="360"/>
      <c r="H61" s="360"/>
      <c r="I61" s="360"/>
      <c r="J61" s="360"/>
      <c r="K61" s="360"/>
      <c r="L61" s="360"/>
      <c r="M61" s="360"/>
      <c r="N61" s="360"/>
      <c r="O61" s="360"/>
      <c r="P61" s="360"/>
      <c r="Q61" s="360"/>
      <c r="R61" s="360"/>
    </row>
    <row r="62" spans="2:18" ht="16.2" x14ac:dyDescent="0.3">
      <c r="B62" s="74" t="s">
        <v>441</v>
      </c>
      <c r="C62" s="360"/>
      <c r="D62" s="360"/>
      <c r="E62" s="360"/>
      <c r="F62" s="360"/>
      <c r="G62" s="360"/>
      <c r="H62" s="360"/>
      <c r="I62" s="360"/>
      <c r="J62" s="360"/>
      <c r="K62" s="360"/>
      <c r="L62" s="360"/>
      <c r="M62" s="360"/>
      <c r="N62" s="360"/>
      <c r="O62" s="360"/>
      <c r="P62" s="360"/>
      <c r="Q62" s="360"/>
      <c r="R62" s="360"/>
    </row>
    <row r="63" spans="2:18" ht="15" thickBot="1" x14ac:dyDescent="0.35"/>
    <row r="64" spans="2:18" ht="24.6" thickBot="1" x14ac:dyDescent="0.35">
      <c r="B64" s="26" t="s">
        <v>45</v>
      </c>
      <c r="C64" s="17" t="s">
        <v>46</v>
      </c>
      <c r="D64" s="17" t="s">
        <v>47</v>
      </c>
      <c r="E64" s="17" t="s">
        <v>48</v>
      </c>
      <c r="F64" s="17" t="s">
        <v>49</v>
      </c>
    </row>
    <row r="65" spans="2:6" ht="15" thickBot="1" x14ac:dyDescent="0.35">
      <c r="B65" s="3" t="s">
        <v>595</v>
      </c>
      <c r="C65" s="315">
        <v>1282630.5</v>
      </c>
      <c r="D65" s="315">
        <v>177014.25</v>
      </c>
      <c r="E65" s="315">
        <v>1091331</v>
      </c>
      <c r="F65" s="315">
        <f>SUM(C65:E65)</f>
        <v>2550975.75</v>
      </c>
    </row>
    <row r="66" spans="2:6" ht="15" thickBot="1" x14ac:dyDescent="0.35">
      <c r="B66" s="3" t="s">
        <v>597</v>
      </c>
      <c r="C66" s="315">
        <v>1773062.5</v>
      </c>
      <c r="D66" s="315">
        <v>181940</v>
      </c>
      <c r="E66" s="315">
        <v>83435</v>
      </c>
      <c r="F66" s="315">
        <f t="shared" ref="F66:F85" si="8">SUM(C66:E66)</f>
        <v>2038437.5</v>
      </c>
    </row>
    <row r="67" spans="2:6" ht="15" thickBot="1" x14ac:dyDescent="0.35">
      <c r="B67" s="3" t="s">
        <v>599</v>
      </c>
      <c r="C67" s="315">
        <v>3002400</v>
      </c>
      <c r="D67" s="315">
        <v>595200</v>
      </c>
      <c r="E67" s="315">
        <v>0</v>
      </c>
      <c r="F67" s="315">
        <f t="shared" si="8"/>
        <v>3597600</v>
      </c>
    </row>
    <row r="68" spans="2:6" ht="15" thickBot="1" x14ac:dyDescent="0.35">
      <c r="B68" s="3" t="s">
        <v>600</v>
      </c>
      <c r="C68" s="315">
        <v>14653320</v>
      </c>
      <c r="D68" s="315">
        <v>19830360</v>
      </c>
      <c r="E68" s="315">
        <v>2824800</v>
      </c>
      <c r="F68" s="315">
        <f t="shared" si="8"/>
        <v>37308480</v>
      </c>
    </row>
    <row r="69" spans="2:6" ht="15" thickBot="1" x14ac:dyDescent="0.35">
      <c r="B69" s="3" t="s">
        <v>701</v>
      </c>
      <c r="C69" s="315">
        <v>1276604</v>
      </c>
      <c r="D69" s="315">
        <v>0</v>
      </c>
      <c r="E69" s="315">
        <v>0</v>
      </c>
      <c r="F69" s="315">
        <f t="shared" si="8"/>
        <v>1276604</v>
      </c>
    </row>
    <row r="70" spans="2:6" ht="15" thickBot="1" x14ac:dyDescent="0.35">
      <c r="B70" s="3" t="s">
        <v>602</v>
      </c>
      <c r="C70" s="315">
        <v>8128000</v>
      </c>
      <c r="D70" s="315">
        <v>1800000</v>
      </c>
      <c r="E70" s="315">
        <v>0</v>
      </c>
      <c r="F70" s="315">
        <f t="shared" si="8"/>
        <v>9928000</v>
      </c>
    </row>
    <row r="71" spans="2:6" ht="15" thickBot="1" x14ac:dyDescent="0.35">
      <c r="B71" s="3" t="s">
        <v>604</v>
      </c>
      <c r="C71" s="315">
        <v>7827887.2999999998</v>
      </c>
      <c r="D71" s="315">
        <v>7293982.5</v>
      </c>
      <c r="E71" s="315">
        <v>434354.1</v>
      </c>
      <c r="F71" s="315">
        <f t="shared" si="8"/>
        <v>15556223.9</v>
      </c>
    </row>
    <row r="72" spans="2:6" ht="15" thickBot="1" x14ac:dyDescent="0.35">
      <c r="B72" s="3" t="s">
        <v>702</v>
      </c>
      <c r="C72" s="315">
        <v>1856000</v>
      </c>
      <c r="D72" s="315">
        <v>0</v>
      </c>
      <c r="E72" s="315">
        <v>0</v>
      </c>
      <c r="F72" s="315">
        <f t="shared" si="8"/>
        <v>1856000</v>
      </c>
    </row>
    <row r="73" spans="2:6" ht="15" thickBot="1" x14ac:dyDescent="0.35">
      <c r="B73" s="3" t="s">
        <v>703</v>
      </c>
      <c r="C73" s="315">
        <v>1208000</v>
      </c>
      <c r="D73" s="315">
        <v>0</v>
      </c>
      <c r="E73" s="315">
        <v>0</v>
      </c>
      <c r="F73" s="315">
        <f t="shared" si="8"/>
        <v>1208000</v>
      </c>
    </row>
    <row r="74" spans="2:6" ht="15" thickBot="1" x14ac:dyDescent="0.35">
      <c r="B74" s="3" t="s">
        <v>704</v>
      </c>
      <c r="C74" s="315">
        <v>549037.43999999994</v>
      </c>
      <c r="D74" s="315">
        <v>0</v>
      </c>
      <c r="E74" s="315">
        <v>0</v>
      </c>
      <c r="F74" s="315">
        <f t="shared" si="8"/>
        <v>549037.43999999994</v>
      </c>
    </row>
    <row r="75" spans="2:6" ht="15" thickBot="1" x14ac:dyDescent="0.35">
      <c r="B75" s="3" t="s">
        <v>605</v>
      </c>
      <c r="C75" s="315">
        <v>21896550</v>
      </c>
      <c r="D75" s="315">
        <v>138450</v>
      </c>
      <c r="E75" s="315">
        <v>0</v>
      </c>
      <c r="F75" s="315">
        <f t="shared" si="8"/>
        <v>22035000</v>
      </c>
    </row>
    <row r="76" spans="2:6" ht="15" thickBot="1" x14ac:dyDescent="0.35">
      <c r="B76" s="3" t="s">
        <v>607</v>
      </c>
      <c r="C76" s="315">
        <v>6196363.5999999996</v>
      </c>
      <c r="D76" s="315">
        <v>3041410.4</v>
      </c>
      <c r="E76" s="315">
        <v>22442</v>
      </c>
      <c r="F76" s="315">
        <f t="shared" si="8"/>
        <v>9260216</v>
      </c>
    </row>
    <row r="77" spans="2:6" ht="15" thickBot="1" x14ac:dyDescent="0.35">
      <c r="B77" s="3" t="s">
        <v>705</v>
      </c>
      <c r="C77" s="315">
        <v>704004</v>
      </c>
      <c r="D77" s="315">
        <v>137692</v>
      </c>
      <c r="E77" s="315">
        <v>73138</v>
      </c>
      <c r="F77" s="315">
        <f t="shared" si="8"/>
        <v>914834</v>
      </c>
    </row>
    <row r="78" spans="2:6" ht="15" thickBot="1" x14ac:dyDescent="0.35">
      <c r="B78" s="3" t="s">
        <v>596</v>
      </c>
      <c r="C78" s="315">
        <v>15750950</v>
      </c>
      <c r="D78" s="315">
        <v>7777000</v>
      </c>
      <c r="E78" s="315">
        <v>0</v>
      </c>
      <c r="F78" s="315">
        <f t="shared" si="8"/>
        <v>23527950</v>
      </c>
    </row>
    <row r="79" spans="2:6" ht="15" thickBot="1" x14ac:dyDescent="0.35">
      <c r="B79" s="3" t="s">
        <v>598</v>
      </c>
      <c r="C79" s="315">
        <v>172533</v>
      </c>
      <c r="D79" s="315">
        <v>0</v>
      </c>
      <c r="E79" s="315">
        <v>0</v>
      </c>
      <c r="F79" s="315">
        <f t="shared" si="8"/>
        <v>172533</v>
      </c>
    </row>
    <row r="80" spans="2:6" ht="15" thickBot="1" x14ac:dyDescent="0.35">
      <c r="B80" s="3" t="s">
        <v>706</v>
      </c>
      <c r="C80" s="315">
        <v>59786298</v>
      </c>
      <c r="D80" s="315">
        <v>47262.6</v>
      </c>
      <c r="E80" s="315">
        <v>770942.7</v>
      </c>
      <c r="F80" s="315">
        <f t="shared" si="8"/>
        <v>60604503.300000004</v>
      </c>
    </row>
    <row r="81" spans="2:13" ht="15" thickBot="1" x14ac:dyDescent="0.35">
      <c r="B81" s="3" t="s">
        <v>601</v>
      </c>
      <c r="C81" s="315">
        <v>341305</v>
      </c>
      <c r="D81" s="315">
        <v>0</v>
      </c>
      <c r="E81" s="315">
        <v>0</v>
      </c>
      <c r="F81" s="315">
        <f t="shared" si="8"/>
        <v>341305</v>
      </c>
    </row>
    <row r="82" spans="2:13" ht="15" thickBot="1" x14ac:dyDescent="0.35">
      <c r="B82" s="3" t="s">
        <v>707</v>
      </c>
      <c r="C82" s="315">
        <v>12540</v>
      </c>
      <c r="D82" s="315">
        <v>84645</v>
      </c>
      <c r="E82" s="315">
        <v>0</v>
      </c>
      <c r="F82" s="315">
        <f t="shared" si="8"/>
        <v>97185</v>
      </c>
    </row>
    <row r="83" spans="2:13" ht="15" thickBot="1" x14ac:dyDescent="0.35">
      <c r="B83" s="3" t="s">
        <v>603</v>
      </c>
      <c r="C83" s="315">
        <v>0</v>
      </c>
      <c r="D83" s="315">
        <v>0</v>
      </c>
      <c r="E83" s="315">
        <v>0</v>
      </c>
      <c r="F83" s="315">
        <f t="shared" si="8"/>
        <v>0</v>
      </c>
    </row>
    <row r="84" spans="2:13" ht="15" thickBot="1" x14ac:dyDescent="0.35">
      <c r="B84" s="3" t="s">
        <v>708</v>
      </c>
      <c r="C84" s="315">
        <v>432401980</v>
      </c>
      <c r="D84" s="315">
        <v>1285070</v>
      </c>
      <c r="E84" s="315">
        <v>12721230</v>
      </c>
      <c r="F84" s="315">
        <f t="shared" si="8"/>
        <v>446408280</v>
      </c>
    </row>
    <row r="85" spans="2:13" ht="15" thickBot="1" x14ac:dyDescent="0.35">
      <c r="B85" s="3" t="s">
        <v>606</v>
      </c>
      <c r="C85" s="315">
        <v>0</v>
      </c>
      <c r="D85" s="315">
        <v>0</v>
      </c>
      <c r="E85" s="315">
        <v>0</v>
      </c>
      <c r="F85" s="315">
        <f t="shared" si="8"/>
        <v>0</v>
      </c>
    </row>
    <row r="86" spans="2:13" ht="15" thickBot="1" x14ac:dyDescent="0.35">
      <c r="B86" s="8" t="s">
        <v>715</v>
      </c>
      <c r="C86" s="316">
        <f>SUM(C65:C85)</f>
        <v>578819465.33999991</v>
      </c>
      <c r="D86" s="316">
        <f t="shared" ref="D86:F86" si="9">SUM(D65:D85)</f>
        <v>42390026.75</v>
      </c>
      <c r="E86" s="316">
        <f t="shared" si="9"/>
        <v>18021672.800000001</v>
      </c>
      <c r="F86" s="316">
        <f t="shared" si="9"/>
        <v>639231164.88999999</v>
      </c>
      <c r="H86" s="450"/>
      <c r="I86" s="450"/>
      <c r="J86" s="450"/>
      <c r="K86" s="450"/>
      <c r="L86" s="450"/>
      <c r="M86" s="450"/>
    </row>
    <row r="87" spans="2:13" ht="15" thickBot="1" x14ac:dyDescent="0.35">
      <c r="B87" s="3" t="s">
        <v>709</v>
      </c>
      <c r="C87" s="315">
        <v>2071309.6</v>
      </c>
      <c r="D87" s="315">
        <v>0</v>
      </c>
      <c r="E87" s="315">
        <v>0</v>
      </c>
      <c r="F87" s="315">
        <f>SUM(C87:E87)</f>
        <v>2071309.6</v>
      </c>
    </row>
    <row r="88" spans="2:13" ht="15" thickBot="1" x14ac:dyDescent="0.35">
      <c r="B88" s="3" t="s">
        <v>710</v>
      </c>
      <c r="C88" s="315">
        <v>24000</v>
      </c>
      <c r="D88" s="315">
        <v>0</v>
      </c>
      <c r="E88" s="315">
        <v>0</v>
      </c>
      <c r="F88" s="315">
        <f t="shared" ref="F88:F94" si="10">SUM(C88:E88)</f>
        <v>24000</v>
      </c>
    </row>
    <row r="89" spans="2:13" ht="15" thickBot="1" x14ac:dyDescent="0.35">
      <c r="B89" s="3" t="s">
        <v>711</v>
      </c>
      <c r="C89" s="315">
        <v>13800</v>
      </c>
      <c r="D89" s="315">
        <v>0</v>
      </c>
      <c r="E89" s="315">
        <v>0</v>
      </c>
      <c r="F89" s="315">
        <f t="shared" si="10"/>
        <v>13800</v>
      </c>
    </row>
    <row r="90" spans="2:13" ht="15" thickBot="1" x14ac:dyDescent="0.35">
      <c r="B90" s="3" t="s">
        <v>614</v>
      </c>
      <c r="C90" s="315">
        <v>1023750</v>
      </c>
      <c r="D90" s="315">
        <v>11250</v>
      </c>
      <c r="E90" s="315">
        <v>0</v>
      </c>
      <c r="F90" s="315">
        <f t="shared" si="10"/>
        <v>1035000</v>
      </c>
    </row>
    <row r="91" spans="2:13" ht="15" thickBot="1" x14ac:dyDescent="0.35">
      <c r="B91" s="3" t="s">
        <v>712</v>
      </c>
      <c r="C91" s="315">
        <v>200377.8</v>
      </c>
      <c r="D91" s="315">
        <v>0</v>
      </c>
      <c r="E91" s="315">
        <v>0</v>
      </c>
      <c r="F91" s="315">
        <f t="shared" si="10"/>
        <v>200377.8</v>
      </c>
    </row>
    <row r="92" spans="2:13" ht="15" thickBot="1" x14ac:dyDescent="0.35">
      <c r="B92" s="8" t="s">
        <v>716</v>
      </c>
      <c r="C92" s="316">
        <f>SUM(C87:C91)</f>
        <v>3333237.4</v>
      </c>
      <c r="D92" s="316">
        <f t="shared" ref="D92:F92" si="11">SUM(D87:D91)</f>
        <v>11250</v>
      </c>
      <c r="E92" s="316">
        <f t="shared" si="11"/>
        <v>0</v>
      </c>
      <c r="F92" s="316">
        <f t="shared" si="11"/>
        <v>3344487.4</v>
      </c>
      <c r="H92" s="392"/>
      <c r="I92" s="392"/>
      <c r="J92" s="392"/>
      <c r="K92" s="392"/>
      <c r="L92" s="392"/>
      <c r="M92" s="392"/>
    </row>
    <row r="93" spans="2:13" ht="15" thickBot="1" x14ac:dyDescent="0.35">
      <c r="B93" s="3" t="s">
        <v>593</v>
      </c>
      <c r="C93" s="315">
        <v>389250</v>
      </c>
      <c r="D93" s="315">
        <v>4905</v>
      </c>
      <c r="E93" s="315">
        <v>675</v>
      </c>
      <c r="F93" s="315">
        <f t="shared" si="10"/>
        <v>394830</v>
      </c>
    </row>
    <row r="94" spans="2:13" ht="15" thickBot="1" x14ac:dyDescent="0.35">
      <c r="B94" s="3" t="s">
        <v>594</v>
      </c>
      <c r="C94" s="315">
        <v>151048</v>
      </c>
      <c r="D94" s="315">
        <v>3634</v>
      </c>
      <c r="E94" s="315">
        <v>246.48</v>
      </c>
      <c r="F94" s="315">
        <f t="shared" si="10"/>
        <v>154928.48000000001</v>
      </c>
    </row>
    <row r="95" spans="2:13" ht="15" thickBot="1" x14ac:dyDescent="0.35">
      <c r="B95" s="8" t="s">
        <v>717</v>
      </c>
      <c r="C95" s="316">
        <f>SUM(C93:C94)</f>
        <v>540298</v>
      </c>
      <c r="D95" s="316">
        <f t="shared" ref="D95:F95" si="12">SUM(D93:D94)</f>
        <v>8539</v>
      </c>
      <c r="E95" s="316">
        <f t="shared" si="12"/>
        <v>921.48</v>
      </c>
      <c r="F95" s="316">
        <f t="shared" si="12"/>
        <v>549758.48</v>
      </c>
      <c r="H95" s="392"/>
      <c r="I95" s="392"/>
      <c r="J95" s="392"/>
      <c r="K95" s="392"/>
      <c r="L95" s="392"/>
      <c r="M95" s="392"/>
    </row>
    <row r="96" spans="2:13" ht="22.2" customHeight="1" thickBot="1" x14ac:dyDescent="0.35">
      <c r="B96" s="361" t="s">
        <v>17</v>
      </c>
      <c r="C96" s="362">
        <f>C95+C92+C86</f>
        <v>582693000.73999989</v>
      </c>
      <c r="D96" s="362">
        <f t="shared" ref="D96:F96" si="13">D95+D92+D86</f>
        <v>42409815.75</v>
      </c>
      <c r="E96" s="362">
        <f t="shared" si="13"/>
        <v>18022594.280000001</v>
      </c>
      <c r="F96" s="362">
        <f t="shared" si="13"/>
        <v>643125410.76999998</v>
      </c>
    </row>
  </sheetData>
  <sheetProtection algorithmName="SHA-512" hashValue="wxIyI9uB/uNpnFd+J0S2gsI4jbRo12P3XmHKgePxbRI1it6QDxlRK16LCEVOFF+/dwq81Cw09ahAaumC3I6zYQ==" saltValue="El0s8foH8D8Spg+GhDzyFA==" spinCount="100000" sheet="1" objects="1" scenarios="1"/>
  <mergeCells count="54">
    <mergeCell ref="M6:O6"/>
    <mergeCell ref="C7:C10"/>
    <mergeCell ref="D7:D10"/>
    <mergeCell ref="E7:E10"/>
    <mergeCell ref="F7:F10"/>
    <mergeCell ref="G7:G10"/>
    <mergeCell ref="L8:L10"/>
    <mergeCell ref="H7:H10"/>
    <mergeCell ref="M7:M10"/>
    <mergeCell ref="N7:N10"/>
    <mergeCell ref="O7:O10"/>
    <mergeCell ref="I8:I10"/>
    <mergeCell ref="J8:J10"/>
    <mergeCell ref="K8:K10"/>
    <mergeCell ref="I6:L7"/>
    <mergeCell ref="L38:L40"/>
    <mergeCell ref="B6:B10"/>
    <mergeCell ref="C6:E6"/>
    <mergeCell ref="F6:H6"/>
    <mergeCell ref="B36:B40"/>
    <mergeCell ref="C36:E36"/>
    <mergeCell ref="F36:H36"/>
    <mergeCell ref="K52:K54"/>
    <mergeCell ref="L52:L54"/>
    <mergeCell ref="I36:L37"/>
    <mergeCell ref="M36:O36"/>
    <mergeCell ref="C37:C40"/>
    <mergeCell ref="D37:D40"/>
    <mergeCell ref="E37:E40"/>
    <mergeCell ref="F37:F40"/>
    <mergeCell ref="G37:G40"/>
    <mergeCell ref="H37:H40"/>
    <mergeCell ref="M37:M40"/>
    <mergeCell ref="N37:N40"/>
    <mergeCell ref="O37:O40"/>
    <mergeCell ref="I38:I40"/>
    <mergeCell ref="J38:J40"/>
    <mergeCell ref="K38:K40"/>
    <mergeCell ref="B50:B54"/>
    <mergeCell ref="C50:E50"/>
    <mergeCell ref="F50:H50"/>
    <mergeCell ref="I50:L51"/>
    <mergeCell ref="M50:O50"/>
    <mergeCell ref="C51:C54"/>
    <mergeCell ref="D51:D54"/>
    <mergeCell ref="E51:E54"/>
    <mergeCell ref="F51:F54"/>
    <mergeCell ref="G51:G54"/>
    <mergeCell ref="H51:H54"/>
    <mergeCell ref="M51:M54"/>
    <mergeCell ref="N51:N54"/>
    <mergeCell ref="O51:O54"/>
    <mergeCell ref="I52:I54"/>
    <mergeCell ref="J52:J54"/>
  </mergeCells>
  <pageMargins left="0.7" right="0.7" top="0.75" bottom="0.75" header="0.3" footer="0.3"/>
  <ignoredErrors>
    <ignoredError sqref="M32 F86" formula="1"/>
    <ignoredError sqref="C95:F95 C92:E92" formulaRange="1"/>
    <ignoredError sqref="F92" formula="1" formulaRange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0CF73-AB38-4EF7-BFB7-F236A6B0A737}">
  <dimension ref="A1:AW603"/>
  <sheetViews>
    <sheetView workbookViewId="0">
      <selection activeCell="H33" sqref="H33:M35"/>
    </sheetView>
  </sheetViews>
  <sheetFormatPr baseColWidth="10" defaultRowHeight="14.4" x14ac:dyDescent="0.3"/>
  <cols>
    <col min="1" max="1" width="22.109375" customWidth="1"/>
    <col min="3" max="3" width="11.109375" customWidth="1"/>
    <col min="4" max="4" width="12.5546875" customWidth="1"/>
    <col min="5" max="5" width="12.6640625" customWidth="1"/>
    <col min="9" max="9" width="11.5546875" style="73"/>
    <col min="10" max="10" width="14" style="73" bestFit="1" customWidth="1"/>
    <col min="11" max="11" width="11.6640625" style="73" bestFit="1" customWidth="1"/>
    <col min="12" max="12" width="13" style="73" bestFit="1" customWidth="1"/>
    <col min="13" max="13" width="14" style="73" bestFit="1" customWidth="1"/>
    <col min="14" max="14" width="15.109375" style="73" customWidth="1"/>
    <col min="15" max="49" width="11.5546875" style="73"/>
  </cols>
  <sheetData>
    <row r="1" spans="1:10" s="73" customFormat="1" ht="18" x14ac:dyDescent="0.3">
      <c r="A1" s="72" t="s">
        <v>297</v>
      </c>
    </row>
    <row r="2" spans="1:10" s="73" customFormat="1" ht="16.2" x14ac:dyDescent="0.3">
      <c r="A2" s="74" t="s">
        <v>18</v>
      </c>
    </row>
    <row r="3" spans="1:10" s="73" customFormat="1" ht="15" thickBot="1" x14ac:dyDescent="0.35"/>
    <row r="4" spans="1:10" ht="15.6" x14ac:dyDescent="0.3">
      <c r="A4" s="533" t="s">
        <v>52</v>
      </c>
      <c r="B4" s="543" t="s">
        <v>53</v>
      </c>
      <c r="C4" s="655"/>
      <c r="D4" s="544"/>
      <c r="E4" s="543" t="s">
        <v>286</v>
      </c>
      <c r="F4" s="655"/>
      <c r="G4" s="655"/>
      <c r="H4" s="544"/>
      <c r="I4" s="117"/>
      <c r="J4" s="118"/>
    </row>
    <row r="5" spans="1:10" ht="15" thickBot="1" x14ac:dyDescent="0.35">
      <c r="A5" s="542"/>
      <c r="B5" s="547"/>
      <c r="C5" s="656"/>
      <c r="D5" s="548"/>
      <c r="E5" s="547"/>
      <c r="F5" s="656"/>
      <c r="G5" s="656"/>
      <c r="H5" s="548"/>
      <c r="I5" s="119"/>
      <c r="J5" s="118"/>
    </row>
    <row r="6" spans="1:10" ht="24" customHeight="1" x14ac:dyDescent="0.3">
      <c r="A6" s="542"/>
      <c r="B6" s="23" t="s">
        <v>287</v>
      </c>
      <c r="C6" s="23" t="s">
        <v>289</v>
      </c>
      <c r="D6" s="535" t="s">
        <v>291</v>
      </c>
      <c r="E6" s="535" t="s">
        <v>293</v>
      </c>
      <c r="F6" s="535" t="s">
        <v>294</v>
      </c>
      <c r="G6" s="535" t="s">
        <v>292</v>
      </c>
      <c r="H6" s="535" t="s">
        <v>296</v>
      </c>
      <c r="I6" s="118"/>
      <c r="J6" s="118"/>
    </row>
    <row r="7" spans="1:10" ht="31.8" customHeight="1" x14ac:dyDescent="0.3">
      <c r="A7" s="542"/>
      <c r="B7" s="23" t="s">
        <v>288</v>
      </c>
      <c r="C7" s="23" t="s">
        <v>290</v>
      </c>
      <c r="D7" s="654"/>
      <c r="E7" s="654"/>
      <c r="F7" s="654"/>
      <c r="G7" s="654"/>
      <c r="H7" s="654"/>
      <c r="I7" s="119"/>
      <c r="J7" s="118"/>
    </row>
    <row r="8" spans="1:10" ht="24.6" thickBot="1" x14ac:dyDescent="0.35">
      <c r="A8" s="27" t="s">
        <v>418</v>
      </c>
      <c r="B8" s="57">
        <v>3022</v>
      </c>
      <c r="C8" s="5">
        <v>470</v>
      </c>
      <c r="D8" s="5">
        <v>9</v>
      </c>
      <c r="E8" s="57">
        <v>27651.3</v>
      </c>
      <c r="F8" s="5">
        <v>0</v>
      </c>
      <c r="G8" s="57">
        <v>16590.78</v>
      </c>
      <c r="H8" s="57">
        <v>10234.888000000001</v>
      </c>
      <c r="I8" s="118"/>
      <c r="J8" s="118"/>
    </row>
    <row r="9" spans="1:10" ht="24.6" thickBot="1" x14ac:dyDescent="0.35">
      <c r="A9" s="27" t="s">
        <v>699</v>
      </c>
      <c r="B9" s="57">
        <v>8643</v>
      </c>
      <c r="C9" s="5">
        <v>824</v>
      </c>
      <c r="D9" s="5">
        <v>3</v>
      </c>
      <c r="E9" s="57">
        <v>61080.77</v>
      </c>
      <c r="F9" s="57">
        <v>15705.31</v>
      </c>
      <c r="G9" s="57">
        <v>41782.639999999999</v>
      </c>
      <c r="H9" s="57">
        <v>15539</v>
      </c>
      <c r="I9" s="118"/>
      <c r="J9" s="118"/>
    </row>
    <row r="10" spans="1:10" ht="15" thickBot="1" x14ac:dyDescent="0.35">
      <c r="A10" s="27" t="s">
        <v>417</v>
      </c>
      <c r="B10" s="5">
        <v>847</v>
      </c>
      <c r="C10" s="5">
        <v>132</v>
      </c>
      <c r="D10" s="5">
        <v>2</v>
      </c>
      <c r="E10" s="57">
        <v>2863.7460000000001</v>
      </c>
      <c r="F10" s="57">
        <v>1719.402</v>
      </c>
      <c r="G10" s="57">
        <v>1719.402</v>
      </c>
      <c r="H10" s="57">
        <v>1719.402</v>
      </c>
      <c r="I10" s="118"/>
      <c r="J10" s="118"/>
    </row>
    <row r="11" spans="1:10" ht="15" thickBot="1" x14ac:dyDescent="0.35">
      <c r="A11" s="8" t="s">
        <v>17</v>
      </c>
      <c r="B11" s="58">
        <f>B8+B9+B10</f>
        <v>12512</v>
      </c>
      <c r="C11" s="58">
        <f t="shared" ref="C11:H11" si="0">C8+C9+C10</f>
        <v>1426</v>
      </c>
      <c r="D11" s="58">
        <f t="shared" si="0"/>
        <v>14</v>
      </c>
      <c r="E11" s="58">
        <f t="shared" si="0"/>
        <v>91595.815999999992</v>
      </c>
      <c r="F11" s="58">
        <f t="shared" si="0"/>
        <v>17424.712</v>
      </c>
      <c r="G11" s="58">
        <f t="shared" si="0"/>
        <v>60092.822</v>
      </c>
      <c r="H11" s="58">
        <f t="shared" si="0"/>
        <v>27493.29</v>
      </c>
      <c r="I11" s="118"/>
      <c r="J11" s="118"/>
    </row>
    <row r="12" spans="1:10" x14ac:dyDescent="0.3">
      <c r="A12" s="155" t="s">
        <v>295</v>
      </c>
      <c r="B12" s="73"/>
      <c r="C12" s="73"/>
      <c r="D12" s="73"/>
      <c r="E12" s="73"/>
      <c r="F12" s="73"/>
      <c r="G12" s="73"/>
      <c r="H12" s="73"/>
    </row>
    <row r="13" spans="1:10" x14ac:dyDescent="0.3">
      <c r="A13" s="155" t="s">
        <v>303</v>
      </c>
      <c r="B13" s="73"/>
      <c r="C13" s="73"/>
      <c r="D13" s="73"/>
      <c r="E13" s="73"/>
      <c r="F13" s="73"/>
      <c r="G13" s="73"/>
      <c r="H13" s="73"/>
    </row>
    <row r="14" spans="1:10" x14ac:dyDescent="0.3">
      <c r="A14" s="155"/>
      <c r="B14" s="73"/>
      <c r="C14" s="73"/>
      <c r="D14" s="73"/>
      <c r="E14" s="73"/>
      <c r="F14" s="73"/>
      <c r="G14" s="73"/>
      <c r="H14" s="73"/>
    </row>
    <row r="15" spans="1:10" ht="16.2" x14ac:dyDescent="0.3">
      <c r="A15" s="74" t="s">
        <v>298</v>
      </c>
      <c r="B15" s="156"/>
      <c r="C15" s="73"/>
      <c r="D15" s="73"/>
      <c r="E15" s="73"/>
      <c r="F15" s="73"/>
      <c r="G15" s="73"/>
      <c r="H15" s="73"/>
    </row>
    <row r="16" spans="1:10" ht="15" thickBot="1" x14ac:dyDescent="0.35">
      <c r="A16" s="73"/>
      <c r="B16" s="73"/>
      <c r="C16" s="73"/>
      <c r="D16" s="73"/>
      <c r="E16" s="73"/>
      <c r="F16" s="73"/>
      <c r="G16" s="73"/>
      <c r="H16" s="73"/>
    </row>
    <row r="17" spans="1:14" ht="15.6" x14ac:dyDescent="0.3">
      <c r="A17" s="533" t="s">
        <v>52</v>
      </c>
      <c r="B17" s="518" t="s">
        <v>299</v>
      </c>
      <c r="C17" s="652"/>
      <c r="D17" s="652"/>
      <c r="E17" s="519"/>
      <c r="F17" s="535" t="s">
        <v>300</v>
      </c>
      <c r="G17" s="543" t="s">
        <v>39</v>
      </c>
      <c r="H17" s="544"/>
      <c r="I17" s="117"/>
      <c r="J17" s="118"/>
    </row>
    <row r="18" spans="1:14" ht="15" thickBot="1" x14ac:dyDescent="0.35">
      <c r="A18" s="542"/>
      <c r="B18" s="520"/>
      <c r="C18" s="653"/>
      <c r="D18" s="653"/>
      <c r="E18" s="521"/>
      <c r="F18" s="654"/>
      <c r="G18" s="545"/>
      <c r="H18" s="546"/>
      <c r="I18" s="119"/>
      <c r="J18" s="118"/>
    </row>
    <row r="19" spans="1:14" ht="15" thickBot="1" x14ac:dyDescent="0.35">
      <c r="A19" s="542"/>
      <c r="B19" s="535" t="s">
        <v>68</v>
      </c>
      <c r="C19" s="535" t="s">
        <v>32</v>
      </c>
      <c r="D19" s="535" t="s">
        <v>301</v>
      </c>
      <c r="E19" s="533" t="s">
        <v>96</v>
      </c>
      <c r="F19" s="654"/>
      <c r="G19" s="547"/>
      <c r="H19" s="548"/>
      <c r="I19" s="118"/>
      <c r="J19" s="118"/>
    </row>
    <row r="20" spans="1:14" ht="21" customHeight="1" x14ac:dyDescent="0.3">
      <c r="A20" s="542"/>
      <c r="B20" s="654"/>
      <c r="C20" s="654"/>
      <c r="D20" s="654"/>
      <c r="E20" s="542"/>
      <c r="F20" s="654"/>
      <c r="G20" s="533" t="s">
        <v>302</v>
      </c>
      <c r="H20" s="535" t="s">
        <v>89</v>
      </c>
      <c r="I20" s="118"/>
      <c r="J20" s="118"/>
    </row>
    <row r="21" spans="1:14" ht="15" thickBot="1" x14ac:dyDescent="0.35">
      <c r="A21" s="534"/>
      <c r="B21" s="536"/>
      <c r="C21" s="536"/>
      <c r="D21" s="536"/>
      <c r="E21" s="534"/>
      <c r="F21" s="536"/>
      <c r="G21" s="534"/>
      <c r="H21" s="536"/>
      <c r="I21" s="119"/>
      <c r="J21" s="118"/>
    </row>
    <row r="22" spans="1:14" ht="24.6" thickBot="1" x14ac:dyDescent="0.35">
      <c r="A22" s="27" t="s">
        <v>418</v>
      </c>
      <c r="B22" s="57">
        <v>9927.8410000000003</v>
      </c>
      <c r="C22" s="5">
        <v>0</v>
      </c>
      <c r="D22" s="5">
        <v>307.04700000000003</v>
      </c>
      <c r="E22" s="57">
        <f>B22+C22+D22</f>
        <v>10234.888000000001</v>
      </c>
      <c r="F22" s="5">
        <v>2.1</v>
      </c>
      <c r="G22" s="5">
        <f>E30</f>
        <v>21.493264800000002</v>
      </c>
      <c r="H22" s="21">
        <f>G22/$G$25</f>
        <v>0.67383013419167592</v>
      </c>
      <c r="I22" s="118"/>
      <c r="J22" s="118"/>
      <c r="K22" s="348"/>
      <c r="L22" s="348"/>
      <c r="M22" s="348"/>
      <c r="N22" s="348"/>
    </row>
    <row r="23" spans="1:14" ht="24.6" thickBot="1" x14ac:dyDescent="0.35">
      <c r="A23" s="27" t="s">
        <v>699</v>
      </c>
      <c r="B23" s="57">
        <v>2792.056</v>
      </c>
      <c r="C23" s="5">
        <v>37.68</v>
      </c>
      <c r="D23" s="5">
        <v>63.2</v>
      </c>
      <c r="E23" s="57">
        <f t="shared" ref="E23:E24" si="1">B23+C23+D23</f>
        <v>2892.9359999999997</v>
      </c>
      <c r="F23" s="5">
        <v>2.5</v>
      </c>
      <c r="G23" s="5">
        <f>E31</f>
        <v>7.2323399999999998</v>
      </c>
      <c r="H23" s="21">
        <f t="shared" ref="H23:H24" si="2">G23/$G$25</f>
        <v>0.22673933802368754</v>
      </c>
      <c r="I23" s="118"/>
      <c r="J23" s="118"/>
      <c r="K23" s="349"/>
      <c r="L23" s="351"/>
      <c r="M23" s="351"/>
      <c r="N23" s="351"/>
    </row>
    <row r="24" spans="1:14" ht="15" thickBot="1" x14ac:dyDescent="0.35">
      <c r="A24" s="27" t="s">
        <v>417</v>
      </c>
      <c r="B24" s="57">
        <v>1033.116</v>
      </c>
      <c r="C24" s="5">
        <v>46.886000000000003</v>
      </c>
      <c r="D24" s="5">
        <v>219.81399999999999</v>
      </c>
      <c r="E24" s="57">
        <f t="shared" si="1"/>
        <v>1299.816</v>
      </c>
      <c r="F24" s="5">
        <v>2.44</v>
      </c>
      <c r="G24" s="5">
        <f>E32</f>
        <v>3.1715510399999998</v>
      </c>
      <c r="H24" s="21">
        <f t="shared" si="2"/>
        <v>9.9430527784636472E-2</v>
      </c>
      <c r="I24" s="118"/>
      <c r="J24" s="118"/>
      <c r="K24" s="349"/>
      <c r="L24" s="351"/>
      <c r="M24" s="351"/>
      <c r="N24" s="351"/>
    </row>
    <row r="25" spans="1:14" ht="15" thickBot="1" x14ac:dyDescent="0.35">
      <c r="A25" s="8" t="s">
        <v>17</v>
      </c>
      <c r="B25" s="58">
        <f>B22+B23+B24</f>
        <v>13753.013000000001</v>
      </c>
      <c r="C25" s="58">
        <f t="shared" ref="C25:E25" si="3">C22+C23+C24</f>
        <v>84.566000000000003</v>
      </c>
      <c r="D25" s="58">
        <f t="shared" si="3"/>
        <v>590.06100000000004</v>
      </c>
      <c r="E25" s="58">
        <f t="shared" si="3"/>
        <v>14427.640000000001</v>
      </c>
      <c r="F25" s="58">
        <f>(F22+F23+F24)/3</f>
        <v>2.3466666666666662</v>
      </c>
      <c r="G25" s="10">
        <f>G22+G23+G24</f>
        <v>31.897155840000003</v>
      </c>
      <c r="H25" s="24">
        <f>G25/$G$25</f>
        <v>1</v>
      </c>
      <c r="I25" s="118"/>
      <c r="J25" s="118"/>
      <c r="K25" s="349"/>
      <c r="L25" s="351"/>
      <c r="M25" s="351"/>
      <c r="N25" s="351"/>
    </row>
    <row r="26" spans="1:14" x14ac:dyDescent="0.3">
      <c r="A26" s="73"/>
      <c r="B26" s="73"/>
      <c r="C26" s="73"/>
      <c r="D26" s="73"/>
      <c r="E26" s="73"/>
      <c r="F26" s="73"/>
      <c r="G26" s="73"/>
      <c r="H26" s="73"/>
    </row>
    <row r="27" spans="1:14" ht="16.2" x14ac:dyDescent="0.3">
      <c r="A27" s="74" t="s">
        <v>74</v>
      </c>
      <c r="B27" s="73"/>
      <c r="C27" s="73"/>
      <c r="D27" s="73"/>
      <c r="E27" s="73"/>
      <c r="F27" s="73"/>
      <c r="G27" s="73"/>
      <c r="H27" s="73"/>
      <c r="L27" s="92"/>
      <c r="M27" s="92"/>
      <c r="N27" s="92"/>
    </row>
    <row r="28" spans="1:14" ht="15" thickBot="1" x14ac:dyDescent="0.35">
      <c r="A28" s="73"/>
      <c r="B28" s="73"/>
      <c r="C28" s="73"/>
      <c r="D28" s="73"/>
      <c r="E28" s="73"/>
      <c r="F28" s="73"/>
      <c r="G28" s="73"/>
      <c r="H28" s="73"/>
    </row>
    <row r="29" spans="1:14" ht="48.6" thickBot="1" x14ac:dyDescent="0.35">
      <c r="A29" s="26" t="s">
        <v>52</v>
      </c>
      <c r="B29" s="17" t="s">
        <v>46</v>
      </c>
      <c r="C29" s="17" t="s">
        <v>47</v>
      </c>
      <c r="D29" s="17" t="s">
        <v>48</v>
      </c>
      <c r="E29" s="17" t="s">
        <v>49</v>
      </c>
      <c r="F29" s="73"/>
      <c r="G29" s="73"/>
      <c r="H29" s="73"/>
    </row>
    <row r="30" spans="1:14" ht="24.6" thickBot="1" x14ac:dyDescent="0.35">
      <c r="A30" s="27" t="s">
        <v>418</v>
      </c>
      <c r="B30" s="5">
        <v>20.848466100000003</v>
      </c>
      <c r="C30" s="5">
        <v>0</v>
      </c>
      <c r="D30" s="5">
        <v>0.64479869999999995</v>
      </c>
      <c r="E30" s="5">
        <f>B30+C30+D30</f>
        <v>21.493264800000002</v>
      </c>
      <c r="F30" s="73"/>
      <c r="G30" s="73"/>
      <c r="H30" s="73"/>
    </row>
    <row r="31" spans="1:14" ht="24.6" thickBot="1" x14ac:dyDescent="0.35">
      <c r="A31" s="27" t="s">
        <v>699</v>
      </c>
      <c r="B31" s="5">
        <v>6.9801399999999996</v>
      </c>
      <c r="C31" s="5">
        <v>9.4200000000000006E-2</v>
      </c>
      <c r="D31" s="5">
        <v>0.158</v>
      </c>
      <c r="E31" s="5">
        <f t="shared" ref="E31:E32" si="4">B31+C31+D31</f>
        <v>7.2323399999999998</v>
      </c>
      <c r="F31" s="73"/>
      <c r="G31" s="73"/>
      <c r="H31" s="73"/>
    </row>
    <row r="32" spans="1:14" ht="15" thickBot="1" x14ac:dyDescent="0.35">
      <c r="A32" s="27" t="s">
        <v>417</v>
      </c>
      <c r="B32" s="5">
        <v>2.5208030400000001</v>
      </c>
      <c r="C32" s="5">
        <v>0.11415784</v>
      </c>
      <c r="D32" s="5">
        <v>0.53659016000000004</v>
      </c>
      <c r="E32" s="5">
        <f t="shared" si="4"/>
        <v>3.1715510399999998</v>
      </c>
      <c r="F32" s="73"/>
      <c r="G32" s="73"/>
      <c r="H32" s="73"/>
    </row>
    <row r="33" spans="1:14" ht="15" thickBot="1" x14ac:dyDescent="0.35">
      <c r="A33" s="8" t="s">
        <v>17</v>
      </c>
      <c r="B33" s="10">
        <f>B30+B31+B32</f>
        <v>30.349409140000002</v>
      </c>
      <c r="C33" s="10">
        <f t="shared" ref="C33:E33" si="5">C30+C31+C32</f>
        <v>0.20835784000000002</v>
      </c>
      <c r="D33" s="10">
        <f t="shared" si="5"/>
        <v>1.3393888600000001</v>
      </c>
      <c r="E33" s="10">
        <f t="shared" si="5"/>
        <v>31.897155840000003</v>
      </c>
      <c r="F33" s="73"/>
      <c r="G33" s="73"/>
      <c r="H33" s="73"/>
    </row>
    <row r="34" spans="1:14" x14ac:dyDescent="0.3">
      <c r="A34" s="73"/>
      <c r="B34" s="73"/>
      <c r="C34" s="73"/>
      <c r="D34" s="73"/>
      <c r="E34" s="73"/>
      <c r="F34" s="73"/>
      <c r="G34" s="73"/>
      <c r="H34" s="73"/>
    </row>
    <row r="35" spans="1:14" ht="16.2" x14ac:dyDescent="0.3">
      <c r="A35" s="74" t="s">
        <v>415</v>
      </c>
      <c r="B35" s="73"/>
      <c r="C35" s="73"/>
      <c r="D35" s="73"/>
      <c r="E35" s="73"/>
      <c r="F35" s="73"/>
      <c r="G35" s="73"/>
      <c r="H35" s="73"/>
    </row>
    <row r="36" spans="1:14" ht="15" thickBot="1" x14ac:dyDescent="0.35">
      <c r="A36" s="73"/>
      <c r="B36" s="73"/>
      <c r="C36" s="73"/>
      <c r="D36" s="73"/>
      <c r="E36" s="73"/>
      <c r="F36" s="73"/>
      <c r="G36" s="73"/>
      <c r="H36" s="73"/>
    </row>
    <row r="37" spans="1:14" ht="48.6" thickBot="1" x14ac:dyDescent="0.35">
      <c r="A37" s="73"/>
      <c r="B37" s="70" t="s">
        <v>416</v>
      </c>
      <c r="C37" s="70" t="s">
        <v>417</v>
      </c>
      <c r="D37" s="141" t="s">
        <v>418</v>
      </c>
      <c r="E37" s="141" t="s">
        <v>96</v>
      </c>
      <c r="F37" s="73"/>
      <c r="G37" s="73"/>
      <c r="H37" s="73"/>
    </row>
    <row r="38" spans="1:14" ht="15" thickBot="1" x14ac:dyDescent="0.35">
      <c r="A38" s="140" t="s">
        <v>413</v>
      </c>
      <c r="B38" s="143">
        <f>SUM(B39:B51)</f>
        <v>94200</v>
      </c>
      <c r="C38" s="143">
        <f t="shared" ref="C38:E38" si="6">SUM(C39:C51)</f>
        <v>114401.84</v>
      </c>
      <c r="D38" s="143">
        <f t="shared" si="6"/>
        <v>0</v>
      </c>
      <c r="E38" s="354">
        <f t="shared" si="6"/>
        <v>208601.84</v>
      </c>
      <c r="F38" s="73"/>
      <c r="G38" s="73"/>
      <c r="H38" s="73"/>
      <c r="J38" s="348"/>
      <c r="K38" s="348"/>
      <c r="L38" s="348"/>
      <c r="N38" s="348"/>
    </row>
    <row r="39" spans="1:14" ht="15" thickBot="1" x14ac:dyDescent="0.35">
      <c r="A39" s="154" t="s">
        <v>161</v>
      </c>
      <c r="B39" s="146">
        <v>10800</v>
      </c>
      <c r="C39" s="147">
        <v>0</v>
      </c>
      <c r="D39" s="147">
        <v>0</v>
      </c>
      <c r="E39" s="147">
        <f>B39+C39+D39</f>
        <v>10800</v>
      </c>
      <c r="F39" s="73"/>
      <c r="G39" s="352"/>
      <c r="H39" s="73"/>
      <c r="I39" s="349"/>
      <c r="J39" s="350"/>
      <c r="K39" s="350"/>
      <c r="L39" s="350"/>
      <c r="M39" s="189"/>
      <c r="N39" s="350"/>
    </row>
    <row r="40" spans="1:14" ht="15" thickBot="1" x14ac:dyDescent="0.35">
      <c r="A40" s="154" t="s">
        <v>162</v>
      </c>
      <c r="B40" s="146">
        <v>8200</v>
      </c>
      <c r="C40" s="147">
        <v>58.56</v>
      </c>
      <c r="D40" s="146">
        <v>0</v>
      </c>
      <c r="E40" s="147">
        <f t="shared" ref="E40:E51" si="7">B40+C40+D40</f>
        <v>8258.56</v>
      </c>
      <c r="F40" s="73"/>
      <c r="G40" s="73"/>
      <c r="H40" s="73"/>
      <c r="I40" s="349"/>
      <c r="J40" s="350"/>
      <c r="K40" s="350"/>
      <c r="L40" s="350"/>
      <c r="M40" s="189"/>
      <c r="N40" s="350"/>
    </row>
    <row r="41" spans="1:14" ht="15" thickBot="1" x14ac:dyDescent="0.35">
      <c r="A41" s="154" t="s">
        <v>164</v>
      </c>
      <c r="B41" s="146">
        <v>0</v>
      </c>
      <c r="C41" s="147">
        <v>19154</v>
      </c>
      <c r="D41" s="146">
        <v>0</v>
      </c>
      <c r="E41" s="147">
        <f t="shared" si="7"/>
        <v>19154</v>
      </c>
      <c r="F41" s="73"/>
      <c r="G41" s="73"/>
      <c r="H41" s="73"/>
      <c r="I41" s="349"/>
      <c r="J41" s="350"/>
      <c r="K41" s="350"/>
      <c r="L41" s="350"/>
      <c r="M41" s="189"/>
      <c r="N41" s="350"/>
    </row>
    <row r="42" spans="1:14" ht="15" thickBot="1" x14ac:dyDescent="0.35">
      <c r="A42" s="154" t="s">
        <v>167</v>
      </c>
      <c r="B42" s="146">
        <v>3600</v>
      </c>
      <c r="C42" s="146">
        <v>0</v>
      </c>
      <c r="D42" s="146">
        <v>0</v>
      </c>
      <c r="E42" s="147">
        <f t="shared" si="7"/>
        <v>3600</v>
      </c>
      <c r="F42" s="73"/>
      <c r="G42" s="73"/>
      <c r="H42" s="73"/>
      <c r="J42" s="189"/>
      <c r="K42" s="189"/>
      <c r="L42" s="189"/>
      <c r="N42" s="189"/>
    </row>
    <row r="43" spans="1:14" ht="15" thickBot="1" x14ac:dyDescent="0.35">
      <c r="A43" s="154" t="s">
        <v>171</v>
      </c>
      <c r="B43" s="146">
        <v>3425</v>
      </c>
      <c r="C43" s="147">
        <v>97.6</v>
      </c>
      <c r="D43" s="146">
        <v>0</v>
      </c>
      <c r="E43" s="147">
        <f t="shared" si="7"/>
        <v>3522.6</v>
      </c>
      <c r="F43" s="73"/>
      <c r="G43" s="73"/>
      <c r="H43" s="73"/>
      <c r="J43" s="189"/>
      <c r="K43" s="189"/>
      <c r="L43" s="189"/>
      <c r="M43" s="189"/>
    </row>
    <row r="44" spans="1:14" ht="15" thickBot="1" x14ac:dyDescent="0.35">
      <c r="A44" s="154" t="s">
        <v>172</v>
      </c>
      <c r="B44" s="146">
        <v>2225</v>
      </c>
      <c r="C44" s="147">
        <v>2269.1999999999998</v>
      </c>
      <c r="D44" s="146">
        <v>0</v>
      </c>
      <c r="E44" s="147">
        <f t="shared" si="7"/>
        <v>4494.2</v>
      </c>
      <c r="F44" s="73"/>
      <c r="G44" s="73"/>
      <c r="H44" s="73"/>
    </row>
    <row r="45" spans="1:14" ht="15" thickBot="1" x14ac:dyDescent="0.35">
      <c r="A45" s="154" t="s">
        <v>160</v>
      </c>
      <c r="B45" s="146">
        <v>13300</v>
      </c>
      <c r="C45" s="147">
        <v>36097.360000000001</v>
      </c>
      <c r="D45" s="146">
        <v>0</v>
      </c>
      <c r="E45" s="147">
        <f t="shared" si="7"/>
        <v>49397.36</v>
      </c>
      <c r="F45" s="73"/>
      <c r="G45" s="73"/>
      <c r="H45" s="73"/>
    </row>
    <row r="46" spans="1:14" ht="15" thickBot="1" x14ac:dyDescent="0.35">
      <c r="A46" s="154" t="s">
        <v>176</v>
      </c>
      <c r="B46" s="146">
        <v>17500</v>
      </c>
      <c r="C46" s="147">
        <v>41480</v>
      </c>
      <c r="D46" s="146">
        <v>0</v>
      </c>
      <c r="E46" s="147">
        <f t="shared" si="7"/>
        <v>58980</v>
      </c>
      <c r="F46" s="73"/>
      <c r="G46" s="73"/>
      <c r="H46" s="73"/>
    </row>
    <row r="47" spans="1:14" ht="15" thickBot="1" x14ac:dyDescent="0.35">
      <c r="A47" s="154" t="s">
        <v>178</v>
      </c>
      <c r="B47" s="146">
        <v>9000</v>
      </c>
      <c r="C47" s="146">
        <v>0</v>
      </c>
      <c r="D47" s="146">
        <v>0</v>
      </c>
      <c r="E47" s="147">
        <f t="shared" si="7"/>
        <v>9000</v>
      </c>
      <c r="F47" s="73"/>
      <c r="G47" s="73"/>
      <c r="H47" s="73"/>
    </row>
    <row r="48" spans="1:14" ht="15" thickBot="1" x14ac:dyDescent="0.35">
      <c r="A48" s="154" t="s">
        <v>181</v>
      </c>
      <c r="B48" s="146">
        <v>0</v>
      </c>
      <c r="C48" s="147">
        <v>11760.8</v>
      </c>
      <c r="D48" s="146">
        <v>0</v>
      </c>
      <c r="E48" s="147">
        <f t="shared" si="7"/>
        <v>11760.8</v>
      </c>
      <c r="F48" s="73"/>
      <c r="G48" s="73"/>
      <c r="H48" s="73"/>
    </row>
    <row r="49" spans="1:8" ht="15" thickBot="1" x14ac:dyDescent="0.35">
      <c r="A49" s="154" t="s">
        <v>182</v>
      </c>
      <c r="B49" s="146">
        <v>25200</v>
      </c>
      <c r="C49" s="147">
        <v>117.12</v>
      </c>
      <c r="D49" s="146">
        <v>0</v>
      </c>
      <c r="E49" s="147">
        <f t="shared" si="7"/>
        <v>25317.119999999999</v>
      </c>
      <c r="F49" s="73"/>
      <c r="G49" s="73"/>
      <c r="H49" s="73"/>
    </row>
    <row r="50" spans="1:8" ht="15" thickBot="1" x14ac:dyDescent="0.35">
      <c r="A50" s="154" t="s">
        <v>185</v>
      </c>
      <c r="B50" s="146">
        <v>950</v>
      </c>
      <c r="C50" s="147">
        <v>3123.2</v>
      </c>
      <c r="D50" s="146">
        <v>0</v>
      </c>
      <c r="E50" s="147">
        <f t="shared" si="7"/>
        <v>4073.2</v>
      </c>
      <c r="F50" s="73"/>
      <c r="G50" s="73"/>
      <c r="H50" s="73"/>
    </row>
    <row r="51" spans="1:8" ht="15" thickBot="1" x14ac:dyDescent="0.35">
      <c r="A51" s="154" t="s">
        <v>419</v>
      </c>
      <c r="B51" s="146">
        <v>0</v>
      </c>
      <c r="C51" s="147">
        <v>244</v>
      </c>
      <c r="D51" s="146">
        <v>0</v>
      </c>
      <c r="E51" s="147">
        <f t="shared" si="7"/>
        <v>244</v>
      </c>
      <c r="F51" s="73"/>
      <c r="G51" s="73"/>
      <c r="H51" s="73"/>
    </row>
    <row r="52" spans="1:8" ht="15" thickBot="1" x14ac:dyDescent="0.35">
      <c r="A52" s="140" t="s">
        <v>414</v>
      </c>
      <c r="B52" s="144">
        <f>SUM(B53:B63)</f>
        <v>158000</v>
      </c>
      <c r="C52" s="144">
        <f t="shared" ref="C52:E52" si="8">SUM(C53:C63)</f>
        <v>536346.15999999992</v>
      </c>
      <c r="D52" s="144">
        <f t="shared" si="8"/>
        <v>644798.69999999995</v>
      </c>
      <c r="E52" s="353">
        <f t="shared" si="8"/>
        <v>1339144.8599999999</v>
      </c>
      <c r="F52" s="73"/>
      <c r="G52" s="73"/>
      <c r="H52" s="73"/>
    </row>
    <row r="53" spans="1:8" ht="15" thickBot="1" x14ac:dyDescent="0.35">
      <c r="A53" s="154" t="s">
        <v>146</v>
      </c>
      <c r="B53" s="146">
        <v>4000</v>
      </c>
      <c r="C53" s="147">
        <v>0</v>
      </c>
      <c r="D53" s="146">
        <v>0</v>
      </c>
      <c r="E53" s="147">
        <f>B53+C53+D53</f>
        <v>4000</v>
      </c>
      <c r="F53" s="73"/>
      <c r="G53" s="73"/>
      <c r="H53" s="73"/>
    </row>
    <row r="54" spans="1:8" ht="15" thickBot="1" x14ac:dyDescent="0.35">
      <c r="A54" s="154" t="s">
        <v>244</v>
      </c>
      <c r="B54" s="146">
        <v>0</v>
      </c>
      <c r="C54" s="147">
        <v>17080</v>
      </c>
      <c r="D54" s="146">
        <v>0</v>
      </c>
      <c r="E54" s="147">
        <f t="shared" ref="E54:E63" si="9">B54+C54+D54</f>
        <v>17080</v>
      </c>
      <c r="F54" s="73"/>
      <c r="G54" s="73"/>
      <c r="H54" s="73"/>
    </row>
    <row r="55" spans="1:8" ht="15" thickBot="1" x14ac:dyDescent="0.35">
      <c r="A55" s="154" t="s">
        <v>221</v>
      </c>
      <c r="B55" s="146">
        <v>0</v>
      </c>
      <c r="C55" s="147">
        <v>52240.4</v>
      </c>
      <c r="D55" s="146">
        <v>0</v>
      </c>
      <c r="E55" s="147">
        <f t="shared" si="9"/>
        <v>52240.4</v>
      </c>
      <c r="F55" s="73"/>
      <c r="G55" s="73"/>
      <c r="H55" s="73"/>
    </row>
    <row r="56" spans="1:8" ht="15" thickBot="1" x14ac:dyDescent="0.35">
      <c r="A56" s="154" t="s">
        <v>231</v>
      </c>
      <c r="B56" s="146">
        <v>30000</v>
      </c>
      <c r="C56" s="147">
        <v>332044.96000000002</v>
      </c>
      <c r="D56" s="146">
        <v>0</v>
      </c>
      <c r="E56" s="147">
        <f t="shared" si="9"/>
        <v>362044.96</v>
      </c>
      <c r="F56" s="73"/>
      <c r="G56" s="73"/>
      <c r="H56" s="73"/>
    </row>
    <row r="57" spans="1:8" ht="15" thickBot="1" x14ac:dyDescent="0.35">
      <c r="A57" s="154" t="s">
        <v>238</v>
      </c>
      <c r="B57" s="146">
        <v>0</v>
      </c>
      <c r="C57" s="147">
        <v>31036.799999999999</v>
      </c>
      <c r="D57" s="146">
        <v>0</v>
      </c>
      <c r="E57" s="147">
        <f t="shared" si="9"/>
        <v>31036.799999999999</v>
      </c>
      <c r="F57" s="73"/>
      <c r="G57" s="73"/>
      <c r="H57" s="73"/>
    </row>
    <row r="58" spans="1:8" ht="15" thickBot="1" x14ac:dyDescent="0.35">
      <c r="A58" s="154" t="s">
        <v>153</v>
      </c>
      <c r="B58" s="146">
        <v>44800</v>
      </c>
      <c r="C58" s="147">
        <v>103944</v>
      </c>
      <c r="D58" s="146">
        <v>0</v>
      </c>
      <c r="E58" s="147">
        <f t="shared" si="9"/>
        <v>148744</v>
      </c>
      <c r="F58" s="73"/>
      <c r="G58" s="73"/>
      <c r="H58" s="73"/>
    </row>
    <row r="59" spans="1:8" ht="15" thickBot="1" x14ac:dyDescent="0.35">
      <c r="A59" s="154" t="s">
        <v>255</v>
      </c>
      <c r="B59" s="146">
        <v>14700</v>
      </c>
      <c r="C59" s="147">
        <v>0</v>
      </c>
      <c r="D59" s="146">
        <v>0</v>
      </c>
      <c r="E59" s="147">
        <f t="shared" si="9"/>
        <v>14700</v>
      </c>
      <c r="F59" s="73"/>
      <c r="G59" s="73"/>
      <c r="H59" s="73"/>
    </row>
    <row r="60" spans="1:8" ht="15" thickBot="1" x14ac:dyDescent="0.35">
      <c r="A60" s="154" t="s">
        <v>219</v>
      </c>
      <c r="B60" s="146">
        <v>46800</v>
      </c>
      <c r="C60" s="147">
        <v>0</v>
      </c>
      <c r="D60" s="146">
        <v>0</v>
      </c>
      <c r="E60" s="147">
        <f t="shared" si="9"/>
        <v>46800</v>
      </c>
      <c r="F60" s="73"/>
      <c r="G60" s="73"/>
      <c r="H60" s="73"/>
    </row>
    <row r="61" spans="1:8" ht="15" thickBot="1" x14ac:dyDescent="0.35">
      <c r="A61" s="154" t="s">
        <v>158</v>
      </c>
      <c r="B61" s="146">
        <v>1500</v>
      </c>
      <c r="C61" s="147">
        <v>0</v>
      </c>
      <c r="D61" s="146">
        <v>0</v>
      </c>
      <c r="E61" s="147">
        <f t="shared" si="9"/>
        <v>1500</v>
      </c>
      <c r="F61" s="73"/>
      <c r="G61" s="73"/>
      <c r="H61" s="73"/>
    </row>
    <row r="62" spans="1:8" ht="15" thickBot="1" x14ac:dyDescent="0.35">
      <c r="A62" s="154" t="s">
        <v>196</v>
      </c>
      <c r="B62" s="146">
        <v>16200</v>
      </c>
      <c r="C62" s="147">
        <v>0</v>
      </c>
      <c r="D62" s="146">
        <v>0</v>
      </c>
      <c r="E62" s="147">
        <f t="shared" si="9"/>
        <v>16200</v>
      </c>
      <c r="F62" s="73"/>
      <c r="G62" s="73"/>
      <c r="H62" s="73"/>
    </row>
    <row r="63" spans="1:8" ht="24.6" thickBot="1" x14ac:dyDescent="0.35">
      <c r="A63" s="154" t="s">
        <v>420</v>
      </c>
      <c r="B63" s="146">
        <v>0</v>
      </c>
      <c r="C63" s="147">
        <v>0</v>
      </c>
      <c r="D63" s="146">
        <v>644798.69999999995</v>
      </c>
      <c r="E63" s="147">
        <f t="shared" si="9"/>
        <v>644798.69999999995</v>
      </c>
      <c r="F63" s="73"/>
      <c r="G63" s="73"/>
      <c r="H63" s="73"/>
    </row>
    <row r="64" spans="1:8" ht="15" thickBot="1" x14ac:dyDescent="0.35">
      <c r="A64" s="142" t="s">
        <v>96</v>
      </c>
      <c r="B64" s="153">
        <f>B52+B38</f>
        <v>252200</v>
      </c>
      <c r="C64" s="153">
        <f t="shared" ref="C64:E64" si="10">C52+C38</f>
        <v>650747.99999999988</v>
      </c>
      <c r="D64" s="153">
        <f t="shared" si="10"/>
        <v>644798.69999999995</v>
      </c>
      <c r="E64" s="153">
        <f t="shared" si="10"/>
        <v>1547746.7</v>
      </c>
      <c r="F64" s="73"/>
      <c r="G64" s="73"/>
      <c r="H64" s="73"/>
    </row>
    <row r="65" spans="1:18" s="73" customFormat="1" x14ac:dyDescent="0.3"/>
    <row r="66" spans="1:18" s="73" customFormat="1" x14ac:dyDescent="0.3"/>
    <row r="67" spans="1:18" s="73" customFormat="1" x14ac:dyDescent="0.3"/>
    <row r="68" spans="1:18" s="73" customFormat="1" x14ac:dyDescent="0.3"/>
    <row r="69" spans="1:18" s="73" customFormat="1" x14ac:dyDescent="0.3"/>
    <row r="70" spans="1:18" s="73" customFormat="1" x14ac:dyDescent="0.3"/>
    <row r="71" spans="1:18" s="73" customFormat="1" x14ac:dyDescent="0.3"/>
    <row r="72" spans="1:18" s="73" customFormat="1" x14ac:dyDescent="0.3">
      <c r="A72" s="348"/>
      <c r="B72" s="348"/>
      <c r="G72" s="348"/>
      <c r="H72" s="348"/>
      <c r="I72" s="348"/>
      <c r="J72" s="348"/>
      <c r="N72" s="348"/>
      <c r="O72" s="348"/>
      <c r="P72" s="348"/>
      <c r="Q72" s="348"/>
      <c r="R72" s="348"/>
    </row>
    <row r="73" spans="1:18" s="73" customFormat="1" x14ac:dyDescent="0.3">
      <c r="A73" s="349"/>
      <c r="B73" s="351"/>
      <c r="G73" s="351"/>
      <c r="H73" s="351"/>
      <c r="I73" s="351"/>
      <c r="J73" s="351"/>
      <c r="N73" s="351"/>
      <c r="O73" s="351"/>
      <c r="P73" s="351"/>
      <c r="Q73" s="351"/>
      <c r="R73" s="351"/>
    </row>
    <row r="74" spans="1:18" s="73" customFormat="1" x14ac:dyDescent="0.3">
      <c r="A74" s="349"/>
      <c r="B74" s="351"/>
      <c r="G74" s="351"/>
      <c r="H74" s="351"/>
      <c r="I74" s="351"/>
      <c r="J74" s="351"/>
      <c r="N74" s="351"/>
      <c r="O74" s="351"/>
      <c r="P74" s="351"/>
      <c r="Q74" s="351"/>
      <c r="R74" s="351"/>
    </row>
    <row r="75" spans="1:18" s="73" customFormat="1" x14ac:dyDescent="0.3">
      <c r="A75" s="349"/>
      <c r="B75" s="351"/>
      <c r="G75" s="351"/>
      <c r="H75" s="351"/>
      <c r="I75" s="351"/>
      <c r="J75" s="351"/>
      <c r="N75" s="351"/>
      <c r="O75" s="351"/>
      <c r="P75" s="351"/>
      <c r="Q75" s="351"/>
      <c r="R75" s="351"/>
    </row>
    <row r="76" spans="1:18" s="73" customFormat="1" x14ac:dyDescent="0.3"/>
    <row r="77" spans="1:18" s="73" customFormat="1" x14ac:dyDescent="0.3"/>
    <row r="78" spans="1:18" s="73" customFormat="1" x14ac:dyDescent="0.3"/>
    <row r="79" spans="1:18" s="73" customFormat="1" x14ac:dyDescent="0.3"/>
    <row r="80" spans="1:18" s="73" customFormat="1" x14ac:dyDescent="0.3"/>
    <row r="81" s="73" customFormat="1" x14ac:dyDescent="0.3"/>
    <row r="82" s="73" customFormat="1" x14ac:dyDescent="0.3"/>
    <row r="83" s="73" customFormat="1" x14ac:dyDescent="0.3"/>
    <row r="84" s="73" customFormat="1" x14ac:dyDescent="0.3"/>
    <row r="85" s="73" customFormat="1" x14ac:dyDescent="0.3"/>
    <row r="86" s="73" customFormat="1" x14ac:dyDescent="0.3"/>
    <row r="87" s="73" customFormat="1" x14ac:dyDescent="0.3"/>
    <row r="88" s="73" customFormat="1" x14ac:dyDescent="0.3"/>
    <row r="89" s="73" customFormat="1" x14ac:dyDescent="0.3"/>
    <row r="90" s="73" customFormat="1" x14ac:dyDescent="0.3"/>
    <row r="91" s="73" customFormat="1" x14ac:dyDescent="0.3"/>
    <row r="92" s="73" customFormat="1" x14ac:dyDescent="0.3"/>
    <row r="93" s="73" customFormat="1" x14ac:dyDescent="0.3"/>
    <row r="94" s="73" customFormat="1" x14ac:dyDescent="0.3"/>
    <row r="95" s="73" customFormat="1" x14ac:dyDescent="0.3"/>
    <row r="96" s="73" customFormat="1" x14ac:dyDescent="0.3"/>
    <row r="97" s="73" customFormat="1" x14ac:dyDescent="0.3"/>
    <row r="98" s="73" customFormat="1" x14ac:dyDescent="0.3"/>
    <row r="99" s="73" customFormat="1" x14ac:dyDescent="0.3"/>
    <row r="100" s="73" customFormat="1" x14ac:dyDescent="0.3"/>
    <row r="101" s="73" customFormat="1" x14ac:dyDescent="0.3"/>
    <row r="102" s="73" customFormat="1" x14ac:dyDescent="0.3"/>
    <row r="103" s="73" customFormat="1" x14ac:dyDescent="0.3"/>
    <row r="104" s="73" customFormat="1" x14ac:dyDescent="0.3"/>
    <row r="105" s="73" customFormat="1" x14ac:dyDescent="0.3"/>
    <row r="106" s="73" customFormat="1" x14ac:dyDescent="0.3"/>
    <row r="107" s="73" customFormat="1" x14ac:dyDescent="0.3"/>
    <row r="108" s="73" customFormat="1" x14ac:dyDescent="0.3"/>
    <row r="109" s="73" customFormat="1" x14ac:dyDescent="0.3"/>
    <row r="110" s="73" customFormat="1" x14ac:dyDescent="0.3"/>
    <row r="111" s="73" customFormat="1" x14ac:dyDescent="0.3"/>
    <row r="112" s="73" customFormat="1" x14ac:dyDescent="0.3"/>
    <row r="113" s="73" customFormat="1" x14ac:dyDescent="0.3"/>
    <row r="114" s="73" customFormat="1" x14ac:dyDescent="0.3"/>
    <row r="115" s="73" customFormat="1" x14ac:dyDescent="0.3"/>
    <row r="116" s="73" customFormat="1" x14ac:dyDescent="0.3"/>
    <row r="117" s="73" customFormat="1" x14ac:dyDescent="0.3"/>
    <row r="118" s="73" customFormat="1" x14ac:dyDescent="0.3"/>
    <row r="119" s="73" customFormat="1" x14ac:dyDescent="0.3"/>
    <row r="120" s="73" customFormat="1" x14ac:dyDescent="0.3"/>
    <row r="121" s="73" customFormat="1" x14ac:dyDescent="0.3"/>
    <row r="122" s="73" customFormat="1" x14ac:dyDescent="0.3"/>
    <row r="123" s="73" customFormat="1" x14ac:dyDescent="0.3"/>
    <row r="124" s="73" customFormat="1" x14ac:dyDescent="0.3"/>
    <row r="125" s="73" customFormat="1" x14ac:dyDescent="0.3"/>
    <row r="126" s="73" customFormat="1" x14ac:dyDescent="0.3"/>
    <row r="127" s="73" customFormat="1" x14ac:dyDescent="0.3"/>
    <row r="128" s="73" customFormat="1" x14ac:dyDescent="0.3"/>
    <row r="129" s="73" customFormat="1" x14ac:dyDescent="0.3"/>
    <row r="130" s="73" customFormat="1" x14ac:dyDescent="0.3"/>
    <row r="131" s="73" customFormat="1" x14ac:dyDescent="0.3"/>
    <row r="132" s="73" customFormat="1" x14ac:dyDescent="0.3"/>
    <row r="133" s="73" customFormat="1" x14ac:dyDescent="0.3"/>
    <row r="134" s="73" customFormat="1" x14ac:dyDescent="0.3"/>
    <row r="135" s="73" customFormat="1" x14ac:dyDescent="0.3"/>
    <row r="136" s="73" customFormat="1" x14ac:dyDescent="0.3"/>
    <row r="137" s="73" customFormat="1" x14ac:dyDescent="0.3"/>
    <row r="138" s="73" customFormat="1" x14ac:dyDescent="0.3"/>
    <row r="139" s="73" customFormat="1" x14ac:dyDescent="0.3"/>
    <row r="140" s="73" customFormat="1" x14ac:dyDescent="0.3"/>
    <row r="141" s="73" customFormat="1" x14ac:dyDescent="0.3"/>
    <row r="142" s="73" customFormat="1" x14ac:dyDescent="0.3"/>
    <row r="143" s="73" customFormat="1" x14ac:dyDescent="0.3"/>
    <row r="144" s="73" customFormat="1" x14ac:dyDescent="0.3"/>
    <row r="145" s="73" customFormat="1" x14ac:dyDescent="0.3"/>
    <row r="146" s="73" customFormat="1" x14ac:dyDescent="0.3"/>
    <row r="147" s="73" customFormat="1" x14ac:dyDescent="0.3"/>
    <row r="148" s="73" customFormat="1" x14ac:dyDescent="0.3"/>
    <row r="149" s="73" customFormat="1" x14ac:dyDescent="0.3"/>
    <row r="150" s="73" customFormat="1" x14ac:dyDescent="0.3"/>
    <row r="151" s="73" customFormat="1" x14ac:dyDescent="0.3"/>
    <row r="152" s="73" customFormat="1" x14ac:dyDescent="0.3"/>
    <row r="153" s="73" customFormat="1" x14ac:dyDescent="0.3"/>
    <row r="154" s="73" customFormat="1" x14ac:dyDescent="0.3"/>
    <row r="155" s="73" customFormat="1" x14ac:dyDescent="0.3"/>
    <row r="156" s="73" customFormat="1" x14ac:dyDescent="0.3"/>
    <row r="157" s="73" customFormat="1" x14ac:dyDescent="0.3"/>
    <row r="158" s="73" customFormat="1" x14ac:dyDescent="0.3"/>
    <row r="159" s="73" customFormat="1" x14ac:dyDescent="0.3"/>
    <row r="160" s="73" customFormat="1" x14ac:dyDescent="0.3"/>
    <row r="161" s="73" customFormat="1" x14ac:dyDescent="0.3"/>
    <row r="162" s="73" customFormat="1" x14ac:dyDescent="0.3"/>
    <row r="163" s="73" customFormat="1" x14ac:dyDescent="0.3"/>
    <row r="164" s="73" customFormat="1" x14ac:dyDescent="0.3"/>
    <row r="165" s="73" customFormat="1" x14ac:dyDescent="0.3"/>
    <row r="166" s="73" customFormat="1" x14ac:dyDescent="0.3"/>
    <row r="167" s="73" customFormat="1" x14ac:dyDescent="0.3"/>
    <row r="168" s="73" customFormat="1" x14ac:dyDescent="0.3"/>
    <row r="169" s="73" customFormat="1" x14ac:dyDescent="0.3"/>
    <row r="170" s="73" customFormat="1" x14ac:dyDescent="0.3"/>
    <row r="171" s="73" customFormat="1" x14ac:dyDescent="0.3"/>
    <row r="172" s="73" customFormat="1" x14ac:dyDescent="0.3"/>
    <row r="173" s="73" customFormat="1" x14ac:dyDescent="0.3"/>
    <row r="174" s="73" customFormat="1" x14ac:dyDescent="0.3"/>
    <row r="175" s="73" customFormat="1" x14ac:dyDescent="0.3"/>
    <row r="176" s="73" customFormat="1" x14ac:dyDescent="0.3"/>
    <row r="177" s="73" customFormat="1" x14ac:dyDescent="0.3"/>
    <row r="178" s="73" customFormat="1" x14ac:dyDescent="0.3"/>
    <row r="179" s="73" customFormat="1" x14ac:dyDescent="0.3"/>
    <row r="180" s="73" customFormat="1" x14ac:dyDescent="0.3"/>
    <row r="181" s="73" customFormat="1" x14ac:dyDescent="0.3"/>
    <row r="182" s="73" customFormat="1" x14ac:dyDescent="0.3"/>
    <row r="183" s="73" customFormat="1" x14ac:dyDescent="0.3"/>
    <row r="184" s="73" customFormat="1" x14ac:dyDescent="0.3"/>
    <row r="185" s="73" customFormat="1" x14ac:dyDescent="0.3"/>
    <row r="186" s="73" customFormat="1" x14ac:dyDescent="0.3"/>
    <row r="187" s="73" customFormat="1" x14ac:dyDescent="0.3"/>
    <row r="188" s="73" customFormat="1" x14ac:dyDescent="0.3"/>
    <row r="189" s="73" customFormat="1" x14ac:dyDescent="0.3"/>
    <row r="190" s="73" customFormat="1" x14ac:dyDescent="0.3"/>
    <row r="191" s="73" customFormat="1" x14ac:dyDescent="0.3"/>
    <row r="192" s="73" customFormat="1" x14ac:dyDescent="0.3"/>
    <row r="193" s="73" customFormat="1" x14ac:dyDescent="0.3"/>
    <row r="194" s="73" customFormat="1" x14ac:dyDescent="0.3"/>
    <row r="195" s="73" customFormat="1" x14ac:dyDescent="0.3"/>
    <row r="196" s="73" customFormat="1" x14ac:dyDescent="0.3"/>
    <row r="197" s="73" customFormat="1" x14ac:dyDescent="0.3"/>
    <row r="198" s="73" customFormat="1" x14ac:dyDescent="0.3"/>
    <row r="199" s="73" customFormat="1" x14ac:dyDescent="0.3"/>
    <row r="200" s="73" customFormat="1" x14ac:dyDescent="0.3"/>
    <row r="201" s="73" customFormat="1" x14ac:dyDescent="0.3"/>
    <row r="202" s="73" customFormat="1" x14ac:dyDescent="0.3"/>
    <row r="203" s="73" customFormat="1" x14ac:dyDescent="0.3"/>
    <row r="204" s="73" customFormat="1" x14ac:dyDescent="0.3"/>
    <row r="205" s="73" customFormat="1" x14ac:dyDescent="0.3"/>
    <row r="206" s="73" customFormat="1" x14ac:dyDescent="0.3"/>
    <row r="207" s="73" customFormat="1" x14ac:dyDescent="0.3"/>
    <row r="208" s="73" customFormat="1" x14ac:dyDescent="0.3"/>
    <row r="209" s="73" customFormat="1" x14ac:dyDescent="0.3"/>
    <row r="210" s="73" customFormat="1" x14ac:dyDescent="0.3"/>
    <row r="211" s="73" customFormat="1" x14ac:dyDescent="0.3"/>
    <row r="212" s="73" customFormat="1" x14ac:dyDescent="0.3"/>
    <row r="213" s="73" customFormat="1" x14ac:dyDescent="0.3"/>
    <row r="214" s="73" customFormat="1" x14ac:dyDescent="0.3"/>
    <row r="215" s="73" customFormat="1" x14ac:dyDescent="0.3"/>
    <row r="216" s="73" customFormat="1" x14ac:dyDescent="0.3"/>
    <row r="217" s="73" customFormat="1" x14ac:dyDescent="0.3"/>
    <row r="218" s="73" customFormat="1" x14ac:dyDescent="0.3"/>
    <row r="219" s="73" customFormat="1" x14ac:dyDescent="0.3"/>
    <row r="220" s="73" customFormat="1" x14ac:dyDescent="0.3"/>
    <row r="221" s="73" customFormat="1" x14ac:dyDescent="0.3"/>
    <row r="222" s="73" customFormat="1" x14ac:dyDescent="0.3"/>
    <row r="223" s="73" customFormat="1" x14ac:dyDescent="0.3"/>
    <row r="224" s="73" customFormat="1" x14ac:dyDescent="0.3"/>
    <row r="225" s="73" customFormat="1" x14ac:dyDescent="0.3"/>
    <row r="226" s="73" customFormat="1" x14ac:dyDescent="0.3"/>
    <row r="227" s="73" customFormat="1" x14ac:dyDescent="0.3"/>
    <row r="228" s="73" customFormat="1" x14ac:dyDescent="0.3"/>
    <row r="229" s="73" customFormat="1" x14ac:dyDescent="0.3"/>
    <row r="230" s="73" customFormat="1" x14ac:dyDescent="0.3"/>
    <row r="231" s="73" customFormat="1" x14ac:dyDescent="0.3"/>
    <row r="232" s="73" customFormat="1" x14ac:dyDescent="0.3"/>
    <row r="233" s="73" customFormat="1" x14ac:dyDescent="0.3"/>
    <row r="234" s="73" customFormat="1" x14ac:dyDescent="0.3"/>
    <row r="235" s="73" customFormat="1" x14ac:dyDescent="0.3"/>
    <row r="236" s="73" customFormat="1" x14ac:dyDescent="0.3"/>
    <row r="237" s="73" customFormat="1" x14ac:dyDescent="0.3"/>
    <row r="238" s="73" customFormat="1" x14ac:dyDescent="0.3"/>
    <row r="239" s="73" customFormat="1" x14ac:dyDescent="0.3"/>
    <row r="240" s="73" customFormat="1" x14ac:dyDescent="0.3"/>
    <row r="241" s="73" customFormat="1" x14ac:dyDescent="0.3"/>
    <row r="242" s="73" customFormat="1" x14ac:dyDescent="0.3"/>
    <row r="243" s="73" customFormat="1" x14ac:dyDescent="0.3"/>
    <row r="244" s="73" customFormat="1" x14ac:dyDescent="0.3"/>
    <row r="245" s="73" customFormat="1" x14ac:dyDescent="0.3"/>
    <row r="246" s="73" customFormat="1" x14ac:dyDescent="0.3"/>
    <row r="247" s="73" customFormat="1" x14ac:dyDescent="0.3"/>
    <row r="248" s="73" customFormat="1" x14ac:dyDescent="0.3"/>
    <row r="249" s="73" customFormat="1" x14ac:dyDescent="0.3"/>
    <row r="250" s="73" customFormat="1" x14ac:dyDescent="0.3"/>
    <row r="251" s="73" customFormat="1" x14ac:dyDescent="0.3"/>
    <row r="252" s="73" customFormat="1" x14ac:dyDescent="0.3"/>
    <row r="253" s="73" customFormat="1" x14ac:dyDescent="0.3"/>
    <row r="254" s="73" customFormat="1" x14ac:dyDescent="0.3"/>
    <row r="255" s="73" customFormat="1" x14ac:dyDescent="0.3"/>
    <row r="256" s="73" customFormat="1" x14ac:dyDescent="0.3"/>
    <row r="257" s="73" customFormat="1" x14ac:dyDescent="0.3"/>
    <row r="258" s="73" customFormat="1" x14ac:dyDescent="0.3"/>
    <row r="259" s="73" customFormat="1" x14ac:dyDescent="0.3"/>
    <row r="260" s="73" customFormat="1" x14ac:dyDescent="0.3"/>
    <row r="261" s="73" customFormat="1" x14ac:dyDescent="0.3"/>
    <row r="262" s="73" customFormat="1" x14ac:dyDescent="0.3"/>
    <row r="263" s="73" customFormat="1" x14ac:dyDescent="0.3"/>
    <row r="264" s="73" customFormat="1" x14ac:dyDescent="0.3"/>
    <row r="265" s="73" customFormat="1" x14ac:dyDescent="0.3"/>
    <row r="266" s="73" customFormat="1" x14ac:dyDescent="0.3"/>
    <row r="267" s="73" customFormat="1" x14ac:dyDescent="0.3"/>
    <row r="268" s="73" customFormat="1" x14ac:dyDescent="0.3"/>
    <row r="269" s="73" customFormat="1" x14ac:dyDescent="0.3"/>
    <row r="270" s="73" customFormat="1" x14ac:dyDescent="0.3"/>
    <row r="271" s="73" customFormat="1" x14ac:dyDescent="0.3"/>
    <row r="272" s="73" customFormat="1" x14ac:dyDescent="0.3"/>
    <row r="273" s="73" customFormat="1" x14ac:dyDescent="0.3"/>
    <row r="274" s="73" customFormat="1" x14ac:dyDescent="0.3"/>
    <row r="275" s="73" customFormat="1" x14ac:dyDescent="0.3"/>
    <row r="276" s="73" customFormat="1" x14ac:dyDescent="0.3"/>
    <row r="277" s="73" customFormat="1" x14ac:dyDescent="0.3"/>
    <row r="278" s="73" customFormat="1" x14ac:dyDescent="0.3"/>
    <row r="279" s="73" customFormat="1" x14ac:dyDescent="0.3"/>
    <row r="280" s="73" customFormat="1" x14ac:dyDescent="0.3"/>
    <row r="281" s="73" customFormat="1" x14ac:dyDescent="0.3"/>
    <row r="282" s="73" customFormat="1" x14ac:dyDescent="0.3"/>
    <row r="283" s="73" customFormat="1" x14ac:dyDescent="0.3"/>
    <row r="284" s="73" customFormat="1" x14ac:dyDescent="0.3"/>
    <row r="285" s="73" customFormat="1" x14ac:dyDescent="0.3"/>
    <row r="286" s="73" customFormat="1" x14ac:dyDescent="0.3"/>
    <row r="287" s="73" customFormat="1" x14ac:dyDescent="0.3"/>
    <row r="288" s="73" customFormat="1" x14ac:dyDescent="0.3"/>
    <row r="289" s="73" customFormat="1" x14ac:dyDescent="0.3"/>
    <row r="290" s="73" customFormat="1" x14ac:dyDescent="0.3"/>
    <row r="291" s="73" customFormat="1" x14ac:dyDescent="0.3"/>
    <row r="292" s="73" customFormat="1" x14ac:dyDescent="0.3"/>
    <row r="293" s="73" customFormat="1" x14ac:dyDescent="0.3"/>
    <row r="294" s="73" customFormat="1" x14ac:dyDescent="0.3"/>
    <row r="295" s="73" customFormat="1" x14ac:dyDescent="0.3"/>
    <row r="296" s="73" customFormat="1" x14ac:dyDescent="0.3"/>
    <row r="297" s="73" customFormat="1" x14ac:dyDescent="0.3"/>
    <row r="298" s="73" customFormat="1" x14ac:dyDescent="0.3"/>
    <row r="299" s="73" customFormat="1" x14ac:dyDescent="0.3"/>
    <row r="300" s="73" customFormat="1" x14ac:dyDescent="0.3"/>
    <row r="301" s="73" customFormat="1" x14ac:dyDescent="0.3"/>
    <row r="302" s="73" customFormat="1" x14ac:dyDescent="0.3"/>
    <row r="303" s="73" customFormat="1" x14ac:dyDescent="0.3"/>
    <row r="304" s="73" customFormat="1" x14ac:dyDescent="0.3"/>
    <row r="305" s="73" customFormat="1" x14ac:dyDescent="0.3"/>
    <row r="306" s="73" customFormat="1" x14ac:dyDescent="0.3"/>
    <row r="307" s="73" customFormat="1" x14ac:dyDescent="0.3"/>
    <row r="308" s="73" customFormat="1" x14ac:dyDescent="0.3"/>
    <row r="309" s="73" customFormat="1" x14ac:dyDescent="0.3"/>
    <row r="310" s="73" customFormat="1" x14ac:dyDescent="0.3"/>
    <row r="311" s="73" customFormat="1" x14ac:dyDescent="0.3"/>
    <row r="312" s="73" customFormat="1" x14ac:dyDescent="0.3"/>
    <row r="313" s="73" customFormat="1" x14ac:dyDescent="0.3"/>
    <row r="314" s="73" customFormat="1" x14ac:dyDescent="0.3"/>
    <row r="315" s="73" customFormat="1" x14ac:dyDescent="0.3"/>
    <row r="316" s="73" customFormat="1" x14ac:dyDescent="0.3"/>
    <row r="317" s="73" customFormat="1" x14ac:dyDescent="0.3"/>
    <row r="318" s="73" customFormat="1" x14ac:dyDescent="0.3"/>
    <row r="319" s="73" customFormat="1" x14ac:dyDescent="0.3"/>
    <row r="320" s="73" customFormat="1" x14ac:dyDescent="0.3"/>
    <row r="321" s="73" customFormat="1" x14ac:dyDescent="0.3"/>
    <row r="322" s="73" customFormat="1" x14ac:dyDescent="0.3"/>
    <row r="323" s="73" customFormat="1" x14ac:dyDescent="0.3"/>
    <row r="324" s="73" customFormat="1" x14ac:dyDescent="0.3"/>
    <row r="325" s="73" customFormat="1" x14ac:dyDescent="0.3"/>
    <row r="326" s="73" customFormat="1" x14ac:dyDescent="0.3"/>
    <row r="327" s="73" customFormat="1" x14ac:dyDescent="0.3"/>
    <row r="328" s="73" customFormat="1" x14ac:dyDescent="0.3"/>
    <row r="329" s="73" customFormat="1" x14ac:dyDescent="0.3"/>
    <row r="330" s="73" customFormat="1" x14ac:dyDescent="0.3"/>
    <row r="331" s="73" customFormat="1" x14ac:dyDescent="0.3"/>
    <row r="332" s="73" customFormat="1" x14ac:dyDescent="0.3"/>
    <row r="333" s="73" customFormat="1" x14ac:dyDescent="0.3"/>
    <row r="334" s="73" customFormat="1" x14ac:dyDescent="0.3"/>
    <row r="335" s="73" customFormat="1" x14ac:dyDescent="0.3"/>
    <row r="336" s="73" customFormat="1" x14ac:dyDescent="0.3"/>
    <row r="337" s="73" customFormat="1" x14ac:dyDescent="0.3"/>
    <row r="338" s="73" customFormat="1" x14ac:dyDescent="0.3"/>
    <row r="339" s="73" customFormat="1" x14ac:dyDescent="0.3"/>
    <row r="340" s="73" customFormat="1" x14ac:dyDescent="0.3"/>
    <row r="341" s="73" customFormat="1" x14ac:dyDescent="0.3"/>
    <row r="342" s="73" customFormat="1" x14ac:dyDescent="0.3"/>
    <row r="343" s="73" customFormat="1" x14ac:dyDescent="0.3"/>
    <row r="344" s="73" customFormat="1" x14ac:dyDescent="0.3"/>
    <row r="345" s="73" customFormat="1" x14ac:dyDescent="0.3"/>
    <row r="346" s="73" customFormat="1" x14ac:dyDescent="0.3"/>
    <row r="347" s="73" customFormat="1" x14ac:dyDescent="0.3"/>
    <row r="348" s="73" customFormat="1" x14ac:dyDescent="0.3"/>
    <row r="349" s="73" customFormat="1" x14ac:dyDescent="0.3"/>
    <row r="350" s="73" customFormat="1" x14ac:dyDescent="0.3"/>
    <row r="351" s="73" customFormat="1" x14ac:dyDescent="0.3"/>
    <row r="352" s="73" customFormat="1" x14ac:dyDescent="0.3"/>
    <row r="353" s="73" customFormat="1" x14ac:dyDescent="0.3"/>
    <row r="354" s="73" customFormat="1" x14ac:dyDescent="0.3"/>
    <row r="355" s="73" customFormat="1" x14ac:dyDescent="0.3"/>
    <row r="356" s="73" customFormat="1" x14ac:dyDescent="0.3"/>
    <row r="357" s="73" customFormat="1" x14ac:dyDescent="0.3"/>
    <row r="358" s="73" customFormat="1" x14ac:dyDescent="0.3"/>
    <row r="359" s="73" customFormat="1" x14ac:dyDescent="0.3"/>
    <row r="360" s="73" customFormat="1" x14ac:dyDescent="0.3"/>
    <row r="361" s="73" customFormat="1" x14ac:dyDescent="0.3"/>
    <row r="362" s="73" customFormat="1" x14ac:dyDescent="0.3"/>
    <row r="363" s="73" customFormat="1" x14ac:dyDescent="0.3"/>
    <row r="364" s="73" customFormat="1" x14ac:dyDescent="0.3"/>
    <row r="365" s="73" customFormat="1" x14ac:dyDescent="0.3"/>
    <row r="366" s="73" customFormat="1" x14ac:dyDescent="0.3"/>
    <row r="367" s="73" customFormat="1" x14ac:dyDescent="0.3"/>
    <row r="368" s="73" customFormat="1" x14ac:dyDescent="0.3"/>
    <row r="369" s="73" customFormat="1" x14ac:dyDescent="0.3"/>
    <row r="370" s="73" customFormat="1" x14ac:dyDescent="0.3"/>
    <row r="371" s="73" customFormat="1" x14ac:dyDescent="0.3"/>
    <row r="372" s="73" customFormat="1" x14ac:dyDescent="0.3"/>
    <row r="373" s="73" customFormat="1" x14ac:dyDescent="0.3"/>
    <row r="374" s="73" customFormat="1" x14ac:dyDescent="0.3"/>
    <row r="375" s="73" customFormat="1" x14ac:dyDescent="0.3"/>
    <row r="376" s="73" customFormat="1" x14ac:dyDescent="0.3"/>
    <row r="377" s="73" customFormat="1" x14ac:dyDescent="0.3"/>
    <row r="378" s="73" customFormat="1" x14ac:dyDescent="0.3"/>
    <row r="379" s="73" customFormat="1" x14ac:dyDescent="0.3"/>
    <row r="380" s="73" customFormat="1" x14ac:dyDescent="0.3"/>
    <row r="381" s="73" customFormat="1" x14ac:dyDescent="0.3"/>
    <row r="382" s="73" customFormat="1" x14ac:dyDescent="0.3"/>
    <row r="383" s="73" customFormat="1" x14ac:dyDescent="0.3"/>
    <row r="384" s="73" customFormat="1" x14ac:dyDescent="0.3"/>
    <row r="385" s="73" customFormat="1" x14ac:dyDescent="0.3"/>
    <row r="386" s="73" customFormat="1" x14ac:dyDescent="0.3"/>
    <row r="387" s="73" customFormat="1" x14ac:dyDescent="0.3"/>
    <row r="388" s="73" customFormat="1" x14ac:dyDescent="0.3"/>
    <row r="389" s="73" customFormat="1" x14ac:dyDescent="0.3"/>
    <row r="390" s="73" customFormat="1" x14ac:dyDescent="0.3"/>
    <row r="391" s="73" customFormat="1" x14ac:dyDescent="0.3"/>
    <row r="392" s="73" customFormat="1" x14ac:dyDescent="0.3"/>
    <row r="393" s="73" customFormat="1" x14ac:dyDescent="0.3"/>
    <row r="394" s="73" customFormat="1" x14ac:dyDescent="0.3"/>
    <row r="395" s="73" customFormat="1" x14ac:dyDescent="0.3"/>
    <row r="396" s="73" customFormat="1" x14ac:dyDescent="0.3"/>
    <row r="397" s="73" customFormat="1" x14ac:dyDescent="0.3"/>
    <row r="398" s="73" customFormat="1" x14ac:dyDescent="0.3"/>
    <row r="399" s="73" customFormat="1" x14ac:dyDescent="0.3"/>
    <row r="400" s="73" customFormat="1" x14ac:dyDescent="0.3"/>
    <row r="401" s="73" customFormat="1" x14ac:dyDescent="0.3"/>
    <row r="402" s="73" customFormat="1" x14ac:dyDescent="0.3"/>
    <row r="403" s="73" customFormat="1" x14ac:dyDescent="0.3"/>
    <row r="404" s="73" customFormat="1" x14ac:dyDescent="0.3"/>
    <row r="405" s="73" customFormat="1" x14ac:dyDescent="0.3"/>
    <row r="406" s="73" customFormat="1" x14ac:dyDescent="0.3"/>
    <row r="407" s="73" customFormat="1" x14ac:dyDescent="0.3"/>
    <row r="408" s="73" customFormat="1" x14ac:dyDescent="0.3"/>
    <row r="409" s="73" customFormat="1" x14ac:dyDescent="0.3"/>
    <row r="410" s="73" customFormat="1" x14ac:dyDescent="0.3"/>
    <row r="411" s="73" customFormat="1" x14ac:dyDescent="0.3"/>
    <row r="412" s="73" customFormat="1" x14ac:dyDescent="0.3"/>
    <row r="413" s="73" customFormat="1" x14ac:dyDescent="0.3"/>
    <row r="414" s="73" customFormat="1" x14ac:dyDescent="0.3"/>
    <row r="415" s="73" customFormat="1" x14ac:dyDescent="0.3"/>
    <row r="416" s="73" customFormat="1" x14ac:dyDescent="0.3"/>
    <row r="417" s="73" customFormat="1" x14ac:dyDescent="0.3"/>
    <row r="418" s="73" customFormat="1" x14ac:dyDescent="0.3"/>
    <row r="419" s="73" customFormat="1" x14ac:dyDescent="0.3"/>
    <row r="420" s="73" customFormat="1" x14ac:dyDescent="0.3"/>
    <row r="421" s="73" customFormat="1" x14ac:dyDescent="0.3"/>
    <row r="422" s="73" customFormat="1" x14ac:dyDescent="0.3"/>
    <row r="423" s="73" customFormat="1" x14ac:dyDescent="0.3"/>
    <row r="424" s="73" customFormat="1" x14ac:dyDescent="0.3"/>
    <row r="425" s="73" customFormat="1" x14ac:dyDescent="0.3"/>
    <row r="426" s="73" customFormat="1" x14ac:dyDescent="0.3"/>
    <row r="427" s="73" customFormat="1" x14ac:dyDescent="0.3"/>
    <row r="428" s="73" customFormat="1" x14ac:dyDescent="0.3"/>
    <row r="429" s="73" customFormat="1" x14ac:dyDescent="0.3"/>
    <row r="430" s="73" customFormat="1" x14ac:dyDescent="0.3"/>
    <row r="431" s="73" customFormat="1" x14ac:dyDescent="0.3"/>
    <row r="432" s="73" customFormat="1" x14ac:dyDescent="0.3"/>
    <row r="433" s="73" customFormat="1" x14ac:dyDescent="0.3"/>
    <row r="434" s="73" customFormat="1" x14ac:dyDescent="0.3"/>
    <row r="435" s="73" customFormat="1" x14ac:dyDescent="0.3"/>
    <row r="436" s="73" customFormat="1" x14ac:dyDescent="0.3"/>
    <row r="437" s="73" customFormat="1" x14ac:dyDescent="0.3"/>
    <row r="438" s="73" customFormat="1" x14ac:dyDescent="0.3"/>
    <row r="439" s="73" customFormat="1" x14ac:dyDescent="0.3"/>
    <row r="440" s="73" customFormat="1" x14ac:dyDescent="0.3"/>
    <row r="441" s="73" customFormat="1" x14ac:dyDescent="0.3"/>
    <row r="442" s="73" customFormat="1" x14ac:dyDescent="0.3"/>
    <row r="443" s="73" customFormat="1" x14ac:dyDescent="0.3"/>
    <row r="444" s="73" customFormat="1" x14ac:dyDescent="0.3"/>
    <row r="445" s="73" customFormat="1" x14ac:dyDescent="0.3"/>
    <row r="446" s="73" customFormat="1" x14ac:dyDescent="0.3"/>
    <row r="447" s="73" customFormat="1" x14ac:dyDescent="0.3"/>
    <row r="448" s="73" customFormat="1" x14ac:dyDescent="0.3"/>
    <row r="449" s="73" customFormat="1" x14ac:dyDescent="0.3"/>
    <row r="450" s="73" customFormat="1" x14ac:dyDescent="0.3"/>
    <row r="451" s="73" customFormat="1" x14ac:dyDescent="0.3"/>
    <row r="452" s="73" customFormat="1" x14ac:dyDescent="0.3"/>
    <row r="453" s="73" customFormat="1" x14ac:dyDescent="0.3"/>
    <row r="454" s="73" customFormat="1" x14ac:dyDescent="0.3"/>
    <row r="455" s="73" customFormat="1" x14ac:dyDescent="0.3"/>
    <row r="456" s="73" customFormat="1" x14ac:dyDescent="0.3"/>
    <row r="457" s="73" customFormat="1" x14ac:dyDescent="0.3"/>
    <row r="458" s="73" customFormat="1" x14ac:dyDescent="0.3"/>
    <row r="459" s="73" customFormat="1" x14ac:dyDescent="0.3"/>
    <row r="460" s="73" customFormat="1" x14ac:dyDescent="0.3"/>
    <row r="461" s="73" customFormat="1" x14ac:dyDescent="0.3"/>
    <row r="462" s="73" customFormat="1" x14ac:dyDescent="0.3"/>
    <row r="463" s="73" customFormat="1" x14ac:dyDescent="0.3"/>
    <row r="464" s="73" customFormat="1" x14ac:dyDescent="0.3"/>
    <row r="465" s="73" customFormat="1" x14ac:dyDescent="0.3"/>
    <row r="466" s="73" customFormat="1" x14ac:dyDescent="0.3"/>
    <row r="467" s="73" customFormat="1" x14ac:dyDescent="0.3"/>
    <row r="468" s="73" customFormat="1" x14ac:dyDescent="0.3"/>
    <row r="469" s="73" customFormat="1" x14ac:dyDescent="0.3"/>
    <row r="470" s="73" customFormat="1" x14ac:dyDescent="0.3"/>
    <row r="471" s="73" customFormat="1" x14ac:dyDescent="0.3"/>
    <row r="472" s="73" customFormat="1" x14ac:dyDescent="0.3"/>
    <row r="473" s="73" customFormat="1" x14ac:dyDescent="0.3"/>
    <row r="474" s="73" customFormat="1" x14ac:dyDescent="0.3"/>
    <row r="475" s="73" customFormat="1" x14ac:dyDescent="0.3"/>
    <row r="476" s="73" customFormat="1" x14ac:dyDescent="0.3"/>
    <row r="477" s="73" customFormat="1" x14ac:dyDescent="0.3"/>
    <row r="478" s="73" customFormat="1" x14ac:dyDescent="0.3"/>
    <row r="479" s="73" customFormat="1" x14ac:dyDescent="0.3"/>
    <row r="480" s="73" customFormat="1" x14ac:dyDescent="0.3"/>
    <row r="481" s="73" customFormat="1" x14ac:dyDescent="0.3"/>
    <row r="482" s="73" customFormat="1" x14ac:dyDescent="0.3"/>
    <row r="483" s="73" customFormat="1" x14ac:dyDescent="0.3"/>
    <row r="484" s="73" customFormat="1" x14ac:dyDescent="0.3"/>
    <row r="485" s="73" customFormat="1" x14ac:dyDescent="0.3"/>
    <row r="486" s="73" customFormat="1" x14ac:dyDescent="0.3"/>
    <row r="487" s="73" customFormat="1" x14ac:dyDescent="0.3"/>
    <row r="488" s="73" customFormat="1" x14ac:dyDescent="0.3"/>
    <row r="489" s="73" customFormat="1" x14ac:dyDescent="0.3"/>
    <row r="490" s="73" customFormat="1" x14ac:dyDescent="0.3"/>
    <row r="491" s="73" customFormat="1" x14ac:dyDescent="0.3"/>
    <row r="492" s="73" customFormat="1" x14ac:dyDescent="0.3"/>
    <row r="493" s="73" customFormat="1" x14ac:dyDescent="0.3"/>
    <row r="494" s="73" customFormat="1" x14ac:dyDescent="0.3"/>
    <row r="495" s="73" customFormat="1" x14ac:dyDescent="0.3"/>
    <row r="496" s="73" customFormat="1" x14ac:dyDescent="0.3"/>
    <row r="497" s="73" customFormat="1" x14ac:dyDescent="0.3"/>
    <row r="498" s="73" customFormat="1" x14ac:dyDescent="0.3"/>
    <row r="499" s="73" customFormat="1" x14ac:dyDescent="0.3"/>
    <row r="500" s="73" customFormat="1" x14ac:dyDescent="0.3"/>
    <row r="501" s="73" customFormat="1" x14ac:dyDescent="0.3"/>
    <row r="502" s="73" customFormat="1" x14ac:dyDescent="0.3"/>
    <row r="503" s="73" customFormat="1" x14ac:dyDescent="0.3"/>
    <row r="504" s="73" customFormat="1" x14ac:dyDescent="0.3"/>
    <row r="505" s="73" customFormat="1" x14ac:dyDescent="0.3"/>
    <row r="506" s="73" customFormat="1" x14ac:dyDescent="0.3"/>
    <row r="507" s="73" customFormat="1" x14ac:dyDescent="0.3"/>
    <row r="508" s="73" customFormat="1" x14ac:dyDescent="0.3"/>
    <row r="509" s="73" customFormat="1" x14ac:dyDescent="0.3"/>
    <row r="510" s="73" customFormat="1" x14ac:dyDescent="0.3"/>
    <row r="511" s="73" customFormat="1" x14ac:dyDescent="0.3"/>
    <row r="512" s="73" customFormat="1" x14ac:dyDescent="0.3"/>
    <row r="513" s="73" customFormat="1" x14ac:dyDescent="0.3"/>
    <row r="514" s="73" customFormat="1" x14ac:dyDescent="0.3"/>
    <row r="515" s="73" customFormat="1" x14ac:dyDescent="0.3"/>
    <row r="516" s="73" customFormat="1" x14ac:dyDescent="0.3"/>
    <row r="517" s="73" customFormat="1" x14ac:dyDescent="0.3"/>
    <row r="518" s="73" customFormat="1" x14ac:dyDescent="0.3"/>
    <row r="519" s="73" customFormat="1" x14ac:dyDescent="0.3"/>
    <row r="520" s="73" customFormat="1" x14ac:dyDescent="0.3"/>
    <row r="521" s="73" customFormat="1" x14ac:dyDescent="0.3"/>
    <row r="522" s="73" customFormat="1" x14ac:dyDescent="0.3"/>
    <row r="523" s="73" customFormat="1" x14ac:dyDescent="0.3"/>
    <row r="524" s="73" customFormat="1" x14ac:dyDescent="0.3"/>
    <row r="525" s="73" customFormat="1" x14ac:dyDescent="0.3"/>
    <row r="526" s="73" customFormat="1" x14ac:dyDescent="0.3"/>
    <row r="527" s="73" customFormat="1" x14ac:dyDescent="0.3"/>
    <row r="528" s="73" customFormat="1" x14ac:dyDescent="0.3"/>
    <row r="529" s="73" customFormat="1" x14ac:dyDescent="0.3"/>
    <row r="530" s="73" customFormat="1" x14ac:dyDescent="0.3"/>
    <row r="531" s="73" customFormat="1" x14ac:dyDescent="0.3"/>
    <row r="532" s="73" customFormat="1" x14ac:dyDescent="0.3"/>
    <row r="533" s="73" customFormat="1" x14ac:dyDescent="0.3"/>
    <row r="534" s="73" customFormat="1" x14ac:dyDescent="0.3"/>
    <row r="535" s="73" customFormat="1" x14ac:dyDescent="0.3"/>
    <row r="536" s="73" customFormat="1" x14ac:dyDescent="0.3"/>
    <row r="537" s="73" customFormat="1" x14ac:dyDescent="0.3"/>
    <row r="538" s="73" customFormat="1" x14ac:dyDescent="0.3"/>
    <row r="539" s="73" customFormat="1" x14ac:dyDescent="0.3"/>
    <row r="540" s="73" customFormat="1" x14ac:dyDescent="0.3"/>
    <row r="541" s="73" customFormat="1" x14ac:dyDescent="0.3"/>
    <row r="542" s="73" customFormat="1" x14ac:dyDescent="0.3"/>
    <row r="543" s="73" customFormat="1" x14ac:dyDescent="0.3"/>
    <row r="544" s="73" customFormat="1" x14ac:dyDescent="0.3"/>
    <row r="545" s="73" customFormat="1" x14ac:dyDescent="0.3"/>
    <row r="546" s="73" customFormat="1" x14ac:dyDescent="0.3"/>
    <row r="547" s="73" customFormat="1" x14ac:dyDescent="0.3"/>
    <row r="548" s="73" customFormat="1" x14ac:dyDescent="0.3"/>
    <row r="549" s="73" customFormat="1" x14ac:dyDescent="0.3"/>
    <row r="550" s="73" customFormat="1" x14ac:dyDescent="0.3"/>
    <row r="551" s="73" customFormat="1" x14ac:dyDescent="0.3"/>
    <row r="552" s="73" customFormat="1" x14ac:dyDescent="0.3"/>
    <row r="553" s="73" customFormat="1" x14ac:dyDescent="0.3"/>
    <row r="554" s="73" customFormat="1" x14ac:dyDescent="0.3"/>
    <row r="555" s="73" customFormat="1" x14ac:dyDescent="0.3"/>
    <row r="556" s="73" customFormat="1" x14ac:dyDescent="0.3"/>
    <row r="557" s="73" customFormat="1" x14ac:dyDescent="0.3"/>
    <row r="558" s="73" customFormat="1" x14ac:dyDescent="0.3"/>
    <row r="559" s="73" customFormat="1" x14ac:dyDescent="0.3"/>
    <row r="560" s="73" customFormat="1" x14ac:dyDescent="0.3"/>
    <row r="561" s="73" customFormat="1" x14ac:dyDescent="0.3"/>
    <row r="562" s="73" customFormat="1" x14ac:dyDescent="0.3"/>
    <row r="563" s="73" customFormat="1" x14ac:dyDescent="0.3"/>
    <row r="564" s="73" customFormat="1" x14ac:dyDescent="0.3"/>
    <row r="565" s="73" customFormat="1" x14ac:dyDescent="0.3"/>
    <row r="566" s="73" customFormat="1" x14ac:dyDescent="0.3"/>
    <row r="567" s="73" customFormat="1" x14ac:dyDescent="0.3"/>
    <row r="568" s="73" customFormat="1" x14ac:dyDescent="0.3"/>
    <row r="569" s="73" customFormat="1" x14ac:dyDescent="0.3"/>
    <row r="570" s="73" customFormat="1" x14ac:dyDescent="0.3"/>
    <row r="571" s="73" customFormat="1" x14ac:dyDescent="0.3"/>
    <row r="572" s="73" customFormat="1" x14ac:dyDescent="0.3"/>
    <row r="573" s="73" customFormat="1" x14ac:dyDescent="0.3"/>
    <row r="574" s="73" customFormat="1" x14ac:dyDescent="0.3"/>
    <row r="575" s="73" customFormat="1" x14ac:dyDescent="0.3"/>
    <row r="576" s="73" customFormat="1" x14ac:dyDescent="0.3"/>
    <row r="577" s="73" customFormat="1" x14ac:dyDescent="0.3"/>
    <row r="578" s="73" customFormat="1" x14ac:dyDescent="0.3"/>
    <row r="579" s="73" customFormat="1" x14ac:dyDescent="0.3"/>
    <row r="580" s="73" customFormat="1" x14ac:dyDescent="0.3"/>
    <row r="581" s="73" customFormat="1" x14ac:dyDescent="0.3"/>
    <row r="582" s="73" customFormat="1" x14ac:dyDescent="0.3"/>
    <row r="583" s="73" customFormat="1" x14ac:dyDescent="0.3"/>
    <row r="584" s="73" customFormat="1" x14ac:dyDescent="0.3"/>
    <row r="585" s="73" customFormat="1" x14ac:dyDescent="0.3"/>
    <row r="586" s="73" customFormat="1" x14ac:dyDescent="0.3"/>
    <row r="587" s="73" customFormat="1" x14ac:dyDescent="0.3"/>
    <row r="588" s="73" customFormat="1" x14ac:dyDescent="0.3"/>
    <row r="589" s="73" customFormat="1" x14ac:dyDescent="0.3"/>
    <row r="590" s="73" customFormat="1" x14ac:dyDescent="0.3"/>
    <row r="591" s="73" customFormat="1" x14ac:dyDescent="0.3"/>
    <row r="592" s="73" customFormat="1" x14ac:dyDescent="0.3"/>
    <row r="593" s="73" customFormat="1" x14ac:dyDescent="0.3"/>
    <row r="594" s="73" customFormat="1" x14ac:dyDescent="0.3"/>
    <row r="595" s="73" customFormat="1" x14ac:dyDescent="0.3"/>
    <row r="596" s="73" customFormat="1" x14ac:dyDescent="0.3"/>
    <row r="597" s="73" customFormat="1" x14ac:dyDescent="0.3"/>
    <row r="598" s="73" customFormat="1" x14ac:dyDescent="0.3"/>
    <row r="599" s="73" customFormat="1" x14ac:dyDescent="0.3"/>
    <row r="600" s="73" customFormat="1" x14ac:dyDescent="0.3"/>
    <row r="601" s="73" customFormat="1" x14ac:dyDescent="0.3"/>
    <row r="602" s="73" customFormat="1" x14ac:dyDescent="0.3"/>
    <row r="603" s="73" customFormat="1" x14ac:dyDescent="0.3"/>
  </sheetData>
  <sheetProtection algorithmName="SHA-512" hashValue="TEV8REMnr7DwKoONqmhqk6qIY1mhWbW5in/PVGWqTHlnWxRCYTXsvQJOI3ANLeY9VSoacr5LQPX+Z8WYuhZOFQ==" saltValue="PeT/pfFIESZbgDxcCXfFIQ==" spinCount="100000" sheet="1" objects="1" scenarios="1"/>
  <mergeCells count="18">
    <mergeCell ref="G6:G7"/>
    <mergeCell ref="H6:H7"/>
    <mergeCell ref="A4:A7"/>
    <mergeCell ref="B4:D5"/>
    <mergeCell ref="E4:H5"/>
    <mergeCell ref="D6:D7"/>
    <mergeCell ref="E6:E7"/>
    <mergeCell ref="F6:F7"/>
    <mergeCell ref="A17:A21"/>
    <mergeCell ref="B17:E18"/>
    <mergeCell ref="F17:F21"/>
    <mergeCell ref="G17:H19"/>
    <mergeCell ref="B19:B21"/>
    <mergeCell ref="C19:C21"/>
    <mergeCell ref="D19:D21"/>
    <mergeCell ref="E19:E21"/>
    <mergeCell ref="G20:G21"/>
    <mergeCell ref="H20:H21"/>
  </mergeCells>
  <pageMargins left="0.7" right="0.7" top="0.75" bottom="0.75" header="0.3" footer="0.3"/>
  <ignoredErrors>
    <ignoredError sqref="E52 F2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107E4-E9E2-4AF5-8FB8-1D5E3B2D3E1B}">
  <dimension ref="A1:S877"/>
  <sheetViews>
    <sheetView workbookViewId="0">
      <selection activeCell="S621" sqref="S621"/>
    </sheetView>
  </sheetViews>
  <sheetFormatPr baseColWidth="10" defaultRowHeight="14.4" x14ac:dyDescent="0.3"/>
  <cols>
    <col min="18" max="18" width="16.6640625" bestFit="1" customWidth="1"/>
  </cols>
  <sheetData>
    <row r="1" spans="1:19" x14ac:dyDescent="0.3">
      <c r="A1" s="481" t="s">
        <v>674</v>
      </c>
      <c r="B1" s="481" t="s">
        <v>1061</v>
      </c>
      <c r="C1" s="481" t="s">
        <v>1062</v>
      </c>
      <c r="D1" s="481" t="s">
        <v>858</v>
      </c>
      <c r="E1" s="481" t="s">
        <v>793</v>
      </c>
      <c r="F1" s="481" t="s">
        <v>792</v>
      </c>
      <c r="G1" s="481" t="s">
        <v>579</v>
      </c>
      <c r="H1" s="481" t="s">
        <v>794</v>
      </c>
      <c r="I1" s="481" t="s">
        <v>791</v>
      </c>
      <c r="J1" s="481" t="s">
        <v>890</v>
      </c>
      <c r="K1" s="481" t="s">
        <v>1063</v>
      </c>
      <c r="L1" s="481" t="s">
        <v>1064</v>
      </c>
      <c r="M1" s="481" t="s">
        <v>1065</v>
      </c>
      <c r="N1" s="481" t="s">
        <v>1066</v>
      </c>
      <c r="O1" s="481" t="s">
        <v>1067</v>
      </c>
      <c r="P1" s="481" t="s">
        <v>1068</v>
      </c>
      <c r="Q1" s="481" t="s">
        <v>1069</v>
      </c>
      <c r="R1" s="481" t="s">
        <v>1070</v>
      </c>
      <c r="S1" s="487" t="s">
        <v>1274</v>
      </c>
    </row>
    <row r="2" spans="1:19" x14ac:dyDescent="0.3">
      <c r="A2" s="482">
        <v>1</v>
      </c>
      <c r="B2" s="483" t="s">
        <v>1071</v>
      </c>
      <c r="C2" s="482">
        <v>20</v>
      </c>
      <c r="D2" s="483" t="s">
        <v>864</v>
      </c>
      <c r="E2" s="483" t="s">
        <v>825</v>
      </c>
      <c r="F2" s="483" t="s">
        <v>824</v>
      </c>
      <c r="G2" s="483" t="s">
        <v>827</v>
      </c>
      <c r="H2" s="483" t="s">
        <v>828</v>
      </c>
      <c r="I2" s="483" t="s">
        <v>795</v>
      </c>
      <c r="J2" s="482">
        <v>2024</v>
      </c>
      <c r="K2" s="482">
        <v>2520803.04</v>
      </c>
      <c r="L2" s="483" t="s">
        <v>1053</v>
      </c>
      <c r="M2" s="483" t="s">
        <v>1053</v>
      </c>
      <c r="N2" s="482">
        <v>114</v>
      </c>
      <c r="O2" s="483" t="s">
        <v>1054</v>
      </c>
      <c r="P2" s="483" t="s">
        <v>1072</v>
      </c>
      <c r="Q2" s="482">
        <v>2023</v>
      </c>
      <c r="R2" s="484">
        <v>2470479.6</v>
      </c>
      <c r="S2" s="430">
        <f>K2-R2</f>
        <v>50323.439999999944</v>
      </c>
    </row>
    <row r="3" spans="1:19" x14ac:dyDescent="0.3">
      <c r="A3" s="482">
        <v>1</v>
      </c>
      <c r="B3" s="483" t="s">
        <v>1071</v>
      </c>
      <c r="C3" s="482">
        <v>20</v>
      </c>
      <c r="D3" s="483" t="s">
        <v>864</v>
      </c>
      <c r="E3" s="483" t="s">
        <v>825</v>
      </c>
      <c r="F3" s="483" t="s">
        <v>824</v>
      </c>
      <c r="G3" s="483" t="s">
        <v>827</v>
      </c>
      <c r="H3" s="483" t="s">
        <v>828</v>
      </c>
      <c r="I3" s="483" t="s">
        <v>795</v>
      </c>
      <c r="J3" s="482">
        <v>2024</v>
      </c>
      <c r="K3" s="482">
        <v>114401.84</v>
      </c>
      <c r="L3" s="483" t="s">
        <v>1053</v>
      </c>
      <c r="M3" s="483" t="s">
        <v>1053</v>
      </c>
      <c r="N3" s="482">
        <v>115</v>
      </c>
      <c r="O3" s="483" t="s">
        <v>1055</v>
      </c>
      <c r="P3" s="483" t="s">
        <v>1073</v>
      </c>
      <c r="Q3" s="482">
        <v>2023</v>
      </c>
      <c r="R3" s="484">
        <v>109937.4</v>
      </c>
      <c r="S3" s="430">
        <f t="shared" ref="S3:S66" si="0">K3-R3</f>
        <v>4464.4400000000023</v>
      </c>
    </row>
    <row r="4" spans="1:19" x14ac:dyDescent="0.3">
      <c r="A4" s="482">
        <v>1</v>
      </c>
      <c r="B4" s="483" t="s">
        <v>1071</v>
      </c>
      <c r="C4" s="482">
        <v>20</v>
      </c>
      <c r="D4" s="483" t="s">
        <v>864</v>
      </c>
      <c r="E4" s="483" t="s">
        <v>825</v>
      </c>
      <c r="F4" s="483" t="s">
        <v>824</v>
      </c>
      <c r="G4" s="483" t="s">
        <v>827</v>
      </c>
      <c r="H4" s="483" t="s">
        <v>828</v>
      </c>
      <c r="I4" s="483" t="s">
        <v>795</v>
      </c>
      <c r="J4" s="482">
        <v>2024</v>
      </c>
      <c r="K4" s="482">
        <v>536346.16</v>
      </c>
      <c r="L4" s="483" t="s">
        <v>1053</v>
      </c>
      <c r="M4" s="483" t="s">
        <v>1053</v>
      </c>
      <c r="N4" s="482">
        <v>116</v>
      </c>
      <c r="O4" s="483" t="s">
        <v>1056</v>
      </c>
      <c r="P4" s="483" t="s">
        <v>1074</v>
      </c>
      <c r="Q4" s="482">
        <v>2023</v>
      </c>
      <c r="R4" s="484">
        <v>518912.4</v>
      </c>
      <c r="S4" s="430">
        <f t="shared" si="0"/>
        <v>17433.760000000009</v>
      </c>
    </row>
    <row r="5" spans="1:19" x14ac:dyDescent="0.3">
      <c r="A5" s="482">
        <v>1</v>
      </c>
      <c r="B5" s="483" t="s">
        <v>1071</v>
      </c>
      <c r="C5" s="482">
        <v>20</v>
      </c>
      <c r="D5" s="483" t="s">
        <v>864</v>
      </c>
      <c r="E5" s="483" t="s">
        <v>825</v>
      </c>
      <c r="F5" s="483" t="s">
        <v>824</v>
      </c>
      <c r="G5" s="483" t="s">
        <v>827</v>
      </c>
      <c r="H5" s="483" t="s">
        <v>828</v>
      </c>
      <c r="I5" s="483" t="s">
        <v>795</v>
      </c>
      <c r="J5" s="482">
        <v>2024</v>
      </c>
      <c r="K5" s="482">
        <v>3171551.04</v>
      </c>
      <c r="L5" s="483" t="s">
        <v>1053</v>
      </c>
      <c r="M5" s="483" t="s">
        <v>1053</v>
      </c>
      <c r="N5" s="482">
        <v>117</v>
      </c>
      <c r="O5" s="483" t="s">
        <v>1075</v>
      </c>
      <c r="P5" s="483" t="s">
        <v>1076</v>
      </c>
      <c r="Q5" s="482">
        <v>2023</v>
      </c>
      <c r="R5" s="484">
        <v>3099329.4</v>
      </c>
      <c r="S5" s="430">
        <f t="shared" si="0"/>
        <v>72221.64000000013</v>
      </c>
    </row>
    <row r="6" spans="1:19" x14ac:dyDescent="0.3">
      <c r="A6" s="482">
        <v>2</v>
      </c>
      <c r="B6" s="483" t="s">
        <v>1077</v>
      </c>
      <c r="C6" s="482">
        <v>20</v>
      </c>
      <c r="D6" s="483" t="s">
        <v>864</v>
      </c>
      <c r="E6" s="483" t="s">
        <v>797</v>
      </c>
      <c r="F6" s="483" t="s">
        <v>796</v>
      </c>
      <c r="G6" s="483" t="s">
        <v>800</v>
      </c>
      <c r="H6" s="483" t="s">
        <v>622</v>
      </c>
      <c r="I6" s="483" t="s">
        <v>795</v>
      </c>
      <c r="J6" s="482">
        <v>2024</v>
      </c>
      <c r="K6" s="482">
        <v>1646851.13</v>
      </c>
      <c r="L6" s="483" t="s">
        <v>1053</v>
      </c>
      <c r="M6" s="483" t="s">
        <v>1053</v>
      </c>
      <c r="N6" s="482">
        <v>114</v>
      </c>
      <c r="O6" s="483" t="s">
        <v>1054</v>
      </c>
      <c r="P6" s="483" t="s">
        <v>1072</v>
      </c>
      <c r="Q6" s="482">
        <v>2023</v>
      </c>
      <c r="R6" s="484">
        <v>1907024</v>
      </c>
      <c r="S6" s="430">
        <f t="shared" si="0"/>
        <v>-260172.87000000011</v>
      </c>
    </row>
    <row r="7" spans="1:19" x14ac:dyDescent="0.3">
      <c r="A7" s="482">
        <v>2</v>
      </c>
      <c r="B7" s="483" t="s">
        <v>1077</v>
      </c>
      <c r="C7" s="482">
        <v>20</v>
      </c>
      <c r="D7" s="483" t="s">
        <v>864</v>
      </c>
      <c r="E7" s="483" t="s">
        <v>797</v>
      </c>
      <c r="F7" s="483" t="s">
        <v>796</v>
      </c>
      <c r="G7" s="483" t="s">
        <v>800</v>
      </c>
      <c r="H7" s="483" t="s">
        <v>622</v>
      </c>
      <c r="I7" s="483" t="s">
        <v>795</v>
      </c>
      <c r="J7" s="482">
        <v>2024</v>
      </c>
      <c r="K7" s="482">
        <v>0</v>
      </c>
      <c r="L7" s="483" t="s">
        <v>1053</v>
      </c>
      <c r="M7" s="483" t="s">
        <v>1053</v>
      </c>
      <c r="N7" s="482">
        <v>115</v>
      </c>
      <c r="O7" s="483" t="s">
        <v>1055</v>
      </c>
      <c r="P7" s="483" t="s">
        <v>1073</v>
      </c>
      <c r="Q7" s="482">
        <v>2023</v>
      </c>
      <c r="R7" s="484">
        <v>0</v>
      </c>
      <c r="S7" s="430">
        <f t="shared" si="0"/>
        <v>0</v>
      </c>
    </row>
    <row r="8" spans="1:19" x14ac:dyDescent="0.3">
      <c r="A8" s="482">
        <v>2</v>
      </c>
      <c r="B8" s="483" t="s">
        <v>1077</v>
      </c>
      <c r="C8" s="482">
        <v>20</v>
      </c>
      <c r="D8" s="483" t="s">
        <v>864</v>
      </c>
      <c r="E8" s="483" t="s">
        <v>797</v>
      </c>
      <c r="F8" s="483" t="s">
        <v>796</v>
      </c>
      <c r="G8" s="483" t="s">
        <v>800</v>
      </c>
      <c r="H8" s="483" t="s">
        <v>622</v>
      </c>
      <c r="I8" s="483" t="s">
        <v>795</v>
      </c>
      <c r="J8" s="482">
        <v>2024</v>
      </c>
      <c r="K8" s="482">
        <v>0</v>
      </c>
      <c r="L8" s="483" t="s">
        <v>1053</v>
      </c>
      <c r="M8" s="483" t="s">
        <v>1053</v>
      </c>
      <c r="N8" s="482">
        <v>116</v>
      </c>
      <c r="O8" s="483" t="s">
        <v>1056</v>
      </c>
      <c r="P8" s="483" t="s">
        <v>1074</v>
      </c>
      <c r="Q8" s="482">
        <v>2023</v>
      </c>
      <c r="R8" s="484">
        <v>0</v>
      </c>
      <c r="S8" s="430">
        <f t="shared" si="0"/>
        <v>0</v>
      </c>
    </row>
    <row r="9" spans="1:19" x14ac:dyDescent="0.3">
      <c r="A9" s="482">
        <v>2</v>
      </c>
      <c r="B9" s="483" t="s">
        <v>1077</v>
      </c>
      <c r="C9" s="482">
        <v>20</v>
      </c>
      <c r="D9" s="483" t="s">
        <v>864</v>
      </c>
      <c r="E9" s="483" t="s">
        <v>797</v>
      </c>
      <c r="F9" s="483" t="s">
        <v>796</v>
      </c>
      <c r="G9" s="483" t="s">
        <v>800</v>
      </c>
      <c r="H9" s="483" t="s">
        <v>622</v>
      </c>
      <c r="I9" s="483" t="s">
        <v>795</v>
      </c>
      <c r="J9" s="482">
        <v>2024</v>
      </c>
      <c r="K9" s="482">
        <v>1646851.13</v>
      </c>
      <c r="L9" s="483" t="s">
        <v>1053</v>
      </c>
      <c r="M9" s="483" t="s">
        <v>1053</v>
      </c>
      <c r="N9" s="482">
        <v>117</v>
      </c>
      <c r="O9" s="483" t="s">
        <v>1075</v>
      </c>
      <c r="P9" s="483" t="s">
        <v>1076</v>
      </c>
      <c r="Q9" s="482">
        <v>2023</v>
      </c>
      <c r="R9" s="484">
        <v>1907024</v>
      </c>
      <c r="S9" s="430">
        <f t="shared" si="0"/>
        <v>-260172.87000000011</v>
      </c>
    </row>
    <row r="10" spans="1:19" x14ac:dyDescent="0.3">
      <c r="A10" s="482">
        <v>3</v>
      </c>
      <c r="B10" s="483" t="s">
        <v>1078</v>
      </c>
      <c r="C10" s="482">
        <v>20</v>
      </c>
      <c r="D10" s="483" t="s">
        <v>864</v>
      </c>
      <c r="E10" s="483" t="s">
        <v>797</v>
      </c>
      <c r="F10" s="483" t="s">
        <v>796</v>
      </c>
      <c r="G10" s="483" t="s">
        <v>801</v>
      </c>
      <c r="H10" s="483" t="s">
        <v>657</v>
      </c>
      <c r="I10" s="483" t="s">
        <v>795</v>
      </c>
      <c r="J10" s="482">
        <v>2024</v>
      </c>
      <c r="K10" s="482">
        <v>8675100</v>
      </c>
      <c r="L10" s="483" t="s">
        <v>1053</v>
      </c>
      <c r="M10" s="483" t="s">
        <v>1053</v>
      </c>
      <c r="N10" s="482">
        <v>114</v>
      </c>
      <c r="O10" s="483" t="s">
        <v>1054</v>
      </c>
      <c r="P10" s="483" t="s">
        <v>1072</v>
      </c>
      <c r="Q10" s="482">
        <v>2023</v>
      </c>
      <c r="R10" s="484">
        <v>8639680</v>
      </c>
      <c r="S10" s="430">
        <f t="shared" si="0"/>
        <v>35420</v>
      </c>
    </row>
    <row r="11" spans="1:19" x14ac:dyDescent="0.3">
      <c r="A11" s="482">
        <v>3</v>
      </c>
      <c r="B11" s="483" t="s">
        <v>1078</v>
      </c>
      <c r="C11" s="482">
        <v>20</v>
      </c>
      <c r="D11" s="483" t="s">
        <v>864</v>
      </c>
      <c r="E11" s="483" t="s">
        <v>797</v>
      </c>
      <c r="F11" s="483" t="s">
        <v>796</v>
      </c>
      <c r="G11" s="483" t="s">
        <v>801</v>
      </c>
      <c r="H11" s="483" t="s">
        <v>657</v>
      </c>
      <c r="I11" s="483" t="s">
        <v>795</v>
      </c>
      <c r="J11" s="482">
        <v>2024</v>
      </c>
      <c r="K11" s="482">
        <v>0</v>
      </c>
      <c r="L11" s="483" t="s">
        <v>1053</v>
      </c>
      <c r="M11" s="483" t="s">
        <v>1053</v>
      </c>
      <c r="N11" s="482">
        <v>115</v>
      </c>
      <c r="O11" s="483" t="s">
        <v>1055</v>
      </c>
      <c r="P11" s="483" t="s">
        <v>1073</v>
      </c>
      <c r="Q11" s="482">
        <v>2023</v>
      </c>
      <c r="R11" s="484">
        <v>0</v>
      </c>
      <c r="S11" s="430">
        <f t="shared" si="0"/>
        <v>0</v>
      </c>
    </row>
    <row r="12" spans="1:19" x14ac:dyDescent="0.3">
      <c r="A12" s="482">
        <v>3</v>
      </c>
      <c r="B12" s="483" t="s">
        <v>1078</v>
      </c>
      <c r="C12" s="482">
        <v>20</v>
      </c>
      <c r="D12" s="483" t="s">
        <v>864</v>
      </c>
      <c r="E12" s="483" t="s">
        <v>797</v>
      </c>
      <c r="F12" s="483" t="s">
        <v>796</v>
      </c>
      <c r="G12" s="483" t="s">
        <v>801</v>
      </c>
      <c r="H12" s="483" t="s">
        <v>657</v>
      </c>
      <c r="I12" s="483" t="s">
        <v>795</v>
      </c>
      <c r="J12" s="482">
        <v>2024</v>
      </c>
      <c r="K12" s="482">
        <v>0</v>
      </c>
      <c r="L12" s="483" t="s">
        <v>1053</v>
      </c>
      <c r="M12" s="483" t="s">
        <v>1053</v>
      </c>
      <c r="N12" s="482">
        <v>116</v>
      </c>
      <c r="O12" s="483" t="s">
        <v>1056</v>
      </c>
      <c r="P12" s="483" t="s">
        <v>1074</v>
      </c>
      <c r="Q12" s="482">
        <v>2023</v>
      </c>
      <c r="R12" s="484">
        <v>0</v>
      </c>
      <c r="S12" s="430">
        <f t="shared" si="0"/>
        <v>0</v>
      </c>
    </row>
    <row r="13" spans="1:19" x14ac:dyDescent="0.3">
      <c r="A13" s="482">
        <v>3</v>
      </c>
      <c r="B13" s="483" t="s">
        <v>1078</v>
      </c>
      <c r="C13" s="482">
        <v>20</v>
      </c>
      <c r="D13" s="483" t="s">
        <v>864</v>
      </c>
      <c r="E13" s="483" t="s">
        <v>797</v>
      </c>
      <c r="F13" s="483" t="s">
        <v>796</v>
      </c>
      <c r="G13" s="483" t="s">
        <v>801</v>
      </c>
      <c r="H13" s="483" t="s">
        <v>657</v>
      </c>
      <c r="I13" s="483" t="s">
        <v>795</v>
      </c>
      <c r="J13" s="482">
        <v>2024</v>
      </c>
      <c r="K13" s="482">
        <v>8675100</v>
      </c>
      <c r="L13" s="483" t="s">
        <v>1053</v>
      </c>
      <c r="M13" s="483" t="s">
        <v>1053</v>
      </c>
      <c r="N13" s="482">
        <v>117</v>
      </c>
      <c r="O13" s="483" t="s">
        <v>1075</v>
      </c>
      <c r="P13" s="483" t="s">
        <v>1076</v>
      </c>
      <c r="Q13" s="482">
        <v>2023</v>
      </c>
      <c r="R13" s="484">
        <v>8639680</v>
      </c>
      <c r="S13" s="430">
        <f t="shared" si="0"/>
        <v>35420</v>
      </c>
    </row>
    <row r="14" spans="1:19" x14ac:dyDescent="0.3">
      <c r="A14" s="482">
        <v>4</v>
      </c>
      <c r="B14" s="483" t="s">
        <v>1079</v>
      </c>
      <c r="C14" s="482">
        <v>20</v>
      </c>
      <c r="D14" s="483" t="s">
        <v>864</v>
      </c>
      <c r="E14" s="483" t="s">
        <v>825</v>
      </c>
      <c r="F14" s="483" t="s">
        <v>824</v>
      </c>
      <c r="G14" s="483" t="s">
        <v>831</v>
      </c>
      <c r="H14" s="483" t="s">
        <v>635</v>
      </c>
      <c r="I14" s="483" t="s">
        <v>795</v>
      </c>
      <c r="J14" s="482">
        <v>2024</v>
      </c>
      <c r="K14" s="482">
        <v>24298666</v>
      </c>
      <c r="L14" s="483" t="s">
        <v>1053</v>
      </c>
      <c r="M14" s="483" t="s">
        <v>1053</v>
      </c>
      <c r="N14" s="482">
        <v>114</v>
      </c>
      <c r="O14" s="483" t="s">
        <v>1054</v>
      </c>
      <c r="P14" s="483" t="s">
        <v>1072</v>
      </c>
      <c r="Q14" s="482">
        <v>2023</v>
      </c>
      <c r="R14" s="484">
        <v>29617596.399999999</v>
      </c>
      <c r="S14" s="430">
        <f t="shared" si="0"/>
        <v>-5318930.3999999985</v>
      </c>
    </row>
    <row r="15" spans="1:19" x14ac:dyDescent="0.3">
      <c r="A15" s="482">
        <v>4</v>
      </c>
      <c r="B15" s="483" t="s">
        <v>1079</v>
      </c>
      <c r="C15" s="482">
        <v>20</v>
      </c>
      <c r="D15" s="483" t="s">
        <v>864</v>
      </c>
      <c r="E15" s="483" t="s">
        <v>825</v>
      </c>
      <c r="F15" s="483" t="s">
        <v>824</v>
      </c>
      <c r="G15" s="483" t="s">
        <v>831</v>
      </c>
      <c r="H15" s="483" t="s">
        <v>635</v>
      </c>
      <c r="I15" s="483" t="s">
        <v>795</v>
      </c>
      <c r="J15" s="482">
        <v>2024</v>
      </c>
      <c r="K15" s="482">
        <v>2087400</v>
      </c>
      <c r="L15" s="483" t="s">
        <v>1053</v>
      </c>
      <c r="M15" s="483" t="s">
        <v>1053</v>
      </c>
      <c r="N15" s="482">
        <v>115</v>
      </c>
      <c r="O15" s="483" t="s">
        <v>1055</v>
      </c>
      <c r="P15" s="483" t="s">
        <v>1073</v>
      </c>
      <c r="Q15" s="482">
        <v>2023</v>
      </c>
      <c r="R15" s="484">
        <v>2323200</v>
      </c>
      <c r="S15" s="430">
        <f t="shared" si="0"/>
        <v>-235800</v>
      </c>
    </row>
    <row r="16" spans="1:19" x14ac:dyDescent="0.3">
      <c r="A16" s="482">
        <v>4</v>
      </c>
      <c r="B16" s="483" t="s">
        <v>1079</v>
      </c>
      <c r="C16" s="482">
        <v>20</v>
      </c>
      <c r="D16" s="483" t="s">
        <v>864</v>
      </c>
      <c r="E16" s="483" t="s">
        <v>825</v>
      </c>
      <c r="F16" s="483" t="s">
        <v>824</v>
      </c>
      <c r="G16" s="483" t="s">
        <v>831</v>
      </c>
      <c r="H16" s="483" t="s">
        <v>635</v>
      </c>
      <c r="I16" s="483" t="s">
        <v>795</v>
      </c>
      <c r="J16" s="482">
        <v>2024</v>
      </c>
      <c r="K16" s="482">
        <v>2584400</v>
      </c>
      <c r="L16" s="483" t="s">
        <v>1053</v>
      </c>
      <c r="M16" s="483" t="s">
        <v>1053</v>
      </c>
      <c r="N16" s="482">
        <v>116</v>
      </c>
      <c r="O16" s="483" t="s">
        <v>1056</v>
      </c>
      <c r="P16" s="483" t="s">
        <v>1074</v>
      </c>
      <c r="Q16" s="482">
        <v>2023</v>
      </c>
      <c r="R16" s="484">
        <v>2129600</v>
      </c>
      <c r="S16" s="430">
        <f t="shared" si="0"/>
        <v>454800</v>
      </c>
    </row>
    <row r="17" spans="1:19" x14ac:dyDescent="0.3">
      <c r="A17" s="482">
        <v>4</v>
      </c>
      <c r="B17" s="483" t="s">
        <v>1079</v>
      </c>
      <c r="C17" s="482">
        <v>20</v>
      </c>
      <c r="D17" s="483" t="s">
        <v>864</v>
      </c>
      <c r="E17" s="483" t="s">
        <v>825</v>
      </c>
      <c r="F17" s="483" t="s">
        <v>824</v>
      </c>
      <c r="G17" s="483" t="s">
        <v>831</v>
      </c>
      <c r="H17" s="483" t="s">
        <v>635</v>
      </c>
      <c r="I17" s="483" t="s">
        <v>795</v>
      </c>
      <c r="J17" s="482">
        <v>2024</v>
      </c>
      <c r="K17" s="482">
        <v>28970466</v>
      </c>
      <c r="L17" s="483" t="s">
        <v>1053</v>
      </c>
      <c r="M17" s="483" t="s">
        <v>1053</v>
      </c>
      <c r="N17" s="482">
        <v>117</v>
      </c>
      <c r="O17" s="483" t="s">
        <v>1075</v>
      </c>
      <c r="P17" s="483" t="s">
        <v>1076</v>
      </c>
      <c r="Q17" s="482">
        <v>2023</v>
      </c>
      <c r="R17" s="484">
        <v>34070396.399999999</v>
      </c>
      <c r="S17" s="430">
        <f t="shared" si="0"/>
        <v>-5099930.3999999985</v>
      </c>
    </row>
    <row r="18" spans="1:19" x14ac:dyDescent="0.3">
      <c r="A18" s="482">
        <v>5</v>
      </c>
      <c r="B18" s="483" t="s">
        <v>14</v>
      </c>
      <c r="C18" s="482">
        <v>20</v>
      </c>
      <c r="D18" s="483" t="s">
        <v>864</v>
      </c>
      <c r="E18" s="483" t="s">
        <v>806</v>
      </c>
      <c r="F18" s="483" t="s">
        <v>805</v>
      </c>
      <c r="G18" s="483" t="s">
        <v>808</v>
      </c>
      <c r="H18" s="483" t="s">
        <v>625</v>
      </c>
      <c r="I18" s="483" t="s">
        <v>795</v>
      </c>
      <c r="J18" s="482">
        <v>2024</v>
      </c>
      <c r="K18" s="482">
        <v>30940570.100000001</v>
      </c>
      <c r="L18" s="483" t="s">
        <v>1053</v>
      </c>
      <c r="M18" s="483" t="s">
        <v>1053</v>
      </c>
      <c r="N18" s="482">
        <v>114</v>
      </c>
      <c r="O18" s="483" t="s">
        <v>1054</v>
      </c>
      <c r="P18" s="483" t="s">
        <v>1072</v>
      </c>
      <c r="Q18" s="482">
        <v>2023</v>
      </c>
      <c r="R18" s="484">
        <v>28903186.800000001</v>
      </c>
      <c r="S18" s="430">
        <f t="shared" si="0"/>
        <v>2037383.3000000007</v>
      </c>
    </row>
    <row r="19" spans="1:19" x14ac:dyDescent="0.3">
      <c r="A19" s="482">
        <v>5</v>
      </c>
      <c r="B19" s="483" t="s">
        <v>14</v>
      </c>
      <c r="C19" s="482">
        <v>20</v>
      </c>
      <c r="D19" s="483" t="s">
        <v>864</v>
      </c>
      <c r="E19" s="483" t="s">
        <v>806</v>
      </c>
      <c r="F19" s="483" t="s">
        <v>805</v>
      </c>
      <c r="G19" s="483" t="s">
        <v>808</v>
      </c>
      <c r="H19" s="483" t="s">
        <v>625</v>
      </c>
      <c r="I19" s="483" t="s">
        <v>795</v>
      </c>
      <c r="J19" s="482">
        <v>2024</v>
      </c>
      <c r="K19" s="482">
        <v>1424289.9</v>
      </c>
      <c r="L19" s="483" t="s">
        <v>1053</v>
      </c>
      <c r="M19" s="483" t="s">
        <v>1053</v>
      </c>
      <c r="N19" s="482">
        <v>115</v>
      </c>
      <c r="O19" s="483" t="s">
        <v>1055</v>
      </c>
      <c r="P19" s="483" t="s">
        <v>1073</v>
      </c>
      <c r="Q19" s="482">
        <v>2023</v>
      </c>
      <c r="R19" s="484">
        <v>2830716.3</v>
      </c>
      <c r="S19" s="430">
        <f t="shared" si="0"/>
        <v>-1406426.4</v>
      </c>
    </row>
    <row r="20" spans="1:19" x14ac:dyDescent="0.3">
      <c r="A20" s="482">
        <v>5</v>
      </c>
      <c r="B20" s="483" t="s">
        <v>14</v>
      </c>
      <c r="C20" s="482">
        <v>20</v>
      </c>
      <c r="D20" s="483" t="s">
        <v>864</v>
      </c>
      <c r="E20" s="483" t="s">
        <v>806</v>
      </c>
      <c r="F20" s="483" t="s">
        <v>805</v>
      </c>
      <c r="G20" s="483" t="s">
        <v>808</v>
      </c>
      <c r="H20" s="483" t="s">
        <v>625</v>
      </c>
      <c r="I20" s="483" t="s">
        <v>795</v>
      </c>
      <c r="J20" s="482">
        <v>2024</v>
      </c>
      <c r="K20" s="482">
        <v>1083853.6499999999</v>
      </c>
      <c r="L20" s="483" t="s">
        <v>1053</v>
      </c>
      <c r="M20" s="483" t="s">
        <v>1053</v>
      </c>
      <c r="N20" s="482">
        <v>116</v>
      </c>
      <c r="O20" s="483" t="s">
        <v>1056</v>
      </c>
      <c r="P20" s="483" t="s">
        <v>1074</v>
      </c>
      <c r="Q20" s="482">
        <v>2023</v>
      </c>
      <c r="R20" s="484">
        <v>647853.30000000005</v>
      </c>
      <c r="S20" s="430">
        <f t="shared" si="0"/>
        <v>436000.34999999986</v>
      </c>
    </row>
    <row r="21" spans="1:19" x14ac:dyDescent="0.3">
      <c r="A21" s="482">
        <v>5</v>
      </c>
      <c r="B21" s="483" t="s">
        <v>14</v>
      </c>
      <c r="C21" s="482">
        <v>20</v>
      </c>
      <c r="D21" s="483" t="s">
        <v>864</v>
      </c>
      <c r="E21" s="483" t="s">
        <v>806</v>
      </c>
      <c r="F21" s="483" t="s">
        <v>805</v>
      </c>
      <c r="G21" s="483" t="s">
        <v>808</v>
      </c>
      <c r="H21" s="483" t="s">
        <v>625</v>
      </c>
      <c r="I21" s="483" t="s">
        <v>795</v>
      </c>
      <c r="J21" s="482">
        <v>2024</v>
      </c>
      <c r="K21" s="482">
        <v>33448713.649999999</v>
      </c>
      <c r="L21" s="483" t="s">
        <v>1053</v>
      </c>
      <c r="M21" s="483" t="s">
        <v>1053</v>
      </c>
      <c r="N21" s="482">
        <v>117</v>
      </c>
      <c r="O21" s="483" t="s">
        <v>1075</v>
      </c>
      <c r="P21" s="483" t="s">
        <v>1076</v>
      </c>
      <c r="Q21" s="482">
        <v>2023</v>
      </c>
      <c r="R21" s="484">
        <v>32381756.399999999</v>
      </c>
      <c r="S21" s="430">
        <f t="shared" si="0"/>
        <v>1066957.25</v>
      </c>
    </row>
    <row r="22" spans="1:19" x14ac:dyDescent="0.3">
      <c r="A22" s="482">
        <v>6</v>
      </c>
      <c r="B22" s="483" t="s">
        <v>15</v>
      </c>
      <c r="C22" s="482">
        <v>20</v>
      </c>
      <c r="D22" s="483" t="s">
        <v>864</v>
      </c>
      <c r="E22" s="483" t="s">
        <v>806</v>
      </c>
      <c r="F22" s="483" t="s">
        <v>805</v>
      </c>
      <c r="G22" s="483" t="s">
        <v>808</v>
      </c>
      <c r="H22" s="483" t="s">
        <v>625</v>
      </c>
      <c r="I22" s="483" t="s">
        <v>795</v>
      </c>
      <c r="J22" s="482">
        <v>2024</v>
      </c>
      <c r="K22" s="482">
        <v>22436529.129999999</v>
      </c>
      <c r="L22" s="483" t="s">
        <v>1053</v>
      </c>
      <c r="M22" s="483" t="s">
        <v>1053</v>
      </c>
      <c r="N22" s="482">
        <v>114</v>
      </c>
      <c r="O22" s="483" t="s">
        <v>1054</v>
      </c>
      <c r="P22" s="483" t="s">
        <v>1072</v>
      </c>
      <c r="Q22" s="482">
        <v>2023</v>
      </c>
      <c r="R22" s="484">
        <v>20103694.600000001</v>
      </c>
      <c r="S22" s="430">
        <f t="shared" si="0"/>
        <v>2332834.5299999975</v>
      </c>
    </row>
    <row r="23" spans="1:19" x14ac:dyDescent="0.3">
      <c r="A23" s="482">
        <v>6</v>
      </c>
      <c r="B23" s="483" t="s">
        <v>15</v>
      </c>
      <c r="C23" s="482">
        <v>20</v>
      </c>
      <c r="D23" s="483" t="s">
        <v>864</v>
      </c>
      <c r="E23" s="483" t="s">
        <v>806</v>
      </c>
      <c r="F23" s="483" t="s">
        <v>805</v>
      </c>
      <c r="G23" s="483" t="s">
        <v>808</v>
      </c>
      <c r="H23" s="483" t="s">
        <v>625</v>
      </c>
      <c r="I23" s="483" t="s">
        <v>795</v>
      </c>
      <c r="J23" s="482">
        <v>2024</v>
      </c>
      <c r="K23" s="482">
        <v>933405.38</v>
      </c>
      <c r="L23" s="483" t="s">
        <v>1053</v>
      </c>
      <c r="M23" s="483" t="s">
        <v>1053</v>
      </c>
      <c r="N23" s="482">
        <v>115</v>
      </c>
      <c r="O23" s="483" t="s">
        <v>1055</v>
      </c>
      <c r="P23" s="483" t="s">
        <v>1073</v>
      </c>
      <c r="Q23" s="482">
        <v>2023</v>
      </c>
      <c r="R23" s="484">
        <v>804429.9</v>
      </c>
      <c r="S23" s="430">
        <f t="shared" si="0"/>
        <v>128975.47999999998</v>
      </c>
    </row>
    <row r="24" spans="1:19" x14ac:dyDescent="0.3">
      <c r="A24" s="482">
        <v>6</v>
      </c>
      <c r="B24" s="483" t="s">
        <v>15</v>
      </c>
      <c r="C24" s="482">
        <v>20</v>
      </c>
      <c r="D24" s="483" t="s">
        <v>864</v>
      </c>
      <c r="E24" s="483" t="s">
        <v>806</v>
      </c>
      <c r="F24" s="483" t="s">
        <v>805</v>
      </c>
      <c r="G24" s="483" t="s">
        <v>808</v>
      </c>
      <c r="H24" s="483" t="s">
        <v>625</v>
      </c>
      <c r="I24" s="483" t="s">
        <v>795</v>
      </c>
      <c r="J24" s="482">
        <v>2024</v>
      </c>
      <c r="K24" s="482">
        <v>42566.720000000001</v>
      </c>
      <c r="L24" s="483" t="s">
        <v>1053</v>
      </c>
      <c r="M24" s="483" t="s">
        <v>1053</v>
      </c>
      <c r="N24" s="482">
        <v>116</v>
      </c>
      <c r="O24" s="483" t="s">
        <v>1056</v>
      </c>
      <c r="P24" s="483" t="s">
        <v>1074</v>
      </c>
      <c r="Q24" s="482">
        <v>2023</v>
      </c>
      <c r="R24" s="484">
        <v>36252</v>
      </c>
      <c r="S24" s="430">
        <f t="shared" si="0"/>
        <v>6314.7200000000012</v>
      </c>
    </row>
    <row r="25" spans="1:19" x14ac:dyDescent="0.3">
      <c r="A25" s="482">
        <v>6</v>
      </c>
      <c r="B25" s="483" t="s">
        <v>15</v>
      </c>
      <c r="C25" s="482">
        <v>20</v>
      </c>
      <c r="D25" s="483" t="s">
        <v>864</v>
      </c>
      <c r="E25" s="483" t="s">
        <v>806</v>
      </c>
      <c r="F25" s="483" t="s">
        <v>805</v>
      </c>
      <c r="G25" s="483" t="s">
        <v>808</v>
      </c>
      <c r="H25" s="483" t="s">
        <v>625</v>
      </c>
      <c r="I25" s="483" t="s">
        <v>795</v>
      </c>
      <c r="J25" s="482">
        <v>2024</v>
      </c>
      <c r="K25" s="482">
        <v>23412501.23</v>
      </c>
      <c r="L25" s="483" t="s">
        <v>1053</v>
      </c>
      <c r="M25" s="483" t="s">
        <v>1053</v>
      </c>
      <c r="N25" s="482">
        <v>117</v>
      </c>
      <c r="O25" s="483" t="s">
        <v>1075</v>
      </c>
      <c r="P25" s="483" t="s">
        <v>1076</v>
      </c>
      <c r="Q25" s="482">
        <v>2023</v>
      </c>
      <c r="R25" s="484">
        <v>20944376.5</v>
      </c>
      <c r="S25" s="430">
        <f t="shared" si="0"/>
        <v>2468124.7300000004</v>
      </c>
    </row>
    <row r="26" spans="1:19" x14ac:dyDescent="0.3">
      <c r="A26" s="482">
        <v>7</v>
      </c>
      <c r="B26" s="483" t="s">
        <v>1080</v>
      </c>
      <c r="C26" s="482">
        <v>20</v>
      </c>
      <c r="D26" s="483" t="s">
        <v>864</v>
      </c>
      <c r="E26" s="483" t="s">
        <v>628</v>
      </c>
      <c r="F26" s="483" t="s">
        <v>813</v>
      </c>
      <c r="G26" s="483" t="s">
        <v>814</v>
      </c>
      <c r="H26" s="483" t="s">
        <v>628</v>
      </c>
      <c r="I26" s="483" t="s">
        <v>795</v>
      </c>
      <c r="J26" s="482">
        <v>2024</v>
      </c>
      <c r="K26" s="482">
        <v>64710.12</v>
      </c>
      <c r="L26" s="483" t="s">
        <v>1053</v>
      </c>
      <c r="M26" s="483" t="s">
        <v>1053</v>
      </c>
      <c r="N26" s="482">
        <v>114</v>
      </c>
      <c r="O26" s="483" t="s">
        <v>1054</v>
      </c>
      <c r="P26" s="483" t="s">
        <v>1072</v>
      </c>
      <c r="Q26" s="482">
        <v>2023</v>
      </c>
      <c r="R26" s="484">
        <v>158328</v>
      </c>
      <c r="S26" s="430">
        <f t="shared" si="0"/>
        <v>-93617.88</v>
      </c>
    </row>
    <row r="27" spans="1:19" x14ac:dyDescent="0.3">
      <c r="A27" s="482">
        <v>7</v>
      </c>
      <c r="B27" s="483" t="s">
        <v>1080</v>
      </c>
      <c r="C27" s="482">
        <v>20</v>
      </c>
      <c r="D27" s="483" t="s">
        <v>864</v>
      </c>
      <c r="E27" s="483" t="s">
        <v>628</v>
      </c>
      <c r="F27" s="483" t="s">
        <v>813</v>
      </c>
      <c r="G27" s="483" t="s">
        <v>814</v>
      </c>
      <c r="H27" s="483" t="s">
        <v>628</v>
      </c>
      <c r="I27" s="483" t="s">
        <v>795</v>
      </c>
      <c r="J27" s="482">
        <v>2024</v>
      </c>
      <c r="K27" s="482">
        <v>0</v>
      </c>
      <c r="L27" s="483" t="s">
        <v>1053</v>
      </c>
      <c r="M27" s="483" t="s">
        <v>1053</v>
      </c>
      <c r="N27" s="482">
        <v>115</v>
      </c>
      <c r="O27" s="483" t="s">
        <v>1055</v>
      </c>
      <c r="P27" s="483" t="s">
        <v>1073</v>
      </c>
      <c r="Q27" s="482">
        <v>2023</v>
      </c>
      <c r="R27" s="484">
        <v>0</v>
      </c>
      <c r="S27" s="430">
        <f t="shared" si="0"/>
        <v>0</v>
      </c>
    </row>
    <row r="28" spans="1:19" x14ac:dyDescent="0.3">
      <c r="A28" s="482">
        <v>7</v>
      </c>
      <c r="B28" s="483" t="s">
        <v>1080</v>
      </c>
      <c r="C28" s="482">
        <v>20</v>
      </c>
      <c r="D28" s="483" t="s">
        <v>864</v>
      </c>
      <c r="E28" s="483" t="s">
        <v>628</v>
      </c>
      <c r="F28" s="483" t="s">
        <v>813</v>
      </c>
      <c r="G28" s="483" t="s">
        <v>814</v>
      </c>
      <c r="H28" s="483" t="s">
        <v>628</v>
      </c>
      <c r="I28" s="483" t="s">
        <v>795</v>
      </c>
      <c r="J28" s="482">
        <v>2024</v>
      </c>
      <c r="K28" s="482">
        <v>0</v>
      </c>
      <c r="L28" s="483" t="s">
        <v>1053</v>
      </c>
      <c r="M28" s="483" t="s">
        <v>1053</v>
      </c>
      <c r="N28" s="482">
        <v>116</v>
      </c>
      <c r="O28" s="483" t="s">
        <v>1056</v>
      </c>
      <c r="P28" s="483" t="s">
        <v>1074</v>
      </c>
      <c r="Q28" s="482">
        <v>2023</v>
      </c>
      <c r="R28" s="484">
        <v>0</v>
      </c>
      <c r="S28" s="430">
        <f t="shared" si="0"/>
        <v>0</v>
      </c>
    </row>
    <row r="29" spans="1:19" x14ac:dyDescent="0.3">
      <c r="A29" s="482">
        <v>7</v>
      </c>
      <c r="B29" s="483" t="s">
        <v>1080</v>
      </c>
      <c r="C29" s="482">
        <v>20</v>
      </c>
      <c r="D29" s="483" t="s">
        <v>864</v>
      </c>
      <c r="E29" s="483" t="s">
        <v>628</v>
      </c>
      <c r="F29" s="483" t="s">
        <v>813</v>
      </c>
      <c r="G29" s="483" t="s">
        <v>814</v>
      </c>
      <c r="H29" s="483" t="s">
        <v>628</v>
      </c>
      <c r="I29" s="483" t="s">
        <v>795</v>
      </c>
      <c r="J29" s="482">
        <v>2024</v>
      </c>
      <c r="K29" s="482">
        <v>64710.12</v>
      </c>
      <c r="L29" s="483" t="s">
        <v>1053</v>
      </c>
      <c r="M29" s="483" t="s">
        <v>1053</v>
      </c>
      <c r="N29" s="482">
        <v>117</v>
      </c>
      <c r="O29" s="483" t="s">
        <v>1075</v>
      </c>
      <c r="P29" s="483" t="s">
        <v>1076</v>
      </c>
      <c r="Q29" s="482">
        <v>2023</v>
      </c>
      <c r="R29" s="484">
        <v>158328</v>
      </c>
      <c r="S29" s="430">
        <f t="shared" si="0"/>
        <v>-93617.88</v>
      </c>
    </row>
    <row r="30" spans="1:19" x14ac:dyDescent="0.3">
      <c r="A30" s="482">
        <v>8</v>
      </c>
      <c r="B30" s="483" t="s">
        <v>1081</v>
      </c>
      <c r="C30" s="482">
        <v>20</v>
      </c>
      <c r="D30" s="483" t="s">
        <v>864</v>
      </c>
      <c r="E30" s="483" t="s">
        <v>628</v>
      </c>
      <c r="F30" s="483" t="s">
        <v>813</v>
      </c>
      <c r="G30" s="483" t="s">
        <v>814</v>
      </c>
      <c r="H30" s="483" t="s">
        <v>628</v>
      </c>
      <c r="I30" s="483" t="s">
        <v>795</v>
      </c>
      <c r="J30" s="482">
        <v>2024</v>
      </c>
      <c r="K30" s="482">
        <v>22350650</v>
      </c>
      <c r="L30" s="483" t="s">
        <v>1053</v>
      </c>
      <c r="M30" s="483" t="s">
        <v>1053</v>
      </c>
      <c r="N30" s="482">
        <v>114</v>
      </c>
      <c r="O30" s="483" t="s">
        <v>1054</v>
      </c>
      <c r="P30" s="483" t="s">
        <v>1072</v>
      </c>
      <c r="Q30" s="482">
        <v>2023</v>
      </c>
      <c r="R30" s="484">
        <v>21940314.920000002</v>
      </c>
      <c r="S30" s="430">
        <f t="shared" si="0"/>
        <v>410335.07999999821</v>
      </c>
    </row>
    <row r="31" spans="1:19" x14ac:dyDescent="0.3">
      <c r="A31" s="482">
        <v>8</v>
      </c>
      <c r="B31" s="483" t="s">
        <v>1081</v>
      </c>
      <c r="C31" s="482">
        <v>20</v>
      </c>
      <c r="D31" s="483" t="s">
        <v>864</v>
      </c>
      <c r="E31" s="483" t="s">
        <v>628</v>
      </c>
      <c r="F31" s="483" t="s">
        <v>813</v>
      </c>
      <c r="G31" s="483" t="s">
        <v>814</v>
      </c>
      <c r="H31" s="483" t="s">
        <v>628</v>
      </c>
      <c r="I31" s="483" t="s">
        <v>795</v>
      </c>
      <c r="J31" s="482">
        <v>2024</v>
      </c>
      <c r="K31" s="482">
        <v>69952.23</v>
      </c>
      <c r="L31" s="483" t="s">
        <v>1053</v>
      </c>
      <c r="M31" s="483" t="s">
        <v>1053</v>
      </c>
      <c r="N31" s="482">
        <v>115</v>
      </c>
      <c r="O31" s="483" t="s">
        <v>1055</v>
      </c>
      <c r="P31" s="483" t="s">
        <v>1073</v>
      </c>
      <c r="Q31" s="482">
        <v>2023</v>
      </c>
      <c r="R31" s="484">
        <v>242225.01</v>
      </c>
      <c r="S31" s="430">
        <f t="shared" si="0"/>
        <v>-172272.78000000003</v>
      </c>
    </row>
    <row r="32" spans="1:19" x14ac:dyDescent="0.3">
      <c r="A32" s="482">
        <v>8</v>
      </c>
      <c r="B32" s="483" t="s">
        <v>1081</v>
      </c>
      <c r="C32" s="482">
        <v>20</v>
      </c>
      <c r="D32" s="483" t="s">
        <v>864</v>
      </c>
      <c r="E32" s="483" t="s">
        <v>628</v>
      </c>
      <c r="F32" s="483" t="s">
        <v>813</v>
      </c>
      <c r="G32" s="483" t="s">
        <v>814</v>
      </c>
      <c r="H32" s="483" t="s">
        <v>628</v>
      </c>
      <c r="I32" s="483" t="s">
        <v>795</v>
      </c>
      <c r="J32" s="482">
        <v>2024</v>
      </c>
      <c r="K32" s="482">
        <v>435849.75</v>
      </c>
      <c r="L32" s="483" t="s">
        <v>1053</v>
      </c>
      <c r="M32" s="483" t="s">
        <v>1053</v>
      </c>
      <c r="N32" s="482">
        <v>116</v>
      </c>
      <c r="O32" s="483" t="s">
        <v>1056</v>
      </c>
      <c r="P32" s="483" t="s">
        <v>1074</v>
      </c>
      <c r="Q32" s="482">
        <v>2023</v>
      </c>
      <c r="R32" s="484">
        <v>622332.77</v>
      </c>
      <c r="S32" s="430">
        <f t="shared" si="0"/>
        <v>-186483.02000000002</v>
      </c>
    </row>
    <row r="33" spans="1:19" x14ac:dyDescent="0.3">
      <c r="A33" s="482">
        <v>8</v>
      </c>
      <c r="B33" s="483" t="s">
        <v>1081</v>
      </c>
      <c r="C33" s="482">
        <v>20</v>
      </c>
      <c r="D33" s="483" t="s">
        <v>864</v>
      </c>
      <c r="E33" s="483" t="s">
        <v>628</v>
      </c>
      <c r="F33" s="483" t="s">
        <v>813</v>
      </c>
      <c r="G33" s="483" t="s">
        <v>814</v>
      </c>
      <c r="H33" s="483" t="s">
        <v>628</v>
      </c>
      <c r="I33" s="483" t="s">
        <v>795</v>
      </c>
      <c r="J33" s="482">
        <v>2024</v>
      </c>
      <c r="K33" s="482">
        <v>22856451.98</v>
      </c>
      <c r="L33" s="483" t="s">
        <v>1053</v>
      </c>
      <c r="M33" s="483" t="s">
        <v>1053</v>
      </c>
      <c r="N33" s="482">
        <v>117</v>
      </c>
      <c r="O33" s="483" t="s">
        <v>1075</v>
      </c>
      <c r="P33" s="483" t="s">
        <v>1076</v>
      </c>
      <c r="Q33" s="482">
        <v>2023</v>
      </c>
      <c r="R33" s="484">
        <v>22804872.699999999</v>
      </c>
      <c r="S33" s="430">
        <f t="shared" si="0"/>
        <v>51579.280000001192</v>
      </c>
    </row>
    <row r="34" spans="1:19" x14ac:dyDescent="0.3">
      <c r="A34" s="482">
        <v>9</v>
      </c>
      <c r="B34" s="483" t="s">
        <v>1082</v>
      </c>
      <c r="C34" s="482">
        <v>1</v>
      </c>
      <c r="D34" s="483" t="s">
        <v>873</v>
      </c>
      <c r="E34" s="483" t="s">
        <v>819</v>
      </c>
      <c r="F34" s="483" t="s">
        <v>818</v>
      </c>
      <c r="G34" s="483" t="s">
        <v>820</v>
      </c>
      <c r="H34" s="483" t="s">
        <v>821</v>
      </c>
      <c r="I34" s="483" t="s">
        <v>795</v>
      </c>
      <c r="J34" s="482">
        <v>2024</v>
      </c>
      <c r="K34" s="482">
        <v>1627510</v>
      </c>
      <c r="L34" s="483" t="s">
        <v>1053</v>
      </c>
      <c r="M34" s="483" t="s">
        <v>1053</v>
      </c>
      <c r="N34" s="482">
        <v>114</v>
      </c>
      <c r="O34" s="483" t="s">
        <v>1054</v>
      </c>
      <c r="P34" s="483" t="s">
        <v>1072</v>
      </c>
      <c r="Q34" s="482">
        <v>2023</v>
      </c>
      <c r="R34" s="484">
        <v>4905458</v>
      </c>
      <c r="S34" s="430">
        <f t="shared" si="0"/>
        <v>-3277948</v>
      </c>
    </row>
    <row r="35" spans="1:19" x14ac:dyDescent="0.3">
      <c r="A35" s="482">
        <v>9</v>
      </c>
      <c r="B35" s="483" t="s">
        <v>1082</v>
      </c>
      <c r="C35" s="482">
        <v>1</v>
      </c>
      <c r="D35" s="483" t="s">
        <v>873</v>
      </c>
      <c r="E35" s="483" t="s">
        <v>819</v>
      </c>
      <c r="F35" s="483" t="s">
        <v>818</v>
      </c>
      <c r="G35" s="483" t="s">
        <v>820</v>
      </c>
      <c r="H35" s="483" t="s">
        <v>821</v>
      </c>
      <c r="I35" s="483" t="s">
        <v>795</v>
      </c>
      <c r="J35" s="482">
        <v>2024</v>
      </c>
      <c r="K35" s="482">
        <v>0</v>
      </c>
      <c r="L35" s="483" t="s">
        <v>1053</v>
      </c>
      <c r="M35" s="483" t="s">
        <v>1053</v>
      </c>
      <c r="N35" s="482">
        <v>115</v>
      </c>
      <c r="O35" s="483" t="s">
        <v>1055</v>
      </c>
      <c r="P35" s="483" t="s">
        <v>1073</v>
      </c>
      <c r="Q35" s="482">
        <v>2023</v>
      </c>
      <c r="R35" s="484">
        <v>0</v>
      </c>
      <c r="S35" s="430">
        <f t="shared" si="0"/>
        <v>0</v>
      </c>
    </row>
    <row r="36" spans="1:19" x14ac:dyDescent="0.3">
      <c r="A36" s="482">
        <v>9</v>
      </c>
      <c r="B36" s="483" t="s">
        <v>1082</v>
      </c>
      <c r="C36" s="482">
        <v>1</v>
      </c>
      <c r="D36" s="483" t="s">
        <v>873</v>
      </c>
      <c r="E36" s="483" t="s">
        <v>819</v>
      </c>
      <c r="F36" s="483" t="s">
        <v>818</v>
      </c>
      <c r="G36" s="483" t="s">
        <v>820</v>
      </c>
      <c r="H36" s="483" t="s">
        <v>821</v>
      </c>
      <c r="I36" s="483" t="s">
        <v>795</v>
      </c>
      <c r="J36" s="482">
        <v>2024</v>
      </c>
      <c r="K36" s="482">
        <v>0</v>
      </c>
      <c r="L36" s="483" t="s">
        <v>1053</v>
      </c>
      <c r="M36" s="483" t="s">
        <v>1053</v>
      </c>
      <c r="N36" s="482">
        <v>116</v>
      </c>
      <c r="O36" s="483" t="s">
        <v>1056</v>
      </c>
      <c r="P36" s="483" t="s">
        <v>1074</v>
      </c>
      <c r="Q36" s="482">
        <v>2023</v>
      </c>
      <c r="R36" s="484">
        <v>16098.8</v>
      </c>
      <c r="S36" s="430">
        <f t="shared" si="0"/>
        <v>-16098.8</v>
      </c>
    </row>
    <row r="37" spans="1:19" x14ac:dyDescent="0.3">
      <c r="A37" s="482">
        <v>9</v>
      </c>
      <c r="B37" s="483" t="s">
        <v>1082</v>
      </c>
      <c r="C37" s="482">
        <v>1</v>
      </c>
      <c r="D37" s="483" t="s">
        <v>873</v>
      </c>
      <c r="E37" s="483" t="s">
        <v>819</v>
      </c>
      <c r="F37" s="483" t="s">
        <v>818</v>
      </c>
      <c r="G37" s="483" t="s">
        <v>820</v>
      </c>
      <c r="H37" s="483" t="s">
        <v>821</v>
      </c>
      <c r="I37" s="483" t="s">
        <v>795</v>
      </c>
      <c r="J37" s="482">
        <v>2024</v>
      </c>
      <c r="K37" s="482">
        <v>1627510</v>
      </c>
      <c r="L37" s="483" t="s">
        <v>1053</v>
      </c>
      <c r="M37" s="483" t="s">
        <v>1053</v>
      </c>
      <c r="N37" s="482">
        <v>117</v>
      </c>
      <c r="O37" s="483" t="s">
        <v>1075</v>
      </c>
      <c r="P37" s="483" t="s">
        <v>1076</v>
      </c>
      <c r="Q37" s="482">
        <v>2023</v>
      </c>
      <c r="R37" s="484">
        <v>4921556.8</v>
      </c>
      <c r="S37" s="430">
        <f t="shared" si="0"/>
        <v>-3294046.8</v>
      </c>
    </row>
    <row r="38" spans="1:19" x14ac:dyDescent="0.3">
      <c r="A38" s="482">
        <v>10</v>
      </c>
      <c r="B38" s="483" t="s">
        <v>1083</v>
      </c>
      <c r="C38" s="482">
        <v>1</v>
      </c>
      <c r="D38" s="483" t="s">
        <v>873</v>
      </c>
      <c r="E38" s="483" t="s">
        <v>819</v>
      </c>
      <c r="F38" s="483" t="s">
        <v>818</v>
      </c>
      <c r="G38" s="483" t="s">
        <v>820</v>
      </c>
      <c r="H38" s="483" t="s">
        <v>821</v>
      </c>
      <c r="I38" s="483" t="s">
        <v>795</v>
      </c>
      <c r="J38" s="482">
        <v>2024</v>
      </c>
      <c r="K38" s="482">
        <v>91542000</v>
      </c>
      <c r="L38" s="483" t="s">
        <v>1053</v>
      </c>
      <c r="M38" s="483" t="s">
        <v>1053</v>
      </c>
      <c r="N38" s="482">
        <v>114</v>
      </c>
      <c r="O38" s="483" t="s">
        <v>1054</v>
      </c>
      <c r="P38" s="483" t="s">
        <v>1072</v>
      </c>
      <c r="Q38" s="482">
        <v>2023</v>
      </c>
      <c r="R38" s="484">
        <v>80595359</v>
      </c>
      <c r="S38" s="430">
        <f t="shared" si="0"/>
        <v>10946641</v>
      </c>
    </row>
    <row r="39" spans="1:19" x14ac:dyDescent="0.3">
      <c r="A39" s="482">
        <v>10</v>
      </c>
      <c r="B39" s="483" t="s">
        <v>1083</v>
      </c>
      <c r="C39" s="482">
        <v>1</v>
      </c>
      <c r="D39" s="483" t="s">
        <v>873</v>
      </c>
      <c r="E39" s="483" t="s">
        <v>819</v>
      </c>
      <c r="F39" s="483" t="s">
        <v>818</v>
      </c>
      <c r="G39" s="483" t="s">
        <v>820</v>
      </c>
      <c r="H39" s="483" t="s">
        <v>821</v>
      </c>
      <c r="I39" s="483" t="s">
        <v>795</v>
      </c>
      <c r="J39" s="482">
        <v>2024</v>
      </c>
      <c r="K39" s="482">
        <v>2090000</v>
      </c>
      <c r="L39" s="483" t="s">
        <v>1053</v>
      </c>
      <c r="M39" s="483" t="s">
        <v>1053</v>
      </c>
      <c r="N39" s="482">
        <v>115</v>
      </c>
      <c r="O39" s="483" t="s">
        <v>1055</v>
      </c>
      <c r="P39" s="483" t="s">
        <v>1073</v>
      </c>
      <c r="Q39" s="482">
        <v>2023</v>
      </c>
      <c r="R39" s="484">
        <v>2056250</v>
      </c>
      <c r="S39" s="430">
        <f t="shared" si="0"/>
        <v>33750</v>
      </c>
    </row>
    <row r="40" spans="1:19" x14ac:dyDescent="0.3">
      <c r="A40" s="482">
        <v>10</v>
      </c>
      <c r="B40" s="483" t="s">
        <v>1083</v>
      </c>
      <c r="C40" s="482">
        <v>1</v>
      </c>
      <c r="D40" s="483" t="s">
        <v>873</v>
      </c>
      <c r="E40" s="483" t="s">
        <v>819</v>
      </c>
      <c r="F40" s="483" t="s">
        <v>818</v>
      </c>
      <c r="G40" s="483" t="s">
        <v>820</v>
      </c>
      <c r="H40" s="483" t="s">
        <v>821</v>
      </c>
      <c r="I40" s="483" t="s">
        <v>795</v>
      </c>
      <c r="J40" s="482">
        <v>2024</v>
      </c>
      <c r="K40" s="482">
        <v>3476000</v>
      </c>
      <c r="L40" s="483" t="s">
        <v>1053</v>
      </c>
      <c r="M40" s="483" t="s">
        <v>1053</v>
      </c>
      <c r="N40" s="482">
        <v>116</v>
      </c>
      <c r="O40" s="483" t="s">
        <v>1056</v>
      </c>
      <c r="P40" s="483" t="s">
        <v>1074</v>
      </c>
      <c r="Q40" s="482">
        <v>2023</v>
      </c>
      <c r="R40" s="484">
        <v>3456250</v>
      </c>
      <c r="S40" s="430">
        <f t="shared" si="0"/>
        <v>19750</v>
      </c>
    </row>
    <row r="41" spans="1:19" x14ac:dyDescent="0.3">
      <c r="A41" s="482">
        <v>10</v>
      </c>
      <c r="B41" s="483" t="s">
        <v>1083</v>
      </c>
      <c r="C41" s="482">
        <v>1</v>
      </c>
      <c r="D41" s="483" t="s">
        <v>873</v>
      </c>
      <c r="E41" s="483" t="s">
        <v>819</v>
      </c>
      <c r="F41" s="483" t="s">
        <v>818</v>
      </c>
      <c r="G41" s="483" t="s">
        <v>820</v>
      </c>
      <c r="H41" s="483" t="s">
        <v>821</v>
      </c>
      <c r="I41" s="483" t="s">
        <v>795</v>
      </c>
      <c r="J41" s="482">
        <v>2024</v>
      </c>
      <c r="K41" s="482">
        <v>97108000</v>
      </c>
      <c r="L41" s="483" t="s">
        <v>1053</v>
      </c>
      <c r="M41" s="483" t="s">
        <v>1053</v>
      </c>
      <c r="N41" s="482">
        <v>117</v>
      </c>
      <c r="O41" s="483" t="s">
        <v>1075</v>
      </c>
      <c r="P41" s="483" t="s">
        <v>1076</v>
      </c>
      <c r="Q41" s="482">
        <v>2023</v>
      </c>
      <c r="R41" s="484">
        <v>86107859</v>
      </c>
      <c r="S41" s="430">
        <f t="shared" si="0"/>
        <v>11000141</v>
      </c>
    </row>
    <row r="42" spans="1:19" x14ac:dyDescent="0.3">
      <c r="A42" s="482">
        <v>11</v>
      </c>
      <c r="B42" s="483" t="s">
        <v>1084</v>
      </c>
      <c r="C42" s="482">
        <v>1</v>
      </c>
      <c r="D42" s="483" t="s">
        <v>873</v>
      </c>
      <c r="E42" s="483" t="s">
        <v>819</v>
      </c>
      <c r="F42" s="483" t="s">
        <v>818</v>
      </c>
      <c r="G42" s="483" t="s">
        <v>820</v>
      </c>
      <c r="H42" s="483" t="s">
        <v>821</v>
      </c>
      <c r="I42" s="483" t="s">
        <v>795</v>
      </c>
      <c r="J42" s="482">
        <v>2024</v>
      </c>
      <c r="K42" s="482">
        <v>13540230</v>
      </c>
      <c r="L42" s="483" t="s">
        <v>1053</v>
      </c>
      <c r="M42" s="483" t="s">
        <v>1053</v>
      </c>
      <c r="N42" s="482">
        <v>114</v>
      </c>
      <c r="O42" s="483" t="s">
        <v>1054</v>
      </c>
      <c r="P42" s="483" t="s">
        <v>1072</v>
      </c>
      <c r="Q42" s="482">
        <v>2023</v>
      </c>
      <c r="R42" s="484">
        <v>11590524</v>
      </c>
      <c r="S42" s="430">
        <f t="shared" si="0"/>
        <v>1949706</v>
      </c>
    </row>
    <row r="43" spans="1:19" x14ac:dyDescent="0.3">
      <c r="A43" s="482">
        <v>11</v>
      </c>
      <c r="B43" s="483" t="s">
        <v>1084</v>
      </c>
      <c r="C43" s="482">
        <v>1</v>
      </c>
      <c r="D43" s="483" t="s">
        <v>873</v>
      </c>
      <c r="E43" s="483" t="s">
        <v>819</v>
      </c>
      <c r="F43" s="483" t="s">
        <v>818</v>
      </c>
      <c r="G43" s="483" t="s">
        <v>820</v>
      </c>
      <c r="H43" s="483" t="s">
        <v>821</v>
      </c>
      <c r="I43" s="483" t="s">
        <v>795</v>
      </c>
      <c r="J43" s="482">
        <v>2024</v>
      </c>
      <c r="K43" s="482">
        <v>532342.80000000005</v>
      </c>
      <c r="L43" s="483" t="s">
        <v>1053</v>
      </c>
      <c r="M43" s="483" t="s">
        <v>1053</v>
      </c>
      <c r="N43" s="482">
        <v>115</v>
      </c>
      <c r="O43" s="483" t="s">
        <v>1055</v>
      </c>
      <c r="P43" s="483" t="s">
        <v>1073</v>
      </c>
      <c r="Q43" s="482">
        <v>2023</v>
      </c>
      <c r="R43" s="484">
        <v>2092200</v>
      </c>
      <c r="S43" s="430">
        <f t="shared" si="0"/>
        <v>-1559857.2</v>
      </c>
    </row>
    <row r="44" spans="1:19" x14ac:dyDescent="0.3">
      <c r="A44" s="482">
        <v>11</v>
      </c>
      <c r="B44" s="483" t="s">
        <v>1084</v>
      </c>
      <c r="C44" s="482">
        <v>1</v>
      </c>
      <c r="D44" s="483" t="s">
        <v>873</v>
      </c>
      <c r="E44" s="483" t="s">
        <v>819</v>
      </c>
      <c r="F44" s="483" t="s">
        <v>818</v>
      </c>
      <c r="G44" s="483" t="s">
        <v>820</v>
      </c>
      <c r="H44" s="483" t="s">
        <v>821</v>
      </c>
      <c r="I44" s="483" t="s">
        <v>795</v>
      </c>
      <c r="J44" s="482">
        <v>2024</v>
      </c>
      <c r="K44" s="482">
        <v>3607713</v>
      </c>
      <c r="L44" s="483" t="s">
        <v>1053</v>
      </c>
      <c r="M44" s="483" t="s">
        <v>1053</v>
      </c>
      <c r="N44" s="482">
        <v>116</v>
      </c>
      <c r="O44" s="483" t="s">
        <v>1056</v>
      </c>
      <c r="P44" s="483" t="s">
        <v>1074</v>
      </c>
      <c r="Q44" s="482">
        <v>2023</v>
      </c>
      <c r="R44" s="484">
        <v>7029000</v>
      </c>
      <c r="S44" s="430">
        <f t="shared" si="0"/>
        <v>-3421287</v>
      </c>
    </row>
    <row r="45" spans="1:19" x14ac:dyDescent="0.3">
      <c r="A45" s="482">
        <v>11</v>
      </c>
      <c r="B45" s="483" t="s">
        <v>1084</v>
      </c>
      <c r="C45" s="482">
        <v>1</v>
      </c>
      <c r="D45" s="483" t="s">
        <v>873</v>
      </c>
      <c r="E45" s="483" t="s">
        <v>819</v>
      </c>
      <c r="F45" s="483" t="s">
        <v>818</v>
      </c>
      <c r="G45" s="483" t="s">
        <v>820</v>
      </c>
      <c r="H45" s="483" t="s">
        <v>821</v>
      </c>
      <c r="I45" s="483" t="s">
        <v>795</v>
      </c>
      <c r="J45" s="482">
        <v>2024</v>
      </c>
      <c r="K45" s="482">
        <v>17680285.800000001</v>
      </c>
      <c r="L45" s="483" t="s">
        <v>1053</v>
      </c>
      <c r="M45" s="483" t="s">
        <v>1053</v>
      </c>
      <c r="N45" s="482">
        <v>117</v>
      </c>
      <c r="O45" s="483" t="s">
        <v>1075</v>
      </c>
      <c r="P45" s="483" t="s">
        <v>1076</v>
      </c>
      <c r="Q45" s="482">
        <v>2023</v>
      </c>
      <c r="R45" s="484">
        <v>20711724</v>
      </c>
      <c r="S45" s="430">
        <f t="shared" si="0"/>
        <v>-3031438.1999999993</v>
      </c>
    </row>
    <row r="46" spans="1:19" x14ac:dyDescent="0.3">
      <c r="A46" s="482">
        <v>12</v>
      </c>
      <c r="B46" s="483" t="s">
        <v>1085</v>
      </c>
      <c r="C46" s="482">
        <v>1</v>
      </c>
      <c r="D46" s="483" t="s">
        <v>873</v>
      </c>
      <c r="E46" s="483" t="s">
        <v>819</v>
      </c>
      <c r="F46" s="483" t="s">
        <v>818</v>
      </c>
      <c r="G46" s="483" t="s">
        <v>820</v>
      </c>
      <c r="H46" s="483" t="s">
        <v>821</v>
      </c>
      <c r="I46" s="483" t="s">
        <v>795</v>
      </c>
      <c r="J46" s="482">
        <v>2024</v>
      </c>
      <c r="K46" s="482">
        <v>765870</v>
      </c>
      <c r="L46" s="483" t="s">
        <v>1053</v>
      </c>
      <c r="M46" s="483" t="s">
        <v>1053</v>
      </c>
      <c r="N46" s="482">
        <v>114</v>
      </c>
      <c r="O46" s="483" t="s">
        <v>1054</v>
      </c>
      <c r="P46" s="483" t="s">
        <v>1072</v>
      </c>
      <c r="Q46" s="482">
        <v>2023</v>
      </c>
      <c r="R46" s="484">
        <v>1447725</v>
      </c>
      <c r="S46" s="430">
        <f t="shared" si="0"/>
        <v>-681855</v>
      </c>
    </row>
    <row r="47" spans="1:19" x14ac:dyDescent="0.3">
      <c r="A47" s="482">
        <v>12</v>
      </c>
      <c r="B47" s="483" t="s">
        <v>1085</v>
      </c>
      <c r="C47" s="482">
        <v>1</v>
      </c>
      <c r="D47" s="483" t="s">
        <v>873</v>
      </c>
      <c r="E47" s="483" t="s">
        <v>819</v>
      </c>
      <c r="F47" s="483" t="s">
        <v>818</v>
      </c>
      <c r="G47" s="483" t="s">
        <v>820</v>
      </c>
      <c r="H47" s="483" t="s">
        <v>821</v>
      </c>
      <c r="I47" s="483" t="s">
        <v>795</v>
      </c>
      <c r="J47" s="482">
        <v>2024</v>
      </c>
      <c r="K47" s="482">
        <v>0</v>
      </c>
      <c r="L47" s="483" t="s">
        <v>1053</v>
      </c>
      <c r="M47" s="483" t="s">
        <v>1053</v>
      </c>
      <c r="N47" s="482">
        <v>115</v>
      </c>
      <c r="O47" s="483" t="s">
        <v>1055</v>
      </c>
      <c r="P47" s="483" t="s">
        <v>1073</v>
      </c>
      <c r="Q47" s="482">
        <v>2023</v>
      </c>
      <c r="R47" s="484">
        <v>0</v>
      </c>
      <c r="S47" s="430">
        <f t="shared" si="0"/>
        <v>0</v>
      </c>
    </row>
    <row r="48" spans="1:19" x14ac:dyDescent="0.3">
      <c r="A48" s="482">
        <v>12</v>
      </c>
      <c r="B48" s="483" t="s">
        <v>1085</v>
      </c>
      <c r="C48" s="482">
        <v>1</v>
      </c>
      <c r="D48" s="483" t="s">
        <v>873</v>
      </c>
      <c r="E48" s="483" t="s">
        <v>819</v>
      </c>
      <c r="F48" s="483" t="s">
        <v>818</v>
      </c>
      <c r="G48" s="483" t="s">
        <v>820</v>
      </c>
      <c r="H48" s="483" t="s">
        <v>821</v>
      </c>
      <c r="I48" s="483" t="s">
        <v>795</v>
      </c>
      <c r="J48" s="482">
        <v>2024</v>
      </c>
      <c r="K48" s="482">
        <v>0</v>
      </c>
      <c r="L48" s="483" t="s">
        <v>1053</v>
      </c>
      <c r="M48" s="483" t="s">
        <v>1053</v>
      </c>
      <c r="N48" s="482">
        <v>116</v>
      </c>
      <c r="O48" s="483" t="s">
        <v>1056</v>
      </c>
      <c r="P48" s="483" t="s">
        <v>1074</v>
      </c>
      <c r="Q48" s="482">
        <v>2023</v>
      </c>
      <c r="R48" s="484">
        <v>0</v>
      </c>
      <c r="S48" s="430">
        <f t="shared" si="0"/>
        <v>0</v>
      </c>
    </row>
    <row r="49" spans="1:19" x14ac:dyDescent="0.3">
      <c r="A49" s="482">
        <v>12</v>
      </c>
      <c r="B49" s="483" t="s">
        <v>1085</v>
      </c>
      <c r="C49" s="482">
        <v>1</v>
      </c>
      <c r="D49" s="483" t="s">
        <v>873</v>
      </c>
      <c r="E49" s="483" t="s">
        <v>819</v>
      </c>
      <c r="F49" s="483" t="s">
        <v>818</v>
      </c>
      <c r="G49" s="483" t="s">
        <v>820</v>
      </c>
      <c r="H49" s="483" t="s">
        <v>821</v>
      </c>
      <c r="I49" s="483" t="s">
        <v>795</v>
      </c>
      <c r="J49" s="482">
        <v>2024</v>
      </c>
      <c r="K49" s="482">
        <v>765870</v>
      </c>
      <c r="L49" s="483" t="s">
        <v>1053</v>
      </c>
      <c r="M49" s="483" t="s">
        <v>1053</v>
      </c>
      <c r="N49" s="482">
        <v>117</v>
      </c>
      <c r="O49" s="483" t="s">
        <v>1075</v>
      </c>
      <c r="P49" s="483" t="s">
        <v>1076</v>
      </c>
      <c r="Q49" s="482">
        <v>2023</v>
      </c>
      <c r="R49" s="484">
        <v>1447725</v>
      </c>
      <c r="S49" s="430">
        <f t="shared" si="0"/>
        <v>-681855</v>
      </c>
    </row>
    <row r="50" spans="1:19" x14ac:dyDescent="0.3">
      <c r="A50" s="482">
        <v>13</v>
      </c>
      <c r="B50" s="483" t="s">
        <v>1086</v>
      </c>
      <c r="C50" s="482">
        <v>1</v>
      </c>
      <c r="D50" s="483" t="s">
        <v>873</v>
      </c>
      <c r="E50" s="483" t="s">
        <v>819</v>
      </c>
      <c r="F50" s="483" t="s">
        <v>818</v>
      </c>
      <c r="G50" s="483" t="s">
        <v>820</v>
      </c>
      <c r="H50" s="483" t="s">
        <v>821</v>
      </c>
      <c r="I50" s="483" t="s">
        <v>795</v>
      </c>
      <c r="J50" s="482">
        <v>2024</v>
      </c>
      <c r="K50" s="482">
        <v>603617.5</v>
      </c>
      <c r="L50" s="483" t="s">
        <v>1053</v>
      </c>
      <c r="M50" s="483" t="s">
        <v>1053</v>
      </c>
      <c r="N50" s="482">
        <v>114</v>
      </c>
      <c r="O50" s="483" t="s">
        <v>1054</v>
      </c>
      <c r="P50" s="483" t="s">
        <v>1072</v>
      </c>
      <c r="Q50" s="482">
        <v>2023</v>
      </c>
      <c r="R50" s="484">
        <v>990080</v>
      </c>
      <c r="S50" s="430">
        <f t="shared" si="0"/>
        <v>-386462.5</v>
      </c>
    </row>
    <row r="51" spans="1:19" x14ac:dyDescent="0.3">
      <c r="A51" s="482">
        <v>13</v>
      </c>
      <c r="B51" s="483" t="s">
        <v>1086</v>
      </c>
      <c r="C51" s="482">
        <v>1</v>
      </c>
      <c r="D51" s="483" t="s">
        <v>873</v>
      </c>
      <c r="E51" s="483" t="s">
        <v>819</v>
      </c>
      <c r="F51" s="483" t="s">
        <v>818</v>
      </c>
      <c r="G51" s="483" t="s">
        <v>820</v>
      </c>
      <c r="H51" s="483" t="s">
        <v>821</v>
      </c>
      <c r="I51" s="483" t="s">
        <v>795</v>
      </c>
      <c r="J51" s="482">
        <v>2024</v>
      </c>
      <c r="K51" s="482">
        <v>0</v>
      </c>
      <c r="L51" s="483" t="s">
        <v>1053</v>
      </c>
      <c r="M51" s="483" t="s">
        <v>1053</v>
      </c>
      <c r="N51" s="482">
        <v>115</v>
      </c>
      <c r="O51" s="483" t="s">
        <v>1055</v>
      </c>
      <c r="P51" s="483" t="s">
        <v>1073</v>
      </c>
      <c r="Q51" s="482">
        <v>2023</v>
      </c>
      <c r="R51" s="484">
        <v>0</v>
      </c>
      <c r="S51" s="430">
        <f t="shared" si="0"/>
        <v>0</v>
      </c>
    </row>
    <row r="52" spans="1:19" x14ac:dyDescent="0.3">
      <c r="A52" s="482">
        <v>13</v>
      </c>
      <c r="B52" s="483" t="s">
        <v>1086</v>
      </c>
      <c r="C52" s="482">
        <v>1</v>
      </c>
      <c r="D52" s="483" t="s">
        <v>873</v>
      </c>
      <c r="E52" s="483" t="s">
        <v>819</v>
      </c>
      <c r="F52" s="483" t="s">
        <v>818</v>
      </c>
      <c r="G52" s="483" t="s">
        <v>820</v>
      </c>
      <c r="H52" s="483" t="s">
        <v>821</v>
      </c>
      <c r="I52" s="483" t="s">
        <v>795</v>
      </c>
      <c r="J52" s="482">
        <v>2024</v>
      </c>
      <c r="K52" s="482">
        <v>0</v>
      </c>
      <c r="L52" s="483" t="s">
        <v>1053</v>
      </c>
      <c r="M52" s="483" t="s">
        <v>1053</v>
      </c>
      <c r="N52" s="482">
        <v>116</v>
      </c>
      <c r="O52" s="483" t="s">
        <v>1056</v>
      </c>
      <c r="P52" s="483" t="s">
        <v>1074</v>
      </c>
      <c r="Q52" s="482">
        <v>2023</v>
      </c>
      <c r="R52" s="484">
        <v>0</v>
      </c>
      <c r="S52" s="430">
        <f t="shared" si="0"/>
        <v>0</v>
      </c>
    </row>
    <row r="53" spans="1:19" x14ac:dyDescent="0.3">
      <c r="A53" s="482">
        <v>13</v>
      </c>
      <c r="B53" s="483" t="s">
        <v>1086</v>
      </c>
      <c r="C53" s="482">
        <v>1</v>
      </c>
      <c r="D53" s="483" t="s">
        <v>873</v>
      </c>
      <c r="E53" s="483" t="s">
        <v>819</v>
      </c>
      <c r="F53" s="483" t="s">
        <v>818</v>
      </c>
      <c r="G53" s="483" t="s">
        <v>820</v>
      </c>
      <c r="H53" s="483" t="s">
        <v>821</v>
      </c>
      <c r="I53" s="483" t="s">
        <v>795</v>
      </c>
      <c r="J53" s="482">
        <v>2024</v>
      </c>
      <c r="K53" s="482">
        <v>603617.5</v>
      </c>
      <c r="L53" s="483" t="s">
        <v>1053</v>
      </c>
      <c r="M53" s="483" t="s">
        <v>1053</v>
      </c>
      <c r="N53" s="482">
        <v>117</v>
      </c>
      <c r="O53" s="483" t="s">
        <v>1075</v>
      </c>
      <c r="P53" s="483" t="s">
        <v>1076</v>
      </c>
      <c r="Q53" s="482">
        <v>2023</v>
      </c>
      <c r="R53" s="484">
        <v>990080</v>
      </c>
      <c r="S53" s="430">
        <f t="shared" si="0"/>
        <v>-386462.5</v>
      </c>
    </row>
    <row r="54" spans="1:19" x14ac:dyDescent="0.3">
      <c r="A54" s="482">
        <v>14</v>
      </c>
      <c r="B54" s="483" t="s">
        <v>1087</v>
      </c>
      <c r="C54" s="482">
        <v>1</v>
      </c>
      <c r="D54" s="483" t="s">
        <v>873</v>
      </c>
      <c r="E54" s="483" t="s">
        <v>819</v>
      </c>
      <c r="F54" s="483" t="s">
        <v>818</v>
      </c>
      <c r="G54" s="483" t="s">
        <v>820</v>
      </c>
      <c r="H54" s="483" t="s">
        <v>821</v>
      </c>
      <c r="I54" s="483" t="s">
        <v>795</v>
      </c>
      <c r="J54" s="482">
        <v>2024</v>
      </c>
      <c r="K54" s="482">
        <v>0</v>
      </c>
      <c r="L54" s="483" t="s">
        <v>1053</v>
      </c>
      <c r="M54" s="483" t="s">
        <v>1053</v>
      </c>
      <c r="N54" s="482">
        <v>114</v>
      </c>
      <c r="O54" s="483" t="s">
        <v>1054</v>
      </c>
      <c r="P54" s="483" t="s">
        <v>1072</v>
      </c>
      <c r="Q54" s="482">
        <v>2023</v>
      </c>
      <c r="R54" s="484">
        <v>0</v>
      </c>
      <c r="S54" s="430">
        <f t="shared" si="0"/>
        <v>0</v>
      </c>
    </row>
    <row r="55" spans="1:19" x14ac:dyDescent="0.3">
      <c r="A55" s="482">
        <v>14</v>
      </c>
      <c r="B55" s="483" t="s">
        <v>1087</v>
      </c>
      <c r="C55" s="482">
        <v>1</v>
      </c>
      <c r="D55" s="483" t="s">
        <v>873</v>
      </c>
      <c r="E55" s="483" t="s">
        <v>819</v>
      </c>
      <c r="F55" s="483" t="s">
        <v>818</v>
      </c>
      <c r="G55" s="483" t="s">
        <v>820</v>
      </c>
      <c r="H55" s="483" t="s">
        <v>821</v>
      </c>
      <c r="I55" s="483" t="s">
        <v>795</v>
      </c>
      <c r="J55" s="482">
        <v>2024</v>
      </c>
      <c r="K55" s="482">
        <v>0</v>
      </c>
      <c r="L55" s="483" t="s">
        <v>1053</v>
      </c>
      <c r="M55" s="483" t="s">
        <v>1053</v>
      </c>
      <c r="N55" s="482">
        <v>115</v>
      </c>
      <c r="O55" s="483" t="s">
        <v>1055</v>
      </c>
      <c r="P55" s="483" t="s">
        <v>1073</v>
      </c>
      <c r="Q55" s="482">
        <v>2023</v>
      </c>
      <c r="R55" s="484">
        <v>0</v>
      </c>
      <c r="S55" s="430">
        <f t="shared" si="0"/>
        <v>0</v>
      </c>
    </row>
    <row r="56" spans="1:19" x14ac:dyDescent="0.3">
      <c r="A56" s="482">
        <v>14</v>
      </c>
      <c r="B56" s="483" t="s">
        <v>1087</v>
      </c>
      <c r="C56" s="482">
        <v>1</v>
      </c>
      <c r="D56" s="483" t="s">
        <v>873</v>
      </c>
      <c r="E56" s="483" t="s">
        <v>819</v>
      </c>
      <c r="F56" s="483" t="s">
        <v>818</v>
      </c>
      <c r="G56" s="483" t="s">
        <v>820</v>
      </c>
      <c r="H56" s="483" t="s">
        <v>821</v>
      </c>
      <c r="I56" s="483" t="s">
        <v>795</v>
      </c>
      <c r="J56" s="482">
        <v>2024</v>
      </c>
      <c r="K56" s="482">
        <v>0</v>
      </c>
      <c r="L56" s="483" t="s">
        <v>1053</v>
      </c>
      <c r="M56" s="483" t="s">
        <v>1053</v>
      </c>
      <c r="N56" s="482">
        <v>116</v>
      </c>
      <c r="O56" s="483" t="s">
        <v>1056</v>
      </c>
      <c r="P56" s="483" t="s">
        <v>1074</v>
      </c>
      <c r="Q56" s="482">
        <v>2023</v>
      </c>
      <c r="R56" s="484">
        <v>0</v>
      </c>
      <c r="S56" s="430">
        <f t="shared" si="0"/>
        <v>0</v>
      </c>
    </row>
    <row r="57" spans="1:19" x14ac:dyDescent="0.3">
      <c r="A57" s="482">
        <v>14</v>
      </c>
      <c r="B57" s="483" t="s">
        <v>1087</v>
      </c>
      <c r="C57" s="482">
        <v>1</v>
      </c>
      <c r="D57" s="483" t="s">
        <v>873</v>
      </c>
      <c r="E57" s="483" t="s">
        <v>819</v>
      </c>
      <c r="F57" s="483" t="s">
        <v>818</v>
      </c>
      <c r="G57" s="483" t="s">
        <v>820</v>
      </c>
      <c r="H57" s="483" t="s">
        <v>821</v>
      </c>
      <c r="I57" s="483" t="s">
        <v>795</v>
      </c>
      <c r="J57" s="482">
        <v>2024</v>
      </c>
      <c r="K57" s="482">
        <v>0</v>
      </c>
      <c r="L57" s="483" t="s">
        <v>1053</v>
      </c>
      <c r="M57" s="483" t="s">
        <v>1053</v>
      </c>
      <c r="N57" s="482">
        <v>117</v>
      </c>
      <c r="O57" s="483" t="s">
        <v>1075</v>
      </c>
      <c r="P57" s="483" t="s">
        <v>1076</v>
      </c>
      <c r="Q57" s="482">
        <v>2023</v>
      </c>
      <c r="R57" s="484">
        <v>0</v>
      </c>
      <c r="S57" s="430">
        <f t="shared" si="0"/>
        <v>0</v>
      </c>
    </row>
    <row r="58" spans="1:19" x14ac:dyDescent="0.3">
      <c r="A58" s="482">
        <v>15</v>
      </c>
      <c r="B58" s="483" t="s">
        <v>1088</v>
      </c>
      <c r="C58" s="482">
        <v>1</v>
      </c>
      <c r="D58" s="483" t="s">
        <v>873</v>
      </c>
      <c r="E58" s="483" t="s">
        <v>819</v>
      </c>
      <c r="F58" s="483" t="s">
        <v>818</v>
      </c>
      <c r="G58" s="483" t="s">
        <v>820</v>
      </c>
      <c r="H58" s="483" t="s">
        <v>821</v>
      </c>
      <c r="I58" s="483" t="s">
        <v>795</v>
      </c>
      <c r="J58" s="482">
        <v>2024</v>
      </c>
      <c r="K58" s="482">
        <v>17413440</v>
      </c>
      <c r="L58" s="483" t="s">
        <v>1053</v>
      </c>
      <c r="M58" s="483" t="s">
        <v>1053</v>
      </c>
      <c r="N58" s="482">
        <v>114</v>
      </c>
      <c r="O58" s="483" t="s">
        <v>1054</v>
      </c>
      <c r="P58" s="483" t="s">
        <v>1072</v>
      </c>
      <c r="Q58" s="482">
        <v>2023</v>
      </c>
      <c r="R58" s="484">
        <v>1486760</v>
      </c>
      <c r="S58" s="430">
        <f t="shared" si="0"/>
        <v>15926680</v>
      </c>
    </row>
    <row r="59" spans="1:19" x14ac:dyDescent="0.3">
      <c r="A59" s="482">
        <v>15</v>
      </c>
      <c r="B59" s="483" t="s">
        <v>1088</v>
      </c>
      <c r="C59" s="482">
        <v>1</v>
      </c>
      <c r="D59" s="483" t="s">
        <v>873</v>
      </c>
      <c r="E59" s="483" t="s">
        <v>819</v>
      </c>
      <c r="F59" s="483" t="s">
        <v>818</v>
      </c>
      <c r="G59" s="483" t="s">
        <v>820</v>
      </c>
      <c r="H59" s="483" t="s">
        <v>821</v>
      </c>
      <c r="I59" s="483" t="s">
        <v>795</v>
      </c>
      <c r="J59" s="482">
        <v>2024</v>
      </c>
      <c r="K59" s="482">
        <v>0</v>
      </c>
      <c r="L59" s="483" t="s">
        <v>1053</v>
      </c>
      <c r="M59" s="483" t="s">
        <v>1053</v>
      </c>
      <c r="N59" s="482">
        <v>115</v>
      </c>
      <c r="O59" s="483" t="s">
        <v>1055</v>
      </c>
      <c r="P59" s="483" t="s">
        <v>1073</v>
      </c>
      <c r="Q59" s="482">
        <v>2023</v>
      </c>
      <c r="R59" s="484">
        <v>0</v>
      </c>
      <c r="S59" s="430">
        <f t="shared" si="0"/>
        <v>0</v>
      </c>
    </row>
    <row r="60" spans="1:19" x14ac:dyDescent="0.3">
      <c r="A60" s="482">
        <v>15</v>
      </c>
      <c r="B60" s="483" t="s">
        <v>1088</v>
      </c>
      <c r="C60" s="482">
        <v>1</v>
      </c>
      <c r="D60" s="483" t="s">
        <v>873</v>
      </c>
      <c r="E60" s="483" t="s">
        <v>819</v>
      </c>
      <c r="F60" s="483" t="s">
        <v>818</v>
      </c>
      <c r="G60" s="483" t="s">
        <v>820</v>
      </c>
      <c r="H60" s="483" t="s">
        <v>821</v>
      </c>
      <c r="I60" s="483" t="s">
        <v>795</v>
      </c>
      <c r="J60" s="482">
        <v>2024</v>
      </c>
      <c r="K60" s="482">
        <v>0</v>
      </c>
      <c r="L60" s="483" t="s">
        <v>1053</v>
      </c>
      <c r="M60" s="483" t="s">
        <v>1053</v>
      </c>
      <c r="N60" s="482">
        <v>116</v>
      </c>
      <c r="O60" s="483" t="s">
        <v>1056</v>
      </c>
      <c r="P60" s="483" t="s">
        <v>1074</v>
      </c>
      <c r="Q60" s="482">
        <v>2023</v>
      </c>
      <c r="R60" s="484">
        <v>0</v>
      </c>
      <c r="S60" s="430">
        <f t="shared" si="0"/>
        <v>0</v>
      </c>
    </row>
    <row r="61" spans="1:19" x14ac:dyDescent="0.3">
      <c r="A61" s="482">
        <v>15</v>
      </c>
      <c r="B61" s="483" t="s">
        <v>1088</v>
      </c>
      <c r="C61" s="482">
        <v>1</v>
      </c>
      <c r="D61" s="483" t="s">
        <v>873</v>
      </c>
      <c r="E61" s="483" t="s">
        <v>819</v>
      </c>
      <c r="F61" s="483" t="s">
        <v>818</v>
      </c>
      <c r="G61" s="483" t="s">
        <v>820</v>
      </c>
      <c r="H61" s="483" t="s">
        <v>821</v>
      </c>
      <c r="I61" s="483" t="s">
        <v>795</v>
      </c>
      <c r="J61" s="482">
        <v>2024</v>
      </c>
      <c r="K61" s="482">
        <v>17413440</v>
      </c>
      <c r="L61" s="483" t="s">
        <v>1053</v>
      </c>
      <c r="M61" s="483" t="s">
        <v>1053</v>
      </c>
      <c r="N61" s="482">
        <v>117</v>
      </c>
      <c r="O61" s="483" t="s">
        <v>1075</v>
      </c>
      <c r="P61" s="483" t="s">
        <v>1076</v>
      </c>
      <c r="Q61" s="482">
        <v>2023</v>
      </c>
      <c r="R61" s="484">
        <v>1486760</v>
      </c>
      <c r="S61" s="430">
        <f t="shared" si="0"/>
        <v>15926680</v>
      </c>
    </row>
    <row r="62" spans="1:19" x14ac:dyDescent="0.3">
      <c r="A62" s="482">
        <v>16</v>
      </c>
      <c r="B62" s="483" t="s">
        <v>1089</v>
      </c>
      <c r="C62" s="482">
        <v>1</v>
      </c>
      <c r="D62" s="483" t="s">
        <v>873</v>
      </c>
      <c r="E62" s="483" t="s">
        <v>819</v>
      </c>
      <c r="F62" s="483" t="s">
        <v>818</v>
      </c>
      <c r="G62" s="483" t="s">
        <v>820</v>
      </c>
      <c r="H62" s="483" t="s">
        <v>821</v>
      </c>
      <c r="I62" s="483" t="s">
        <v>795</v>
      </c>
      <c r="J62" s="482">
        <v>2024</v>
      </c>
      <c r="K62" s="482">
        <v>11393424</v>
      </c>
      <c r="L62" s="483" t="s">
        <v>1053</v>
      </c>
      <c r="M62" s="483" t="s">
        <v>1053</v>
      </c>
      <c r="N62" s="482">
        <v>114</v>
      </c>
      <c r="O62" s="483" t="s">
        <v>1054</v>
      </c>
      <c r="P62" s="483" t="s">
        <v>1072</v>
      </c>
      <c r="Q62" s="482">
        <v>2023</v>
      </c>
      <c r="R62" s="484">
        <v>8268703.2999999998</v>
      </c>
      <c r="S62" s="430">
        <f t="shared" si="0"/>
        <v>3124720.7</v>
      </c>
    </row>
    <row r="63" spans="1:19" x14ac:dyDescent="0.3">
      <c r="A63" s="482">
        <v>16</v>
      </c>
      <c r="B63" s="483" t="s">
        <v>1089</v>
      </c>
      <c r="C63" s="482">
        <v>1</v>
      </c>
      <c r="D63" s="483" t="s">
        <v>873</v>
      </c>
      <c r="E63" s="483" t="s">
        <v>819</v>
      </c>
      <c r="F63" s="483" t="s">
        <v>818</v>
      </c>
      <c r="G63" s="483" t="s">
        <v>820</v>
      </c>
      <c r="H63" s="483" t="s">
        <v>821</v>
      </c>
      <c r="I63" s="483" t="s">
        <v>795</v>
      </c>
      <c r="J63" s="482">
        <v>2024</v>
      </c>
      <c r="K63" s="482">
        <v>15736942.16</v>
      </c>
      <c r="L63" s="483" t="s">
        <v>1053</v>
      </c>
      <c r="M63" s="483" t="s">
        <v>1053</v>
      </c>
      <c r="N63" s="482">
        <v>115</v>
      </c>
      <c r="O63" s="483" t="s">
        <v>1055</v>
      </c>
      <c r="P63" s="483" t="s">
        <v>1073</v>
      </c>
      <c r="Q63" s="482">
        <v>2023</v>
      </c>
      <c r="R63" s="484">
        <v>1121689.3999999999</v>
      </c>
      <c r="S63" s="430">
        <f t="shared" si="0"/>
        <v>14615252.76</v>
      </c>
    </row>
    <row r="64" spans="1:19" x14ac:dyDescent="0.3">
      <c r="A64" s="482">
        <v>16</v>
      </c>
      <c r="B64" s="483" t="s">
        <v>1089</v>
      </c>
      <c r="C64" s="482">
        <v>1</v>
      </c>
      <c r="D64" s="483" t="s">
        <v>873</v>
      </c>
      <c r="E64" s="483" t="s">
        <v>819</v>
      </c>
      <c r="F64" s="483" t="s">
        <v>818</v>
      </c>
      <c r="G64" s="483" t="s">
        <v>820</v>
      </c>
      <c r="H64" s="483" t="s">
        <v>821</v>
      </c>
      <c r="I64" s="483" t="s">
        <v>795</v>
      </c>
      <c r="J64" s="482">
        <v>2024</v>
      </c>
      <c r="K64" s="482">
        <v>1225324.702</v>
      </c>
      <c r="L64" s="483" t="s">
        <v>1053</v>
      </c>
      <c r="M64" s="483" t="s">
        <v>1053</v>
      </c>
      <c r="N64" s="482">
        <v>116</v>
      </c>
      <c r="O64" s="483" t="s">
        <v>1056</v>
      </c>
      <c r="P64" s="483" t="s">
        <v>1074</v>
      </c>
      <c r="Q64" s="482">
        <v>2023</v>
      </c>
      <c r="R64" s="484">
        <v>1439176.7</v>
      </c>
      <c r="S64" s="430">
        <f t="shared" si="0"/>
        <v>-213851.99799999991</v>
      </c>
    </row>
    <row r="65" spans="1:19" x14ac:dyDescent="0.3">
      <c r="A65" s="482">
        <v>16</v>
      </c>
      <c r="B65" s="483" t="s">
        <v>1089</v>
      </c>
      <c r="C65" s="482">
        <v>1</v>
      </c>
      <c r="D65" s="483" t="s">
        <v>873</v>
      </c>
      <c r="E65" s="483" t="s">
        <v>819</v>
      </c>
      <c r="F65" s="483" t="s">
        <v>818</v>
      </c>
      <c r="G65" s="483" t="s">
        <v>820</v>
      </c>
      <c r="H65" s="483" t="s">
        <v>821</v>
      </c>
      <c r="I65" s="483" t="s">
        <v>795</v>
      </c>
      <c r="J65" s="482">
        <v>2024</v>
      </c>
      <c r="K65" s="482">
        <v>28355690.862</v>
      </c>
      <c r="L65" s="483" t="s">
        <v>1053</v>
      </c>
      <c r="M65" s="483" t="s">
        <v>1053</v>
      </c>
      <c r="N65" s="482">
        <v>117</v>
      </c>
      <c r="O65" s="483" t="s">
        <v>1075</v>
      </c>
      <c r="P65" s="483" t="s">
        <v>1076</v>
      </c>
      <c r="Q65" s="482">
        <v>2023</v>
      </c>
      <c r="R65" s="484">
        <v>10829569.4</v>
      </c>
      <c r="S65" s="430">
        <f t="shared" si="0"/>
        <v>17526121.461999997</v>
      </c>
    </row>
    <row r="66" spans="1:19" x14ac:dyDescent="0.3">
      <c r="A66" s="482">
        <v>17</v>
      </c>
      <c r="B66" s="483" t="s">
        <v>1090</v>
      </c>
      <c r="C66" s="482">
        <v>1</v>
      </c>
      <c r="D66" s="483" t="s">
        <v>873</v>
      </c>
      <c r="E66" s="483" t="s">
        <v>819</v>
      </c>
      <c r="F66" s="483" t="s">
        <v>818</v>
      </c>
      <c r="G66" s="483" t="s">
        <v>820</v>
      </c>
      <c r="H66" s="483" t="s">
        <v>821</v>
      </c>
      <c r="I66" s="483" t="s">
        <v>795</v>
      </c>
      <c r="J66" s="482">
        <v>2024</v>
      </c>
      <c r="K66" s="482">
        <v>882000</v>
      </c>
      <c r="L66" s="483" t="s">
        <v>1053</v>
      </c>
      <c r="M66" s="483" t="s">
        <v>1053</v>
      </c>
      <c r="N66" s="482">
        <v>114</v>
      </c>
      <c r="O66" s="483" t="s">
        <v>1054</v>
      </c>
      <c r="P66" s="483" t="s">
        <v>1072</v>
      </c>
      <c r="Q66" s="482">
        <v>2023</v>
      </c>
      <c r="R66" s="484">
        <v>2531500</v>
      </c>
      <c r="S66" s="430">
        <f t="shared" si="0"/>
        <v>-1649500</v>
      </c>
    </row>
    <row r="67" spans="1:19" x14ac:dyDescent="0.3">
      <c r="A67" s="482">
        <v>17</v>
      </c>
      <c r="B67" s="483" t="s">
        <v>1090</v>
      </c>
      <c r="C67" s="482">
        <v>1</v>
      </c>
      <c r="D67" s="483" t="s">
        <v>873</v>
      </c>
      <c r="E67" s="483" t="s">
        <v>819</v>
      </c>
      <c r="F67" s="483" t="s">
        <v>818</v>
      </c>
      <c r="G67" s="483" t="s">
        <v>820</v>
      </c>
      <c r="H67" s="483" t="s">
        <v>821</v>
      </c>
      <c r="I67" s="483" t="s">
        <v>795</v>
      </c>
      <c r="J67" s="482">
        <v>2024</v>
      </c>
      <c r="K67" s="482">
        <v>0</v>
      </c>
      <c r="L67" s="483" t="s">
        <v>1053</v>
      </c>
      <c r="M67" s="483" t="s">
        <v>1053</v>
      </c>
      <c r="N67" s="482">
        <v>115</v>
      </c>
      <c r="O67" s="483" t="s">
        <v>1055</v>
      </c>
      <c r="P67" s="483" t="s">
        <v>1073</v>
      </c>
      <c r="Q67" s="482">
        <v>2023</v>
      </c>
      <c r="R67" s="484">
        <v>0</v>
      </c>
      <c r="S67" s="430">
        <f t="shared" ref="S67:S130" si="1">K67-R67</f>
        <v>0</v>
      </c>
    </row>
    <row r="68" spans="1:19" x14ac:dyDescent="0.3">
      <c r="A68" s="482">
        <v>17</v>
      </c>
      <c r="B68" s="483" t="s">
        <v>1090</v>
      </c>
      <c r="C68" s="482">
        <v>1</v>
      </c>
      <c r="D68" s="483" t="s">
        <v>873</v>
      </c>
      <c r="E68" s="483" t="s">
        <v>819</v>
      </c>
      <c r="F68" s="483" t="s">
        <v>818</v>
      </c>
      <c r="G68" s="483" t="s">
        <v>820</v>
      </c>
      <c r="H68" s="483" t="s">
        <v>821</v>
      </c>
      <c r="I68" s="483" t="s">
        <v>795</v>
      </c>
      <c r="J68" s="482">
        <v>2024</v>
      </c>
      <c r="K68" s="482">
        <v>0</v>
      </c>
      <c r="L68" s="483" t="s">
        <v>1053</v>
      </c>
      <c r="M68" s="483" t="s">
        <v>1053</v>
      </c>
      <c r="N68" s="482">
        <v>116</v>
      </c>
      <c r="O68" s="483" t="s">
        <v>1056</v>
      </c>
      <c r="P68" s="483" t="s">
        <v>1074</v>
      </c>
      <c r="Q68" s="482">
        <v>2023</v>
      </c>
      <c r="R68" s="484">
        <v>0</v>
      </c>
      <c r="S68" s="430">
        <f t="shared" si="1"/>
        <v>0</v>
      </c>
    </row>
    <row r="69" spans="1:19" x14ac:dyDescent="0.3">
      <c r="A69" s="482">
        <v>17</v>
      </c>
      <c r="B69" s="483" t="s">
        <v>1090</v>
      </c>
      <c r="C69" s="482">
        <v>1</v>
      </c>
      <c r="D69" s="483" t="s">
        <v>873</v>
      </c>
      <c r="E69" s="483" t="s">
        <v>819</v>
      </c>
      <c r="F69" s="483" t="s">
        <v>818</v>
      </c>
      <c r="G69" s="483" t="s">
        <v>820</v>
      </c>
      <c r="H69" s="483" t="s">
        <v>821</v>
      </c>
      <c r="I69" s="483" t="s">
        <v>795</v>
      </c>
      <c r="J69" s="482">
        <v>2024</v>
      </c>
      <c r="K69" s="482">
        <v>882000</v>
      </c>
      <c r="L69" s="483" t="s">
        <v>1053</v>
      </c>
      <c r="M69" s="483" t="s">
        <v>1053</v>
      </c>
      <c r="N69" s="482">
        <v>117</v>
      </c>
      <c r="O69" s="483" t="s">
        <v>1075</v>
      </c>
      <c r="P69" s="483" t="s">
        <v>1076</v>
      </c>
      <c r="Q69" s="482">
        <v>2023</v>
      </c>
      <c r="R69" s="484">
        <v>2531500</v>
      </c>
      <c r="S69" s="430">
        <f t="shared" si="1"/>
        <v>-1649500</v>
      </c>
    </row>
    <row r="70" spans="1:19" x14ac:dyDescent="0.3">
      <c r="A70" s="482">
        <v>18</v>
      </c>
      <c r="B70" s="483" t="s">
        <v>1091</v>
      </c>
      <c r="C70" s="482">
        <v>1</v>
      </c>
      <c r="D70" s="483" t="s">
        <v>873</v>
      </c>
      <c r="E70" s="483" t="s">
        <v>819</v>
      </c>
      <c r="F70" s="483" t="s">
        <v>818</v>
      </c>
      <c r="G70" s="483" t="s">
        <v>820</v>
      </c>
      <c r="H70" s="483" t="s">
        <v>821</v>
      </c>
      <c r="I70" s="483" t="s">
        <v>795</v>
      </c>
      <c r="J70" s="482">
        <v>2024</v>
      </c>
      <c r="K70" s="482">
        <v>13849290</v>
      </c>
      <c r="L70" s="483" t="s">
        <v>1053</v>
      </c>
      <c r="M70" s="483" t="s">
        <v>1053</v>
      </c>
      <c r="N70" s="482">
        <v>114</v>
      </c>
      <c r="O70" s="483" t="s">
        <v>1054</v>
      </c>
      <c r="P70" s="483" t="s">
        <v>1072</v>
      </c>
      <c r="Q70" s="482">
        <v>2023</v>
      </c>
      <c r="R70" s="484">
        <v>10530820</v>
      </c>
      <c r="S70" s="430">
        <f t="shared" si="1"/>
        <v>3318470</v>
      </c>
    </row>
    <row r="71" spans="1:19" x14ac:dyDescent="0.3">
      <c r="A71" s="482">
        <v>18</v>
      </c>
      <c r="B71" s="483" t="s">
        <v>1091</v>
      </c>
      <c r="C71" s="482">
        <v>1</v>
      </c>
      <c r="D71" s="483" t="s">
        <v>873</v>
      </c>
      <c r="E71" s="483" t="s">
        <v>819</v>
      </c>
      <c r="F71" s="483" t="s">
        <v>818</v>
      </c>
      <c r="G71" s="483" t="s">
        <v>820</v>
      </c>
      <c r="H71" s="483" t="s">
        <v>821</v>
      </c>
      <c r="I71" s="483" t="s">
        <v>795</v>
      </c>
      <c r="J71" s="482">
        <v>2024</v>
      </c>
      <c r="K71" s="482">
        <v>650650</v>
      </c>
      <c r="L71" s="483" t="s">
        <v>1053</v>
      </c>
      <c r="M71" s="483" t="s">
        <v>1053</v>
      </c>
      <c r="N71" s="482">
        <v>115</v>
      </c>
      <c r="O71" s="483" t="s">
        <v>1055</v>
      </c>
      <c r="P71" s="483" t="s">
        <v>1073</v>
      </c>
      <c r="Q71" s="482">
        <v>2023</v>
      </c>
      <c r="R71" s="484">
        <v>685360</v>
      </c>
      <c r="S71" s="430">
        <f t="shared" si="1"/>
        <v>-34710</v>
      </c>
    </row>
    <row r="72" spans="1:19" x14ac:dyDescent="0.3">
      <c r="A72" s="482">
        <v>18</v>
      </c>
      <c r="B72" s="483" t="s">
        <v>1091</v>
      </c>
      <c r="C72" s="482">
        <v>1</v>
      </c>
      <c r="D72" s="483" t="s">
        <v>873</v>
      </c>
      <c r="E72" s="483" t="s">
        <v>819</v>
      </c>
      <c r="F72" s="483" t="s">
        <v>818</v>
      </c>
      <c r="G72" s="483" t="s">
        <v>820</v>
      </c>
      <c r="H72" s="483" t="s">
        <v>821</v>
      </c>
      <c r="I72" s="483" t="s">
        <v>795</v>
      </c>
      <c r="J72" s="482">
        <v>2024</v>
      </c>
      <c r="K72" s="482">
        <v>542360</v>
      </c>
      <c r="L72" s="483" t="s">
        <v>1053</v>
      </c>
      <c r="M72" s="483" t="s">
        <v>1053</v>
      </c>
      <c r="N72" s="482">
        <v>116</v>
      </c>
      <c r="O72" s="483" t="s">
        <v>1056</v>
      </c>
      <c r="P72" s="483" t="s">
        <v>1074</v>
      </c>
      <c r="Q72" s="482">
        <v>2023</v>
      </c>
      <c r="R72" s="484">
        <v>645820</v>
      </c>
      <c r="S72" s="430">
        <f t="shared" si="1"/>
        <v>-103460</v>
      </c>
    </row>
    <row r="73" spans="1:19" x14ac:dyDescent="0.3">
      <c r="A73" s="482">
        <v>18</v>
      </c>
      <c r="B73" s="483" t="s">
        <v>1091</v>
      </c>
      <c r="C73" s="482">
        <v>1</v>
      </c>
      <c r="D73" s="483" t="s">
        <v>873</v>
      </c>
      <c r="E73" s="483" t="s">
        <v>819</v>
      </c>
      <c r="F73" s="483" t="s">
        <v>818</v>
      </c>
      <c r="G73" s="483" t="s">
        <v>820</v>
      </c>
      <c r="H73" s="483" t="s">
        <v>821</v>
      </c>
      <c r="I73" s="483" t="s">
        <v>795</v>
      </c>
      <c r="J73" s="482">
        <v>2024</v>
      </c>
      <c r="K73" s="482">
        <v>15042300</v>
      </c>
      <c r="L73" s="483" t="s">
        <v>1053</v>
      </c>
      <c r="M73" s="483" t="s">
        <v>1053</v>
      </c>
      <c r="N73" s="482">
        <v>117</v>
      </c>
      <c r="O73" s="483" t="s">
        <v>1075</v>
      </c>
      <c r="P73" s="483" t="s">
        <v>1076</v>
      </c>
      <c r="Q73" s="482">
        <v>2023</v>
      </c>
      <c r="R73" s="484">
        <v>11862000</v>
      </c>
      <c r="S73" s="430">
        <f t="shared" si="1"/>
        <v>3180300</v>
      </c>
    </row>
    <row r="74" spans="1:19" x14ac:dyDescent="0.3">
      <c r="A74" s="482">
        <v>19</v>
      </c>
      <c r="B74" s="483" t="s">
        <v>1092</v>
      </c>
      <c r="C74" s="482">
        <v>1</v>
      </c>
      <c r="D74" s="483" t="s">
        <v>873</v>
      </c>
      <c r="E74" s="483" t="s">
        <v>819</v>
      </c>
      <c r="F74" s="483" t="s">
        <v>818</v>
      </c>
      <c r="G74" s="483" t="s">
        <v>820</v>
      </c>
      <c r="H74" s="483" t="s">
        <v>821</v>
      </c>
      <c r="I74" s="483" t="s">
        <v>795</v>
      </c>
      <c r="J74" s="482">
        <v>2024</v>
      </c>
      <c r="K74" s="482">
        <v>5982690</v>
      </c>
      <c r="L74" s="483" t="s">
        <v>1053</v>
      </c>
      <c r="M74" s="483" t="s">
        <v>1053</v>
      </c>
      <c r="N74" s="482">
        <v>114</v>
      </c>
      <c r="O74" s="483" t="s">
        <v>1054</v>
      </c>
      <c r="P74" s="483" t="s">
        <v>1072</v>
      </c>
      <c r="Q74" s="482">
        <v>2023</v>
      </c>
      <c r="R74" s="484">
        <v>7584837.5999999996</v>
      </c>
      <c r="S74" s="430">
        <f t="shared" si="1"/>
        <v>-1602147.5999999996</v>
      </c>
    </row>
    <row r="75" spans="1:19" x14ac:dyDescent="0.3">
      <c r="A75" s="482">
        <v>19</v>
      </c>
      <c r="B75" s="483" t="s">
        <v>1092</v>
      </c>
      <c r="C75" s="482">
        <v>1</v>
      </c>
      <c r="D75" s="483" t="s">
        <v>873</v>
      </c>
      <c r="E75" s="483" t="s">
        <v>819</v>
      </c>
      <c r="F75" s="483" t="s">
        <v>818</v>
      </c>
      <c r="G75" s="483" t="s">
        <v>820</v>
      </c>
      <c r="H75" s="483" t="s">
        <v>821</v>
      </c>
      <c r="I75" s="483" t="s">
        <v>795</v>
      </c>
      <c r="J75" s="482">
        <v>2024</v>
      </c>
      <c r="K75" s="482">
        <v>71861.100000000006</v>
      </c>
      <c r="L75" s="483" t="s">
        <v>1053</v>
      </c>
      <c r="M75" s="483" t="s">
        <v>1053</v>
      </c>
      <c r="N75" s="482">
        <v>115</v>
      </c>
      <c r="O75" s="483" t="s">
        <v>1055</v>
      </c>
      <c r="P75" s="483" t="s">
        <v>1073</v>
      </c>
      <c r="Q75" s="482">
        <v>2023</v>
      </c>
      <c r="R75" s="484">
        <v>66908.800000000003</v>
      </c>
      <c r="S75" s="430">
        <f t="shared" si="1"/>
        <v>4952.3000000000029</v>
      </c>
    </row>
    <row r="76" spans="1:19" x14ac:dyDescent="0.3">
      <c r="A76" s="482">
        <v>19</v>
      </c>
      <c r="B76" s="483" t="s">
        <v>1092</v>
      </c>
      <c r="C76" s="482">
        <v>1</v>
      </c>
      <c r="D76" s="483" t="s">
        <v>873</v>
      </c>
      <c r="E76" s="483" t="s">
        <v>819</v>
      </c>
      <c r="F76" s="483" t="s">
        <v>818</v>
      </c>
      <c r="G76" s="483" t="s">
        <v>820</v>
      </c>
      <c r="H76" s="483" t="s">
        <v>821</v>
      </c>
      <c r="I76" s="483" t="s">
        <v>795</v>
      </c>
      <c r="J76" s="482">
        <v>2024</v>
      </c>
      <c r="K76" s="482">
        <v>341058.9</v>
      </c>
      <c r="L76" s="483" t="s">
        <v>1053</v>
      </c>
      <c r="M76" s="483" t="s">
        <v>1053</v>
      </c>
      <c r="N76" s="482">
        <v>116</v>
      </c>
      <c r="O76" s="483" t="s">
        <v>1056</v>
      </c>
      <c r="P76" s="483" t="s">
        <v>1074</v>
      </c>
      <c r="Q76" s="482">
        <v>2023</v>
      </c>
      <c r="R76" s="484">
        <v>386843.28</v>
      </c>
      <c r="S76" s="430">
        <f t="shared" si="1"/>
        <v>-45784.380000000005</v>
      </c>
    </row>
    <row r="77" spans="1:19" x14ac:dyDescent="0.3">
      <c r="A77" s="482">
        <v>19</v>
      </c>
      <c r="B77" s="483" t="s">
        <v>1092</v>
      </c>
      <c r="C77" s="482">
        <v>1</v>
      </c>
      <c r="D77" s="483" t="s">
        <v>873</v>
      </c>
      <c r="E77" s="483" t="s">
        <v>819</v>
      </c>
      <c r="F77" s="483" t="s">
        <v>818</v>
      </c>
      <c r="G77" s="483" t="s">
        <v>820</v>
      </c>
      <c r="H77" s="483" t="s">
        <v>821</v>
      </c>
      <c r="I77" s="483" t="s">
        <v>795</v>
      </c>
      <c r="J77" s="482">
        <v>2024</v>
      </c>
      <c r="K77" s="482">
        <v>6395610</v>
      </c>
      <c r="L77" s="483" t="s">
        <v>1053</v>
      </c>
      <c r="M77" s="483" t="s">
        <v>1053</v>
      </c>
      <c r="N77" s="482">
        <v>117</v>
      </c>
      <c r="O77" s="483" t="s">
        <v>1075</v>
      </c>
      <c r="P77" s="483" t="s">
        <v>1076</v>
      </c>
      <c r="Q77" s="482">
        <v>2023</v>
      </c>
      <c r="R77" s="484">
        <v>8038589.6799999997</v>
      </c>
      <c r="S77" s="430">
        <f t="shared" si="1"/>
        <v>-1642979.6799999997</v>
      </c>
    </row>
    <row r="78" spans="1:19" x14ac:dyDescent="0.3">
      <c r="A78" s="482">
        <v>20</v>
      </c>
      <c r="B78" s="483" t="s">
        <v>1093</v>
      </c>
      <c r="C78" s="482">
        <v>1</v>
      </c>
      <c r="D78" s="483" t="s">
        <v>873</v>
      </c>
      <c r="E78" s="483" t="s">
        <v>819</v>
      </c>
      <c r="F78" s="483" t="s">
        <v>818</v>
      </c>
      <c r="G78" s="483" t="s">
        <v>820</v>
      </c>
      <c r="H78" s="483" t="s">
        <v>821</v>
      </c>
      <c r="I78" s="483" t="s">
        <v>795</v>
      </c>
      <c r="J78" s="482">
        <v>2024</v>
      </c>
      <c r="K78" s="482">
        <v>8036240</v>
      </c>
      <c r="L78" s="483" t="s">
        <v>1053</v>
      </c>
      <c r="M78" s="483" t="s">
        <v>1053</v>
      </c>
      <c r="N78" s="482">
        <v>114</v>
      </c>
      <c r="O78" s="483" t="s">
        <v>1054</v>
      </c>
      <c r="P78" s="483" t="s">
        <v>1072</v>
      </c>
      <c r="Q78" s="482">
        <v>2023</v>
      </c>
      <c r="R78" s="484">
        <v>9487030</v>
      </c>
      <c r="S78" s="430">
        <f t="shared" si="1"/>
        <v>-1450790</v>
      </c>
    </row>
    <row r="79" spans="1:19" x14ac:dyDescent="0.3">
      <c r="A79" s="482">
        <v>20</v>
      </c>
      <c r="B79" s="483" t="s">
        <v>1093</v>
      </c>
      <c r="C79" s="482">
        <v>1</v>
      </c>
      <c r="D79" s="483" t="s">
        <v>873</v>
      </c>
      <c r="E79" s="483" t="s">
        <v>819</v>
      </c>
      <c r="F79" s="483" t="s">
        <v>818</v>
      </c>
      <c r="G79" s="483" t="s">
        <v>820</v>
      </c>
      <c r="H79" s="483" t="s">
        <v>821</v>
      </c>
      <c r="I79" s="483" t="s">
        <v>795</v>
      </c>
      <c r="J79" s="482">
        <v>2024</v>
      </c>
      <c r="K79" s="482">
        <v>113217.2</v>
      </c>
      <c r="L79" s="483" t="s">
        <v>1053</v>
      </c>
      <c r="M79" s="483" t="s">
        <v>1053</v>
      </c>
      <c r="N79" s="482">
        <v>115</v>
      </c>
      <c r="O79" s="483" t="s">
        <v>1055</v>
      </c>
      <c r="P79" s="483" t="s">
        <v>1073</v>
      </c>
      <c r="Q79" s="482">
        <v>2023</v>
      </c>
      <c r="R79" s="484">
        <v>135170</v>
      </c>
      <c r="S79" s="430">
        <f t="shared" si="1"/>
        <v>-21952.800000000003</v>
      </c>
    </row>
    <row r="80" spans="1:19" x14ac:dyDescent="0.3">
      <c r="A80" s="482">
        <v>20</v>
      </c>
      <c r="B80" s="483" t="s">
        <v>1093</v>
      </c>
      <c r="C80" s="482">
        <v>1</v>
      </c>
      <c r="D80" s="483" t="s">
        <v>873</v>
      </c>
      <c r="E80" s="483" t="s">
        <v>819</v>
      </c>
      <c r="F80" s="483" t="s">
        <v>818</v>
      </c>
      <c r="G80" s="483" t="s">
        <v>820</v>
      </c>
      <c r="H80" s="483" t="s">
        <v>821</v>
      </c>
      <c r="I80" s="483" t="s">
        <v>795</v>
      </c>
      <c r="J80" s="482">
        <v>2024</v>
      </c>
      <c r="K80" s="482">
        <v>169670</v>
      </c>
      <c r="L80" s="483" t="s">
        <v>1053</v>
      </c>
      <c r="M80" s="483" t="s">
        <v>1053</v>
      </c>
      <c r="N80" s="482">
        <v>116</v>
      </c>
      <c r="O80" s="483" t="s">
        <v>1056</v>
      </c>
      <c r="P80" s="483" t="s">
        <v>1074</v>
      </c>
      <c r="Q80" s="482">
        <v>2023</v>
      </c>
      <c r="R80" s="484">
        <v>214060</v>
      </c>
      <c r="S80" s="430">
        <f t="shared" si="1"/>
        <v>-44390</v>
      </c>
    </row>
    <row r="81" spans="1:19" x14ac:dyDescent="0.3">
      <c r="A81" s="482">
        <v>20</v>
      </c>
      <c r="B81" s="483" t="s">
        <v>1093</v>
      </c>
      <c r="C81" s="482">
        <v>1</v>
      </c>
      <c r="D81" s="483" t="s">
        <v>873</v>
      </c>
      <c r="E81" s="483" t="s">
        <v>819</v>
      </c>
      <c r="F81" s="483" t="s">
        <v>818</v>
      </c>
      <c r="G81" s="483" t="s">
        <v>820</v>
      </c>
      <c r="H81" s="483" t="s">
        <v>821</v>
      </c>
      <c r="I81" s="483" t="s">
        <v>795</v>
      </c>
      <c r="J81" s="482">
        <v>2024</v>
      </c>
      <c r="K81" s="482">
        <v>8319127.2000000002</v>
      </c>
      <c r="L81" s="483" t="s">
        <v>1053</v>
      </c>
      <c r="M81" s="483" t="s">
        <v>1053</v>
      </c>
      <c r="N81" s="482">
        <v>117</v>
      </c>
      <c r="O81" s="483" t="s">
        <v>1075</v>
      </c>
      <c r="P81" s="483" t="s">
        <v>1076</v>
      </c>
      <c r="Q81" s="482">
        <v>2023</v>
      </c>
      <c r="R81" s="484">
        <v>9836260</v>
      </c>
      <c r="S81" s="430">
        <f t="shared" si="1"/>
        <v>-1517132.7999999998</v>
      </c>
    </row>
    <row r="82" spans="1:19" x14ac:dyDescent="0.3">
      <c r="A82" s="482">
        <v>21</v>
      </c>
      <c r="B82" s="483" t="s">
        <v>1094</v>
      </c>
      <c r="C82" s="482">
        <v>1</v>
      </c>
      <c r="D82" s="483" t="s">
        <v>873</v>
      </c>
      <c r="E82" s="483" t="s">
        <v>825</v>
      </c>
      <c r="F82" s="483" t="s">
        <v>824</v>
      </c>
      <c r="G82" s="483" t="s">
        <v>831</v>
      </c>
      <c r="H82" s="483" t="s">
        <v>635</v>
      </c>
      <c r="I82" s="483" t="s">
        <v>795</v>
      </c>
      <c r="J82" s="482">
        <v>2024</v>
      </c>
      <c r="K82" s="482">
        <v>0</v>
      </c>
      <c r="L82" s="483" t="s">
        <v>1053</v>
      </c>
      <c r="M82" s="483" t="s">
        <v>1053</v>
      </c>
      <c r="N82" s="482">
        <v>114</v>
      </c>
      <c r="O82" s="483" t="s">
        <v>1054</v>
      </c>
      <c r="P82" s="483" t="s">
        <v>1072</v>
      </c>
      <c r="Q82" s="482">
        <v>2023</v>
      </c>
      <c r="R82" s="484">
        <v>0</v>
      </c>
      <c r="S82" s="430">
        <f t="shared" si="1"/>
        <v>0</v>
      </c>
    </row>
    <row r="83" spans="1:19" x14ac:dyDescent="0.3">
      <c r="A83" s="482">
        <v>21</v>
      </c>
      <c r="B83" s="483" t="s">
        <v>1094</v>
      </c>
      <c r="C83" s="482">
        <v>1</v>
      </c>
      <c r="D83" s="483" t="s">
        <v>873</v>
      </c>
      <c r="E83" s="483" t="s">
        <v>825</v>
      </c>
      <c r="F83" s="483" t="s">
        <v>824</v>
      </c>
      <c r="G83" s="483" t="s">
        <v>831</v>
      </c>
      <c r="H83" s="483" t="s">
        <v>635</v>
      </c>
      <c r="I83" s="483" t="s">
        <v>795</v>
      </c>
      <c r="J83" s="482">
        <v>2024</v>
      </c>
      <c r="K83" s="482">
        <v>0</v>
      </c>
      <c r="L83" s="483" t="s">
        <v>1053</v>
      </c>
      <c r="M83" s="483" t="s">
        <v>1053</v>
      </c>
      <c r="N83" s="482">
        <v>115</v>
      </c>
      <c r="O83" s="483" t="s">
        <v>1055</v>
      </c>
      <c r="P83" s="483" t="s">
        <v>1073</v>
      </c>
      <c r="Q83" s="482">
        <v>2023</v>
      </c>
      <c r="R83" s="484">
        <v>0</v>
      </c>
      <c r="S83" s="430">
        <f t="shared" si="1"/>
        <v>0</v>
      </c>
    </row>
    <row r="84" spans="1:19" x14ac:dyDescent="0.3">
      <c r="A84" s="482">
        <v>21</v>
      </c>
      <c r="B84" s="483" t="s">
        <v>1094</v>
      </c>
      <c r="C84" s="482">
        <v>1</v>
      </c>
      <c r="D84" s="483" t="s">
        <v>873</v>
      </c>
      <c r="E84" s="483" t="s">
        <v>825</v>
      </c>
      <c r="F84" s="483" t="s">
        <v>824</v>
      </c>
      <c r="G84" s="483" t="s">
        <v>831</v>
      </c>
      <c r="H84" s="483" t="s">
        <v>635</v>
      </c>
      <c r="I84" s="483" t="s">
        <v>795</v>
      </c>
      <c r="J84" s="482">
        <v>2024</v>
      </c>
      <c r="K84" s="482">
        <v>0</v>
      </c>
      <c r="L84" s="483" t="s">
        <v>1053</v>
      </c>
      <c r="M84" s="483" t="s">
        <v>1053</v>
      </c>
      <c r="N84" s="482">
        <v>116</v>
      </c>
      <c r="O84" s="483" t="s">
        <v>1056</v>
      </c>
      <c r="P84" s="483" t="s">
        <v>1074</v>
      </c>
      <c r="Q84" s="482">
        <v>2023</v>
      </c>
      <c r="R84" s="484">
        <v>0</v>
      </c>
      <c r="S84" s="430">
        <f t="shared" si="1"/>
        <v>0</v>
      </c>
    </row>
    <row r="85" spans="1:19" x14ac:dyDescent="0.3">
      <c r="A85" s="482">
        <v>21</v>
      </c>
      <c r="B85" s="483" t="s">
        <v>1094</v>
      </c>
      <c r="C85" s="482">
        <v>1</v>
      </c>
      <c r="D85" s="483" t="s">
        <v>873</v>
      </c>
      <c r="E85" s="483" t="s">
        <v>825</v>
      </c>
      <c r="F85" s="483" t="s">
        <v>824</v>
      </c>
      <c r="G85" s="483" t="s">
        <v>831</v>
      </c>
      <c r="H85" s="483" t="s">
        <v>635</v>
      </c>
      <c r="I85" s="483" t="s">
        <v>795</v>
      </c>
      <c r="J85" s="482">
        <v>2024</v>
      </c>
      <c r="K85" s="482">
        <v>0</v>
      </c>
      <c r="L85" s="483" t="s">
        <v>1053</v>
      </c>
      <c r="M85" s="483" t="s">
        <v>1053</v>
      </c>
      <c r="N85" s="482">
        <v>117</v>
      </c>
      <c r="O85" s="483" t="s">
        <v>1075</v>
      </c>
      <c r="P85" s="483" t="s">
        <v>1076</v>
      </c>
      <c r="Q85" s="482">
        <v>2023</v>
      </c>
      <c r="R85" s="484">
        <v>0</v>
      </c>
      <c r="S85" s="430">
        <f t="shared" si="1"/>
        <v>0</v>
      </c>
    </row>
    <row r="86" spans="1:19" x14ac:dyDescent="0.3">
      <c r="A86" s="482">
        <v>22</v>
      </c>
      <c r="B86" s="483" t="s">
        <v>1095</v>
      </c>
      <c r="C86" s="482">
        <v>1</v>
      </c>
      <c r="D86" s="483" t="s">
        <v>873</v>
      </c>
      <c r="E86" s="483" t="s">
        <v>825</v>
      </c>
      <c r="F86" s="483" t="s">
        <v>824</v>
      </c>
      <c r="G86" s="483" t="s">
        <v>831</v>
      </c>
      <c r="H86" s="483" t="s">
        <v>635</v>
      </c>
      <c r="I86" s="483" t="s">
        <v>795</v>
      </c>
      <c r="J86" s="482">
        <v>2024</v>
      </c>
      <c r="K86" s="482">
        <v>50034.6</v>
      </c>
      <c r="L86" s="483" t="s">
        <v>1053</v>
      </c>
      <c r="M86" s="483" t="s">
        <v>1053</v>
      </c>
      <c r="N86" s="482">
        <v>114</v>
      </c>
      <c r="O86" s="483" t="s">
        <v>1054</v>
      </c>
      <c r="P86" s="483" t="s">
        <v>1072</v>
      </c>
      <c r="Q86" s="482">
        <v>2023</v>
      </c>
      <c r="R86" s="484">
        <v>73892</v>
      </c>
      <c r="S86" s="430">
        <f t="shared" si="1"/>
        <v>-23857.4</v>
      </c>
    </row>
    <row r="87" spans="1:19" x14ac:dyDescent="0.3">
      <c r="A87" s="482">
        <v>22</v>
      </c>
      <c r="B87" s="483" t="s">
        <v>1095</v>
      </c>
      <c r="C87" s="482">
        <v>1</v>
      </c>
      <c r="D87" s="483" t="s">
        <v>873</v>
      </c>
      <c r="E87" s="483" t="s">
        <v>825</v>
      </c>
      <c r="F87" s="483" t="s">
        <v>824</v>
      </c>
      <c r="G87" s="483" t="s">
        <v>831</v>
      </c>
      <c r="H87" s="483" t="s">
        <v>635</v>
      </c>
      <c r="I87" s="483" t="s">
        <v>795</v>
      </c>
      <c r="J87" s="482">
        <v>2024</v>
      </c>
      <c r="K87" s="482">
        <v>0</v>
      </c>
      <c r="L87" s="483" t="s">
        <v>1053</v>
      </c>
      <c r="M87" s="483" t="s">
        <v>1053</v>
      </c>
      <c r="N87" s="482">
        <v>115</v>
      </c>
      <c r="O87" s="483" t="s">
        <v>1055</v>
      </c>
      <c r="P87" s="483" t="s">
        <v>1073</v>
      </c>
      <c r="Q87" s="482">
        <v>2023</v>
      </c>
      <c r="R87" s="484">
        <v>0</v>
      </c>
      <c r="S87" s="430">
        <f t="shared" si="1"/>
        <v>0</v>
      </c>
    </row>
    <row r="88" spans="1:19" x14ac:dyDescent="0.3">
      <c r="A88" s="482">
        <v>22</v>
      </c>
      <c r="B88" s="483" t="s">
        <v>1095</v>
      </c>
      <c r="C88" s="482">
        <v>1</v>
      </c>
      <c r="D88" s="483" t="s">
        <v>873</v>
      </c>
      <c r="E88" s="483" t="s">
        <v>825</v>
      </c>
      <c r="F88" s="483" t="s">
        <v>824</v>
      </c>
      <c r="G88" s="483" t="s">
        <v>831</v>
      </c>
      <c r="H88" s="483" t="s">
        <v>635</v>
      </c>
      <c r="I88" s="483" t="s">
        <v>795</v>
      </c>
      <c r="J88" s="482">
        <v>2024</v>
      </c>
      <c r="K88" s="482">
        <v>0</v>
      </c>
      <c r="L88" s="483" t="s">
        <v>1053</v>
      </c>
      <c r="M88" s="483" t="s">
        <v>1053</v>
      </c>
      <c r="N88" s="482">
        <v>116</v>
      </c>
      <c r="O88" s="483" t="s">
        <v>1056</v>
      </c>
      <c r="P88" s="483" t="s">
        <v>1074</v>
      </c>
      <c r="Q88" s="482">
        <v>2023</v>
      </c>
      <c r="R88" s="484">
        <v>0</v>
      </c>
      <c r="S88" s="430">
        <f t="shared" si="1"/>
        <v>0</v>
      </c>
    </row>
    <row r="89" spans="1:19" x14ac:dyDescent="0.3">
      <c r="A89" s="482">
        <v>22</v>
      </c>
      <c r="B89" s="483" t="s">
        <v>1095</v>
      </c>
      <c r="C89" s="482">
        <v>1</v>
      </c>
      <c r="D89" s="483" t="s">
        <v>873</v>
      </c>
      <c r="E89" s="483" t="s">
        <v>825</v>
      </c>
      <c r="F89" s="483" t="s">
        <v>824</v>
      </c>
      <c r="G89" s="483" t="s">
        <v>831</v>
      </c>
      <c r="H89" s="483" t="s">
        <v>635</v>
      </c>
      <c r="I89" s="483" t="s">
        <v>795</v>
      </c>
      <c r="J89" s="482">
        <v>2024</v>
      </c>
      <c r="K89" s="482">
        <v>50034.6</v>
      </c>
      <c r="L89" s="483" t="s">
        <v>1053</v>
      </c>
      <c r="M89" s="483" t="s">
        <v>1053</v>
      </c>
      <c r="N89" s="482">
        <v>117</v>
      </c>
      <c r="O89" s="483" t="s">
        <v>1075</v>
      </c>
      <c r="P89" s="483" t="s">
        <v>1076</v>
      </c>
      <c r="Q89" s="482">
        <v>2023</v>
      </c>
      <c r="R89" s="484">
        <v>73892</v>
      </c>
      <c r="S89" s="430">
        <f t="shared" si="1"/>
        <v>-23857.4</v>
      </c>
    </row>
    <row r="90" spans="1:19" x14ac:dyDescent="0.3">
      <c r="A90" s="482">
        <v>23</v>
      </c>
      <c r="B90" s="483" t="s">
        <v>1096</v>
      </c>
      <c r="C90" s="482">
        <v>1</v>
      </c>
      <c r="D90" s="483" t="s">
        <v>873</v>
      </c>
      <c r="E90" s="483" t="s">
        <v>825</v>
      </c>
      <c r="F90" s="483" t="s">
        <v>824</v>
      </c>
      <c r="G90" s="483" t="s">
        <v>830</v>
      </c>
      <c r="H90" s="483" t="s">
        <v>634</v>
      </c>
      <c r="I90" s="483" t="s">
        <v>795</v>
      </c>
      <c r="J90" s="482">
        <v>2024</v>
      </c>
      <c r="K90" s="482">
        <v>1773062.5</v>
      </c>
      <c r="L90" s="483" t="s">
        <v>1053</v>
      </c>
      <c r="M90" s="483" t="s">
        <v>1053</v>
      </c>
      <c r="N90" s="482">
        <v>114</v>
      </c>
      <c r="O90" s="483" t="s">
        <v>1054</v>
      </c>
      <c r="P90" s="483" t="s">
        <v>1072</v>
      </c>
      <c r="Q90" s="482">
        <v>2023</v>
      </c>
      <c r="R90" s="484">
        <v>1607362.8</v>
      </c>
      <c r="S90" s="430">
        <f t="shared" si="1"/>
        <v>165699.69999999995</v>
      </c>
    </row>
    <row r="91" spans="1:19" x14ac:dyDescent="0.3">
      <c r="A91" s="482">
        <v>23</v>
      </c>
      <c r="B91" s="483" t="s">
        <v>1096</v>
      </c>
      <c r="C91" s="482">
        <v>1</v>
      </c>
      <c r="D91" s="483" t="s">
        <v>873</v>
      </c>
      <c r="E91" s="483" t="s">
        <v>825</v>
      </c>
      <c r="F91" s="483" t="s">
        <v>824</v>
      </c>
      <c r="G91" s="483" t="s">
        <v>830</v>
      </c>
      <c r="H91" s="483" t="s">
        <v>634</v>
      </c>
      <c r="I91" s="483" t="s">
        <v>795</v>
      </c>
      <c r="J91" s="482">
        <v>2024</v>
      </c>
      <c r="K91" s="482">
        <v>181940</v>
      </c>
      <c r="L91" s="483" t="s">
        <v>1053</v>
      </c>
      <c r="M91" s="483" t="s">
        <v>1053</v>
      </c>
      <c r="N91" s="482">
        <v>115</v>
      </c>
      <c r="O91" s="483" t="s">
        <v>1055</v>
      </c>
      <c r="P91" s="483" t="s">
        <v>1073</v>
      </c>
      <c r="Q91" s="482">
        <v>2023</v>
      </c>
      <c r="R91" s="484">
        <v>290753.8</v>
      </c>
      <c r="S91" s="430">
        <f t="shared" si="1"/>
        <v>-108813.79999999999</v>
      </c>
    </row>
    <row r="92" spans="1:19" x14ac:dyDescent="0.3">
      <c r="A92" s="482">
        <v>23</v>
      </c>
      <c r="B92" s="483" t="s">
        <v>1096</v>
      </c>
      <c r="C92" s="482">
        <v>1</v>
      </c>
      <c r="D92" s="483" t="s">
        <v>873</v>
      </c>
      <c r="E92" s="483" t="s">
        <v>825</v>
      </c>
      <c r="F92" s="483" t="s">
        <v>824</v>
      </c>
      <c r="G92" s="483" t="s">
        <v>830</v>
      </c>
      <c r="H92" s="483" t="s">
        <v>634</v>
      </c>
      <c r="I92" s="483" t="s">
        <v>795</v>
      </c>
      <c r="J92" s="482">
        <v>2024</v>
      </c>
      <c r="K92" s="482">
        <v>83435</v>
      </c>
      <c r="L92" s="483" t="s">
        <v>1053</v>
      </c>
      <c r="M92" s="483" t="s">
        <v>1053</v>
      </c>
      <c r="N92" s="482">
        <v>116</v>
      </c>
      <c r="O92" s="483" t="s">
        <v>1056</v>
      </c>
      <c r="P92" s="483" t="s">
        <v>1074</v>
      </c>
      <c r="Q92" s="482">
        <v>2023</v>
      </c>
      <c r="R92" s="484">
        <v>90271.6</v>
      </c>
      <c r="S92" s="430">
        <f t="shared" si="1"/>
        <v>-6836.6000000000058</v>
      </c>
    </row>
    <row r="93" spans="1:19" x14ac:dyDescent="0.3">
      <c r="A93" s="482">
        <v>23</v>
      </c>
      <c r="B93" s="483" t="s">
        <v>1096</v>
      </c>
      <c r="C93" s="482">
        <v>1</v>
      </c>
      <c r="D93" s="483" t="s">
        <v>873</v>
      </c>
      <c r="E93" s="483" t="s">
        <v>825</v>
      </c>
      <c r="F93" s="483" t="s">
        <v>824</v>
      </c>
      <c r="G93" s="483" t="s">
        <v>830</v>
      </c>
      <c r="H93" s="483" t="s">
        <v>634</v>
      </c>
      <c r="I93" s="483" t="s">
        <v>795</v>
      </c>
      <c r="J93" s="482">
        <v>2024</v>
      </c>
      <c r="K93" s="482">
        <v>2038437.5</v>
      </c>
      <c r="L93" s="483" t="s">
        <v>1053</v>
      </c>
      <c r="M93" s="483" t="s">
        <v>1053</v>
      </c>
      <c r="N93" s="482">
        <v>117</v>
      </c>
      <c r="O93" s="483" t="s">
        <v>1075</v>
      </c>
      <c r="P93" s="483" t="s">
        <v>1076</v>
      </c>
      <c r="Q93" s="482">
        <v>2023</v>
      </c>
      <c r="R93" s="484">
        <v>1988388.2</v>
      </c>
      <c r="S93" s="430">
        <f t="shared" si="1"/>
        <v>50049.300000000047</v>
      </c>
    </row>
    <row r="94" spans="1:19" x14ac:dyDescent="0.3">
      <c r="A94" s="482">
        <v>24</v>
      </c>
      <c r="B94" s="483" t="s">
        <v>1097</v>
      </c>
      <c r="C94" s="482">
        <v>1</v>
      </c>
      <c r="D94" s="483" t="s">
        <v>873</v>
      </c>
      <c r="E94" s="483" t="s">
        <v>825</v>
      </c>
      <c r="F94" s="483" t="s">
        <v>824</v>
      </c>
      <c r="G94" s="483" t="s">
        <v>826</v>
      </c>
      <c r="H94" s="483" t="s">
        <v>631</v>
      </c>
      <c r="I94" s="483" t="s">
        <v>795</v>
      </c>
      <c r="J94" s="482">
        <v>2024</v>
      </c>
      <c r="K94" s="482">
        <v>389250</v>
      </c>
      <c r="L94" s="483" t="s">
        <v>1053</v>
      </c>
      <c r="M94" s="483" t="s">
        <v>1053</v>
      </c>
      <c r="N94" s="482">
        <v>114</v>
      </c>
      <c r="O94" s="483" t="s">
        <v>1054</v>
      </c>
      <c r="P94" s="483" t="s">
        <v>1072</v>
      </c>
      <c r="Q94" s="482">
        <v>2023</v>
      </c>
      <c r="R94" s="484">
        <v>426510</v>
      </c>
      <c r="S94" s="430">
        <f t="shared" si="1"/>
        <v>-37260</v>
      </c>
    </row>
    <row r="95" spans="1:19" x14ac:dyDescent="0.3">
      <c r="A95" s="482">
        <v>24</v>
      </c>
      <c r="B95" s="483" t="s">
        <v>1097</v>
      </c>
      <c r="C95" s="482">
        <v>1</v>
      </c>
      <c r="D95" s="483" t="s">
        <v>873</v>
      </c>
      <c r="E95" s="483" t="s">
        <v>825</v>
      </c>
      <c r="F95" s="483" t="s">
        <v>824</v>
      </c>
      <c r="G95" s="483" t="s">
        <v>826</v>
      </c>
      <c r="H95" s="483" t="s">
        <v>631</v>
      </c>
      <c r="I95" s="483" t="s">
        <v>795</v>
      </c>
      <c r="J95" s="482">
        <v>2024</v>
      </c>
      <c r="K95" s="482">
        <v>4905</v>
      </c>
      <c r="L95" s="483" t="s">
        <v>1053</v>
      </c>
      <c r="M95" s="483" t="s">
        <v>1053</v>
      </c>
      <c r="N95" s="482">
        <v>115</v>
      </c>
      <c r="O95" s="483" t="s">
        <v>1055</v>
      </c>
      <c r="P95" s="483" t="s">
        <v>1073</v>
      </c>
      <c r="Q95" s="482">
        <v>2023</v>
      </c>
      <c r="R95" s="484">
        <v>3960</v>
      </c>
      <c r="S95" s="430">
        <f t="shared" si="1"/>
        <v>945</v>
      </c>
    </row>
    <row r="96" spans="1:19" x14ac:dyDescent="0.3">
      <c r="A96" s="482">
        <v>24</v>
      </c>
      <c r="B96" s="483" t="s">
        <v>1097</v>
      </c>
      <c r="C96" s="482">
        <v>1</v>
      </c>
      <c r="D96" s="483" t="s">
        <v>873</v>
      </c>
      <c r="E96" s="483" t="s">
        <v>825</v>
      </c>
      <c r="F96" s="483" t="s">
        <v>824</v>
      </c>
      <c r="G96" s="483" t="s">
        <v>826</v>
      </c>
      <c r="H96" s="483" t="s">
        <v>631</v>
      </c>
      <c r="I96" s="483" t="s">
        <v>795</v>
      </c>
      <c r="J96" s="482">
        <v>2024</v>
      </c>
      <c r="K96" s="482">
        <v>675</v>
      </c>
      <c r="L96" s="483" t="s">
        <v>1053</v>
      </c>
      <c r="M96" s="483" t="s">
        <v>1053</v>
      </c>
      <c r="N96" s="482">
        <v>116</v>
      </c>
      <c r="O96" s="483" t="s">
        <v>1056</v>
      </c>
      <c r="P96" s="483" t="s">
        <v>1074</v>
      </c>
      <c r="Q96" s="482">
        <v>2023</v>
      </c>
      <c r="R96" s="484">
        <v>5310</v>
      </c>
      <c r="S96" s="430">
        <f t="shared" si="1"/>
        <v>-4635</v>
      </c>
    </row>
    <row r="97" spans="1:19" x14ac:dyDescent="0.3">
      <c r="A97" s="482">
        <v>24</v>
      </c>
      <c r="B97" s="483" t="s">
        <v>1097</v>
      </c>
      <c r="C97" s="482">
        <v>1</v>
      </c>
      <c r="D97" s="483" t="s">
        <v>873</v>
      </c>
      <c r="E97" s="483" t="s">
        <v>825</v>
      </c>
      <c r="F97" s="483" t="s">
        <v>824</v>
      </c>
      <c r="G97" s="483" t="s">
        <v>826</v>
      </c>
      <c r="H97" s="483" t="s">
        <v>631</v>
      </c>
      <c r="I97" s="483" t="s">
        <v>795</v>
      </c>
      <c r="J97" s="482">
        <v>2024</v>
      </c>
      <c r="K97" s="482">
        <v>394830</v>
      </c>
      <c r="L97" s="483" t="s">
        <v>1053</v>
      </c>
      <c r="M97" s="483" t="s">
        <v>1053</v>
      </c>
      <c r="N97" s="482">
        <v>117</v>
      </c>
      <c r="O97" s="483" t="s">
        <v>1075</v>
      </c>
      <c r="P97" s="483" t="s">
        <v>1076</v>
      </c>
      <c r="Q97" s="482">
        <v>2023</v>
      </c>
      <c r="R97" s="484">
        <v>435780</v>
      </c>
      <c r="S97" s="430">
        <f t="shared" si="1"/>
        <v>-40950</v>
      </c>
    </row>
    <row r="98" spans="1:19" x14ac:dyDescent="0.3">
      <c r="A98" s="482">
        <v>25</v>
      </c>
      <c r="B98" s="483" t="s">
        <v>1098</v>
      </c>
      <c r="C98" s="482">
        <v>1</v>
      </c>
      <c r="D98" s="483" t="s">
        <v>873</v>
      </c>
      <c r="E98" s="483" t="s">
        <v>825</v>
      </c>
      <c r="F98" s="483" t="s">
        <v>824</v>
      </c>
      <c r="G98" s="483" t="s">
        <v>830</v>
      </c>
      <c r="H98" s="483" t="s">
        <v>634</v>
      </c>
      <c r="I98" s="483" t="s">
        <v>795</v>
      </c>
      <c r="J98" s="482">
        <v>2024</v>
      </c>
      <c r="K98" s="482">
        <v>1856000</v>
      </c>
      <c r="L98" s="483" t="s">
        <v>1053</v>
      </c>
      <c r="M98" s="483" t="s">
        <v>1053</v>
      </c>
      <c r="N98" s="482">
        <v>114</v>
      </c>
      <c r="O98" s="483" t="s">
        <v>1054</v>
      </c>
      <c r="P98" s="483" t="s">
        <v>1072</v>
      </c>
      <c r="Q98" s="482">
        <v>2023</v>
      </c>
      <c r="R98" s="484">
        <v>960400</v>
      </c>
      <c r="S98" s="430">
        <f t="shared" si="1"/>
        <v>895600</v>
      </c>
    </row>
    <row r="99" spans="1:19" x14ac:dyDescent="0.3">
      <c r="A99" s="482">
        <v>25</v>
      </c>
      <c r="B99" s="483" t="s">
        <v>1098</v>
      </c>
      <c r="C99" s="482">
        <v>1</v>
      </c>
      <c r="D99" s="483" t="s">
        <v>873</v>
      </c>
      <c r="E99" s="483" t="s">
        <v>825</v>
      </c>
      <c r="F99" s="483" t="s">
        <v>824</v>
      </c>
      <c r="G99" s="483" t="s">
        <v>830</v>
      </c>
      <c r="H99" s="483" t="s">
        <v>634</v>
      </c>
      <c r="I99" s="483" t="s">
        <v>795</v>
      </c>
      <c r="J99" s="482">
        <v>2024</v>
      </c>
      <c r="K99" s="482">
        <v>0</v>
      </c>
      <c r="L99" s="483" t="s">
        <v>1053</v>
      </c>
      <c r="M99" s="483" t="s">
        <v>1053</v>
      </c>
      <c r="N99" s="482">
        <v>115</v>
      </c>
      <c r="O99" s="483" t="s">
        <v>1055</v>
      </c>
      <c r="P99" s="483" t="s">
        <v>1073</v>
      </c>
      <c r="Q99" s="482">
        <v>2023</v>
      </c>
      <c r="R99" s="484">
        <v>0</v>
      </c>
      <c r="S99" s="430">
        <f t="shared" si="1"/>
        <v>0</v>
      </c>
    </row>
    <row r="100" spans="1:19" x14ac:dyDescent="0.3">
      <c r="A100" s="482">
        <v>25</v>
      </c>
      <c r="B100" s="483" t="s">
        <v>1098</v>
      </c>
      <c r="C100" s="482">
        <v>1</v>
      </c>
      <c r="D100" s="483" t="s">
        <v>873</v>
      </c>
      <c r="E100" s="483" t="s">
        <v>825</v>
      </c>
      <c r="F100" s="483" t="s">
        <v>824</v>
      </c>
      <c r="G100" s="483" t="s">
        <v>830</v>
      </c>
      <c r="H100" s="483" t="s">
        <v>634</v>
      </c>
      <c r="I100" s="483" t="s">
        <v>795</v>
      </c>
      <c r="J100" s="482">
        <v>2024</v>
      </c>
      <c r="K100" s="482">
        <v>0</v>
      </c>
      <c r="L100" s="483" t="s">
        <v>1053</v>
      </c>
      <c r="M100" s="483" t="s">
        <v>1053</v>
      </c>
      <c r="N100" s="482">
        <v>116</v>
      </c>
      <c r="O100" s="483" t="s">
        <v>1056</v>
      </c>
      <c r="P100" s="483" t="s">
        <v>1074</v>
      </c>
      <c r="Q100" s="482">
        <v>2023</v>
      </c>
      <c r="R100" s="484">
        <v>0</v>
      </c>
      <c r="S100" s="430">
        <f t="shared" si="1"/>
        <v>0</v>
      </c>
    </row>
    <row r="101" spans="1:19" x14ac:dyDescent="0.3">
      <c r="A101" s="482">
        <v>25</v>
      </c>
      <c r="B101" s="483" t="s">
        <v>1098</v>
      </c>
      <c r="C101" s="482">
        <v>1</v>
      </c>
      <c r="D101" s="483" t="s">
        <v>873</v>
      </c>
      <c r="E101" s="483" t="s">
        <v>825</v>
      </c>
      <c r="F101" s="483" t="s">
        <v>824</v>
      </c>
      <c r="G101" s="483" t="s">
        <v>830</v>
      </c>
      <c r="H101" s="483" t="s">
        <v>634</v>
      </c>
      <c r="I101" s="483" t="s">
        <v>795</v>
      </c>
      <c r="J101" s="482">
        <v>2024</v>
      </c>
      <c r="K101" s="482">
        <v>1856000</v>
      </c>
      <c r="L101" s="483" t="s">
        <v>1053</v>
      </c>
      <c r="M101" s="483" t="s">
        <v>1053</v>
      </c>
      <c r="N101" s="482">
        <v>117</v>
      </c>
      <c r="O101" s="483" t="s">
        <v>1075</v>
      </c>
      <c r="P101" s="483" t="s">
        <v>1076</v>
      </c>
      <c r="Q101" s="482">
        <v>2023</v>
      </c>
      <c r="R101" s="484">
        <v>960400</v>
      </c>
      <c r="S101" s="430">
        <f t="shared" si="1"/>
        <v>895600</v>
      </c>
    </row>
    <row r="102" spans="1:19" x14ac:dyDescent="0.3">
      <c r="A102" s="482">
        <v>26</v>
      </c>
      <c r="B102" s="483" t="s">
        <v>1099</v>
      </c>
      <c r="C102" s="482">
        <v>1</v>
      </c>
      <c r="D102" s="483" t="s">
        <v>873</v>
      </c>
      <c r="E102" s="483" t="s">
        <v>806</v>
      </c>
      <c r="F102" s="483" t="s">
        <v>805</v>
      </c>
      <c r="G102" s="483" t="s">
        <v>809</v>
      </c>
      <c r="H102" s="483" t="s">
        <v>28</v>
      </c>
      <c r="I102" s="483" t="s">
        <v>795</v>
      </c>
      <c r="J102" s="482">
        <v>2024</v>
      </c>
      <c r="K102" s="482">
        <v>15358508.573999999</v>
      </c>
      <c r="L102" s="483" t="s">
        <v>1053</v>
      </c>
      <c r="M102" s="483" t="s">
        <v>1053</v>
      </c>
      <c r="N102" s="482">
        <v>114</v>
      </c>
      <c r="O102" s="483" t="s">
        <v>1054</v>
      </c>
      <c r="P102" s="483" t="s">
        <v>1072</v>
      </c>
      <c r="Q102" s="482">
        <v>2023</v>
      </c>
      <c r="R102" s="484">
        <v>13231507.4944</v>
      </c>
      <c r="S102" s="430">
        <f t="shared" si="1"/>
        <v>2127001.0795999989</v>
      </c>
    </row>
    <row r="103" spans="1:19" x14ac:dyDescent="0.3">
      <c r="A103" s="482">
        <v>26</v>
      </c>
      <c r="B103" s="483" t="s">
        <v>1099</v>
      </c>
      <c r="C103" s="482">
        <v>1</v>
      </c>
      <c r="D103" s="483" t="s">
        <v>873</v>
      </c>
      <c r="E103" s="483" t="s">
        <v>806</v>
      </c>
      <c r="F103" s="483" t="s">
        <v>805</v>
      </c>
      <c r="G103" s="483" t="s">
        <v>809</v>
      </c>
      <c r="H103" s="483" t="s">
        <v>28</v>
      </c>
      <c r="I103" s="483" t="s">
        <v>795</v>
      </c>
      <c r="J103" s="482">
        <v>2024</v>
      </c>
      <c r="K103" s="482">
        <v>564158.022</v>
      </c>
      <c r="L103" s="483" t="s">
        <v>1053</v>
      </c>
      <c r="M103" s="483" t="s">
        <v>1053</v>
      </c>
      <c r="N103" s="482">
        <v>115</v>
      </c>
      <c r="O103" s="483" t="s">
        <v>1055</v>
      </c>
      <c r="P103" s="483" t="s">
        <v>1073</v>
      </c>
      <c r="Q103" s="482">
        <v>2023</v>
      </c>
      <c r="R103" s="484">
        <v>537426.61439999996</v>
      </c>
      <c r="S103" s="430">
        <f t="shared" si="1"/>
        <v>26731.407600000035</v>
      </c>
    </row>
    <row r="104" spans="1:19" x14ac:dyDescent="0.3">
      <c r="A104" s="482">
        <v>26</v>
      </c>
      <c r="B104" s="483" t="s">
        <v>1099</v>
      </c>
      <c r="C104" s="482">
        <v>1</v>
      </c>
      <c r="D104" s="483" t="s">
        <v>873</v>
      </c>
      <c r="E104" s="483" t="s">
        <v>806</v>
      </c>
      <c r="F104" s="483" t="s">
        <v>805</v>
      </c>
      <c r="G104" s="483" t="s">
        <v>809</v>
      </c>
      <c r="H104" s="483" t="s">
        <v>28</v>
      </c>
      <c r="I104" s="483" t="s">
        <v>795</v>
      </c>
      <c r="J104" s="482">
        <v>2024</v>
      </c>
      <c r="K104" s="482">
        <v>213477.45600000001</v>
      </c>
      <c r="L104" s="483" t="s">
        <v>1053</v>
      </c>
      <c r="M104" s="483" t="s">
        <v>1053</v>
      </c>
      <c r="N104" s="482">
        <v>116</v>
      </c>
      <c r="O104" s="483" t="s">
        <v>1056</v>
      </c>
      <c r="P104" s="483" t="s">
        <v>1074</v>
      </c>
      <c r="Q104" s="482">
        <v>2023</v>
      </c>
      <c r="R104" s="484">
        <v>164515.56159999999</v>
      </c>
      <c r="S104" s="430">
        <f t="shared" si="1"/>
        <v>48961.894400000019</v>
      </c>
    </row>
    <row r="105" spans="1:19" x14ac:dyDescent="0.3">
      <c r="A105" s="482">
        <v>26</v>
      </c>
      <c r="B105" s="483" t="s">
        <v>1099</v>
      </c>
      <c r="C105" s="482">
        <v>1</v>
      </c>
      <c r="D105" s="483" t="s">
        <v>873</v>
      </c>
      <c r="E105" s="483" t="s">
        <v>806</v>
      </c>
      <c r="F105" s="483" t="s">
        <v>805</v>
      </c>
      <c r="G105" s="483" t="s">
        <v>809</v>
      </c>
      <c r="H105" s="483" t="s">
        <v>28</v>
      </c>
      <c r="I105" s="483" t="s">
        <v>795</v>
      </c>
      <c r="J105" s="482">
        <v>2024</v>
      </c>
      <c r="K105" s="482">
        <v>16136144.051999999</v>
      </c>
      <c r="L105" s="483" t="s">
        <v>1053</v>
      </c>
      <c r="M105" s="483" t="s">
        <v>1053</v>
      </c>
      <c r="N105" s="482">
        <v>117</v>
      </c>
      <c r="O105" s="483" t="s">
        <v>1075</v>
      </c>
      <c r="P105" s="483" t="s">
        <v>1076</v>
      </c>
      <c r="Q105" s="482">
        <v>2023</v>
      </c>
      <c r="R105" s="484">
        <v>13933449.670399999</v>
      </c>
      <c r="S105" s="430">
        <f t="shared" si="1"/>
        <v>2202694.3816</v>
      </c>
    </row>
    <row r="106" spans="1:19" x14ac:dyDescent="0.3">
      <c r="A106" s="482">
        <v>27</v>
      </c>
      <c r="B106" s="483" t="s">
        <v>16</v>
      </c>
      <c r="C106" s="482">
        <v>1</v>
      </c>
      <c r="D106" s="483" t="s">
        <v>873</v>
      </c>
      <c r="E106" s="483" t="s">
        <v>806</v>
      </c>
      <c r="F106" s="483" t="s">
        <v>805</v>
      </c>
      <c r="G106" s="483" t="s">
        <v>808</v>
      </c>
      <c r="H106" s="483" t="s">
        <v>625</v>
      </c>
      <c r="I106" s="483" t="s">
        <v>795</v>
      </c>
      <c r="J106" s="482">
        <v>2024</v>
      </c>
      <c r="K106" s="482">
        <v>14989174.199999999</v>
      </c>
      <c r="L106" s="483" t="s">
        <v>1053</v>
      </c>
      <c r="M106" s="483" t="s">
        <v>1053</v>
      </c>
      <c r="N106" s="482">
        <v>114</v>
      </c>
      <c r="O106" s="483" t="s">
        <v>1054</v>
      </c>
      <c r="P106" s="483" t="s">
        <v>1072</v>
      </c>
      <c r="Q106" s="482">
        <v>2023</v>
      </c>
      <c r="R106" s="484">
        <v>20298327</v>
      </c>
      <c r="S106" s="430">
        <f t="shared" si="1"/>
        <v>-5309152.8000000007</v>
      </c>
    </row>
    <row r="107" spans="1:19" x14ac:dyDescent="0.3">
      <c r="A107" s="482">
        <v>27</v>
      </c>
      <c r="B107" s="483" t="s">
        <v>16</v>
      </c>
      <c r="C107" s="482">
        <v>1</v>
      </c>
      <c r="D107" s="483" t="s">
        <v>873</v>
      </c>
      <c r="E107" s="483" t="s">
        <v>806</v>
      </c>
      <c r="F107" s="483" t="s">
        <v>805</v>
      </c>
      <c r="G107" s="483" t="s">
        <v>808</v>
      </c>
      <c r="H107" s="483" t="s">
        <v>625</v>
      </c>
      <c r="I107" s="483" t="s">
        <v>795</v>
      </c>
      <c r="J107" s="482">
        <v>2024</v>
      </c>
      <c r="K107" s="482">
        <v>374081.4</v>
      </c>
      <c r="L107" s="483" t="s">
        <v>1053</v>
      </c>
      <c r="M107" s="483" t="s">
        <v>1053</v>
      </c>
      <c r="N107" s="482">
        <v>115</v>
      </c>
      <c r="O107" s="483" t="s">
        <v>1055</v>
      </c>
      <c r="P107" s="483" t="s">
        <v>1073</v>
      </c>
      <c r="Q107" s="482">
        <v>2023</v>
      </c>
      <c r="R107" s="484">
        <v>448035</v>
      </c>
      <c r="S107" s="430">
        <f t="shared" si="1"/>
        <v>-73953.599999999977</v>
      </c>
    </row>
    <row r="108" spans="1:19" x14ac:dyDescent="0.3">
      <c r="A108" s="482">
        <v>27</v>
      </c>
      <c r="B108" s="483" t="s">
        <v>16</v>
      </c>
      <c r="C108" s="482">
        <v>1</v>
      </c>
      <c r="D108" s="483" t="s">
        <v>873</v>
      </c>
      <c r="E108" s="483" t="s">
        <v>806</v>
      </c>
      <c r="F108" s="483" t="s">
        <v>805</v>
      </c>
      <c r="G108" s="483" t="s">
        <v>808</v>
      </c>
      <c r="H108" s="483" t="s">
        <v>625</v>
      </c>
      <c r="I108" s="483" t="s">
        <v>795</v>
      </c>
      <c r="J108" s="482">
        <v>2024</v>
      </c>
      <c r="K108" s="482">
        <v>263247.59999999998</v>
      </c>
      <c r="L108" s="483" t="s">
        <v>1053</v>
      </c>
      <c r="M108" s="483" t="s">
        <v>1053</v>
      </c>
      <c r="N108" s="482">
        <v>116</v>
      </c>
      <c r="O108" s="483" t="s">
        <v>1056</v>
      </c>
      <c r="P108" s="483" t="s">
        <v>1074</v>
      </c>
      <c r="Q108" s="482">
        <v>2023</v>
      </c>
      <c r="R108" s="484">
        <v>121527</v>
      </c>
      <c r="S108" s="430">
        <f t="shared" si="1"/>
        <v>141720.59999999998</v>
      </c>
    </row>
    <row r="109" spans="1:19" x14ac:dyDescent="0.3">
      <c r="A109" s="482">
        <v>27</v>
      </c>
      <c r="B109" s="483" t="s">
        <v>16</v>
      </c>
      <c r="C109" s="482">
        <v>1</v>
      </c>
      <c r="D109" s="483" t="s">
        <v>873</v>
      </c>
      <c r="E109" s="483" t="s">
        <v>806</v>
      </c>
      <c r="F109" s="483" t="s">
        <v>805</v>
      </c>
      <c r="G109" s="483" t="s">
        <v>808</v>
      </c>
      <c r="H109" s="483" t="s">
        <v>625</v>
      </c>
      <c r="I109" s="483" t="s">
        <v>795</v>
      </c>
      <c r="J109" s="482">
        <v>2024</v>
      </c>
      <c r="K109" s="482">
        <v>15626503.199999999</v>
      </c>
      <c r="L109" s="483" t="s">
        <v>1053</v>
      </c>
      <c r="M109" s="483" t="s">
        <v>1053</v>
      </c>
      <c r="N109" s="482">
        <v>117</v>
      </c>
      <c r="O109" s="483" t="s">
        <v>1075</v>
      </c>
      <c r="P109" s="483" t="s">
        <v>1076</v>
      </c>
      <c r="Q109" s="482">
        <v>2023</v>
      </c>
      <c r="R109" s="484">
        <v>20867889</v>
      </c>
      <c r="S109" s="430">
        <f t="shared" si="1"/>
        <v>-5241385.8000000007</v>
      </c>
    </row>
    <row r="110" spans="1:19" x14ac:dyDescent="0.3">
      <c r="A110" s="482">
        <v>28</v>
      </c>
      <c r="B110" s="483" t="s">
        <v>1100</v>
      </c>
      <c r="C110" s="482">
        <v>1</v>
      </c>
      <c r="D110" s="483" t="s">
        <v>873</v>
      </c>
      <c r="E110" s="483" t="s">
        <v>806</v>
      </c>
      <c r="F110" s="483" t="s">
        <v>805</v>
      </c>
      <c r="G110" s="483" t="s">
        <v>809</v>
      </c>
      <c r="H110" s="483" t="s">
        <v>28</v>
      </c>
      <c r="I110" s="483" t="s">
        <v>795</v>
      </c>
      <c r="J110" s="482">
        <v>2024</v>
      </c>
      <c r="K110" s="482">
        <v>0</v>
      </c>
      <c r="L110" s="483" t="s">
        <v>1053</v>
      </c>
      <c r="M110" s="483" t="s">
        <v>1053</v>
      </c>
      <c r="N110" s="482">
        <v>114</v>
      </c>
      <c r="O110" s="483" t="s">
        <v>1054</v>
      </c>
      <c r="P110" s="483" t="s">
        <v>1072</v>
      </c>
      <c r="Q110" s="482">
        <v>2023</v>
      </c>
      <c r="R110" s="484">
        <v>0</v>
      </c>
      <c r="S110" s="430">
        <f t="shared" si="1"/>
        <v>0</v>
      </c>
    </row>
    <row r="111" spans="1:19" x14ac:dyDescent="0.3">
      <c r="A111" s="482">
        <v>28</v>
      </c>
      <c r="B111" s="483" t="s">
        <v>1100</v>
      </c>
      <c r="C111" s="482">
        <v>1</v>
      </c>
      <c r="D111" s="483" t="s">
        <v>873</v>
      </c>
      <c r="E111" s="483" t="s">
        <v>806</v>
      </c>
      <c r="F111" s="483" t="s">
        <v>805</v>
      </c>
      <c r="G111" s="483" t="s">
        <v>809</v>
      </c>
      <c r="H111" s="483" t="s">
        <v>28</v>
      </c>
      <c r="I111" s="483" t="s">
        <v>795</v>
      </c>
      <c r="J111" s="482">
        <v>2024</v>
      </c>
      <c r="K111" s="482">
        <v>0</v>
      </c>
      <c r="L111" s="483" t="s">
        <v>1053</v>
      </c>
      <c r="M111" s="483" t="s">
        <v>1053</v>
      </c>
      <c r="N111" s="482">
        <v>115</v>
      </c>
      <c r="O111" s="483" t="s">
        <v>1055</v>
      </c>
      <c r="P111" s="483" t="s">
        <v>1073</v>
      </c>
      <c r="Q111" s="482">
        <v>2023</v>
      </c>
      <c r="R111" s="484">
        <v>0</v>
      </c>
      <c r="S111" s="430">
        <f t="shared" si="1"/>
        <v>0</v>
      </c>
    </row>
    <row r="112" spans="1:19" x14ac:dyDescent="0.3">
      <c r="A112" s="482">
        <v>28</v>
      </c>
      <c r="B112" s="483" t="s">
        <v>1100</v>
      </c>
      <c r="C112" s="482">
        <v>1</v>
      </c>
      <c r="D112" s="483" t="s">
        <v>873</v>
      </c>
      <c r="E112" s="483" t="s">
        <v>806</v>
      </c>
      <c r="F112" s="483" t="s">
        <v>805</v>
      </c>
      <c r="G112" s="483" t="s">
        <v>809</v>
      </c>
      <c r="H112" s="483" t="s">
        <v>28</v>
      </c>
      <c r="I112" s="483" t="s">
        <v>795</v>
      </c>
      <c r="J112" s="482">
        <v>2024</v>
      </c>
      <c r="K112" s="482">
        <v>0</v>
      </c>
      <c r="L112" s="483" t="s">
        <v>1053</v>
      </c>
      <c r="M112" s="483" t="s">
        <v>1053</v>
      </c>
      <c r="N112" s="482">
        <v>116</v>
      </c>
      <c r="O112" s="483" t="s">
        <v>1056</v>
      </c>
      <c r="P112" s="483" t="s">
        <v>1074</v>
      </c>
      <c r="Q112" s="482">
        <v>2023</v>
      </c>
      <c r="R112" s="484">
        <v>0</v>
      </c>
      <c r="S112" s="430">
        <f t="shared" si="1"/>
        <v>0</v>
      </c>
    </row>
    <row r="113" spans="1:19" x14ac:dyDescent="0.3">
      <c r="A113" s="482">
        <v>28</v>
      </c>
      <c r="B113" s="483" t="s">
        <v>1100</v>
      </c>
      <c r="C113" s="482">
        <v>1</v>
      </c>
      <c r="D113" s="483" t="s">
        <v>873</v>
      </c>
      <c r="E113" s="483" t="s">
        <v>806</v>
      </c>
      <c r="F113" s="483" t="s">
        <v>805</v>
      </c>
      <c r="G113" s="483" t="s">
        <v>809</v>
      </c>
      <c r="H113" s="483" t="s">
        <v>28</v>
      </c>
      <c r="I113" s="483" t="s">
        <v>795</v>
      </c>
      <c r="J113" s="482">
        <v>2024</v>
      </c>
      <c r="K113" s="482">
        <v>0</v>
      </c>
      <c r="L113" s="483" t="s">
        <v>1053</v>
      </c>
      <c r="M113" s="483" t="s">
        <v>1053</v>
      </c>
      <c r="N113" s="482">
        <v>117</v>
      </c>
      <c r="O113" s="483" t="s">
        <v>1075</v>
      </c>
      <c r="P113" s="483" t="s">
        <v>1076</v>
      </c>
      <c r="Q113" s="482">
        <v>2023</v>
      </c>
      <c r="R113" s="484">
        <v>0</v>
      </c>
      <c r="S113" s="430">
        <f t="shared" si="1"/>
        <v>0</v>
      </c>
    </row>
    <row r="114" spans="1:19" x14ac:dyDescent="0.3">
      <c r="A114" s="482">
        <v>29</v>
      </c>
      <c r="B114" s="483" t="s">
        <v>1101</v>
      </c>
      <c r="C114" s="482">
        <v>1</v>
      </c>
      <c r="D114" s="483" t="s">
        <v>873</v>
      </c>
      <c r="E114" s="483" t="s">
        <v>825</v>
      </c>
      <c r="F114" s="483" t="s">
        <v>824</v>
      </c>
      <c r="G114" s="483" t="s">
        <v>832</v>
      </c>
      <c r="H114" s="483" t="s">
        <v>833</v>
      </c>
      <c r="I114" s="483" t="s">
        <v>795</v>
      </c>
      <c r="J114" s="482">
        <v>2024</v>
      </c>
      <c r="K114" s="482">
        <v>288210</v>
      </c>
      <c r="L114" s="483" t="s">
        <v>1053</v>
      </c>
      <c r="M114" s="483" t="s">
        <v>1053</v>
      </c>
      <c r="N114" s="482">
        <v>114</v>
      </c>
      <c r="O114" s="483" t="s">
        <v>1054</v>
      </c>
      <c r="P114" s="483" t="s">
        <v>1072</v>
      </c>
      <c r="Q114" s="482">
        <v>2023</v>
      </c>
      <c r="R114" s="484">
        <v>299940</v>
      </c>
      <c r="S114" s="430">
        <f t="shared" si="1"/>
        <v>-11730</v>
      </c>
    </row>
    <row r="115" spans="1:19" x14ac:dyDescent="0.3">
      <c r="A115" s="482">
        <v>29</v>
      </c>
      <c r="B115" s="483" t="s">
        <v>1101</v>
      </c>
      <c r="C115" s="482">
        <v>1</v>
      </c>
      <c r="D115" s="483" t="s">
        <v>873</v>
      </c>
      <c r="E115" s="483" t="s">
        <v>825</v>
      </c>
      <c r="F115" s="483" t="s">
        <v>824</v>
      </c>
      <c r="G115" s="483" t="s">
        <v>832</v>
      </c>
      <c r="H115" s="483" t="s">
        <v>833</v>
      </c>
      <c r="I115" s="483" t="s">
        <v>795</v>
      </c>
      <c r="J115" s="482">
        <v>2024</v>
      </c>
      <c r="K115" s="482">
        <v>0</v>
      </c>
      <c r="L115" s="483" t="s">
        <v>1053</v>
      </c>
      <c r="M115" s="483" t="s">
        <v>1053</v>
      </c>
      <c r="N115" s="482">
        <v>115</v>
      </c>
      <c r="O115" s="483" t="s">
        <v>1055</v>
      </c>
      <c r="P115" s="483" t="s">
        <v>1073</v>
      </c>
      <c r="Q115" s="482">
        <v>2023</v>
      </c>
      <c r="R115" s="484">
        <v>0</v>
      </c>
      <c r="S115" s="430">
        <f t="shared" si="1"/>
        <v>0</v>
      </c>
    </row>
    <row r="116" spans="1:19" x14ac:dyDescent="0.3">
      <c r="A116" s="482">
        <v>29</v>
      </c>
      <c r="B116" s="483" t="s">
        <v>1101</v>
      </c>
      <c r="C116" s="482">
        <v>1</v>
      </c>
      <c r="D116" s="483" t="s">
        <v>873</v>
      </c>
      <c r="E116" s="483" t="s">
        <v>825</v>
      </c>
      <c r="F116" s="483" t="s">
        <v>824</v>
      </c>
      <c r="G116" s="483" t="s">
        <v>832</v>
      </c>
      <c r="H116" s="483" t="s">
        <v>833</v>
      </c>
      <c r="I116" s="483" t="s">
        <v>795</v>
      </c>
      <c r="J116" s="482">
        <v>2024</v>
      </c>
      <c r="K116" s="482">
        <v>0</v>
      </c>
      <c r="L116" s="483" t="s">
        <v>1053</v>
      </c>
      <c r="M116" s="483" t="s">
        <v>1053</v>
      </c>
      <c r="N116" s="482">
        <v>116</v>
      </c>
      <c r="O116" s="483" t="s">
        <v>1056</v>
      </c>
      <c r="P116" s="483" t="s">
        <v>1074</v>
      </c>
      <c r="Q116" s="482">
        <v>2023</v>
      </c>
      <c r="R116" s="484">
        <v>0</v>
      </c>
      <c r="S116" s="430">
        <f t="shared" si="1"/>
        <v>0</v>
      </c>
    </row>
    <row r="117" spans="1:19" x14ac:dyDescent="0.3">
      <c r="A117" s="482">
        <v>29</v>
      </c>
      <c r="B117" s="483" t="s">
        <v>1101</v>
      </c>
      <c r="C117" s="482">
        <v>1</v>
      </c>
      <c r="D117" s="483" t="s">
        <v>873</v>
      </c>
      <c r="E117" s="483" t="s">
        <v>825</v>
      </c>
      <c r="F117" s="483" t="s">
        <v>824</v>
      </c>
      <c r="G117" s="483" t="s">
        <v>832</v>
      </c>
      <c r="H117" s="483" t="s">
        <v>833</v>
      </c>
      <c r="I117" s="483" t="s">
        <v>795</v>
      </c>
      <c r="J117" s="482">
        <v>2024</v>
      </c>
      <c r="K117" s="482">
        <v>288210</v>
      </c>
      <c r="L117" s="483" t="s">
        <v>1053</v>
      </c>
      <c r="M117" s="483" t="s">
        <v>1053</v>
      </c>
      <c r="N117" s="482">
        <v>117</v>
      </c>
      <c r="O117" s="483" t="s">
        <v>1075</v>
      </c>
      <c r="P117" s="483" t="s">
        <v>1076</v>
      </c>
      <c r="Q117" s="482">
        <v>2023</v>
      </c>
      <c r="R117" s="484">
        <v>299940</v>
      </c>
      <c r="S117" s="430">
        <f t="shared" si="1"/>
        <v>-11730</v>
      </c>
    </row>
    <row r="118" spans="1:19" x14ac:dyDescent="0.3">
      <c r="A118" s="482">
        <v>30</v>
      </c>
      <c r="B118" s="483" t="s">
        <v>1102</v>
      </c>
      <c r="C118" s="482">
        <v>1</v>
      </c>
      <c r="D118" s="483" t="s">
        <v>873</v>
      </c>
      <c r="E118" s="483" t="s">
        <v>638</v>
      </c>
      <c r="F118" s="483" t="s">
        <v>836</v>
      </c>
      <c r="G118" s="483" t="s">
        <v>838</v>
      </c>
      <c r="H118" s="483" t="s">
        <v>638</v>
      </c>
      <c r="I118" s="483" t="s">
        <v>795</v>
      </c>
      <c r="J118" s="482">
        <v>2024</v>
      </c>
      <c r="K118" s="482">
        <v>14871320</v>
      </c>
      <c r="L118" s="483" t="s">
        <v>1053</v>
      </c>
      <c r="M118" s="483" t="s">
        <v>1053</v>
      </c>
      <c r="N118" s="482">
        <v>114</v>
      </c>
      <c r="O118" s="483" t="s">
        <v>1054</v>
      </c>
      <c r="P118" s="483" t="s">
        <v>1072</v>
      </c>
      <c r="Q118" s="482">
        <v>2023</v>
      </c>
      <c r="R118" s="484">
        <v>11509773</v>
      </c>
      <c r="S118" s="430">
        <f t="shared" si="1"/>
        <v>3361547</v>
      </c>
    </row>
    <row r="119" spans="1:19" x14ac:dyDescent="0.3">
      <c r="A119" s="482">
        <v>30</v>
      </c>
      <c r="B119" s="483" t="s">
        <v>1102</v>
      </c>
      <c r="C119" s="482">
        <v>1</v>
      </c>
      <c r="D119" s="483" t="s">
        <v>873</v>
      </c>
      <c r="E119" s="483" t="s">
        <v>638</v>
      </c>
      <c r="F119" s="483" t="s">
        <v>836</v>
      </c>
      <c r="G119" s="483" t="s">
        <v>838</v>
      </c>
      <c r="H119" s="483" t="s">
        <v>638</v>
      </c>
      <c r="I119" s="483" t="s">
        <v>795</v>
      </c>
      <c r="J119" s="482">
        <v>2024</v>
      </c>
      <c r="K119" s="482">
        <v>103619.52</v>
      </c>
      <c r="L119" s="483" t="s">
        <v>1053</v>
      </c>
      <c r="M119" s="483" t="s">
        <v>1053</v>
      </c>
      <c r="N119" s="482">
        <v>115</v>
      </c>
      <c r="O119" s="483" t="s">
        <v>1055</v>
      </c>
      <c r="P119" s="483" t="s">
        <v>1073</v>
      </c>
      <c r="Q119" s="482">
        <v>2023</v>
      </c>
      <c r="R119" s="484">
        <v>783525</v>
      </c>
      <c r="S119" s="430">
        <f t="shared" si="1"/>
        <v>-679905.48</v>
      </c>
    </row>
    <row r="120" spans="1:19" x14ac:dyDescent="0.3">
      <c r="A120" s="482">
        <v>30</v>
      </c>
      <c r="B120" s="483" t="s">
        <v>1102</v>
      </c>
      <c r="C120" s="482">
        <v>1</v>
      </c>
      <c r="D120" s="483" t="s">
        <v>873</v>
      </c>
      <c r="E120" s="483" t="s">
        <v>638</v>
      </c>
      <c r="F120" s="483" t="s">
        <v>836</v>
      </c>
      <c r="G120" s="483" t="s">
        <v>838</v>
      </c>
      <c r="H120" s="483" t="s">
        <v>638</v>
      </c>
      <c r="I120" s="483" t="s">
        <v>795</v>
      </c>
      <c r="J120" s="482">
        <v>2024</v>
      </c>
      <c r="K120" s="482">
        <v>7825.6</v>
      </c>
      <c r="L120" s="483" t="s">
        <v>1053</v>
      </c>
      <c r="M120" s="483" t="s">
        <v>1053</v>
      </c>
      <c r="N120" s="482">
        <v>116</v>
      </c>
      <c r="O120" s="483" t="s">
        <v>1056</v>
      </c>
      <c r="P120" s="483" t="s">
        <v>1074</v>
      </c>
      <c r="Q120" s="482">
        <v>2023</v>
      </c>
      <c r="R120" s="484">
        <v>4464</v>
      </c>
      <c r="S120" s="430">
        <f t="shared" si="1"/>
        <v>3361.6000000000004</v>
      </c>
    </row>
    <row r="121" spans="1:19" x14ac:dyDescent="0.3">
      <c r="A121" s="482">
        <v>30</v>
      </c>
      <c r="B121" s="483" t="s">
        <v>1102</v>
      </c>
      <c r="C121" s="482">
        <v>1</v>
      </c>
      <c r="D121" s="483" t="s">
        <v>873</v>
      </c>
      <c r="E121" s="483" t="s">
        <v>638</v>
      </c>
      <c r="F121" s="483" t="s">
        <v>836</v>
      </c>
      <c r="G121" s="483" t="s">
        <v>838</v>
      </c>
      <c r="H121" s="483" t="s">
        <v>638</v>
      </c>
      <c r="I121" s="483" t="s">
        <v>795</v>
      </c>
      <c r="J121" s="482">
        <v>2024</v>
      </c>
      <c r="K121" s="482">
        <v>14982765.119999999</v>
      </c>
      <c r="L121" s="483" t="s">
        <v>1053</v>
      </c>
      <c r="M121" s="483" t="s">
        <v>1053</v>
      </c>
      <c r="N121" s="482">
        <v>117</v>
      </c>
      <c r="O121" s="483" t="s">
        <v>1075</v>
      </c>
      <c r="P121" s="483" t="s">
        <v>1076</v>
      </c>
      <c r="Q121" s="482">
        <v>2023</v>
      </c>
      <c r="R121" s="484">
        <v>12297762</v>
      </c>
      <c r="S121" s="430">
        <f t="shared" si="1"/>
        <v>2685003.1199999992</v>
      </c>
    </row>
    <row r="122" spans="1:19" x14ac:dyDescent="0.3">
      <c r="A122" s="482">
        <v>31</v>
      </c>
      <c r="B122" s="483" t="s">
        <v>1103</v>
      </c>
      <c r="C122" s="482">
        <v>1</v>
      </c>
      <c r="D122" s="483" t="s">
        <v>873</v>
      </c>
      <c r="E122" s="483" t="s">
        <v>638</v>
      </c>
      <c r="F122" s="483" t="s">
        <v>836</v>
      </c>
      <c r="G122" s="483" t="s">
        <v>838</v>
      </c>
      <c r="H122" s="483" t="s">
        <v>638</v>
      </c>
      <c r="I122" s="483" t="s">
        <v>795</v>
      </c>
      <c r="J122" s="482">
        <v>2024</v>
      </c>
      <c r="K122" s="482">
        <v>4155552.8</v>
      </c>
      <c r="L122" s="483" t="s">
        <v>1053</v>
      </c>
      <c r="M122" s="483" t="s">
        <v>1053</v>
      </c>
      <c r="N122" s="482">
        <v>114</v>
      </c>
      <c r="O122" s="483" t="s">
        <v>1054</v>
      </c>
      <c r="P122" s="483" t="s">
        <v>1072</v>
      </c>
      <c r="Q122" s="482">
        <v>2023</v>
      </c>
      <c r="R122" s="484">
        <v>5944123.0999999996</v>
      </c>
      <c r="S122" s="430">
        <f t="shared" si="1"/>
        <v>-1788570.2999999998</v>
      </c>
    </row>
    <row r="123" spans="1:19" x14ac:dyDescent="0.3">
      <c r="A123" s="482">
        <v>31</v>
      </c>
      <c r="B123" s="483" t="s">
        <v>1103</v>
      </c>
      <c r="C123" s="482">
        <v>1</v>
      </c>
      <c r="D123" s="483" t="s">
        <v>873</v>
      </c>
      <c r="E123" s="483" t="s">
        <v>638</v>
      </c>
      <c r="F123" s="483" t="s">
        <v>836</v>
      </c>
      <c r="G123" s="483" t="s">
        <v>838</v>
      </c>
      <c r="H123" s="483" t="s">
        <v>638</v>
      </c>
      <c r="I123" s="483" t="s">
        <v>795</v>
      </c>
      <c r="J123" s="482">
        <v>2024</v>
      </c>
      <c r="K123" s="482">
        <v>0</v>
      </c>
      <c r="L123" s="483" t="s">
        <v>1053</v>
      </c>
      <c r="M123" s="483" t="s">
        <v>1053</v>
      </c>
      <c r="N123" s="482">
        <v>115</v>
      </c>
      <c r="O123" s="483" t="s">
        <v>1055</v>
      </c>
      <c r="P123" s="483" t="s">
        <v>1073</v>
      </c>
      <c r="Q123" s="482">
        <v>2023</v>
      </c>
      <c r="R123" s="484">
        <v>0</v>
      </c>
      <c r="S123" s="430">
        <f t="shared" si="1"/>
        <v>0</v>
      </c>
    </row>
    <row r="124" spans="1:19" x14ac:dyDescent="0.3">
      <c r="A124" s="482">
        <v>31</v>
      </c>
      <c r="B124" s="483" t="s">
        <v>1103</v>
      </c>
      <c r="C124" s="482">
        <v>1</v>
      </c>
      <c r="D124" s="483" t="s">
        <v>873</v>
      </c>
      <c r="E124" s="483" t="s">
        <v>638</v>
      </c>
      <c r="F124" s="483" t="s">
        <v>836</v>
      </c>
      <c r="G124" s="483" t="s">
        <v>838</v>
      </c>
      <c r="H124" s="483" t="s">
        <v>638</v>
      </c>
      <c r="I124" s="483" t="s">
        <v>795</v>
      </c>
      <c r="J124" s="482">
        <v>2024</v>
      </c>
      <c r="K124" s="482">
        <v>0</v>
      </c>
      <c r="L124" s="483" t="s">
        <v>1053</v>
      </c>
      <c r="M124" s="483" t="s">
        <v>1053</v>
      </c>
      <c r="N124" s="482">
        <v>116</v>
      </c>
      <c r="O124" s="483" t="s">
        <v>1056</v>
      </c>
      <c r="P124" s="483" t="s">
        <v>1074</v>
      </c>
      <c r="Q124" s="482">
        <v>2023</v>
      </c>
      <c r="R124" s="484">
        <v>0</v>
      </c>
      <c r="S124" s="430">
        <f t="shared" si="1"/>
        <v>0</v>
      </c>
    </row>
    <row r="125" spans="1:19" x14ac:dyDescent="0.3">
      <c r="A125" s="482">
        <v>31</v>
      </c>
      <c r="B125" s="483" t="s">
        <v>1103</v>
      </c>
      <c r="C125" s="482">
        <v>1</v>
      </c>
      <c r="D125" s="483" t="s">
        <v>873</v>
      </c>
      <c r="E125" s="483" t="s">
        <v>638</v>
      </c>
      <c r="F125" s="483" t="s">
        <v>836</v>
      </c>
      <c r="G125" s="483" t="s">
        <v>838</v>
      </c>
      <c r="H125" s="483" t="s">
        <v>638</v>
      </c>
      <c r="I125" s="483" t="s">
        <v>795</v>
      </c>
      <c r="J125" s="482">
        <v>2024</v>
      </c>
      <c r="K125" s="482">
        <v>4155552.8</v>
      </c>
      <c r="L125" s="483" t="s">
        <v>1053</v>
      </c>
      <c r="M125" s="483" t="s">
        <v>1053</v>
      </c>
      <c r="N125" s="482">
        <v>117</v>
      </c>
      <c r="O125" s="483" t="s">
        <v>1075</v>
      </c>
      <c r="P125" s="483" t="s">
        <v>1076</v>
      </c>
      <c r="Q125" s="482">
        <v>2023</v>
      </c>
      <c r="R125" s="484">
        <v>5944123.0999999996</v>
      </c>
      <c r="S125" s="430">
        <f t="shared" si="1"/>
        <v>-1788570.2999999998</v>
      </c>
    </row>
    <row r="126" spans="1:19" x14ac:dyDescent="0.3">
      <c r="A126" s="482">
        <v>32</v>
      </c>
      <c r="B126" s="483" t="s">
        <v>324</v>
      </c>
      <c r="C126" s="482">
        <v>1</v>
      </c>
      <c r="D126" s="483" t="s">
        <v>873</v>
      </c>
      <c r="E126" s="483" t="s">
        <v>638</v>
      </c>
      <c r="F126" s="483" t="s">
        <v>836</v>
      </c>
      <c r="G126" s="483" t="s">
        <v>838</v>
      </c>
      <c r="H126" s="483" t="s">
        <v>638</v>
      </c>
      <c r="I126" s="483" t="s">
        <v>795</v>
      </c>
      <c r="J126" s="482">
        <v>2024</v>
      </c>
      <c r="K126" s="482">
        <v>3660289.5</v>
      </c>
      <c r="L126" s="483" t="s">
        <v>1053</v>
      </c>
      <c r="M126" s="483" t="s">
        <v>1053</v>
      </c>
      <c r="N126" s="482">
        <v>114</v>
      </c>
      <c r="O126" s="483" t="s">
        <v>1054</v>
      </c>
      <c r="P126" s="483" t="s">
        <v>1072</v>
      </c>
      <c r="Q126" s="482">
        <v>2023</v>
      </c>
      <c r="R126" s="484">
        <v>2824584</v>
      </c>
      <c r="S126" s="430">
        <f t="shared" si="1"/>
        <v>835705.5</v>
      </c>
    </row>
    <row r="127" spans="1:19" x14ac:dyDescent="0.3">
      <c r="A127" s="482">
        <v>32</v>
      </c>
      <c r="B127" s="483" t="s">
        <v>324</v>
      </c>
      <c r="C127" s="482">
        <v>1</v>
      </c>
      <c r="D127" s="483" t="s">
        <v>873</v>
      </c>
      <c r="E127" s="483" t="s">
        <v>638</v>
      </c>
      <c r="F127" s="483" t="s">
        <v>836</v>
      </c>
      <c r="G127" s="483" t="s">
        <v>838</v>
      </c>
      <c r="H127" s="483" t="s">
        <v>638</v>
      </c>
      <c r="I127" s="483" t="s">
        <v>795</v>
      </c>
      <c r="J127" s="482">
        <v>2024</v>
      </c>
      <c r="K127" s="482">
        <v>38422.5</v>
      </c>
      <c r="L127" s="483" t="s">
        <v>1053</v>
      </c>
      <c r="M127" s="483" t="s">
        <v>1053</v>
      </c>
      <c r="N127" s="482">
        <v>115</v>
      </c>
      <c r="O127" s="483" t="s">
        <v>1055</v>
      </c>
      <c r="P127" s="483" t="s">
        <v>1073</v>
      </c>
      <c r="Q127" s="482">
        <v>2023</v>
      </c>
      <c r="R127" s="484">
        <v>27391</v>
      </c>
      <c r="S127" s="430">
        <f t="shared" si="1"/>
        <v>11031.5</v>
      </c>
    </row>
    <row r="128" spans="1:19" x14ac:dyDescent="0.3">
      <c r="A128" s="482">
        <v>32</v>
      </c>
      <c r="B128" s="483" t="s">
        <v>324</v>
      </c>
      <c r="C128" s="482">
        <v>1</v>
      </c>
      <c r="D128" s="483" t="s">
        <v>873</v>
      </c>
      <c r="E128" s="483" t="s">
        <v>638</v>
      </c>
      <c r="F128" s="483" t="s">
        <v>836</v>
      </c>
      <c r="G128" s="483" t="s">
        <v>838</v>
      </c>
      <c r="H128" s="483" t="s">
        <v>638</v>
      </c>
      <c r="I128" s="483" t="s">
        <v>795</v>
      </c>
      <c r="J128" s="482">
        <v>2024</v>
      </c>
      <c r="K128" s="482">
        <v>34897.5</v>
      </c>
      <c r="L128" s="483" t="s">
        <v>1053</v>
      </c>
      <c r="M128" s="483" t="s">
        <v>1053</v>
      </c>
      <c r="N128" s="482">
        <v>116</v>
      </c>
      <c r="O128" s="483" t="s">
        <v>1056</v>
      </c>
      <c r="P128" s="483" t="s">
        <v>1074</v>
      </c>
      <c r="Q128" s="482">
        <v>2023</v>
      </c>
      <c r="R128" s="484">
        <v>41237</v>
      </c>
      <c r="S128" s="430">
        <f t="shared" si="1"/>
        <v>-6339.5</v>
      </c>
    </row>
    <row r="129" spans="1:19" x14ac:dyDescent="0.3">
      <c r="A129" s="482">
        <v>32</v>
      </c>
      <c r="B129" s="483" t="s">
        <v>324</v>
      </c>
      <c r="C129" s="482">
        <v>1</v>
      </c>
      <c r="D129" s="483" t="s">
        <v>873</v>
      </c>
      <c r="E129" s="483" t="s">
        <v>638</v>
      </c>
      <c r="F129" s="483" t="s">
        <v>836</v>
      </c>
      <c r="G129" s="483" t="s">
        <v>838</v>
      </c>
      <c r="H129" s="483" t="s">
        <v>638</v>
      </c>
      <c r="I129" s="483" t="s">
        <v>795</v>
      </c>
      <c r="J129" s="482">
        <v>2024</v>
      </c>
      <c r="K129" s="482">
        <v>3733609.5</v>
      </c>
      <c r="L129" s="483" t="s">
        <v>1053</v>
      </c>
      <c r="M129" s="483" t="s">
        <v>1053</v>
      </c>
      <c r="N129" s="482">
        <v>117</v>
      </c>
      <c r="O129" s="483" t="s">
        <v>1075</v>
      </c>
      <c r="P129" s="483" t="s">
        <v>1076</v>
      </c>
      <c r="Q129" s="482">
        <v>2023</v>
      </c>
      <c r="R129" s="484">
        <v>2893212</v>
      </c>
      <c r="S129" s="430">
        <f t="shared" si="1"/>
        <v>840397.5</v>
      </c>
    </row>
    <row r="130" spans="1:19" x14ac:dyDescent="0.3">
      <c r="A130" s="482">
        <v>33</v>
      </c>
      <c r="B130" s="483" t="s">
        <v>325</v>
      </c>
      <c r="C130" s="482">
        <v>1</v>
      </c>
      <c r="D130" s="483" t="s">
        <v>873</v>
      </c>
      <c r="E130" s="483" t="s">
        <v>638</v>
      </c>
      <c r="F130" s="483" t="s">
        <v>836</v>
      </c>
      <c r="G130" s="483" t="s">
        <v>838</v>
      </c>
      <c r="H130" s="483" t="s">
        <v>638</v>
      </c>
      <c r="I130" s="483" t="s">
        <v>795</v>
      </c>
      <c r="J130" s="482">
        <v>2024</v>
      </c>
      <c r="K130" s="482">
        <v>2586105.9</v>
      </c>
      <c r="L130" s="483" t="s">
        <v>1053</v>
      </c>
      <c r="M130" s="483" t="s">
        <v>1053</v>
      </c>
      <c r="N130" s="482">
        <v>114</v>
      </c>
      <c r="O130" s="483" t="s">
        <v>1054</v>
      </c>
      <c r="P130" s="483" t="s">
        <v>1072</v>
      </c>
      <c r="Q130" s="482">
        <v>2023</v>
      </c>
      <c r="R130" s="484">
        <v>2608534.7999999998</v>
      </c>
      <c r="S130" s="430">
        <f t="shared" si="1"/>
        <v>-22428.899999999907</v>
      </c>
    </row>
    <row r="131" spans="1:19" x14ac:dyDescent="0.3">
      <c r="A131" s="482">
        <v>33</v>
      </c>
      <c r="B131" s="483" t="s">
        <v>325</v>
      </c>
      <c r="C131" s="482">
        <v>1</v>
      </c>
      <c r="D131" s="483" t="s">
        <v>873</v>
      </c>
      <c r="E131" s="483" t="s">
        <v>638</v>
      </c>
      <c r="F131" s="483" t="s">
        <v>836</v>
      </c>
      <c r="G131" s="483" t="s">
        <v>838</v>
      </c>
      <c r="H131" s="483" t="s">
        <v>638</v>
      </c>
      <c r="I131" s="483" t="s">
        <v>795</v>
      </c>
      <c r="J131" s="482">
        <v>2024</v>
      </c>
      <c r="K131" s="482">
        <v>0</v>
      </c>
      <c r="L131" s="483" t="s">
        <v>1053</v>
      </c>
      <c r="M131" s="483" t="s">
        <v>1053</v>
      </c>
      <c r="N131" s="482">
        <v>115</v>
      </c>
      <c r="O131" s="483" t="s">
        <v>1055</v>
      </c>
      <c r="P131" s="483" t="s">
        <v>1073</v>
      </c>
      <c r="Q131" s="482">
        <v>2023</v>
      </c>
      <c r="R131" s="484">
        <v>0</v>
      </c>
      <c r="S131" s="430">
        <f t="shared" ref="S131:S194" si="2">K131-R131</f>
        <v>0</v>
      </c>
    </row>
    <row r="132" spans="1:19" x14ac:dyDescent="0.3">
      <c r="A132" s="482">
        <v>33</v>
      </c>
      <c r="B132" s="483" t="s">
        <v>325</v>
      </c>
      <c r="C132" s="482">
        <v>1</v>
      </c>
      <c r="D132" s="483" t="s">
        <v>873</v>
      </c>
      <c r="E132" s="483" t="s">
        <v>638</v>
      </c>
      <c r="F132" s="483" t="s">
        <v>836</v>
      </c>
      <c r="G132" s="483" t="s">
        <v>838</v>
      </c>
      <c r="H132" s="483" t="s">
        <v>638</v>
      </c>
      <c r="I132" s="483" t="s">
        <v>795</v>
      </c>
      <c r="J132" s="482">
        <v>2024</v>
      </c>
      <c r="K132" s="482">
        <v>0</v>
      </c>
      <c r="L132" s="483" t="s">
        <v>1053</v>
      </c>
      <c r="M132" s="483" t="s">
        <v>1053</v>
      </c>
      <c r="N132" s="482">
        <v>116</v>
      </c>
      <c r="O132" s="483" t="s">
        <v>1056</v>
      </c>
      <c r="P132" s="483" t="s">
        <v>1074</v>
      </c>
      <c r="Q132" s="482">
        <v>2023</v>
      </c>
      <c r="R132" s="484">
        <v>0</v>
      </c>
      <c r="S132" s="430">
        <f t="shared" si="2"/>
        <v>0</v>
      </c>
    </row>
    <row r="133" spans="1:19" x14ac:dyDescent="0.3">
      <c r="A133" s="482">
        <v>33</v>
      </c>
      <c r="B133" s="483" t="s">
        <v>325</v>
      </c>
      <c r="C133" s="482">
        <v>1</v>
      </c>
      <c r="D133" s="483" t="s">
        <v>873</v>
      </c>
      <c r="E133" s="483" t="s">
        <v>638</v>
      </c>
      <c r="F133" s="483" t="s">
        <v>836</v>
      </c>
      <c r="G133" s="483" t="s">
        <v>838</v>
      </c>
      <c r="H133" s="483" t="s">
        <v>638</v>
      </c>
      <c r="I133" s="483" t="s">
        <v>795</v>
      </c>
      <c r="J133" s="482">
        <v>2024</v>
      </c>
      <c r="K133" s="482">
        <v>2586105.9</v>
      </c>
      <c r="L133" s="483" t="s">
        <v>1053</v>
      </c>
      <c r="M133" s="483" t="s">
        <v>1053</v>
      </c>
      <c r="N133" s="482">
        <v>117</v>
      </c>
      <c r="O133" s="483" t="s">
        <v>1075</v>
      </c>
      <c r="P133" s="483" t="s">
        <v>1076</v>
      </c>
      <c r="Q133" s="482">
        <v>2023</v>
      </c>
      <c r="R133" s="484">
        <v>2608534.7999999998</v>
      </c>
      <c r="S133" s="430">
        <f t="shared" si="2"/>
        <v>-22428.899999999907</v>
      </c>
    </row>
    <row r="134" spans="1:19" x14ac:dyDescent="0.3">
      <c r="A134" s="482">
        <v>34</v>
      </c>
      <c r="B134" s="483" t="s">
        <v>1104</v>
      </c>
      <c r="C134" s="482">
        <v>1</v>
      </c>
      <c r="D134" s="483" t="s">
        <v>873</v>
      </c>
      <c r="E134" s="483" t="s">
        <v>816</v>
      </c>
      <c r="F134" s="483" t="s">
        <v>815</v>
      </c>
      <c r="G134" s="483" t="s">
        <v>817</v>
      </c>
      <c r="H134" s="483" t="s">
        <v>629</v>
      </c>
      <c r="I134" s="483" t="s">
        <v>795</v>
      </c>
      <c r="J134" s="482">
        <v>2024</v>
      </c>
      <c r="K134" s="482">
        <v>1234800</v>
      </c>
      <c r="L134" s="483" t="s">
        <v>1053</v>
      </c>
      <c r="M134" s="483" t="s">
        <v>1053</v>
      </c>
      <c r="N134" s="482">
        <v>114</v>
      </c>
      <c r="O134" s="483" t="s">
        <v>1054</v>
      </c>
      <c r="P134" s="483" t="s">
        <v>1072</v>
      </c>
      <c r="Q134" s="482">
        <v>2023</v>
      </c>
      <c r="R134" s="484">
        <v>923028</v>
      </c>
      <c r="S134" s="430">
        <f t="shared" si="2"/>
        <v>311772</v>
      </c>
    </row>
    <row r="135" spans="1:19" x14ac:dyDescent="0.3">
      <c r="A135" s="482">
        <v>34</v>
      </c>
      <c r="B135" s="483" t="s">
        <v>1104</v>
      </c>
      <c r="C135" s="482">
        <v>1</v>
      </c>
      <c r="D135" s="483" t="s">
        <v>873</v>
      </c>
      <c r="E135" s="483" t="s">
        <v>816</v>
      </c>
      <c r="F135" s="483" t="s">
        <v>815</v>
      </c>
      <c r="G135" s="483" t="s">
        <v>817</v>
      </c>
      <c r="H135" s="483" t="s">
        <v>629</v>
      </c>
      <c r="I135" s="483" t="s">
        <v>795</v>
      </c>
      <c r="J135" s="482">
        <v>2024</v>
      </c>
      <c r="K135" s="482">
        <v>0</v>
      </c>
      <c r="L135" s="483" t="s">
        <v>1053</v>
      </c>
      <c r="M135" s="483" t="s">
        <v>1053</v>
      </c>
      <c r="N135" s="482">
        <v>115</v>
      </c>
      <c r="O135" s="483" t="s">
        <v>1055</v>
      </c>
      <c r="P135" s="483" t="s">
        <v>1073</v>
      </c>
      <c r="Q135" s="482">
        <v>2023</v>
      </c>
      <c r="R135" s="484">
        <v>60000</v>
      </c>
      <c r="S135" s="430">
        <f t="shared" si="2"/>
        <v>-60000</v>
      </c>
    </row>
    <row r="136" spans="1:19" x14ac:dyDescent="0.3">
      <c r="A136" s="482">
        <v>34</v>
      </c>
      <c r="B136" s="483" t="s">
        <v>1104</v>
      </c>
      <c r="C136" s="482">
        <v>1</v>
      </c>
      <c r="D136" s="483" t="s">
        <v>873</v>
      </c>
      <c r="E136" s="483" t="s">
        <v>816</v>
      </c>
      <c r="F136" s="483" t="s">
        <v>815</v>
      </c>
      <c r="G136" s="483" t="s">
        <v>817</v>
      </c>
      <c r="H136" s="483" t="s">
        <v>629</v>
      </c>
      <c r="I136" s="483" t="s">
        <v>795</v>
      </c>
      <c r="J136" s="482">
        <v>2024</v>
      </c>
      <c r="K136" s="482">
        <v>0</v>
      </c>
      <c r="L136" s="483" t="s">
        <v>1053</v>
      </c>
      <c r="M136" s="483" t="s">
        <v>1053</v>
      </c>
      <c r="N136" s="482">
        <v>116</v>
      </c>
      <c r="O136" s="483" t="s">
        <v>1056</v>
      </c>
      <c r="P136" s="483" t="s">
        <v>1074</v>
      </c>
      <c r="Q136" s="482">
        <v>2023</v>
      </c>
      <c r="R136" s="484">
        <v>0</v>
      </c>
      <c r="S136" s="430">
        <f t="shared" si="2"/>
        <v>0</v>
      </c>
    </row>
    <row r="137" spans="1:19" x14ac:dyDescent="0.3">
      <c r="A137" s="482">
        <v>34</v>
      </c>
      <c r="B137" s="483" t="s">
        <v>1104</v>
      </c>
      <c r="C137" s="482">
        <v>1</v>
      </c>
      <c r="D137" s="483" t="s">
        <v>873</v>
      </c>
      <c r="E137" s="483" t="s">
        <v>816</v>
      </c>
      <c r="F137" s="483" t="s">
        <v>815</v>
      </c>
      <c r="G137" s="483" t="s">
        <v>817</v>
      </c>
      <c r="H137" s="483" t="s">
        <v>629</v>
      </c>
      <c r="I137" s="483" t="s">
        <v>795</v>
      </c>
      <c r="J137" s="482">
        <v>2024</v>
      </c>
      <c r="K137" s="482">
        <v>1234800</v>
      </c>
      <c r="L137" s="483" t="s">
        <v>1053</v>
      </c>
      <c r="M137" s="483" t="s">
        <v>1053</v>
      </c>
      <c r="N137" s="482">
        <v>117</v>
      </c>
      <c r="O137" s="483" t="s">
        <v>1075</v>
      </c>
      <c r="P137" s="483" t="s">
        <v>1076</v>
      </c>
      <c r="Q137" s="482">
        <v>2023</v>
      </c>
      <c r="R137" s="484">
        <v>983028</v>
      </c>
      <c r="S137" s="430">
        <f t="shared" si="2"/>
        <v>251772</v>
      </c>
    </row>
    <row r="138" spans="1:19" x14ac:dyDescent="0.3">
      <c r="A138" s="482">
        <v>35</v>
      </c>
      <c r="B138" s="483" t="s">
        <v>1105</v>
      </c>
      <c r="C138" s="482">
        <v>1</v>
      </c>
      <c r="D138" s="483" t="s">
        <v>873</v>
      </c>
      <c r="E138" s="483" t="s">
        <v>849</v>
      </c>
      <c r="F138" s="483" t="s">
        <v>848</v>
      </c>
      <c r="G138" s="483" t="s">
        <v>853</v>
      </c>
      <c r="H138" s="483" t="s">
        <v>854</v>
      </c>
      <c r="I138" s="483" t="s">
        <v>795</v>
      </c>
      <c r="J138" s="482">
        <v>2024</v>
      </c>
      <c r="K138" s="482">
        <v>0</v>
      </c>
      <c r="L138" s="483" t="s">
        <v>1053</v>
      </c>
      <c r="M138" s="483" t="s">
        <v>1053</v>
      </c>
      <c r="N138" s="482">
        <v>114</v>
      </c>
      <c r="O138" s="483" t="s">
        <v>1054</v>
      </c>
      <c r="P138" s="483" t="s">
        <v>1072</v>
      </c>
      <c r="Q138" s="482">
        <v>2023</v>
      </c>
      <c r="R138" s="484">
        <v>0</v>
      </c>
      <c r="S138" s="430">
        <f t="shared" si="2"/>
        <v>0</v>
      </c>
    </row>
    <row r="139" spans="1:19" x14ac:dyDescent="0.3">
      <c r="A139" s="482">
        <v>35</v>
      </c>
      <c r="B139" s="483" t="s">
        <v>1105</v>
      </c>
      <c r="C139" s="482">
        <v>1</v>
      </c>
      <c r="D139" s="483" t="s">
        <v>873</v>
      </c>
      <c r="E139" s="483" t="s">
        <v>849</v>
      </c>
      <c r="F139" s="483" t="s">
        <v>848</v>
      </c>
      <c r="G139" s="483" t="s">
        <v>853</v>
      </c>
      <c r="H139" s="483" t="s">
        <v>854</v>
      </c>
      <c r="I139" s="483" t="s">
        <v>795</v>
      </c>
      <c r="J139" s="482">
        <v>2024</v>
      </c>
      <c r="K139" s="482">
        <v>0</v>
      </c>
      <c r="L139" s="483" t="s">
        <v>1053</v>
      </c>
      <c r="M139" s="483" t="s">
        <v>1053</v>
      </c>
      <c r="N139" s="482">
        <v>115</v>
      </c>
      <c r="O139" s="483" t="s">
        <v>1055</v>
      </c>
      <c r="P139" s="483" t="s">
        <v>1073</v>
      </c>
      <c r="Q139" s="482">
        <v>2023</v>
      </c>
      <c r="R139" s="484">
        <v>0</v>
      </c>
      <c r="S139" s="430">
        <f t="shared" si="2"/>
        <v>0</v>
      </c>
    </row>
    <row r="140" spans="1:19" x14ac:dyDescent="0.3">
      <c r="A140" s="482">
        <v>35</v>
      </c>
      <c r="B140" s="483" t="s">
        <v>1105</v>
      </c>
      <c r="C140" s="482">
        <v>1</v>
      </c>
      <c r="D140" s="483" t="s">
        <v>873</v>
      </c>
      <c r="E140" s="483" t="s">
        <v>849</v>
      </c>
      <c r="F140" s="483" t="s">
        <v>848</v>
      </c>
      <c r="G140" s="483" t="s">
        <v>853</v>
      </c>
      <c r="H140" s="483" t="s">
        <v>854</v>
      </c>
      <c r="I140" s="483" t="s">
        <v>795</v>
      </c>
      <c r="J140" s="482">
        <v>2024</v>
      </c>
      <c r="K140" s="482">
        <v>0</v>
      </c>
      <c r="L140" s="483" t="s">
        <v>1053</v>
      </c>
      <c r="M140" s="483" t="s">
        <v>1053</v>
      </c>
      <c r="N140" s="482">
        <v>116</v>
      </c>
      <c r="O140" s="483" t="s">
        <v>1056</v>
      </c>
      <c r="P140" s="483" t="s">
        <v>1074</v>
      </c>
      <c r="Q140" s="482">
        <v>2023</v>
      </c>
      <c r="R140" s="484">
        <v>0</v>
      </c>
      <c r="S140" s="430">
        <f t="shared" si="2"/>
        <v>0</v>
      </c>
    </row>
    <row r="141" spans="1:19" x14ac:dyDescent="0.3">
      <c r="A141" s="482">
        <v>35</v>
      </c>
      <c r="B141" s="483" t="s">
        <v>1105</v>
      </c>
      <c r="C141" s="482">
        <v>1</v>
      </c>
      <c r="D141" s="483" t="s">
        <v>873</v>
      </c>
      <c r="E141" s="483" t="s">
        <v>849</v>
      </c>
      <c r="F141" s="483" t="s">
        <v>848</v>
      </c>
      <c r="G141" s="483" t="s">
        <v>853</v>
      </c>
      <c r="H141" s="483" t="s">
        <v>854</v>
      </c>
      <c r="I141" s="483" t="s">
        <v>795</v>
      </c>
      <c r="J141" s="482">
        <v>2024</v>
      </c>
      <c r="K141" s="482">
        <v>0</v>
      </c>
      <c r="L141" s="483" t="s">
        <v>1053</v>
      </c>
      <c r="M141" s="483" t="s">
        <v>1053</v>
      </c>
      <c r="N141" s="482">
        <v>117</v>
      </c>
      <c r="O141" s="483" t="s">
        <v>1075</v>
      </c>
      <c r="P141" s="483" t="s">
        <v>1076</v>
      </c>
      <c r="Q141" s="482">
        <v>2023</v>
      </c>
      <c r="R141" s="484">
        <v>0</v>
      </c>
      <c r="S141" s="430">
        <f t="shared" si="2"/>
        <v>0</v>
      </c>
    </row>
    <row r="142" spans="1:19" x14ac:dyDescent="0.3">
      <c r="A142" s="482">
        <v>36</v>
      </c>
      <c r="B142" s="483" t="s">
        <v>1106</v>
      </c>
      <c r="C142" s="482">
        <v>1</v>
      </c>
      <c r="D142" s="483" t="s">
        <v>873</v>
      </c>
      <c r="E142" s="483" t="s">
        <v>849</v>
      </c>
      <c r="F142" s="483" t="s">
        <v>848</v>
      </c>
      <c r="G142" s="483" t="s">
        <v>853</v>
      </c>
      <c r="H142" s="483" t="s">
        <v>854</v>
      </c>
      <c r="I142" s="483" t="s">
        <v>795</v>
      </c>
      <c r="J142" s="482">
        <v>2024</v>
      </c>
      <c r="K142" s="482">
        <v>28063095.5</v>
      </c>
      <c r="L142" s="483" t="s">
        <v>1053</v>
      </c>
      <c r="M142" s="483" t="s">
        <v>1053</v>
      </c>
      <c r="N142" s="482">
        <v>114</v>
      </c>
      <c r="O142" s="483" t="s">
        <v>1054</v>
      </c>
      <c r="P142" s="483" t="s">
        <v>1072</v>
      </c>
      <c r="Q142" s="482">
        <v>2023</v>
      </c>
      <c r="R142" s="484">
        <v>23460000</v>
      </c>
      <c r="S142" s="430">
        <f t="shared" si="2"/>
        <v>4603095.5</v>
      </c>
    </row>
    <row r="143" spans="1:19" x14ac:dyDescent="0.3">
      <c r="A143" s="482">
        <v>36</v>
      </c>
      <c r="B143" s="483" t="s">
        <v>1106</v>
      </c>
      <c r="C143" s="482">
        <v>1</v>
      </c>
      <c r="D143" s="483" t="s">
        <v>873</v>
      </c>
      <c r="E143" s="483" t="s">
        <v>849</v>
      </c>
      <c r="F143" s="483" t="s">
        <v>848</v>
      </c>
      <c r="G143" s="483" t="s">
        <v>853</v>
      </c>
      <c r="H143" s="483" t="s">
        <v>854</v>
      </c>
      <c r="I143" s="483" t="s">
        <v>795</v>
      </c>
      <c r="J143" s="482">
        <v>2024</v>
      </c>
      <c r="K143" s="482">
        <v>165731.5</v>
      </c>
      <c r="L143" s="483" t="s">
        <v>1053</v>
      </c>
      <c r="M143" s="483" t="s">
        <v>1053</v>
      </c>
      <c r="N143" s="482">
        <v>115</v>
      </c>
      <c r="O143" s="483" t="s">
        <v>1055</v>
      </c>
      <c r="P143" s="483" t="s">
        <v>1073</v>
      </c>
      <c r="Q143" s="482">
        <v>2023</v>
      </c>
      <c r="R143" s="484">
        <v>192015</v>
      </c>
      <c r="S143" s="430">
        <f t="shared" si="2"/>
        <v>-26283.5</v>
      </c>
    </row>
    <row r="144" spans="1:19" x14ac:dyDescent="0.3">
      <c r="A144" s="482">
        <v>36</v>
      </c>
      <c r="B144" s="483" t="s">
        <v>1106</v>
      </c>
      <c r="C144" s="482">
        <v>1</v>
      </c>
      <c r="D144" s="483" t="s">
        <v>873</v>
      </c>
      <c r="E144" s="483" t="s">
        <v>849</v>
      </c>
      <c r="F144" s="483" t="s">
        <v>848</v>
      </c>
      <c r="G144" s="483" t="s">
        <v>853</v>
      </c>
      <c r="H144" s="483" t="s">
        <v>854</v>
      </c>
      <c r="I144" s="483" t="s">
        <v>795</v>
      </c>
      <c r="J144" s="482">
        <v>2024</v>
      </c>
      <c r="K144" s="482">
        <v>71032.5</v>
      </c>
      <c r="L144" s="483" t="s">
        <v>1053</v>
      </c>
      <c r="M144" s="483" t="s">
        <v>1053</v>
      </c>
      <c r="N144" s="482">
        <v>116</v>
      </c>
      <c r="O144" s="483" t="s">
        <v>1056</v>
      </c>
      <c r="P144" s="483" t="s">
        <v>1074</v>
      </c>
      <c r="Q144" s="482">
        <v>2023</v>
      </c>
      <c r="R144" s="484">
        <v>51663</v>
      </c>
      <c r="S144" s="430">
        <f t="shared" si="2"/>
        <v>19369.5</v>
      </c>
    </row>
    <row r="145" spans="1:19" x14ac:dyDescent="0.3">
      <c r="A145" s="482">
        <v>36</v>
      </c>
      <c r="B145" s="483" t="s">
        <v>1106</v>
      </c>
      <c r="C145" s="482">
        <v>1</v>
      </c>
      <c r="D145" s="483" t="s">
        <v>873</v>
      </c>
      <c r="E145" s="483" t="s">
        <v>849</v>
      </c>
      <c r="F145" s="483" t="s">
        <v>848</v>
      </c>
      <c r="G145" s="483" t="s">
        <v>853</v>
      </c>
      <c r="H145" s="483" t="s">
        <v>854</v>
      </c>
      <c r="I145" s="483" t="s">
        <v>795</v>
      </c>
      <c r="J145" s="482">
        <v>2024</v>
      </c>
      <c r="K145" s="482">
        <v>28299859.5</v>
      </c>
      <c r="L145" s="483" t="s">
        <v>1053</v>
      </c>
      <c r="M145" s="483" t="s">
        <v>1053</v>
      </c>
      <c r="N145" s="482">
        <v>117</v>
      </c>
      <c r="O145" s="483" t="s">
        <v>1075</v>
      </c>
      <c r="P145" s="483" t="s">
        <v>1076</v>
      </c>
      <c r="Q145" s="482">
        <v>2023</v>
      </c>
      <c r="R145" s="484">
        <v>23703678</v>
      </c>
      <c r="S145" s="430">
        <f t="shared" si="2"/>
        <v>4596181.5</v>
      </c>
    </row>
    <row r="146" spans="1:19" x14ac:dyDescent="0.3">
      <c r="A146" s="482">
        <v>37</v>
      </c>
      <c r="B146" s="483" t="s">
        <v>1107</v>
      </c>
      <c r="C146" s="482">
        <v>1</v>
      </c>
      <c r="D146" s="483" t="s">
        <v>873</v>
      </c>
      <c r="E146" s="483" t="s">
        <v>849</v>
      </c>
      <c r="F146" s="483" t="s">
        <v>848</v>
      </c>
      <c r="G146" s="483" t="s">
        <v>851</v>
      </c>
      <c r="H146" s="483" t="s">
        <v>852</v>
      </c>
      <c r="I146" s="483" t="s">
        <v>795</v>
      </c>
      <c r="J146" s="482">
        <v>2024</v>
      </c>
      <c r="K146" s="482">
        <v>130264</v>
      </c>
      <c r="L146" s="483" t="s">
        <v>1053</v>
      </c>
      <c r="M146" s="483" t="s">
        <v>1053</v>
      </c>
      <c r="N146" s="482">
        <v>114</v>
      </c>
      <c r="O146" s="483" t="s">
        <v>1054</v>
      </c>
      <c r="P146" s="483" t="s">
        <v>1072</v>
      </c>
      <c r="Q146" s="482">
        <v>2023</v>
      </c>
      <c r="R146" s="484">
        <v>141747.48000000001</v>
      </c>
      <c r="S146" s="430">
        <f t="shared" si="2"/>
        <v>-11483.48000000001</v>
      </c>
    </row>
    <row r="147" spans="1:19" x14ac:dyDescent="0.3">
      <c r="A147" s="482">
        <v>37</v>
      </c>
      <c r="B147" s="483" t="s">
        <v>1107</v>
      </c>
      <c r="C147" s="482">
        <v>1</v>
      </c>
      <c r="D147" s="483" t="s">
        <v>873</v>
      </c>
      <c r="E147" s="483" t="s">
        <v>849</v>
      </c>
      <c r="F147" s="483" t="s">
        <v>848</v>
      </c>
      <c r="G147" s="483" t="s">
        <v>851</v>
      </c>
      <c r="H147" s="483" t="s">
        <v>852</v>
      </c>
      <c r="I147" s="483" t="s">
        <v>795</v>
      </c>
      <c r="J147" s="482">
        <v>2024</v>
      </c>
      <c r="K147" s="482">
        <v>0</v>
      </c>
      <c r="L147" s="483" t="s">
        <v>1053</v>
      </c>
      <c r="M147" s="483" t="s">
        <v>1053</v>
      </c>
      <c r="N147" s="482">
        <v>115</v>
      </c>
      <c r="O147" s="483" t="s">
        <v>1055</v>
      </c>
      <c r="P147" s="483" t="s">
        <v>1073</v>
      </c>
      <c r="Q147" s="482">
        <v>2023</v>
      </c>
      <c r="R147" s="484">
        <v>0</v>
      </c>
      <c r="S147" s="430">
        <f t="shared" si="2"/>
        <v>0</v>
      </c>
    </row>
    <row r="148" spans="1:19" x14ac:dyDescent="0.3">
      <c r="A148" s="482">
        <v>37</v>
      </c>
      <c r="B148" s="483" t="s">
        <v>1107</v>
      </c>
      <c r="C148" s="482">
        <v>1</v>
      </c>
      <c r="D148" s="483" t="s">
        <v>873</v>
      </c>
      <c r="E148" s="483" t="s">
        <v>849</v>
      </c>
      <c r="F148" s="483" t="s">
        <v>848</v>
      </c>
      <c r="G148" s="483" t="s">
        <v>851</v>
      </c>
      <c r="H148" s="483" t="s">
        <v>852</v>
      </c>
      <c r="I148" s="483" t="s">
        <v>795</v>
      </c>
      <c r="J148" s="482">
        <v>2024</v>
      </c>
      <c r="K148" s="482">
        <v>0</v>
      </c>
      <c r="L148" s="483" t="s">
        <v>1053</v>
      </c>
      <c r="M148" s="483" t="s">
        <v>1053</v>
      </c>
      <c r="N148" s="482">
        <v>116</v>
      </c>
      <c r="O148" s="483" t="s">
        <v>1056</v>
      </c>
      <c r="P148" s="483" t="s">
        <v>1074</v>
      </c>
      <c r="Q148" s="482">
        <v>2023</v>
      </c>
      <c r="R148" s="484">
        <v>0</v>
      </c>
      <c r="S148" s="430">
        <f t="shared" si="2"/>
        <v>0</v>
      </c>
    </row>
    <row r="149" spans="1:19" x14ac:dyDescent="0.3">
      <c r="A149" s="482">
        <v>37</v>
      </c>
      <c r="B149" s="483" t="s">
        <v>1107</v>
      </c>
      <c r="C149" s="482">
        <v>1</v>
      </c>
      <c r="D149" s="483" t="s">
        <v>873</v>
      </c>
      <c r="E149" s="483" t="s">
        <v>849</v>
      </c>
      <c r="F149" s="483" t="s">
        <v>848</v>
      </c>
      <c r="G149" s="483" t="s">
        <v>851</v>
      </c>
      <c r="H149" s="483" t="s">
        <v>852</v>
      </c>
      <c r="I149" s="483" t="s">
        <v>795</v>
      </c>
      <c r="J149" s="482">
        <v>2024</v>
      </c>
      <c r="K149" s="482">
        <v>130264</v>
      </c>
      <c r="L149" s="483" t="s">
        <v>1053</v>
      </c>
      <c r="M149" s="483" t="s">
        <v>1053</v>
      </c>
      <c r="N149" s="482">
        <v>117</v>
      </c>
      <c r="O149" s="483" t="s">
        <v>1075</v>
      </c>
      <c r="P149" s="483" t="s">
        <v>1076</v>
      </c>
      <c r="Q149" s="482">
        <v>2023</v>
      </c>
      <c r="R149" s="484">
        <v>141747.48000000001</v>
      </c>
      <c r="S149" s="430">
        <f t="shared" si="2"/>
        <v>-11483.48000000001</v>
      </c>
    </row>
    <row r="150" spans="1:19" x14ac:dyDescent="0.3">
      <c r="A150" s="482">
        <v>38</v>
      </c>
      <c r="B150" s="483" t="s">
        <v>1108</v>
      </c>
      <c r="C150" s="482">
        <v>1</v>
      </c>
      <c r="D150" s="483" t="s">
        <v>873</v>
      </c>
      <c r="E150" s="483" t="s">
        <v>849</v>
      </c>
      <c r="F150" s="483" t="s">
        <v>848</v>
      </c>
      <c r="G150" s="483" t="s">
        <v>853</v>
      </c>
      <c r="H150" s="483" t="s">
        <v>854</v>
      </c>
      <c r="I150" s="483" t="s">
        <v>795</v>
      </c>
      <c r="J150" s="482">
        <v>2024</v>
      </c>
      <c r="K150" s="482">
        <v>12714293.5</v>
      </c>
      <c r="L150" s="483" t="s">
        <v>1053</v>
      </c>
      <c r="M150" s="483" t="s">
        <v>1053</v>
      </c>
      <c r="N150" s="482">
        <v>114</v>
      </c>
      <c r="O150" s="483" t="s">
        <v>1054</v>
      </c>
      <c r="P150" s="483" t="s">
        <v>1072</v>
      </c>
      <c r="Q150" s="482">
        <v>2023</v>
      </c>
      <c r="R150" s="484">
        <v>11687500</v>
      </c>
      <c r="S150" s="430">
        <f t="shared" si="2"/>
        <v>1026793.5</v>
      </c>
    </row>
    <row r="151" spans="1:19" x14ac:dyDescent="0.3">
      <c r="A151" s="482">
        <v>38</v>
      </c>
      <c r="B151" s="483" t="s">
        <v>1108</v>
      </c>
      <c r="C151" s="482">
        <v>1</v>
      </c>
      <c r="D151" s="483" t="s">
        <v>873</v>
      </c>
      <c r="E151" s="483" t="s">
        <v>849</v>
      </c>
      <c r="F151" s="483" t="s">
        <v>848</v>
      </c>
      <c r="G151" s="483" t="s">
        <v>853</v>
      </c>
      <c r="H151" s="483" t="s">
        <v>854</v>
      </c>
      <c r="I151" s="483" t="s">
        <v>795</v>
      </c>
      <c r="J151" s="482">
        <v>2024</v>
      </c>
      <c r="K151" s="482">
        <v>31364.400000000001</v>
      </c>
      <c r="L151" s="483" t="s">
        <v>1053</v>
      </c>
      <c r="M151" s="483" t="s">
        <v>1053</v>
      </c>
      <c r="N151" s="482">
        <v>115</v>
      </c>
      <c r="O151" s="483" t="s">
        <v>1055</v>
      </c>
      <c r="P151" s="483" t="s">
        <v>1073</v>
      </c>
      <c r="Q151" s="482">
        <v>2023</v>
      </c>
      <c r="R151" s="484">
        <v>83600</v>
      </c>
      <c r="S151" s="430">
        <f t="shared" si="2"/>
        <v>-52235.6</v>
      </c>
    </row>
    <row r="152" spans="1:19" x14ac:dyDescent="0.3">
      <c r="A152" s="482">
        <v>38</v>
      </c>
      <c r="B152" s="483" t="s">
        <v>1108</v>
      </c>
      <c r="C152" s="482">
        <v>1</v>
      </c>
      <c r="D152" s="483" t="s">
        <v>873</v>
      </c>
      <c r="E152" s="483" t="s">
        <v>849</v>
      </c>
      <c r="F152" s="483" t="s">
        <v>848</v>
      </c>
      <c r="G152" s="483" t="s">
        <v>853</v>
      </c>
      <c r="H152" s="483" t="s">
        <v>854</v>
      </c>
      <c r="I152" s="483" t="s">
        <v>795</v>
      </c>
      <c r="J152" s="482">
        <v>2024</v>
      </c>
      <c r="K152" s="482">
        <v>8714.2999999999993</v>
      </c>
      <c r="L152" s="483" t="s">
        <v>1053</v>
      </c>
      <c r="M152" s="483" t="s">
        <v>1053</v>
      </c>
      <c r="N152" s="482">
        <v>116</v>
      </c>
      <c r="O152" s="483" t="s">
        <v>1056</v>
      </c>
      <c r="P152" s="483" t="s">
        <v>1074</v>
      </c>
      <c r="Q152" s="482">
        <v>2023</v>
      </c>
      <c r="R152" s="484">
        <v>13970</v>
      </c>
      <c r="S152" s="430">
        <f t="shared" si="2"/>
        <v>-5255.7000000000007</v>
      </c>
    </row>
    <row r="153" spans="1:19" x14ac:dyDescent="0.3">
      <c r="A153" s="482">
        <v>38</v>
      </c>
      <c r="B153" s="483" t="s">
        <v>1108</v>
      </c>
      <c r="C153" s="482">
        <v>1</v>
      </c>
      <c r="D153" s="483" t="s">
        <v>873</v>
      </c>
      <c r="E153" s="483" t="s">
        <v>849</v>
      </c>
      <c r="F153" s="483" t="s">
        <v>848</v>
      </c>
      <c r="G153" s="483" t="s">
        <v>853</v>
      </c>
      <c r="H153" s="483" t="s">
        <v>854</v>
      </c>
      <c r="I153" s="483" t="s">
        <v>795</v>
      </c>
      <c r="J153" s="482">
        <v>2024</v>
      </c>
      <c r="K153" s="482">
        <v>12754372.199999999</v>
      </c>
      <c r="L153" s="483" t="s">
        <v>1053</v>
      </c>
      <c r="M153" s="483" t="s">
        <v>1053</v>
      </c>
      <c r="N153" s="482">
        <v>117</v>
      </c>
      <c r="O153" s="483" t="s">
        <v>1075</v>
      </c>
      <c r="P153" s="483" t="s">
        <v>1076</v>
      </c>
      <c r="Q153" s="482">
        <v>2023</v>
      </c>
      <c r="R153" s="484">
        <v>11785070</v>
      </c>
      <c r="S153" s="430">
        <f t="shared" si="2"/>
        <v>969302.19999999925</v>
      </c>
    </row>
    <row r="154" spans="1:19" x14ac:dyDescent="0.3">
      <c r="A154" s="482">
        <v>39</v>
      </c>
      <c r="B154" s="483" t="s">
        <v>340</v>
      </c>
      <c r="C154" s="482">
        <v>1</v>
      </c>
      <c r="D154" s="483" t="s">
        <v>873</v>
      </c>
      <c r="E154" s="483" t="s">
        <v>840</v>
      </c>
      <c r="F154" s="483" t="s">
        <v>839</v>
      </c>
      <c r="G154" s="483" t="s">
        <v>845</v>
      </c>
      <c r="H154" s="483" t="s">
        <v>641</v>
      </c>
      <c r="I154" s="483" t="s">
        <v>795</v>
      </c>
      <c r="J154" s="482">
        <v>2024</v>
      </c>
      <c r="K154" s="482">
        <v>5399100</v>
      </c>
      <c r="L154" s="483" t="s">
        <v>1053</v>
      </c>
      <c r="M154" s="483" t="s">
        <v>1053</v>
      </c>
      <c r="N154" s="482">
        <v>114</v>
      </c>
      <c r="O154" s="483" t="s">
        <v>1054</v>
      </c>
      <c r="P154" s="483" t="s">
        <v>1072</v>
      </c>
      <c r="Q154" s="482">
        <v>2023</v>
      </c>
      <c r="R154" s="484">
        <v>3347248</v>
      </c>
      <c r="S154" s="430">
        <f t="shared" si="2"/>
        <v>2051852</v>
      </c>
    </row>
    <row r="155" spans="1:19" x14ac:dyDescent="0.3">
      <c r="A155" s="482">
        <v>39</v>
      </c>
      <c r="B155" s="483" t="s">
        <v>340</v>
      </c>
      <c r="C155" s="482">
        <v>1</v>
      </c>
      <c r="D155" s="483" t="s">
        <v>873</v>
      </c>
      <c r="E155" s="483" t="s">
        <v>840</v>
      </c>
      <c r="F155" s="483" t="s">
        <v>839</v>
      </c>
      <c r="G155" s="483" t="s">
        <v>845</v>
      </c>
      <c r="H155" s="483" t="s">
        <v>641</v>
      </c>
      <c r="I155" s="483" t="s">
        <v>795</v>
      </c>
      <c r="J155" s="482">
        <v>2024</v>
      </c>
      <c r="K155" s="482">
        <v>0</v>
      </c>
      <c r="L155" s="483" t="s">
        <v>1053</v>
      </c>
      <c r="M155" s="483" t="s">
        <v>1053</v>
      </c>
      <c r="N155" s="482">
        <v>115</v>
      </c>
      <c r="O155" s="483" t="s">
        <v>1055</v>
      </c>
      <c r="P155" s="483" t="s">
        <v>1073</v>
      </c>
      <c r="Q155" s="482">
        <v>2023</v>
      </c>
      <c r="R155" s="484">
        <v>0</v>
      </c>
      <c r="S155" s="430">
        <f t="shared" si="2"/>
        <v>0</v>
      </c>
    </row>
    <row r="156" spans="1:19" x14ac:dyDescent="0.3">
      <c r="A156" s="482">
        <v>39</v>
      </c>
      <c r="B156" s="483" t="s">
        <v>340</v>
      </c>
      <c r="C156" s="482">
        <v>1</v>
      </c>
      <c r="D156" s="483" t="s">
        <v>873</v>
      </c>
      <c r="E156" s="483" t="s">
        <v>840</v>
      </c>
      <c r="F156" s="483" t="s">
        <v>839</v>
      </c>
      <c r="G156" s="483" t="s">
        <v>845</v>
      </c>
      <c r="H156" s="483" t="s">
        <v>641</v>
      </c>
      <c r="I156" s="483" t="s">
        <v>795</v>
      </c>
      <c r="J156" s="482">
        <v>2024</v>
      </c>
      <c r="K156" s="482">
        <v>835200</v>
      </c>
      <c r="L156" s="483" t="s">
        <v>1053</v>
      </c>
      <c r="M156" s="483" t="s">
        <v>1053</v>
      </c>
      <c r="N156" s="482">
        <v>116</v>
      </c>
      <c r="O156" s="483" t="s">
        <v>1056</v>
      </c>
      <c r="P156" s="483" t="s">
        <v>1074</v>
      </c>
      <c r="Q156" s="482">
        <v>2023</v>
      </c>
      <c r="R156" s="484">
        <v>847534</v>
      </c>
      <c r="S156" s="430">
        <f t="shared" si="2"/>
        <v>-12334</v>
      </c>
    </row>
    <row r="157" spans="1:19" x14ac:dyDescent="0.3">
      <c r="A157" s="482">
        <v>39</v>
      </c>
      <c r="B157" s="483" t="s">
        <v>340</v>
      </c>
      <c r="C157" s="482">
        <v>1</v>
      </c>
      <c r="D157" s="483" t="s">
        <v>873</v>
      </c>
      <c r="E157" s="483" t="s">
        <v>840</v>
      </c>
      <c r="F157" s="483" t="s">
        <v>839</v>
      </c>
      <c r="G157" s="483" t="s">
        <v>845</v>
      </c>
      <c r="H157" s="483" t="s">
        <v>641</v>
      </c>
      <c r="I157" s="483" t="s">
        <v>795</v>
      </c>
      <c r="J157" s="482">
        <v>2024</v>
      </c>
      <c r="K157" s="482">
        <v>6234300</v>
      </c>
      <c r="L157" s="483" t="s">
        <v>1053</v>
      </c>
      <c r="M157" s="483" t="s">
        <v>1053</v>
      </c>
      <c r="N157" s="482">
        <v>117</v>
      </c>
      <c r="O157" s="483" t="s">
        <v>1075</v>
      </c>
      <c r="P157" s="483" t="s">
        <v>1076</v>
      </c>
      <c r="Q157" s="482">
        <v>2023</v>
      </c>
      <c r="R157" s="484">
        <v>4194782</v>
      </c>
      <c r="S157" s="430">
        <f t="shared" si="2"/>
        <v>2039518</v>
      </c>
    </row>
    <row r="158" spans="1:19" x14ac:dyDescent="0.3">
      <c r="A158" s="482">
        <v>40</v>
      </c>
      <c r="B158" s="483" t="s">
        <v>341</v>
      </c>
      <c r="C158" s="482">
        <v>1</v>
      </c>
      <c r="D158" s="483" t="s">
        <v>873</v>
      </c>
      <c r="E158" s="483" t="s">
        <v>840</v>
      </c>
      <c r="F158" s="483" t="s">
        <v>839</v>
      </c>
      <c r="G158" s="483" t="s">
        <v>845</v>
      </c>
      <c r="H158" s="483" t="s">
        <v>641</v>
      </c>
      <c r="I158" s="483" t="s">
        <v>795</v>
      </c>
      <c r="J158" s="482">
        <v>2024</v>
      </c>
      <c r="K158" s="482">
        <v>8944650</v>
      </c>
      <c r="L158" s="483" t="s">
        <v>1053</v>
      </c>
      <c r="M158" s="483" t="s">
        <v>1053</v>
      </c>
      <c r="N158" s="482">
        <v>114</v>
      </c>
      <c r="O158" s="483" t="s">
        <v>1054</v>
      </c>
      <c r="P158" s="483" t="s">
        <v>1072</v>
      </c>
      <c r="Q158" s="482">
        <v>2023</v>
      </c>
      <c r="R158" s="484">
        <v>6517317.5</v>
      </c>
      <c r="S158" s="430">
        <f t="shared" si="2"/>
        <v>2427332.5</v>
      </c>
    </row>
    <row r="159" spans="1:19" x14ac:dyDescent="0.3">
      <c r="A159" s="482">
        <v>40</v>
      </c>
      <c r="B159" s="483" t="s">
        <v>341</v>
      </c>
      <c r="C159" s="482">
        <v>1</v>
      </c>
      <c r="D159" s="483" t="s">
        <v>873</v>
      </c>
      <c r="E159" s="483" t="s">
        <v>840</v>
      </c>
      <c r="F159" s="483" t="s">
        <v>839</v>
      </c>
      <c r="G159" s="483" t="s">
        <v>845</v>
      </c>
      <c r="H159" s="483" t="s">
        <v>641</v>
      </c>
      <c r="I159" s="483" t="s">
        <v>795</v>
      </c>
      <c r="J159" s="482">
        <v>2024</v>
      </c>
      <c r="K159" s="482">
        <v>7133100</v>
      </c>
      <c r="L159" s="483" t="s">
        <v>1053</v>
      </c>
      <c r="M159" s="483" t="s">
        <v>1053</v>
      </c>
      <c r="N159" s="482">
        <v>115</v>
      </c>
      <c r="O159" s="483" t="s">
        <v>1055</v>
      </c>
      <c r="P159" s="483" t="s">
        <v>1073</v>
      </c>
      <c r="Q159" s="482">
        <v>2023</v>
      </c>
      <c r="R159" s="484">
        <v>4523460</v>
      </c>
      <c r="S159" s="430">
        <f t="shared" si="2"/>
        <v>2609640</v>
      </c>
    </row>
    <row r="160" spans="1:19" x14ac:dyDescent="0.3">
      <c r="A160" s="482">
        <v>40</v>
      </c>
      <c r="B160" s="483" t="s">
        <v>341</v>
      </c>
      <c r="C160" s="482">
        <v>1</v>
      </c>
      <c r="D160" s="483" t="s">
        <v>873</v>
      </c>
      <c r="E160" s="483" t="s">
        <v>840</v>
      </c>
      <c r="F160" s="483" t="s">
        <v>839</v>
      </c>
      <c r="G160" s="483" t="s">
        <v>845</v>
      </c>
      <c r="H160" s="483" t="s">
        <v>641</v>
      </c>
      <c r="I160" s="483" t="s">
        <v>795</v>
      </c>
      <c r="J160" s="482">
        <v>2024</v>
      </c>
      <c r="K160" s="482">
        <v>2446470</v>
      </c>
      <c r="L160" s="483" t="s">
        <v>1053</v>
      </c>
      <c r="M160" s="483" t="s">
        <v>1053</v>
      </c>
      <c r="N160" s="482">
        <v>116</v>
      </c>
      <c r="O160" s="483" t="s">
        <v>1056</v>
      </c>
      <c r="P160" s="483" t="s">
        <v>1074</v>
      </c>
      <c r="Q160" s="482">
        <v>2023</v>
      </c>
      <c r="R160" s="484">
        <v>1251682.5</v>
      </c>
      <c r="S160" s="430">
        <f t="shared" si="2"/>
        <v>1194787.5</v>
      </c>
    </row>
    <row r="161" spans="1:19" x14ac:dyDescent="0.3">
      <c r="A161" s="482">
        <v>40</v>
      </c>
      <c r="B161" s="483" t="s">
        <v>341</v>
      </c>
      <c r="C161" s="482">
        <v>1</v>
      </c>
      <c r="D161" s="483" t="s">
        <v>873</v>
      </c>
      <c r="E161" s="483" t="s">
        <v>840</v>
      </c>
      <c r="F161" s="483" t="s">
        <v>839</v>
      </c>
      <c r="G161" s="483" t="s">
        <v>845</v>
      </c>
      <c r="H161" s="483" t="s">
        <v>641</v>
      </c>
      <c r="I161" s="483" t="s">
        <v>795</v>
      </c>
      <c r="J161" s="482">
        <v>2024</v>
      </c>
      <c r="K161" s="482">
        <v>18524220</v>
      </c>
      <c r="L161" s="483" t="s">
        <v>1053</v>
      </c>
      <c r="M161" s="483" t="s">
        <v>1053</v>
      </c>
      <c r="N161" s="482">
        <v>117</v>
      </c>
      <c r="O161" s="483" t="s">
        <v>1075</v>
      </c>
      <c r="P161" s="483" t="s">
        <v>1076</v>
      </c>
      <c r="Q161" s="482">
        <v>2023</v>
      </c>
      <c r="R161" s="484">
        <v>12292460</v>
      </c>
      <c r="S161" s="430">
        <f t="shared" si="2"/>
        <v>6231760</v>
      </c>
    </row>
    <row r="162" spans="1:19" x14ac:dyDescent="0.3">
      <c r="A162" s="482">
        <v>41</v>
      </c>
      <c r="B162" s="483" t="s">
        <v>342</v>
      </c>
      <c r="C162" s="482">
        <v>1</v>
      </c>
      <c r="D162" s="483" t="s">
        <v>873</v>
      </c>
      <c r="E162" s="483" t="s">
        <v>840</v>
      </c>
      <c r="F162" s="483" t="s">
        <v>839</v>
      </c>
      <c r="G162" s="483" t="s">
        <v>845</v>
      </c>
      <c r="H162" s="483" t="s">
        <v>641</v>
      </c>
      <c r="I162" s="483" t="s">
        <v>795</v>
      </c>
      <c r="J162" s="482">
        <v>2024</v>
      </c>
      <c r="K162" s="482">
        <v>740085.04128300003</v>
      </c>
      <c r="L162" s="483" t="s">
        <v>1053</v>
      </c>
      <c r="M162" s="483" t="s">
        <v>1053</v>
      </c>
      <c r="N162" s="482">
        <v>114</v>
      </c>
      <c r="O162" s="483" t="s">
        <v>1054</v>
      </c>
      <c r="P162" s="483" t="s">
        <v>1072</v>
      </c>
      <c r="Q162" s="482">
        <v>2023</v>
      </c>
      <c r="R162" s="484">
        <v>656843.12379999994</v>
      </c>
      <c r="S162" s="430">
        <f t="shared" si="2"/>
        <v>83241.917483000085</v>
      </c>
    </row>
    <row r="163" spans="1:19" x14ac:dyDescent="0.3">
      <c r="A163" s="482">
        <v>41</v>
      </c>
      <c r="B163" s="483" t="s">
        <v>342</v>
      </c>
      <c r="C163" s="482">
        <v>1</v>
      </c>
      <c r="D163" s="483" t="s">
        <v>873</v>
      </c>
      <c r="E163" s="483" t="s">
        <v>840</v>
      </c>
      <c r="F163" s="483" t="s">
        <v>839</v>
      </c>
      <c r="G163" s="483" t="s">
        <v>845</v>
      </c>
      <c r="H163" s="483" t="s">
        <v>641</v>
      </c>
      <c r="I163" s="483" t="s">
        <v>795</v>
      </c>
      <c r="J163" s="482">
        <v>2024</v>
      </c>
      <c r="K163" s="482">
        <v>45045.044280000002</v>
      </c>
      <c r="L163" s="483" t="s">
        <v>1053</v>
      </c>
      <c r="M163" s="483" t="s">
        <v>1053</v>
      </c>
      <c r="N163" s="482">
        <v>115</v>
      </c>
      <c r="O163" s="483" t="s">
        <v>1055</v>
      </c>
      <c r="P163" s="483" t="s">
        <v>1073</v>
      </c>
      <c r="Q163" s="482">
        <v>2023</v>
      </c>
      <c r="R163" s="484">
        <v>43346.155400000003</v>
      </c>
      <c r="S163" s="430">
        <f t="shared" si="2"/>
        <v>1698.8888799999986</v>
      </c>
    </row>
    <row r="164" spans="1:19" x14ac:dyDescent="0.3">
      <c r="A164" s="482">
        <v>41</v>
      </c>
      <c r="B164" s="483" t="s">
        <v>342</v>
      </c>
      <c r="C164" s="482">
        <v>1</v>
      </c>
      <c r="D164" s="483" t="s">
        <v>873</v>
      </c>
      <c r="E164" s="483" t="s">
        <v>840</v>
      </c>
      <c r="F164" s="483" t="s">
        <v>839</v>
      </c>
      <c r="G164" s="483" t="s">
        <v>845</v>
      </c>
      <c r="H164" s="483" t="s">
        <v>641</v>
      </c>
      <c r="I164" s="483" t="s">
        <v>795</v>
      </c>
      <c r="J164" s="482">
        <v>2024</v>
      </c>
      <c r="K164" s="482">
        <v>54508.485719999997</v>
      </c>
      <c r="L164" s="483" t="s">
        <v>1053</v>
      </c>
      <c r="M164" s="483" t="s">
        <v>1053</v>
      </c>
      <c r="N164" s="482">
        <v>116</v>
      </c>
      <c r="O164" s="483" t="s">
        <v>1056</v>
      </c>
      <c r="P164" s="483" t="s">
        <v>1074</v>
      </c>
      <c r="Q164" s="482">
        <v>2023</v>
      </c>
      <c r="R164" s="484">
        <v>75285.427800000005</v>
      </c>
      <c r="S164" s="430">
        <f t="shared" si="2"/>
        <v>-20776.942080000008</v>
      </c>
    </row>
    <row r="165" spans="1:19" x14ac:dyDescent="0.3">
      <c r="A165" s="482">
        <v>41</v>
      </c>
      <c r="B165" s="483" t="s">
        <v>342</v>
      </c>
      <c r="C165" s="482">
        <v>1</v>
      </c>
      <c r="D165" s="483" t="s">
        <v>873</v>
      </c>
      <c r="E165" s="483" t="s">
        <v>840</v>
      </c>
      <c r="F165" s="483" t="s">
        <v>839</v>
      </c>
      <c r="G165" s="483" t="s">
        <v>845</v>
      </c>
      <c r="H165" s="483" t="s">
        <v>641</v>
      </c>
      <c r="I165" s="483" t="s">
        <v>795</v>
      </c>
      <c r="J165" s="482">
        <v>2024</v>
      </c>
      <c r="K165" s="482">
        <v>839638.57128300006</v>
      </c>
      <c r="L165" s="483" t="s">
        <v>1053</v>
      </c>
      <c r="M165" s="483" t="s">
        <v>1053</v>
      </c>
      <c r="N165" s="482">
        <v>117</v>
      </c>
      <c r="O165" s="483" t="s">
        <v>1075</v>
      </c>
      <c r="P165" s="483" t="s">
        <v>1076</v>
      </c>
      <c r="Q165" s="482">
        <v>2023</v>
      </c>
      <c r="R165" s="484">
        <v>775474.70700000005</v>
      </c>
      <c r="S165" s="430">
        <f t="shared" si="2"/>
        <v>64163.864283000003</v>
      </c>
    </row>
    <row r="166" spans="1:19" x14ac:dyDescent="0.3">
      <c r="A166" s="482">
        <v>42</v>
      </c>
      <c r="B166" s="483" t="s">
        <v>1109</v>
      </c>
      <c r="C166" s="482">
        <v>2</v>
      </c>
      <c r="D166" s="483" t="s">
        <v>866</v>
      </c>
      <c r="E166" s="483" t="s">
        <v>819</v>
      </c>
      <c r="F166" s="483" t="s">
        <v>818</v>
      </c>
      <c r="G166" s="483" t="s">
        <v>820</v>
      </c>
      <c r="H166" s="483" t="s">
        <v>821</v>
      </c>
      <c r="I166" s="483" t="s">
        <v>795</v>
      </c>
      <c r="J166" s="482">
        <v>2024</v>
      </c>
      <c r="K166" s="482">
        <v>4580000</v>
      </c>
      <c r="L166" s="483" t="s">
        <v>1053</v>
      </c>
      <c r="M166" s="483" t="s">
        <v>1053</v>
      </c>
      <c r="N166" s="482">
        <v>114</v>
      </c>
      <c r="O166" s="483" t="s">
        <v>1054</v>
      </c>
      <c r="P166" s="483" t="s">
        <v>1072</v>
      </c>
      <c r="Q166" s="482">
        <v>2023</v>
      </c>
      <c r="R166" s="484">
        <v>9500000</v>
      </c>
      <c r="S166" s="430">
        <f t="shared" si="2"/>
        <v>-4920000</v>
      </c>
    </row>
    <row r="167" spans="1:19" x14ac:dyDescent="0.3">
      <c r="A167" s="482">
        <v>42</v>
      </c>
      <c r="B167" s="483" t="s">
        <v>1109</v>
      </c>
      <c r="C167" s="482">
        <v>2</v>
      </c>
      <c r="D167" s="483" t="s">
        <v>866</v>
      </c>
      <c r="E167" s="483" t="s">
        <v>819</v>
      </c>
      <c r="F167" s="483" t="s">
        <v>818</v>
      </c>
      <c r="G167" s="483" t="s">
        <v>820</v>
      </c>
      <c r="H167" s="483" t="s">
        <v>821</v>
      </c>
      <c r="I167" s="483" t="s">
        <v>795</v>
      </c>
      <c r="J167" s="482">
        <v>2024</v>
      </c>
      <c r="K167" s="482">
        <v>0</v>
      </c>
      <c r="L167" s="483" t="s">
        <v>1053</v>
      </c>
      <c r="M167" s="483" t="s">
        <v>1053</v>
      </c>
      <c r="N167" s="482">
        <v>115</v>
      </c>
      <c r="O167" s="483" t="s">
        <v>1055</v>
      </c>
      <c r="P167" s="483" t="s">
        <v>1073</v>
      </c>
      <c r="Q167" s="482">
        <v>2023</v>
      </c>
      <c r="R167" s="484">
        <v>0</v>
      </c>
      <c r="S167" s="430">
        <f t="shared" si="2"/>
        <v>0</v>
      </c>
    </row>
    <row r="168" spans="1:19" x14ac:dyDescent="0.3">
      <c r="A168" s="482">
        <v>42</v>
      </c>
      <c r="B168" s="483" t="s">
        <v>1109</v>
      </c>
      <c r="C168" s="482">
        <v>2</v>
      </c>
      <c r="D168" s="483" t="s">
        <v>866</v>
      </c>
      <c r="E168" s="483" t="s">
        <v>819</v>
      </c>
      <c r="F168" s="483" t="s">
        <v>818</v>
      </c>
      <c r="G168" s="483" t="s">
        <v>820</v>
      </c>
      <c r="H168" s="483" t="s">
        <v>821</v>
      </c>
      <c r="I168" s="483" t="s">
        <v>795</v>
      </c>
      <c r="J168" s="482">
        <v>2024</v>
      </c>
      <c r="K168" s="482">
        <v>0</v>
      </c>
      <c r="L168" s="483" t="s">
        <v>1053</v>
      </c>
      <c r="M168" s="483" t="s">
        <v>1053</v>
      </c>
      <c r="N168" s="482">
        <v>116</v>
      </c>
      <c r="O168" s="483" t="s">
        <v>1056</v>
      </c>
      <c r="P168" s="483" t="s">
        <v>1074</v>
      </c>
      <c r="Q168" s="482">
        <v>2023</v>
      </c>
      <c r="R168" s="484">
        <v>0</v>
      </c>
      <c r="S168" s="430">
        <f t="shared" si="2"/>
        <v>0</v>
      </c>
    </row>
    <row r="169" spans="1:19" x14ac:dyDescent="0.3">
      <c r="A169" s="482">
        <v>42</v>
      </c>
      <c r="B169" s="483" t="s">
        <v>1109</v>
      </c>
      <c r="C169" s="482">
        <v>2</v>
      </c>
      <c r="D169" s="483" t="s">
        <v>866</v>
      </c>
      <c r="E169" s="483" t="s">
        <v>819</v>
      </c>
      <c r="F169" s="483" t="s">
        <v>818</v>
      </c>
      <c r="G169" s="483" t="s">
        <v>820</v>
      </c>
      <c r="H169" s="483" t="s">
        <v>821</v>
      </c>
      <c r="I169" s="483" t="s">
        <v>795</v>
      </c>
      <c r="J169" s="482">
        <v>2024</v>
      </c>
      <c r="K169" s="482">
        <v>4580000</v>
      </c>
      <c r="L169" s="483" t="s">
        <v>1053</v>
      </c>
      <c r="M169" s="483" t="s">
        <v>1053</v>
      </c>
      <c r="N169" s="482">
        <v>117</v>
      </c>
      <c r="O169" s="483" t="s">
        <v>1075</v>
      </c>
      <c r="P169" s="483" t="s">
        <v>1076</v>
      </c>
      <c r="Q169" s="482">
        <v>2023</v>
      </c>
      <c r="R169" s="484">
        <v>9500000</v>
      </c>
      <c r="S169" s="430">
        <f t="shared" si="2"/>
        <v>-4920000</v>
      </c>
    </row>
    <row r="170" spans="1:19" x14ac:dyDescent="0.3">
      <c r="A170" s="482">
        <v>43</v>
      </c>
      <c r="B170" s="483" t="s">
        <v>1110</v>
      </c>
      <c r="C170" s="482">
        <v>2</v>
      </c>
      <c r="D170" s="483" t="s">
        <v>866</v>
      </c>
      <c r="E170" s="483" t="s">
        <v>819</v>
      </c>
      <c r="F170" s="483" t="s">
        <v>818</v>
      </c>
      <c r="G170" s="483" t="s">
        <v>820</v>
      </c>
      <c r="H170" s="483" t="s">
        <v>821</v>
      </c>
      <c r="I170" s="483" t="s">
        <v>795</v>
      </c>
      <c r="J170" s="482">
        <v>2024</v>
      </c>
      <c r="K170" s="482">
        <v>864000</v>
      </c>
      <c r="L170" s="483" t="s">
        <v>1053</v>
      </c>
      <c r="M170" s="483" t="s">
        <v>1053</v>
      </c>
      <c r="N170" s="482">
        <v>114</v>
      </c>
      <c r="O170" s="483" t="s">
        <v>1054</v>
      </c>
      <c r="P170" s="483" t="s">
        <v>1072</v>
      </c>
      <c r="Q170" s="482">
        <v>2023</v>
      </c>
      <c r="R170" s="484">
        <v>998100</v>
      </c>
      <c r="S170" s="430">
        <f t="shared" si="2"/>
        <v>-134100</v>
      </c>
    </row>
    <row r="171" spans="1:19" x14ac:dyDescent="0.3">
      <c r="A171" s="482">
        <v>43</v>
      </c>
      <c r="B171" s="483" t="s">
        <v>1110</v>
      </c>
      <c r="C171" s="482">
        <v>2</v>
      </c>
      <c r="D171" s="483" t="s">
        <v>866</v>
      </c>
      <c r="E171" s="483" t="s">
        <v>819</v>
      </c>
      <c r="F171" s="483" t="s">
        <v>818</v>
      </c>
      <c r="G171" s="483" t="s">
        <v>820</v>
      </c>
      <c r="H171" s="483" t="s">
        <v>821</v>
      </c>
      <c r="I171" s="483" t="s">
        <v>795</v>
      </c>
      <c r="J171" s="482">
        <v>2024</v>
      </c>
      <c r="K171" s="482">
        <v>0</v>
      </c>
      <c r="L171" s="483" t="s">
        <v>1053</v>
      </c>
      <c r="M171" s="483" t="s">
        <v>1053</v>
      </c>
      <c r="N171" s="482">
        <v>115</v>
      </c>
      <c r="O171" s="483" t="s">
        <v>1055</v>
      </c>
      <c r="P171" s="483" t="s">
        <v>1073</v>
      </c>
      <c r="Q171" s="482">
        <v>2023</v>
      </c>
      <c r="R171" s="484">
        <v>0</v>
      </c>
      <c r="S171" s="430">
        <f t="shared" si="2"/>
        <v>0</v>
      </c>
    </row>
    <row r="172" spans="1:19" x14ac:dyDescent="0.3">
      <c r="A172" s="482">
        <v>43</v>
      </c>
      <c r="B172" s="483" t="s">
        <v>1110</v>
      </c>
      <c r="C172" s="482">
        <v>2</v>
      </c>
      <c r="D172" s="483" t="s">
        <v>866</v>
      </c>
      <c r="E172" s="483" t="s">
        <v>819</v>
      </c>
      <c r="F172" s="483" t="s">
        <v>818</v>
      </c>
      <c r="G172" s="483" t="s">
        <v>820</v>
      </c>
      <c r="H172" s="483" t="s">
        <v>821</v>
      </c>
      <c r="I172" s="483" t="s">
        <v>795</v>
      </c>
      <c r="J172" s="482">
        <v>2024</v>
      </c>
      <c r="K172" s="482">
        <v>0</v>
      </c>
      <c r="L172" s="483" t="s">
        <v>1053</v>
      </c>
      <c r="M172" s="483" t="s">
        <v>1053</v>
      </c>
      <c r="N172" s="482">
        <v>116</v>
      </c>
      <c r="O172" s="483" t="s">
        <v>1056</v>
      </c>
      <c r="P172" s="483" t="s">
        <v>1074</v>
      </c>
      <c r="Q172" s="482">
        <v>2023</v>
      </c>
      <c r="R172" s="484">
        <v>0</v>
      </c>
      <c r="S172" s="430">
        <f t="shared" si="2"/>
        <v>0</v>
      </c>
    </row>
    <row r="173" spans="1:19" x14ac:dyDescent="0.3">
      <c r="A173" s="482">
        <v>43</v>
      </c>
      <c r="B173" s="483" t="s">
        <v>1110</v>
      </c>
      <c r="C173" s="482">
        <v>2</v>
      </c>
      <c r="D173" s="483" t="s">
        <v>866</v>
      </c>
      <c r="E173" s="483" t="s">
        <v>819</v>
      </c>
      <c r="F173" s="483" t="s">
        <v>818</v>
      </c>
      <c r="G173" s="483" t="s">
        <v>820</v>
      </c>
      <c r="H173" s="483" t="s">
        <v>821</v>
      </c>
      <c r="I173" s="483" t="s">
        <v>795</v>
      </c>
      <c r="J173" s="482">
        <v>2024</v>
      </c>
      <c r="K173" s="482">
        <v>864000</v>
      </c>
      <c r="L173" s="483" t="s">
        <v>1053</v>
      </c>
      <c r="M173" s="483" t="s">
        <v>1053</v>
      </c>
      <c r="N173" s="482">
        <v>117</v>
      </c>
      <c r="O173" s="483" t="s">
        <v>1075</v>
      </c>
      <c r="P173" s="483" t="s">
        <v>1076</v>
      </c>
      <c r="Q173" s="482">
        <v>2023</v>
      </c>
      <c r="R173" s="484">
        <v>998100</v>
      </c>
      <c r="S173" s="430">
        <f t="shared" si="2"/>
        <v>-134100</v>
      </c>
    </row>
    <row r="174" spans="1:19" x14ac:dyDescent="0.3">
      <c r="A174" s="482">
        <v>44</v>
      </c>
      <c r="B174" s="483" t="s">
        <v>1111</v>
      </c>
      <c r="C174" s="482">
        <v>2</v>
      </c>
      <c r="D174" s="483" t="s">
        <v>866</v>
      </c>
      <c r="E174" s="483" t="s">
        <v>797</v>
      </c>
      <c r="F174" s="483" t="s">
        <v>796</v>
      </c>
      <c r="G174" s="483" t="s">
        <v>800</v>
      </c>
      <c r="H174" s="483" t="s">
        <v>622</v>
      </c>
      <c r="I174" s="483" t="s">
        <v>795</v>
      </c>
      <c r="J174" s="482">
        <v>2024</v>
      </c>
      <c r="K174" s="482">
        <v>14727508.800000001</v>
      </c>
      <c r="L174" s="483" t="s">
        <v>1053</v>
      </c>
      <c r="M174" s="483" t="s">
        <v>1053</v>
      </c>
      <c r="N174" s="482">
        <v>114</v>
      </c>
      <c r="O174" s="483" t="s">
        <v>1054</v>
      </c>
      <c r="P174" s="483" t="s">
        <v>1072</v>
      </c>
      <c r="Q174" s="482">
        <v>2023</v>
      </c>
      <c r="R174" s="484">
        <v>15744070</v>
      </c>
      <c r="S174" s="430">
        <f t="shared" si="2"/>
        <v>-1016561.1999999993</v>
      </c>
    </row>
    <row r="175" spans="1:19" x14ac:dyDescent="0.3">
      <c r="A175" s="482">
        <v>44</v>
      </c>
      <c r="B175" s="483" t="s">
        <v>1111</v>
      </c>
      <c r="C175" s="482">
        <v>2</v>
      </c>
      <c r="D175" s="483" t="s">
        <v>866</v>
      </c>
      <c r="E175" s="483" t="s">
        <v>797</v>
      </c>
      <c r="F175" s="483" t="s">
        <v>796</v>
      </c>
      <c r="G175" s="483" t="s">
        <v>800</v>
      </c>
      <c r="H175" s="483" t="s">
        <v>622</v>
      </c>
      <c r="I175" s="483" t="s">
        <v>795</v>
      </c>
      <c r="J175" s="482">
        <v>2024</v>
      </c>
      <c r="K175" s="482">
        <v>0</v>
      </c>
      <c r="L175" s="483" t="s">
        <v>1053</v>
      </c>
      <c r="M175" s="483" t="s">
        <v>1053</v>
      </c>
      <c r="N175" s="482">
        <v>115</v>
      </c>
      <c r="O175" s="483" t="s">
        <v>1055</v>
      </c>
      <c r="P175" s="483" t="s">
        <v>1073</v>
      </c>
      <c r="Q175" s="482">
        <v>2023</v>
      </c>
      <c r="R175" s="484">
        <v>0</v>
      </c>
      <c r="S175" s="430">
        <f t="shared" si="2"/>
        <v>0</v>
      </c>
    </row>
    <row r="176" spans="1:19" x14ac:dyDescent="0.3">
      <c r="A176" s="482">
        <v>44</v>
      </c>
      <c r="B176" s="483" t="s">
        <v>1111</v>
      </c>
      <c r="C176" s="482">
        <v>2</v>
      </c>
      <c r="D176" s="483" t="s">
        <v>866</v>
      </c>
      <c r="E176" s="483" t="s">
        <v>797</v>
      </c>
      <c r="F176" s="483" t="s">
        <v>796</v>
      </c>
      <c r="G176" s="483" t="s">
        <v>800</v>
      </c>
      <c r="H176" s="483" t="s">
        <v>622</v>
      </c>
      <c r="I176" s="483" t="s">
        <v>795</v>
      </c>
      <c r="J176" s="482">
        <v>2024</v>
      </c>
      <c r="K176" s="482">
        <v>0</v>
      </c>
      <c r="L176" s="483" t="s">
        <v>1053</v>
      </c>
      <c r="M176" s="483" t="s">
        <v>1053</v>
      </c>
      <c r="N176" s="482">
        <v>116</v>
      </c>
      <c r="O176" s="483" t="s">
        <v>1056</v>
      </c>
      <c r="P176" s="483" t="s">
        <v>1074</v>
      </c>
      <c r="Q176" s="482">
        <v>2023</v>
      </c>
      <c r="R176" s="484">
        <v>0</v>
      </c>
      <c r="S176" s="430">
        <f t="shared" si="2"/>
        <v>0</v>
      </c>
    </row>
    <row r="177" spans="1:19" x14ac:dyDescent="0.3">
      <c r="A177" s="482">
        <v>44</v>
      </c>
      <c r="B177" s="483" t="s">
        <v>1111</v>
      </c>
      <c r="C177" s="482">
        <v>2</v>
      </c>
      <c r="D177" s="483" t="s">
        <v>866</v>
      </c>
      <c r="E177" s="483" t="s">
        <v>797</v>
      </c>
      <c r="F177" s="483" t="s">
        <v>796</v>
      </c>
      <c r="G177" s="483" t="s">
        <v>800</v>
      </c>
      <c r="H177" s="483" t="s">
        <v>622</v>
      </c>
      <c r="I177" s="483" t="s">
        <v>795</v>
      </c>
      <c r="J177" s="482">
        <v>2024</v>
      </c>
      <c r="K177" s="482">
        <v>14727508.800000001</v>
      </c>
      <c r="L177" s="483" t="s">
        <v>1053</v>
      </c>
      <c r="M177" s="483" t="s">
        <v>1053</v>
      </c>
      <c r="N177" s="482">
        <v>117</v>
      </c>
      <c r="O177" s="483" t="s">
        <v>1075</v>
      </c>
      <c r="P177" s="483" t="s">
        <v>1076</v>
      </c>
      <c r="Q177" s="482">
        <v>2023</v>
      </c>
      <c r="R177" s="484">
        <v>15744070</v>
      </c>
      <c r="S177" s="430">
        <f t="shared" si="2"/>
        <v>-1016561.1999999993</v>
      </c>
    </row>
    <row r="178" spans="1:19" x14ac:dyDescent="0.3">
      <c r="A178" s="482">
        <v>45</v>
      </c>
      <c r="B178" s="483" t="s">
        <v>1112</v>
      </c>
      <c r="C178" s="482">
        <v>2</v>
      </c>
      <c r="D178" s="483" t="s">
        <v>866</v>
      </c>
      <c r="E178" s="483" t="s">
        <v>825</v>
      </c>
      <c r="F178" s="483" t="s">
        <v>824</v>
      </c>
      <c r="G178" s="483" t="s">
        <v>830</v>
      </c>
      <c r="H178" s="483" t="s">
        <v>634</v>
      </c>
      <c r="I178" s="483" t="s">
        <v>795</v>
      </c>
      <c r="J178" s="482">
        <v>2024</v>
      </c>
      <c r="K178" s="482">
        <v>8128000</v>
      </c>
      <c r="L178" s="483" t="s">
        <v>1053</v>
      </c>
      <c r="M178" s="483" t="s">
        <v>1053</v>
      </c>
      <c r="N178" s="482">
        <v>114</v>
      </c>
      <c r="O178" s="483" t="s">
        <v>1054</v>
      </c>
      <c r="P178" s="483" t="s">
        <v>1072</v>
      </c>
      <c r="Q178" s="482">
        <v>2023</v>
      </c>
      <c r="R178" s="484">
        <v>8071200</v>
      </c>
      <c r="S178" s="430">
        <f t="shared" si="2"/>
        <v>56800</v>
      </c>
    </row>
    <row r="179" spans="1:19" x14ac:dyDescent="0.3">
      <c r="A179" s="482">
        <v>45</v>
      </c>
      <c r="B179" s="483" t="s">
        <v>1112</v>
      </c>
      <c r="C179" s="482">
        <v>2</v>
      </c>
      <c r="D179" s="483" t="s">
        <v>866</v>
      </c>
      <c r="E179" s="483" t="s">
        <v>825</v>
      </c>
      <c r="F179" s="483" t="s">
        <v>824</v>
      </c>
      <c r="G179" s="483" t="s">
        <v>830</v>
      </c>
      <c r="H179" s="483" t="s">
        <v>634</v>
      </c>
      <c r="I179" s="483" t="s">
        <v>795</v>
      </c>
      <c r="J179" s="482">
        <v>2024</v>
      </c>
      <c r="K179" s="482">
        <v>1800000</v>
      </c>
      <c r="L179" s="483" t="s">
        <v>1053</v>
      </c>
      <c r="M179" s="483" t="s">
        <v>1053</v>
      </c>
      <c r="N179" s="482">
        <v>115</v>
      </c>
      <c r="O179" s="483" t="s">
        <v>1055</v>
      </c>
      <c r="P179" s="483" t="s">
        <v>1073</v>
      </c>
      <c r="Q179" s="482">
        <v>2023</v>
      </c>
      <c r="R179" s="484">
        <v>27086.400000000001</v>
      </c>
      <c r="S179" s="430">
        <f t="shared" si="2"/>
        <v>1772913.6</v>
      </c>
    </row>
    <row r="180" spans="1:19" x14ac:dyDescent="0.3">
      <c r="A180" s="482">
        <v>45</v>
      </c>
      <c r="B180" s="483" t="s">
        <v>1112</v>
      </c>
      <c r="C180" s="482">
        <v>2</v>
      </c>
      <c r="D180" s="483" t="s">
        <v>866</v>
      </c>
      <c r="E180" s="483" t="s">
        <v>825</v>
      </c>
      <c r="F180" s="483" t="s">
        <v>824</v>
      </c>
      <c r="G180" s="483" t="s">
        <v>830</v>
      </c>
      <c r="H180" s="483" t="s">
        <v>634</v>
      </c>
      <c r="I180" s="483" t="s">
        <v>795</v>
      </c>
      <c r="J180" s="482">
        <v>2024</v>
      </c>
      <c r="K180" s="482">
        <v>0</v>
      </c>
      <c r="L180" s="483" t="s">
        <v>1053</v>
      </c>
      <c r="M180" s="483" t="s">
        <v>1053</v>
      </c>
      <c r="N180" s="482">
        <v>116</v>
      </c>
      <c r="O180" s="483" t="s">
        <v>1056</v>
      </c>
      <c r="P180" s="483" t="s">
        <v>1074</v>
      </c>
      <c r="Q180" s="482">
        <v>2023</v>
      </c>
      <c r="R180" s="484">
        <v>0</v>
      </c>
      <c r="S180" s="430">
        <f t="shared" si="2"/>
        <v>0</v>
      </c>
    </row>
    <row r="181" spans="1:19" x14ac:dyDescent="0.3">
      <c r="A181" s="482">
        <v>45</v>
      </c>
      <c r="B181" s="483" t="s">
        <v>1112</v>
      </c>
      <c r="C181" s="482">
        <v>2</v>
      </c>
      <c r="D181" s="483" t="s">
        <v>866</v>
      </c>
      <c r="E181" s="483" t="s">
        <v>825</v>
      </c>
      <c r="F181" s="483" t="s">
        <v>824</v>
      </c>
      <c r="G181" s="483" t="s">
        <v>830</v>
      </c>
      <c r="H181" s="483" t="s">
        <v>634</v>
      </c>
      <c r="I181" s="483" t="s">
        <v>795</v>
      </c>
      <c r="J181" s="482">
        <v>2024</v>
      </c>
      <c r="K181" s="482">
        <v>9928000</v>
      </c>
      <c r="L181" s="483" t="s">
        <v>1053</v>
      </c>
      <c r="M181" s="483" t="s">
        <v>1053</v>
      </c>
      <c r="N181" s="482">
        <v>117</v>
      </c>
      <c r="O181" s="483" t="s">
        <v>1075</v>
      </c>
      <c r="P181" s="483" t="s">
        <v>1076</v>
      </c>
      <c r="Q181" s="482">
        <v>2023</v>
      </c>
      <c r="R181" s="484">
        <v>8098286.4000000004</v>
      </c>
      <c r="S181" s="430">
        <f t="shared" si="2"/>
        <v>1829713.5999999996</v>
      </c>
    </row>
    <row r="182" spans="1:19" x14ac:dyDescent="0.3">
      <c r="A182" s="482">
        <v>46</v>
      </c>
      <c r="B182" s="483" t="s">
        <v>1113</v>
      </c>
      <c r="C182" s="482">
        <v>2</v>
      </c>
      <c r="D182" s="483" t="s">
        <v>866</v>
      </c>
      <c r="E182" s="483" t="s">
        <v>825</v>
      </c>
      <c r="F182" s="483" t="s">
        <v>824</v>
      </c>
      <c r="G182" s="483" t="s">
        <v>831</v>
      </c>
      <c r="H182" s="483" t="s">
        <v>635</v>
      </c>
      <c r="I182" s="483" t="s">
        <v>795</v>
      </c>
      <c r="J182" s="482">
        <v>2024</v>
      </c>
      <c r="K182" s="482">
        <v>0</v>
      </c>
      <c r="L182" s="483" t="s">
        <v>1053</v>
      </c>
      <c r="M182" s="483" t="s">
        <v>1053</v>
      </c>
      <c r="N182" s="482">
        <v>114</v>
      </c>
      <c r="O182" s="483" t="s">
        <v>1054</v>
      </c>
      <c r="P182" s="483" t="s">
        <v>1072</v>
      </c>
      <c r="Q182" s="482">
        <v>2023</v>
      </c>
      <c r="R182" s="484">
        <v>677160</v>
      </c>
      <c r="S182" s="430">
        <f t="shared" si="2"/>
        <v>-677160</v>
      </c>
    </row>
    <row r="183" spans="1:19" x14ac:dyDescent="0.3">
      <c r="A183" s="482">
        <v>46</v>
      </c>
      <c r="B183" s="483" t="s">
        <v>1113</v>
      </c>
      <c r="C183" s="482">
        <v>2</v>
      </c>
      <c r="D183" s="483" t="s">
        <v>866</v>
      </c>
      <c r="E183" s="483" t="s">
        <v>825</v>
      </c>
      <c r="F183" s="483" t="s">
        <v>824</v>
      </c>
      <c r="G183" s="483" t="s">
        <v>831</v>
      </c>
      <c r="H183" s="483" t="s">
        <v>635</v>
      </c>
      <c r="I183" s="483" t="s">
        <v>795</v>
      </c>
      <c r="J183" s="482">
        <v>2024</v>
      </c>
      <c r="K183" s="482">
        <v>0</v>
      </c>
      <c r="L183" s="483" t="s">
        <v>1053</v>
      </c>
      <c r="M183" s="483" t="s">
        <v>1053</v>
      </c>
      <c r="N183" s="482">
        <v>115</v>
      </c>
      <c r="O183" s="483" t="s">
        <v>1055</v>
      </c>
      <c r="P183" s="483" t="s">
        <v>1073</v>
      </c>
      <c r="Q183" s="482">
        <v>2023</v>
      </c>
      <c r="R183" s="484">
        <v>0</v>
      </c>
      <c r="S183" s="430">
        <f t="shared" si="2"/>
        <v>0</v>
      </c>
    </row>
    <row r="184" spans="1:19" x14ac:dyDescent="0.3">
      <c r="A184" s="482">
        <v>46</v>
      </c>
      <c r="B184" s="483" t="s">
        <v>1113</v>
      </c>
      <c r="C184" s="482">
        <v>2</v>
      </c>
      <c r="D184" s="483" t="s">
        <v>866</v>
      </c>
      <c r="E184" s="483" t="s">
        <v>825</v>
      </c>
      <c r="F184" s="483" t="s">
        <v>824</v>
      </c>
      <c r="G184" s="483" t="s">
        <v>831</v>
      </c>
      <c r="H184" s="483" t="s">
        <v>635</v>
      </c>
      <c r="I184" s="483" t="s">
        <v>795</v>
      </c>
      <c r="J184" s="482">
        <v>2024</v>
      </c>
      <c r="K184" s="482">
        <v>0</v>
      </c>
      <c r="L184" s="483" t="s">
        <v>1053</v>
      </c>
      <c r="M184" s="483" t="s">
        <v>1053</v>
      </c>
      <c r="N184" s="482">
        <v>116</v>
      </c>
      <c r="O184" s="483" t="s">
        <v>1056</v>
      </c>
      <c r="P184" s="483" t="s">
        <v>1074</v>
      </c>
      <c r="Q184" s="482">
        <v>2023</v>
      </c>
      <c r="R184" s="484">
        <v>0</v>
      </c>
      <c r="S184" s="430">
        <f t="shared" si="2"/>
        <v>0</v>
      </c>
    </row>
    <row r="185" spans="1:19" x14ac:dyDescent="0.3">
      <c r="A185" s="482">
        <v>46</v>
      </c>
      <c r="B185" s="483" t="s">
        <v>1113</v>
      </c>
      <c r="C185" s="482">
        <v>2</v>
      </c>
      <c r="D185" s="483" t="s">
        <v>866</v>
      </c>
      <c r="E185" s="483" t="s">
        <v>825</v>
      </c>
      <c r="F185" s="483" t="s">
        <v>824</v>
      </c>
      <c r="G185" s="483" t="s">
        <v>831</v>
      </c>
      <c r="H185" s="483" t="s">
        <v>635</v>
      </c>
      <c r="I185" s="483" t="s">
        <v>795</v>
      </c>
      <c r="J185" s="482">
        <v>2024</v>
      </c>
      <c r="K185" s="482">
        <v>0</v>
      </c>
      <c r="L185" s="483" t="s">
        <v>1053</v>
      </c>
      <c r="M185" s="483" t="s">
        <v>1053</v>
      </c>
      <c r="N185" s="482">
        <v>117</v>
      </c>
      <c r="O185" s="483" t="s">
        <v>1075</v>
      </c>
      <c r="P185" s="483" t="s">
        <v>1076</v>
      </c>
      <c r="Q185" s="482">
        <v>2023</v>
      </c>
      <c r="R185" s="484">
        <v>677160</v>
      </c>
      <c r="S185" s="430">
        <f t="shared" si="2"/>
        <v>-677160</v>
      </c>
    </row>
    <row r="186" spans="1:19" x14ac:dyDescent="0.3">
      <c r="A186" s="482">
        <v>47</v>
      </c>
      <c r="B186" s="483" t="s">
        <v>1114</v>
      </c>
      <c r="C186" s="482">
        <v>2</v>
      </c>
      <c r="D186" s="483" t="s">
        <v>866</v>
      </c>
      <c r="E186" s="483" t="s">
        <v>806</v>
      </c>
      <c r="F186" s="483" t="s">
        <v>805</v>
      </c>
      <c r="G186" s="483" t="s">
        <v>810</v>
      </c>
      <c r="H186" s="483" t="s">
        <v>28</v>
      </c>
      <c r="I186" s="483" t="s">
        <v>795</v>
      </c>
      <c r="J186" s="482">
        <v>2024</v>
      </c>
      <c r="K186" s="482">
        <v>38343249.25</v>
      </c>
      <c r="L186" s="483" t="s">
        <v>1053</v>
      </c>
      <c r="M186" s="483" t="s">
        <v>1053</v>
      </c>
      <c r="N186" s="482">
        <v>114</v>
      </c>
      <c r="O186" s="483" t="s">
        <v>1054</v>
      </c>
      <c r="P186" s="483" t="s">
        <v>1072</v>
      </c>
      <c r="Q186" s="482">
        <v>2023</v>
      </c>
      <c r="R186" s="484">
        <v>23100357.5</v>
      </c>
      <c r="S186" s="430">
        <f t="shared" si="2"/>
        <v>15242891.75</v>
      </c>
    </row>
    <row r="187" spans="1:19" x14ac:dyDescent="0.3">
      <c r="A187" s="482">
        <v>47</v>
      </c>
      <c r="B187" s="483" t="s">
        <v>1114</v>
      </c>
      <c r="C187" s="482">
        <v>2</v>
      </c>
      <c r="D187" s="483" t="s">
        <v>866</v>
      </c>
      <c r="E187" s="483" t="s">
        <v>806</v>
      </c>
      <c r="F187" s="483" t="s">
        <v>805</v>
      </c>
      <c r="G187" s="483" t="s">
        <v>810</v>
      </c>
      <c r="H187" s="483" t="s">
        <v>28</v>
      </c>
      <c r="I187" s="483" t="s">
        <v>795</v>
      </c>
      <c r="J187" s="482">
        <v>2024</v>
      </c>
      <c r="K187" s="482">
        <v>0</v>
      </c>
      <c r="L187" s="483" t="s">
        <v>1053</v>
      </c>
      <c r="M187" s="483" t="s">
        <v>1053</v>
      </c>
      <c r="N187" s="482">
        <v>115</v>
      </c>
      <c r="O187" s="483" t="s">
        <v>1055</v>
      </c>
      <c r="P187" s="483" t="s">
        <v>1073</v>
      </c>
      <c r="Q187" s="482">
        <v>2023</v>
      </c>
      <c r="R187" s="484">
        <v>729410</v>
      </c>
      <c r="S187" s="430">
        <f t="shared" si="2"/>
        <v>-729410</v>
      </c>
    </row>
    <row r="188" spans="1:19" x14ac:dyDescent="0.3">
      <c r="A188" s="482">
        <v>47</v>
      </c>
      <c r="B188" s="483" t="s">
        <v>1114</v>
      </c>
      <c r="C188" s="482">
        <v>2</v>
      </c>
      <c r="D188" s="483" t="s">
        <v>866</v>
      </c>
      <c r="E188" s="483" t="s">
        <v>806</v>
      </c>
      <c r="F188" s="483" t="s">
        <v>805</v>
      </c>
      <c r="G188" s="483" t="s">
        <v>810</v>
      </c>
      <c r="H188" s="483" t="s">
        <v>28</v>
      </c>
      <c r="I188" s="483" t="s">
        <v>795</v>
      </c>
      <c r="J188" s="482">
        <v>2024</v>
      </c>
      <c r="K188" s="482">
        <v>0</v>
      </c>
      <c r="L188" s="483" t="s">
        <v>1053</v>
      </c>
      <c r="M188" s="483" t="s">
        <v>1053</v>
      </c>
      <c r="N188" s="482">
        <v>116</v>
      </c>
      <c r="O188" s="483" t="s">
        <v>1056</v>
      </c>
      <c r="P188" s="483" t="s">
        <v>1074</v>
      </c>
      <c r="Q188" s="482">
        <v>2023</v>
      </c>
      <c r="R188" s="484">
        <v>486304.5</v>
      </c>
      <c r="S188" s="430">
        <f t="shared" si="2"/>
        <v>-486304.5</v>
      </c>
    </row>
    <row r="189" spans="1:19" x14ac:dyDescent="0.3">
      <c r="A189" s="482">
        <v>47</v>
      </c>
      <c r="B189" s="483" t="s">
        <v>1114</v>
      </c>
      <c r="C189" s="482">
        <v>2</v>
      </c>
      <c r="D189" s="483" t="s">
        <v>866</v>
      </c>
      <c r="E189" s="483" t="s">
        <v>806</v>
      </c>
      <c r="F189" s="483" t="s">
        <v>805</v>
      </c>
      <c r="G189" s="483" t="s">
        <v>810</v>
      </c>
      <c r="H189" s="483" t="s">
        <v>28</v>
      </c>
      <c r="I189" s="483" t="s">
        <v>795</v>
      </c>
      <c r="J189" s="482">
        <v>2024</v>
      </c>
      <c r="K189" s="482">
        <v>38343249.25</v>
      </c>
      <c r="L189" s="483" t="s">
        <v>1053</v>
      </c>
      <c r="M189" s="483" t="s">
        <v>1053</v>
      </c>
      <c r="N189" s="482">
        <v>117</v>
      </c>
      <c r="O189" s="483" t="s">
        <v>1075</v>
      </c>
      <c r="P189" s="483" t="s">
        <v>1076</v>
      </c>
      <c r="Q189" s="482">
        <v>2023</v>
      </c>
      <c r="R189" s="484">
        <v>24316072</v>
      </c>
      <c r="S189" s="430">
        <f t="shared" si="2"/>
        <v>14027177.25</v>
      </c>
    </row>
    <row r="190" spans="1:19" x14ac:dyDescent="0.3">
      <c r="A190" s="482">
        <v>48</v>
      </c>
      <c r="B190" s="483" t="s">
        <v>1115</v>
      </c>
      <c r="C190" s="482">
        <v>3</v>
      </c>
      <c r="D190" s="483" t="s">
        <v>870</v>
      </c>
      <c r="E190" s="483" t="s">
        <v>797</v>
      </c>
      <c r="F190" s="483" t="s">
        <v>796</v>
      </c>
      <c r="G190" s="483" t="s">
        <v>801</v>
      </c>
      <c r="H190" s="483" t="s">
        <v>657</v>
      </c>
      <c r="I190" s="483" t="s">
        <v>795</v>
      </c>
      <c r="J190" s="482">
        <v>2024</v>
      </c>
      <c r="K190" s="482">
        <v>33236652.899999999</v>
      </c>
      <c r="L190" s="483" t="s">
        <v>1053</v>
      </c>
      <c r="M190" s="483" t="s">
        <v>1053</v>
      </c>
      <c r="N190" s="482">
        <v>114</v>
      </c>
      <c r="O190" s="483" t="s">
        <v>1054</v>
      </c>
      <c r="P190" s="483" t="s">
        <v>1072</v>
      </c>
      <c r="Q190" s="482">
        <v>2023</v>
      </c>
      <c r="R190" s="484">
        <v>33617751.200000003</v>
      </c>
      <c r="S190" s="430">
        <f t="shared" si="2"/>
        <v>-381098.30000000447</v>
      </c>
    </row>
    <row r="191" spans="1:19" x14ac:dyDescent="0.3">
      <c r="A191" s="482">
        <v>48</v>
      </c>
      <c r="B191" s="483" t="s">
        <v>1115</v>
      </c>
      <c r="C191" s="482">
        <v>3</v>
      </c>
      <c r="D191" s="483" t="s">
        <v>870</v>
      </c>
      <c r="E191" s="483" t="s">
        <v>797</v>
      </c>
      <c r="F191" s="483" t="s">
        <v>796</v>
      </c>
      <c r="G191" s="483" t="s">
        <v>801</v>
      </c>
      <c r="H191" s="483" t="s">
        <v>657</v>
      </c>
      <c r="I191" s="483" t="s">
        <v>795</v>
      </c>
      <c r="J191" s="482">
        <v>2024</v>
      </c>
      <c r="K191" s="482">
        <v>631.47699999999998</v>
      </c>
      <c r="L191" s="483" t="s">
        <v>1053</v>
      </c>
      <c r="M191" s="483" t="s">
        <v>1053</v>
      </c>
      <c r="N191" s="482">
        <v>115</v>
      </c>
      <c r="O191" s="483" t="s">
        <v>1055</v>
      </c>
      <c r="P191" s="483" t="s">
        <v>1073</v>
      </c>
      <c r="Q191" s="482">
        <v>2023</v>
      </c>
      <c r="R191" s="484">
        <v>10335.6</v>
      </c>
      <c r="S191" s="430">
        <f t="shared" si="2"/>
        <v>-9704.1229999999996</v>
      </c>
    </row>
    <row r="192" spans="1:19" x14ac:dyDescent="0.3">
      <c r="A192" s="482">
        <v>48</v>
      </c>
      <c r="B192" s="483" t="s">
        <v>1115</v>
      </c>
      <c r="C192" s="482">
        <v>3</v>
      </c>
      <c r="D192" s="483" t="s">
        <v>870</v>
      </c>
      <c r="E192" s="483" t="s">
        <v>797</v>
      </c>
      <c r="F192" s="483" t="s">
        <v>796</v>
      </c>
      <c r="G192" s="483" t="s">
        <v>801</v>
      </c>
      <c r="H192" s="483" t="s">
        <v>657</v>
      </c>
      <c r="I192" s="483" t="s">
        <v>795</v>
      </c>
      <c r="J192" s="482">
        <v>2024</v>
      </c>
      <c r="K192" s="482">
        <v>0</v>
      </c>
      <c r="L192" s="483" t="s">
        <v>1053</v>
      </c>
      <c r="M192" s="483" t="s">
        <v>1053</v>
      </c>
      <c r="N192" s="482">
        <v>116</v>
      </c>
      <c r="O192" s="483" t="s">
        <v>1056</v>
      </c>
      <c r="P192" s="483" t="s">
        <v>1074</v>
      </c>
      <c r="Q192" s="482">
        <v>2023</v>
      </c>
      <c r="R192" s="484">
        <v>0</v>
      </c>
      <c r="S192" s="430">
        <f t="shared" si="2"/>
        <v>0</v>
      </c>
    </row>
    <row r="193" spans="1:19" x14ac:dyDescent="0.3">
      <c r="A193" s="482">
        <v>48</v>
      </c>
      <c r="B193" s="483" t="s">
        <v>1115</v>
      </c>
      <c r="C193" s="482">
        <v>3</v>
      </c>
      <c r="D193" s="483" t="s">
        <v>870</v>
      </c>
      <c r="E193" s="483" t="s">
        <v>797</v>
      </c>
      <c r="F193" s="483" t="s">
        <v>796</v>
      </c>
      <c r="G193" s="483" t="s">
        <v>801</v>
      </c>
      <c r="H193" s="483" t="s">
        <v>657</v>
      </c>
      <c r="I193" s="483" t="s">
        <v>795</v>
      </c>
      <c r="J193" s="482">
        <v>2024</v>
      </c>
      <c r="K193" s="482">
        <v>33237284.377</v>
      </c>
      <c r="L193" s="483" t="s">
        <v>1053</v>
      </c>
      <c r="M193" s="483" t="s">
        <v>1053</v>
      </c>
      <c r="N193" s="482">
        <v>117</v>
      </c>
      <c r="O193" s="483" t="s">
        <v>1075</v>
      </c>
      <c r="P193" s="483" t="s">
        <v>1076</v>
      </c>
      <c r="Q193" s="482">
        <v>2023</v>
      </c>
      <c r="R193" s="484">
        <v>33628086.799999997</v>
      </c>
      <c r="S193" s="430">
        <f t="shared" si="2"/>
        <v>-390802.42299999669</v>
      </c>
    </row>
    <row r="194" spans="1:19" x14ac:dyDescent="0.3">
      <c r="A194" s="482">
        <v>49</v>
      </c>
      <c r="B194" s="483" t="s">
        <v>117</v>
      </c>
      <c r="C194" s="482">
        <v>3</v>
      </c>
      <c r="D194" s="483" t="s">
        <v>870</v>
      </c>
      <c r="E194" s="483" t="s">
        <v>806</v>
      </c>
      <c r="F194" s="483" t="s">
        <v>805</v>
      </c>
      <c r="G194" s="483" t="s">
        <v>807</v>
      </c>
      <c r="H194" s="483" t="s">
        <v>624</v>
      </c>
      <c r="I194" s="483" t="s">
        <v>795</v>
      </c>
      <c r="J194" s="482">
        <v>2024</v>
      </c>
      <c r="K194" s="482">
        <v>1042888</v>
      </c>
      <c r="L194" s="483" t="s">
        <v>1053</v>
      </c>
      <c r="M194" s="483" t="s">
        <v>1053</v>
      </c>
      <c r="N194" s="482">
        <v>114</v>
      </c>
      <c r="O194" s="483" t="s">
        <v>1054</v>
      </c>
      <c r="P194" s="483" t="s">
        <v>1072</v>
      </c>
      <c r="Q194" s="482">
        <v>2023</v>
      </c>
      <c r="R194" s="484">
        <v>947170</v>
      </c>
      <c r="S194" s="430">
        <f t="shared" si="2"/>
        <v>95718</v>
      </c>
    </row>
    <row r="195" spans="1:19" x14ac:dyDescent="0.3">
      <c r="A195" s="482">
        <v>49</v>
      </c>
      <c r="B195" s="483" t="s">
        <v>117</v>
      </c>
      <c r="C195" s="482">
        <v>3</v>
      </c>
      <c r="D195" s="483" t="s">
        <v>870</v>
      </c>
      <c r="E195" s="483" t="s">
        <v>806</v>
      </c>
      <c r="F195" s="483" t="s">
        <v>805</v>
      </c>
      <c r="G195" s="483" t="s">
        <v>807</v>
      </c>
      <c r="H195" s="483" t="s">
        <v>624</v>
      </c>
      <c r="I195" s="483" t="s">
        <v>795</v>
      </c>
      <c r="J195" s="482">
        <v>2024</v>
      </c>
      <c r="K195" s="482">
        <v>0</v>
      </c>
      <c r="L195" s="483" t="s">
        <v>1053</v>
      </c>
      <c r="M195" s="483" t="s">
        <v>1053</v>
      </c>
      <c r="N195" s="482">
        <v>115</v>
      </c>
      <c r="O195" s="483" t="s">
        <v>1055</v>
      </c>
      <c r="P195" s="483" t="s">
        <v>1073</v>
      </c>
      <c r="Q195" s="482">
        <v>2023</v>
      </c>
      <c r="R195" s="484">
        <v>0</v>
      </c>
      <c r="S195" s="430">
        <f t="shared" ref="S195:S258" si="3">K195-R195</f>
        <v>0</v>
      </c>
    </row>
    <row r="196" spans="1:19" x14ac:dyDescent="0.3">
      <c r="A196" s="482">
        <v>49</v>
      </c>
      <c r="B196" s="483" t="s">
        <v>117</v>
      </c>
      <c r="C196" s="482">
        <v>3</v>
      </c>
      <c r="D196" s="483" t="s">
        <v>870</v>
      </c>
      <c r="E196" s="483" t="s">
        <v>806</v>
      </c>
      <c r="F196" s="483" t="s">
        <v>805</v>
      </c>
      <c r="G196" s="483" t="s">
        <v>807</v>
      </c>
      <c r="H196" s="483" t="s">
        <v>624</v>
      </c>
      <c r="I196" s="483" t="s">
        <v>795</v>
      </c>
      <c r="J196" s="482">
        <v>2024</v>
      </c>
      <c r="K196" s="482">
        <v>0</v>
      </c>
      <c r="L196" s="483" t="s">
        <v>1053</v>
      </c>
      <c r="M196" s="483" t="s">
        <v>1053</v>
      </c>
      <c r="N196" s="482">
        <v>116</v>
      </c>
      <c r="O196" s="483" t="s">
        <v>1056</v>
      </c>
      <c r="P196" s="483" t="s">
        <v>1074</v>
      </c>
      <c r="Q196" s="482">
        <v>2023</v>
      </c>
      <c r="R196" s="484">
        <v>0</v>
      </c>
      <c r="S196" s="430">
        <f t="shared" si="3"/>
        <v>0</v>
      </c>
    </row>
    <row r="197" spans="1:19" x14ac:dyDescent="0.3">
      <c r="A197" s="482">
        <v>49</v>
      </c>
      <c r="B197" s="483" t="s">
        <v>117</v>
      </c>
      <c r="C197" s="482">
        <v>3</v>
      </c>
      <c r="D197" s="483" t="s">
        <v>870</v>
      </c>
      <c r="E197" s="483" t="s">
        <v>806</v>
      </c>
      <c r="F197" s="483" t="s">
        <v>805</v>
      </c>
      <c r="G197" s="483" t="s">
        <v>807</v>
      </c>
      <c r="H197" s="483" t="s">
        <v>624</v>
      </c>
      <c r="I197" s="483" t="s">
        <v>795</v>
      </c>
      <c r="J197" s="482">
        <v>2024</v>
      </c>
      <c r="K197" s="482">
        <v>1042888</v>
      </c>
      <c r="L197" s="483" t="s">
        <v>1053</v>
      </c>
      <c r="M197" s="483" t="s">
        <v>1053</v>
      </c>
      <c r="N197" s="482">
        <v>117</v>
      </c>
      <c r="O197" s="483" t="s">
        <v>1075</v>
      </c>
      <c r="P197" s="483" t="s">
        <v>1076</v>
      </c>
      <c r="Q197" s="482">
        <v>2023</v>
      </c>
      <c r="R197" s="484">
        <v>947170</v>
      </c>
      <c r="S197" s="430">
        <f t="shared" si="3"/>
        <v>95718</v>
      </c>
    </row>
    <row r="198" spans="1:19" x14ac:dyDescent="0.3">
      <c r="A198" s="482">
        <v>50</v>
      </c>
      <c r="B198" s="483" t="s">
        <v>1116</v>
      </c>
      <c r="C198" s="482">
        <v>3</v>
      </c>
      <c r="D198" s="483" t="s">
        <v>870</v>
      </c>
      <c r="E198" s="483" t="s">
        <v>825</v>
      </c>
      <c r="F198" s="483" t="s">
        <v>824</v>
      </c>
      <c r="G198" s="483" t="s">
        <v>832</v>
      </c>
      <c r="H198" s="483" t="s">
        <v>833</v>
      </c>
      <c r="I198" s="483" t="s">
        <v>795</v>
      </c>
      <c r="J198" s="482">
        <v>2024</v>
      </c>
      <c r="K198" s="482">
        <v>1310098.44</v>
      </c>
      <c r="L198" s="483" t="s">
        <v>1053</v>
      </c>
      <c r="M198" s="483" t="s">
        <v>1053</v>
      </c>
      <c r="N198" s="482">
        <v>114</v>
      </c>
      <c r="O198" s="483" t="s">
        <v>1054</v>
      </c>
      <c r="P198" s="483" t="s">
        <v>1072</v>
      </c>
      <c r="Q198" s="482">
        <v>2023</v>
      </c>
      <c r="R198" s="484">
        <v>1908900</v>
      </c>
      <c r="S198" s="430">
        <f t="shared" si="3"/>
        <v>-598801.56000000006</v>
      </c>
    </row>
    <row r="199" spans="1:19" x14ac:dyDescent="0.3">
      <c r="A199" s="482">
        <v>50</v>
      </c>
      <c r="B199" s="483" t="s">
        <v>1116</v>
      </c>
      <c r="C199" s="482">
        <v>3</v>
      </c>
      <c r="D199" s="483" t="s">
        <v>870</v>
      </c>
      <c r="E199" s="483" t="s">
        <v>825</v>
      </c>
      <c r="F199" s="483" t="s">
        <v>824</v>
      </c>
      <c r="G199" s="483" t="s">
        <v>832</v>
      </c>
      <c r="H199" s="483" t="s">
        <v>833</v>
      </c>
      <c r="I199" s="483" t="s">
        <v>795</v>
      </c>
      <c r="J199" s="482">
        <v>2024</v>
      </c>
      <c r="K199" s="482">
        <v>0</v>
      </c>
      <c r="L199" s="483" t="s">
        <v>1053</v>
      </c>
      <c r="M199" s="483" t="s">
        <v>1053</v>
      </c>
      <c r="N199" s="482">
        <v>115</v>
      </c>
      <c r="O199" s="483" t="s">
        <v>1055</v>
      </c>
      <c r="P199" s="483" t="s">
        <v>1073</v>
      </c>
      <c r="Q199" s="482">
        <v>2023</v>
      </c>
      <c r="R199" s="484">
        <v>0</v>
      </c>
      <c r="S199" s="430">
        <f t="shared" si="3"/>
        <v>0</v>
      </c>
    </row>
    <row r="200" spans="1:19" x14ac:dyDescent="0.3">
      <c r="A200" s="482">
        <v>50</v>
      </c>
      <c r="B200" s="483" t="s">
        <v>1116</v>
      </c>
      <c r="C200" s="482">
        <v>3</v>
      </c>
      <c r="D200" s="483" t="s">
        <v>870</v>
      </c>
      <c r="E200" s="483" t="s">
        <v>825</v>
      </c>
      <c r="F200" s="483" t="s">
        <v>824</v>
      </c>
      <c r="G200" s="483" t="s">
        <v>832</v>
      </c>
      <c r="H200" s="483" t="s">
        <v>833</v>
      </c>
      <c r="I200" s="483" t="s">
        <v>795</v>
      </c>
      <c r="J200" s="482">
        <v>2024</v>
      </c>
      <c r="K200" s="482">
        <v>0</v>
      </c>
      <c r="L200" s="483" t="s">
        <v>1053</v>
      </c>
      <c r="M200" s="483" t="s">
        <v>1053</v>
      </c>
      <c r="N200" s="482">
        <v>116</v>
      </c>
      <c r="O200" s="483" t="s">
        <v>1056</v>
      </c>
      <c r="P200" s="483" t="s">
        <v>1074</v>
      </c>
      <c r="Q200" s="482">
        <v>2023</v>
      </c>
      <c r="R200" s="484">
        <v>980</v>
      </c>
      <c r="S200" s="430">
        <f t="shared" si="3"/>
        <v>-980</v>
      </c>
    </row>
    <row r="201" spans="1:19" x14ac:dyDescent="0.3">
      <c r="A201" s="482">
        <v>50</v>
      </c>
      <c r="B201" s="483" t="s">
        <v>1116</v>
      </c>
      <c r="C201" s="482">
        <v>3</v>
      </c>
      <c r="D201" s="483" t="s">
        <v>870</v>
      </c>
      <c r="E201" s="483" t="s">
        <v>825</v>
      </c>
      <c r="F201" s="483" t="s">
        <v>824</v>
      </c>
      <c r="G201" s="483" t="s">
        <v>832</v>
      </c>
      <c r="H201" s="483" t="s">
        <v>833</v>
      </c>
      <c r="I201" s="483" t="s">
        <v>795</v>
      </c>
      <c r="J201" s="482">
        <v>2024</v>
      </c>
      <c r="K201" s="482">
        <v>1310098.44</v>
      </c>
      <c r="L201" s="483" t="s">
        <v>1053</v>
      </c>
      <c r="M201" s="483" t="s">
        <v>1053</v>
      </c>
      <c r="N201" s="482">
        <v>117</v>
      </c>
      <c r="O201" s="483" t="s">
        <v>1075</v>
      </c>
      <c r="P201" s="483" t="s">
        <v>1076</v>
      </c>
      <c r="Q201" s="482">
        <v>2023</v>
      </c>
      <c r="R201" s="484">
        <v>1909880</v>
      </c>
      <c r="S201" s="430">
        <f t="shared" si="3"/>
        <v>-599781.56000000006</v>
      </c>
    </row>
    <row r="202" spans="1:19" x14ac:dyDescent="0.3">
      <c r="A202" s="482">
        <v>51</v>
      </c>
      <c r="B202" s="483" t="s">
        <v>1117</v>
      </c>
      <c r="C202" s="482">
        <v>3</v>
      </c>
      <c r="D202" s="483" t="s">
        <v>870</v>
      </c>
      <c r="E202" s="483" t="s">
        <v>628</v>
      </c>
      <c r="F202" s="483" t="s">
        <v>813</v>
      </c>
      <c r="G202" s="483" t="s">
        <v>814</v>
      </c>
      <c r="H202" s="483" t="s">
        <v>628</v>
      </c>
      <c r="I202" s="483" t="s">
        <v>795</v>
      </c>
      <c r="J202" s="482">
        <v>2024</v>
      </c>
      <c r="K202" s="482">
        <v>1522580.13</v>
      </c>
      <c r="L202" s="483" t="s">
        <v>1053</v>
      </c>
      <c r="M202" s="483" t="s">
        <v>1053</v>
      </c>
      <c r="N202" s="482">
        <v>114</v>
      </c>
      <c r="O202" s="483" t="s">
        <v>1054</v>
      </c>
      <c r="P202" s="483" t="s">
        <v>1072</v>
      </c>
      <c r="Q202" s="482">
        <v>2023</v>
      </c>
      <c r="R202" s="484">
        <v>1467423</v>
      </c>
      <c r="S202" s="430">
        <f t="shared" si="3"/>
        <v>55157.129999999888</v>
      </c>
    </row>
    <row r="203" spans="1:19" x14ac:dyDescent="0.3">
      <c r="A203" s="482">
        <v>51</v>
      </c>
      <c r="B203" s="483" t="s">
        <v>1117</v>
      </c>
      <c r="C203" s="482">
        <v>3</v>
      </c>
      <c r="D203" s="483" t="s">
        <v>870</v>
      </c>
      <c r="E203" s="483" t="s">
        <v>628</v>
      </c>
      <c r="F203" s="483" t="s">
        <v>813</v>
      </c>
      <c r="G203" s="483" t="s">
        <v>814</v>
      </c>
      <c r="H203" s="483" t="s">
        <v>628</v>
      </c>
      <c r="I203" s="483" t="s">
        <v>795</v>
      </c>
      <c r="J203" s="482">
        <v>2024</v>
      </c>
      <c r="K203" s="482">
        <v>0</v>
      </c>
      <c r="L203" s="483" t="s">
        <v>1053</v>
      </c>
      <c r="M203" s="483" t="s">
        <v>1053</v>
      </c>
      <c r="N203" s="482">
        <v>115</v>
      </c>
      <c r="O203" s="483" t="s">
        <v>1055</v>
      </c>
      <c r="P203" s="483" t="s">
        <v>1073</v>
      </c>
      <c r="Q203" s="482">
        <v>2023</v>
      </c>
      <c r="R203" s="484">
        <v>0</v>
      </c>
      <c r="S203" s="430">
        <f t="shared" si="3"/>
        <v>0</v>
      </c>
    </row>
    <row r="204" spans="1:19" x14ac:dyDescent="0.3">
      <c r="A204" s="482">
        <v>51</v>
      </c>
      <c r="B204" s="483" t="s">
        <v>1117</v>
      </c>
      <c r="C204" s="482">
        <v>3</v>
      </c>
      <c r="D204" s="483" t="s">
        <v>870</v>
      </c>
      <c r="E204" s="483" t="s">
        <v>628</v>
      </c>
      <c r="F204" s="483" t="s">
        <v>813</v>
      </c>
      <c r="G204" s="483" t="s">
        <v>814</v>
      </c>
      <c r="H204" s="483" t="s">
        <v>628</v>
      </c>
      <c r="I204" s="483" t="s">
        <v>795</v>
      </c>
      <c r="J204" s="482">
        <v>2024</v>
      </c>
      <c r="K204" s="482">
        <v>0</v>
      </c>
      <c r="L204" s="483" t="s">
        <v>1053</v>
      </c>
      <c r="M204" s="483" t="s">
        <v>1053</v>
      </c>
      <c r="N204" s="482">
        <v>116</v>
      </c>
      <c r="O204" s="483" t="s">
        <v>1056</v>
      </c>
      <c r="P204" s="483" t="s">
        <v>1074</v>
      </c>
      <c r="Q204" s="482">
        <v>2023</v>
      </c>
      <c r="R204" s="484">
        <v>0</v>
      </c>
      <c r="S204" s="430">
        <f t="shared" si="3"/>
        <v>0</v>
      </c>
    </row>
    <row r="205" spans="1:19" x14ac:dyDescent="0.3">
      <c r="A205" s="482">
        <v>51</v>
      </c>
      <c r="B205" s="483" t="s">
        <v>1117</v>
      </c>
      <c r="C205" s="482">
        <v>3</v>
      </c>
      <c r="D205" s="483" t="s">
        <v>870</v>
      </c>
      <c r="E205" s="483" t="s">
        <v>628</v>
      </c>
      <c r="F205" s="483" t="s">
        <v>813</v>
      </c>
      <c r="G205" s="483" t="s">
        <v>814</v>
      </c>
      <c r="H205" s="483" t="s">
        <v>628</v>
      </c>
      <c r="I205" s="483" t="s">
        <v>795</v>
      </c>
      <c r="J205" s="482">
        <v>2024</v>
      </c>
      <c r="K205" s="482">
        <v>1522580.13</v>
      </c>
      <c r="L205" s="483" t="s">
        <v>1053</v>
      </c>
      <c r="M205" s="483" t="s">
        <v>1053</v>
      </c>
      <c r="N205" s="482">
        <v>117</v>
      </c>
      <c r="O205" s="483" t="s">
        <v>1075</v>
      </c>
      <c r="P205" s="483" t="s">
        <v>1076</v>
      </c>
      <c r="Q205" s="482">
        <v>2023</v>
      </c>
      <c r="R205" s="484">
        <v>1467423</v>
      </c>
      <c r="S205" s="430">
        <f t="shared" si="3"/>
        <v>55157.129999999888</v>
      </c>
    </row>
    <row r="206" spans="1:19" x14ac:dyDescent="0.3">
      <c r="A206" s="482">
        <v>52</v>
      </c>
      <c r="B206" s="483" t="s">
        <v>1118</v>
      </c>
      <c r="C206" s="482">
        <v>3</v>
      </c>
      <c r="D206" s="483" t="s">
        <v>870</v>
      </c>
      <c r="E206" s="483" t="s">
        <v>628</v>
      </c>
      <c r="F206" s="483" t="s">
        <v>813</v>
      </c>
      <c r="G206" s="483" t="s">
        <v>814</v>
      </c>
      <c r="H206" s="483" t="s">
        <v>628</v>
      </c>
      <c r="I206" s="483" t="s">
        <v>795</v>
      </c>
      <c r="J206" s="482">
        <v>2024</v>
      </c>
      <c r="K206" s="482">
        <v>4090500</v>
      </c>
      <c r="L206" s="483" t="s">
        <v>1053</v>
      </c>
      <c r="M206" s="483" t="s">
        <v>1053</v>
      </c>
      <c r="N206" s="482">
        <v>114</v>
      </c>
      <c r="O206" s="483" t="s">
        <v>1054</v>
      </c>
      <c r="P206" s="483" t="s">
        <v>1072</v>
      </c>
      <c r="Q206" s="482">
        <v>2023</v>
      </c>
      <c r="R206" s="484">
        <v>3761914</v>
      </c>
      <c r="S206" s="430">
        <f t="shared" si="3"/>
        <v>328586</v>
      </c>
    </row>
    <row r="207" spans="1:19" x14ac:dyDescent="0.3">
      <c r="A207" s="482">
        <v>52</v>
      </c>
      <c r="B207" s="483" t="s">
        <v>1118</v>
      </c>
      <c r="C207" s="482">
        <v>3</v>
      </c>
      <c r="D207" s="483" t="s">
        <v>870</v>
      </c>
      <c r="E207" s="483" t="s">
        <v>628</v>
      </c>
      <c r="F207" s="483" t="s">
        <v>813</v>
      </c>
      <c r="G207" s="483" t="s">
        <v>814</v>
      </c>
      <c r="H207" s="483" t="s">
        <v>628</v>
      </c>
      <c r="I207" s="483" t="s">
        <v>795</v>
      </c>
      <c r="J207" s="482">
        <v>2024</v>
      </c>
      <c r="K207" s="482">
        <v>677241</v>
      </c>
      <c r="L207" s="483" t="s">
        <v>1053</v>
      </c>
      <c r="M207" s="483" t="s">
        <v>1053</v>
      </c>
      <c r="N207" s="482">
        <v>115</v>
      </c>
      <c r="O207" s="483" t="s">
        <v>1055</v>
      </c>
      <c r="P207" s="483" t="s">
        <v>1073</v>
      </c>
      <c r="Q207" s="482">
        <v>2023</v>
      </c>
      <c r="R207" s="484">
        <v>705354</v>
      </c>
      <c r="S207" s="430">
        <f t="shared" si="3"/>
        <v>-28113</v>
      </c>
    </row>
    <row r="208" spans="1:19" x14ac:dyDescent="0.3">
      <c r="A208" s="482">
        <v>52</v>
      </c>
      <c r="B208" s="483" t="s">
        <v>1118</v>
      </c>
      <c r="C208" s="482">
        <v>3</v>
      </c>
      <c r="D208" s="483" t="s">
        <v>870</v>
      </c>
      <c r="E208" s="483" t="s">
        <v>628</v>
      </c>
      <c r="F208" s="483" t="s">
        <v>813</v>
      </c>
      <c r="G208" s="483" t="s">
        <v>814</v>
      </c>
      <c r="H208" s="483" t="s">
        <v>628</v>
      </c>
      <c r="I208" s="483" t="s">
        <v>795</v>
      </c>
      <c r="J208" s="482">
        <v>2024</v>
      </c>
      <c r="K208" s="482">
        <v>297000</v>
      </c>
      <c r="L208" s="483" t="s">
        <v>1053</v>
      </c>
      <c r="M208" s="483" t="s">
        <v>1053</v>
      </c>
      <c r="N208" s="482">
        <v>116</v>
      </c>
      <c r="O208" s="483" t="s">
        <v>1056</v>
      </c>
      <c r="P208" s="483" t="s">
        <v>1074</v>
      </c>
      <c r="Q208" s="482">
        <v>2023</v>
      </c>
      <c r="R208" s="484">
        <v>235118</v>
      </c>
      <c r="S208" s="430">
        <f t="shared" si="3"/>
        <v>61882</v>
      </c>
    </row>
    <row r="209" spans="1:19" x14ac:dyDescent="0.3">
      <c r="A209" s="482">
        <v>52</v>
      </c>
      <c r="B209" s="483" t="s">
        <v>1118</v>
      </c>
      <c r="C209" s="482">
        <v>3</v>
      </c>
      <c r="D209" s="483" t="s">
        <v>870</v>
      </c>
      <c r="E209" s="483" t="s">
        <v>628</v>
      </c>
      <c r="F209" s="483" t="s">
        <v>813</v>
      </c>
      <c r="G209" s="483" t="s">
        <v>814</v>
      </c>
      <c r="H209" s="483" t="s">
        <v>628</v>
      </c>
      <c r="I209" s="483" t="s">
        <v>795</v>
      </c>
      <c r="J209" s="482">
        <v>2024</v>
      </c>
      <c r="K209" s="482">
        <v>5064741</v>
      </c>
      <c r="L209" s="483" t="s">
        <v>1053</v>
      </c>
      <c r="M209" s="483" t="s">
        <v>1053</v>
      </c>
      <c r="N209" s="482">
        <v>117</v>
      </c>
      <c r="O209" s="483" t="s">
        <v>1075</v>
      </c>
      <c r="P209" s="483" t="s">
        <v>1076</v>
      </c>
      <c r="Q209" s="482">
        <v>2023</v>
      </c>
      <c r="R209" s="484">
        <v>4702386</v>
      </c>
      <c r="S209" s="430">
        <f t="shared" si="3"/>
        <v>362355</v>
      </c>
    </row>
    <row r="210" spans="1:19" x14ac:dyDescent="0.3">
      <c r="A210" s="482">
        <v>53</v>
      </c>
      <c r="B210" s="483" t="s">
        <v>1119</v>
      </c>
      <c r="C210" s="482">
        <v>3</v>
      </c>
      <c r="D210" s="483" t="s">
        <v>870</v>
      </c>
      <c r="E210" s="483" t="s">
        <v>628</v>
      </c>
      <c r="F210" s="483" t="s">
        <v>813</v>
      </c>
      <c r="G210" s="483" t="s">
        <v>814</v>
      </c>
      <c r="H210" s="483" t="s">
        <v>628</v>
      </c>
      <c r="I210" s="483" t="s">
        <v>795</v>
      </c>
      <c r="J210" s="482">
        <v>2024</v>
      </c>
      <c r="K210" s="482">
        <v>2604325.5</v>
      </c>
      <c r="L210" s="483" t="s">
        <v>1053</v>
      </c>
      <c r="M210" s="483" t="s">
        <v>1053</v>
      </c>
      <c r="N210" s="482">
        <v>114</v>
      </c>
      <c r="O210" s="483" t="s">
        <v>1054</v>
      </c>
      <c r="P210" s="483" t="s">
        <v>1072</v>
      </c>
      <c r="Q210" s="482">
        <v>2023</v>
      </c>
      <c r="R210" s="484">
        <v>2612937</v>
      </c>
      <c r="S210" s="430">
        <f t="shared" si="3"/>
        <v>-8611.5</v>
      </c>
    </row>
    <row r="211" spans="1:19" x14ac:dyDescent="0.3">
      <c r="A211" s="482">
        <v>53</v>
      </c>
      <c r="B211" s="483" t="s">
        <v>1119</v>
      </c>
      <c r="C211" s="482">
        <v>3</v>
      </c>
      <c r="D211" s="483" t="s">
        <v>870</v>
      </c>
      <c r="E211" s="483" t="s">
        <v>628</v>
      </c>
      <c r="F211" s="483" t="s">
        <v>813</v>
      </c>
      <c r="G211" s="483" t="s">
        <v>814</v>
      </c>
      <c r="H211" s="483" t="s">
        <v>628</v>
      </c>
      <c r="I211" s="483" t="s">
        <v>795</v>
      </c>
      <c r="J211" s="482">
        <v>2024</v>
      </c>
      <c r="K211" s="482">
        <v>0</v>
      </c>
      <c r="L211" s="483" t="s">
        <v>1053</v>
      </c>
      <c r="M211" s="483" t="s">
        <v>1053</v>
      </c>
      <c r="N211" s="482">
        <v>115</v>
      </c>
      <c r="O211" s="483" t="s">
        <v>1055</v>
      </c>
      <c r="P211" s="483" t="s">
        <v>1073</v>
      </c>
      <c r="Q211" s="482">
        <v>2023</v>
      </c>
      <c r="R211" s="484">
        <v>0</v>
      </c>
      <c r="S211" s="430">
        <f t="shared" si="3"/>
        <v>0</v>
      </c>
    </row>
    <row r="212" spans="1:19" x14ac:dyDescent="0.3">
      <c r="A212" s="482">
        <v>53</v>
      </c>
      <c r="B212" s="483" t="s">
        <v>1119</v>
      </c>
      <c r="C212" s="482">
        <v>3</v>
      </c>
      <c r="D212" s="483" t="s">
        <v>870</v>
      </c>
      <c r="E212" s="483" t="s">
        <v>628</v>
      </c>
      <c r="F212" s="483" t="s">
        <v>813</v>
      </c>
      <c r="G212" s="483" t="s">
        <v>814</v>
      </c>
      <c r="H212" s="483" t="s">
        <v>628</v>
      </c>
      <c r="I212" s="483" t="s">
        <v>795</v>
      </c>
      <c r="J212" s="482">
        <v>2024</v>
      </c>
      <c r="K212" s="482">
        <v>0</v>
      </c>
      <c r="L212" s="483" t="s">
        <v>1053</v>
      </c>
      <c r="M212" s="483" t="s">
        <v>1053</v>
      </c>
      <c r="N212" s="482">
        <v>116</v>
      </c>
      <c r="O212" s="483" t="s">
        <v>1056</v>
      </c>
      <c r="P212" s="483" t="s">
        <v>1074</v>
      </c>
      <c r="Q212" s="482">
        <v>2023</v>
      </c>
      <c r="R212" s="484">
        <v>0</v>
      </c>
      <c r="S212" s="430">
        <f t="shared" si="3"/>
        <v>0</v>
      </c>
    </row>
    <row r="213" spans="1:19" x14ac:dyDescent="0.3">
      <c r="A213" s="482">
        <v>53</v>
      </c>
      <c r="B213" s="483" t="s">
        <v>1119</v>
      </c>
      <c r="C213" s="482">
        <v>3</v>
      </c>
      <c r="D213" s="483" t="s">
        <v>870</v>
      </c>
      <c r="E213" s="483" t="s">
        <v>628</v>
      </c>
      <c r="F213" s="483" t="s">
        <v>813</v>
      </c>
      <c r="G213" s="483" t="s">
        <v>814</v>
      </c>
      <c r="H213" s="483" t="s">
        <v>628</v>
      </c>
      <c r="I213" s="483" t="s">
        <v>795</v>
      </c>
      <c r="J213" s="482">
        <v>2024</v>
      </c>
      <c r="K213" s="482">
        <v>2604325.5</v>
      </c>
      <c r="L213" s="483" t="s">
        <v>1053</v>
      </c>
      <c r="M213" s="483" t="s">
        <v>1053</v>
      </c>
      <c r="N213" s="482">
        <v>117</v>
      </c>
      <c r="O213" s="483" t="s">
        <v>1075</v>
      </c>
      <c r="P213" s="483" t="s">
        <v>1076</v>
      </c>
      <c r="Q213" s="482">
        <v>2023</v>
      </c>
      <c r="R213" s="484">
        <v>2612937</v>
      </c>
      <c r="S213" s="430">
        <f t="shared" si="3"/>
        <v>-8611.5</v>
      </c>
    </row>
    <row r="214" spans="1:19" x14ac:dyDescent="0.3">
      <c r="A214" s="482">
        <v>54</v>
      </c>
      <c r="B214" s="483" t="s">
        <v>1120</v>
      </c>
      <c r="C214" s="482">
        <v>3</v>
      </c>
      <c r="D214" s="483" t="s">
        <v>870</v>
      </c>
      <c r="E214" s="483" t="s">
        <v>628</v>
      </c>
      <c r="F214" s="483" t="s">
        <v>813</v>
      </c>
      <c r="G214" s="483" t="s">
        <v>814</v>
      </c>
      <c r="H214" s="483" t="s">
        <v>628</v>
      </c>
      <c r="I214" s="483" t="s">
        <v>795</v>
      </c>
      <c r="J214" s="482">
        <v>2024</v>
      </c>
      <c r="K214" s="482">
        <v>296289.63</v>
      </c>
      <c r="L214" s="483" t="s">
        <v>1053</v>
      </c>
      <c r="M214" s="483" t="s">
        <v>1053</v>
      </c>
      <c r="N214" s="482">
        <v>114</v>
      </c>
      <c r="O214" s="483" t="s">
        <v>1054</v>
      </c>
      <c r="P214" s="483" t="s">
        <v>1072</v>
      </c>
      <c r="Q214" s="482">
        <v>2023</v>
      </c>
      <c r="R214" s="484">
        <v>227232</v>
      </c>
      <c r="S214" s="430">
        <f t="shared" si="3"/>
        <v>69057.63</v>
      </c>
    </row>
    <row r="215" spans="1:19" x14ac:dyDescent="0.3">
      <c r="A215" s="482">
        <v>54</v>
      </c>
      <c r="B215" s="483" t="s">
        <v>1120</v>
      </c>
      <c r="C215" s="482">
        <v>3</v>
      </c>
      <c r="D215" s="483" t="s">
        <v>870</v>
      </c>
      <c r="E215" s="483" t="s">
        <v>628</v>
      </c>
      <c r="F215" s="483" t="s">
        <v>813</v>
      </c>
      <c r="G215" s="483" t="s">
        <v>814</v>
      </c>
      <c r="H215" s="483" t="s">
        <v>628</v>
      </c>
      <c r="I215" s="483" t="s">
        <v>795</v>
      </c>
      <c r="J215" s="482">
        <v>2024</v>
      </c>
      <c r="K215" s="482">
        <v>0</v>
      </c>
      <c r="L215" s="483" t="s">
        <v>1053</v>
      </c>
      <c r="M215" s="483" t="s">
        <v>1053</v>
      </c>
      <c r="N215" s="482">
        <v>115</v>
      </c>
      <c r="O215" s="483" t="s">
        <v>1055</v>
      </c>
      <c r="P215" s="483" t="s">
        <v>1073</v>
      </c>
      <c r="Q215" s="482">
        <v>2023</v>
      </c>
      <c r="R215" s="484">
        <v>0</v>
      </c>
      <c r="S215" s="430">
        <f t="shared" si="3"/>
        <v>0</v>
      </c>
    </row>
    <row r="216" spans="1:19" x14ac:dyDescent="0.3">
      <c r="A216" s="482">
        <v>54</v>
      </c>
      <c r="B216" s="483" t="s">
        <v>1120</v>
      </c>
      <c r="C216" s="482">
        <v>3</v>
      </c>
      <c r="D216" s="483" t="s">
        <v>870</v>
      </c>
      <c r="E216" s="483" t="s">
        <v>628</v>
      </c>
      <c r="F216" s="483" t="s">
        <v>813</v>
      </c>
      <c r="G216" s="483" t="s">
        <v>814</v>
      </c>
      <c r="H216" s="483" t="s">
        <v>628</v>
      </c>
      <c r="I216" s="483" t="s">
        <v>795</v>
      </c>
      <c r="J216" s="482">
        <v>2024</v>
      </c>
      <c r="K216" s="482">
        <v>0</v>
      </c>
      <c r="L216" s="483" t="s">
        <v>1053</v>
      </c>
      <c r="M216" s="483" t="s">
        <v>1053</v>
      </c>
      <c r="N216" s="482">
        <v>116</v>
      </c>
      <c r="O216" s="483" t="s">
        <v>1056</v>
      </c>
      <c r="P216" s="483" t="s">
        <v>1074</v>
      </c>
      <c r="Q216" s="482">
        <v>2023</v>
      </c>
      <c r="R216" s="484">
        <v>4800</v>
      </c>
      <c r="S216" s="430">
        <f t="shared" si="3"/>
        <v>-4800</v>
      </c>
    </row>
    <row r="217" spans="1:19" x14ac:dyDescent="0.3">
      <c r="A217" s="482">
        <v>54</v>
      </c>
      <c r="B217" s="483" t="s">
        <v>1120</v>
      </c>
      <c r="C217" s="482">
        <v>3</v>
      </c>
      <c r="D217" s="483" t="s">
        <v>870</v>
      </c>
      <c r="E217" s="483" t="s">
        <v>628</v>
      </c>
      <c r="F217" s="483" t="s">
        <v>813</v>
      </c>
      <c r="G217" s="483" t="s">
        <v>814</v>
      </c>
      <c r="H217" s="483" t="s">
        <v>628</v>
      </c>
      <c r="I217" s="483" t="s">
        <v>795</v>
      </c>
      <c r="J217" s="482">
        <v>2024</v>
      </c>
      <c r="K217" s="482">
        <v>296289.63</v>
      </c>
      <c r="L217" s="483" t="s">
        <v>1053</v>
      </c>
      <c r="M217" s="483" t="s">
        <v>1053</v>
      </c>
      <c r="N217" s="482">
        <v>117</v>
      </c>
      <c r="O217" s="483" t="s">
        <v>1075</v>
      </c>
      <c r="P217" s="483" t="s">
        <v>1076</v>
      </c>
      <c r="Q217" s="482">
        <v>2023</v>
      </c>
      <c r="R217" s="484">
        <v>232032</v>
      </c>
      <c r="S217" s="430">
        <f t="shared" si="3"/>
        <v>64257.630000000005</v>
      </c>
    </row>
    <row r="218" spans="1:19" x14ac:dyDescent="0.3">
      <c r="A218" s="482">
        <v>55</v>
      </c>
      <c r="B218" s="483" t="s">
        <v>1121</v>
      </c>
      <c r="C218" s="482">
        <v>3</v>
      </c>
      <c r="D218" s="483" t="s">
        <v>870</v>
      </c>
      <c r="E218" s="483" t="s">
        <v>840</v>
      </c>
      <c r="F218" s="483" t="s">
        <v>839</v>
      </c>
      <c r="G218" s="483" t="s">
        <v>844</v>
      </c>
      <c r="H218" s="483" t="s">
        <v>640</v>
      </c>
      <c r="I218" s="483" t="s">
        <v>795</v>
      </c>
      <c r="J218" s="482">
        <v>2024</v>
      </c>
      <c r="K218" s="482">
        <v>6135000.2999999998</v>
      </c>
      <c r="L218" s="483" t="s">
        <v>1053</v>
      </c>
      <c r="M218" s="483" t="s">
        <v>1053</v>
      </c>
      <c r="N218" s="482">
        <v>114</v>
      </c>
      <c r="O218" s="483" t="s">
        <v>1054</v>
      </c>
      <c r="P218" s="483" t="s">
        <v>1072</v>
      </c>
      <c r="Q218" s="482">
        <v>2023</v>
      </c>
      <c r="R218" s="484">
        <v>5648466.5999999996</v>
      </c>
      <c r="S218" s="430">
        <f t="shared" si="3"/>
        <v>486533.70000000019</v>
      </c>
    </row>
    <row r="219" spans="1:19" x14ac:dyDescent="0.3">
      <c r="A219" s="482">
        <v>55</v>
      </c>
      <c r="B219" s="483" t="s">
        <v>1121</v>
      </c>
      <c r="C219" s="482">
        <v>3</v>
      </c>
      <c r="D219" s="483" t="s">
        <v>870</v>
      </c>
      <c r="E219" s="483" t="s">
        <v>840</v>
      </c>
      <c r="F219" s="483" t="s">
        <v>839</v>
      </c>
      <c r="G219" s="483" t="s">
        <v>844</v>
      </c>
      <c r="H219" s="483" t="s">
        <v>640</v>
      </c>
      <c r="I219" s="483" t="s">
        <v>795</v>
      </c>
      <c r="J219" s="482">
        <v>2024</v>
      </c>
      <c r="K219" s="482">
        <v>8264.1</v>
      </c>
      <c r="L219" s="483" t="s">
        <v>1053</v>
      </c>
      <c r="M219" s="483" t="s">
        <v>1053</v>
      </c>
      <c r="N219" s="482">
        <v>115</v>
      </c>
      <c r="O219" s="483" t="s">
        <v>1055</v>
      </c>
      <c r="P219" s="483" t="s">
        <v>1073</v>
      </c>
      <c r="Q219" s="482">
        <v>2023</v>
      </c>
      <c r="R219" s="484">
        <v>2804.88</v>
      </c>
      <c r="S219" s="430">
        <f t="shared" si="3"/>
        <v>5459.22</v>
      </c>
    </row>
    <row r="220" spans="1:19" x14ac:dyDescent="0.3">
      <c r="A220" s="482">
        <v>55</v>
      </c>
      <c r="B220" s="483" t="s">
        <v>1121</v>
      </c>
      <c r="C220" s="482">
        <v>3</v>
      </c>
      <c r="D220" s="483" t="s">
        <v>870</v>
      </c>
      <c r="E220" s="483" t="s">
        <v>840</v>
      </c>
      <c r="F220" s="483" t="s">
        <v>839</v>
      </c>
      <c r="G220" s="483" t="s">
        <v>844</v>
      </c>
      <c r="H220" s="483" t="s">
        <v>640</v>
      </c>
      <c r="I220" s="483" t="s">
        <v>795</v>
      </c>
      <c r="J220" s="482">
        <v>2024</v>
      </c>
      <c r="K220" s="482">
        <v>12901.2</v>
      </c>
      <c r="L220" s="483" t="s">
        <v>1053</v>
      </c>
      <c r="M220" s="483" t="s">
        <v>1053</v>
      </c>
      <c r="N220" s="482">
        <v>116</v>
      </c>
      <c r="O220" s="483" t="s">
        <v>1056</v>
      </c>
      <c r="P220" s="483" t="s">
        <v>1074</v>
      </c>
      <c r="Q220" s="482">
        <v>2023</v>
      </c>
      <c r="R220" s="484">
        <v>12441.54</v>
      </c>
      <c r="S220" s="430">
        <f t="shared" si="3"/>
        <v>459.65999999999985</v>
      </c>
    </row>
    <row r="221" spans="1:19" x14ac:dyDescent="0.3">
      <c r="A221" s="482">
        <v>55</v>
      </c>
      <c r="B221" s="483" t="s">
        <v>1121</v>
      </c>
      <c r="C221" s="482">
        <v>3</v>
      </c>
      <c r="D221" s="483" t="s">
        <v>870</v>
      </c>
      <c r="E221" s="483" t="s">
        <v>840</v>
      </c>
      <c r="F221" s="483" t="s">
        <v>839</v>
      </c>
      <c r="G221" s="483" t="s">
        <v>844</v>
      </c>
      <c r="H221" s="483" t="s">
        <v>640</v>
      </c>
      <c r="I221" s="483" t="s">
        <v>795</v>
      </c>
      <c r="J221" s="482">
        <v>2024</v>
      </c>
      <c r="K221" s="482">
        <v>6156165.5999999996</v>
      </c>
      <c r="L221" s="483" t="s">
        <v>1053</v>
      </c>
      <c r="M221" s="483" t="s">
        <v>1053</v>
      </c>
      <c r="N221" s="482">
        <v>117</v>
      </c>
      <c r="O221" s="483" t="s">
        <v>1075</v>
      </c>
      <c r="P221" s="483" t="s">
        <v>1076</v>
      </c>
      <c r="Q221" s="482">
        <v>2023</v>
      </c>
      <c r="R221" s="484">
        <v>5663713.0199999996</v>
      </c>
      <c r="S221" s="430">
        <f t="shared" si="3"/>
        <v>492452.58000000007</v>
      </c>
    </row>
    <row r="222" spans="1:19" x14ac:dyDescent="0.3">
      <c r="A222" s="482">
        <v>56</v>
      </c>
      <c r="B222" s="483" t="s">
        <v>1122</v>
      </c>
      <c r="C222" s="482">
        <v>4</v>
      </c>
      <c r="D222" s="483" t="s">
        <v>872</v>
      </c>
      <c r="E222" s="483" t="s">
        <v>819</v>
      </c>
      <c r="F222" s="483" t="s">
        <v>818</v>
      </c>
      <c r="G222" s="483" t="s">
        <v>820</v>
      </c>
      <c r="H222" s="483" t="s">
        <v>821</v>
      </c>
      <c r="I222" s="483" t="s">
        <v>795</v>
      </c>
      <c r="J222" s="482">
        <v>2024</v>
      </c>
      <c r="K222" s="482">
        <v>4948733.5999999996</v>
      </c>
      <c r="L222" s="483" t="s">
        <v>1053</v>
      </c>
      <c r="M222" s="483" t="s">
        <v>1053</v>
      </c>
      <c r="N222" s="482">
        <v>114</v>
      </c>
      <c r="O222" s="483" t="s">
        <v>1054</v>
      </c>
      <c r="P222" s="483" t="s">
        <v>1072</v>
      </c>
      <c r="Q222" s="482">
        <v>2023</v>
      </c>
      <c r="R222" s="484">
        <v>2127350</v>
      </c>
      <c r="S222" s="430">
        <f t="shared" si="3"/>
        <v>2821383.5999999996</v>
      </c>
    </row>
    <row r="223" spans="1:19" x14ac:dyDescent="0.3">
      <c r="A223" s="482">
        <v>56</v>
      </c>
      <c r="B223" s="483" t="s">
        <v>1122</v>
      </c>
      <c r="C223" s="482">
        <v>4</v>
      </c>
      <c r="D223" s="483" t="s">
        <v>872</v>
      </c>
      <c r="E223" s="483" t="s">
        <v>819</v>
      </c>
      <c r="F223" s="483" t="s">
        <v>818</v>
      </c>
      <c r="G223" s="483" t="s">
        <v>820</v>
      </c>
      <c r="H223" s="483" t="s">
        <v>821</v>
      </c>
      <c r="I223" s="483" t="s">
        <v>795</v>
      </c>
      <c r="J223" s="482">
        <v>2024</v>
      </c>
      <c r="K223" s="482">
        <v>484299.6</v>
      </c>
      <c r="L223" s="483" t="s">
        <v>1053</v>
      </c>
      <c r="M223" s="483" t="s">
        <v>1053</v>
      </c>
      <c r="N223" s="482">
        <v>115</v>
      </c>
      <c r="O223" s="483" t="s">
        <v>1055</v>
      </c>
      <c r="P223" s="483" t="s">
        <v>1073</v>
      </c>
      <c r="Q223" s="482">
        <v>2023</v>
      </c>
      <c r="R223" s="484">
        <v>197820</v>
      </c>
      <c r="S223" s="430">
        <f t="shared" si="3"/>
        <v>286479.59999999998</v>
      </c>
    </row>
    <row r="224" spans="1:19" x14ac:dyDescent="0.3">
      <c r="A224" s="482">
        <v>56</v>
      </c>
      <c r="B224" s="483" t="s">
        <v>1122</v>
      </c>
      <c r="C224" s="482">
        <v>4</v>
      </c>
      <c r="D224" s="483" t="s">
        <v>872</v>
      </c>
      <c r="E224" s="483" t="s">
        <v>819</v>
      </c>
      <c r="F224" s="483" t="s">
        <v>818</v>
      </c>
      <c r="G224" s="483" t="s">
        <v>820</v>
      </c>
      <c r="H224" s="483" t="s">
        <v>821</v>
      </c>
      <c r="I224" s="483" t="s">
        <v>795</v>
      </c>
      <c r="J224" s="482">
        <v>2024</v>
      </c>
      <c r="K224" s="482">
        <v>283275.92</v>
      </c>
      <c r="L224" s="483" t="s">
        <v>1053</v>
      </c>
      <c r="M224" s="483" t="s">
        <v>1053</v>
      </c>
      <c r="N224" s="482">
        <v>116</v>
      </c>
      <c r="O224" s="483" t="s">
        <v>1056</v>
      </c>
      <c r="P224" s="483" t="s">
        <v>1074</v>
      </c>
      <c r="Q224" s="482">
        <v>2023</v>
      </c>
      <c r="R224" s="484">
        <v>147580</v>
      </c>
      <c r="S224" s="430">
        <f t="shared" si="3"/>
        <v>135695.91999999998</v>
      </c>
    </row>
    <row r="225" spans="1:19" x14ac:dyDescent="0.3">
      <c r="A225" s="482">
        <v>56</v>
      </c>
      <c r="B225" s="483" t="s">
        <v>1122</v>
      </c>
      <c r="C225" s="482">
        <v>4</v>
      </c>
      <c r="D225" s="483" t="s">
        <v>872</v>
      </c>
      <c r="E225" s="483" t="s">
        <v>819</v>
      </c>
      <c r="F225" s="483" t="s">
        <v>818</v>
      </c>
      <c r="G225" s="483" t="s">
        <v>820</v>
      </c>
      <c r="H225" s="483" t="s">
        <v>821</v>
      </c>
      <c r="I225" s="483" t="s">
        <v>795</v>
      </c>
      <c r="J225" s="482">
        <v>2024</v>
      </c>
      <c r="K225" s="482">
        <v>5716309.1200000001</v>
      </c>
      <c r="L225" s="483" t="s">
        <v>1053</v>
      </c>
      <c r="M225" s="483" t="s">
        <v>1053</v>
      </c>
      <c r="N225" s="482">
        <v>117</v>
      </c>
      <c r="O225" s="483" t="s">
        <v>1075</v>
      </c>
      <c r="P225" s="483" t="s">
        <v>1076</v>
      </c>
      <c r="Q225" s="482">
        <v>2023</v>
      </c>
      <c r="R225" s="484">
        <v>2472750</v>
      </c>
      <c r="S225" s="430">
        <f t="shared" si="3"/>
        <v>3243559.12</v>
      </c>
    </row>
    <row r="226" spans="1:19" x14ac:dyDescent="0.3">
      <c r="A226" s="482">
        <v>57</v>
      </c>
      <c r="B226" s="483" t="s">
        <v>120</v>
      </c>
      <c r="C226" s="482">
        <v>4</v>
      </c>
      <c r="D226" s="483" t="s">
        <v>872</v>
      </c>
      <c r="E226" s="483" t="s">
        <v>806</v>
      </c>
      <c r="F226" s="483" t="s">
        <v>805</v>
      </c>
      <c r="G226" s="483" t="s">
        <v>807</v>
      </c>
      <c r="H226" s="483" t="s">
        <v>624</v>
      </c>
      <c r="I226" s="483" t="s">
        <v>795</v>
      </c>
      <c r="J226" s="482">
        <v>2024</v>
      </c>
      <c r="K226" s="482">
        <v>15280883.3386</v>
      </c>
      <c r="L226" s="483" t="s">
        <v>1053</v>
      </c>
      <c r="M226" s="483" t="s">
        <v>1053</v>
      </c>
      <c r="N226" s="482">
        <v>114</v>
      </c>
      <c r="O226" s="483" t="s">
        <v>1054</v>
      </c>
      <c r="P226" s="483" t="s">
        <v>1072</v>
      </c>
      <c r="Q226" s="482">
        <v>2023</v>
      </c>
      <c r="R226" s="484">
        <v>15388932.595279301</v>
      </c>
      <c r="S226" s="430">
        <f t="shared" si="3"/>
        <v>-108049.25667930022</v>
      </c>
    </row>
    <row r="227" spans="1:19" x14ac:dyDescent="0.3">
      <c r="A227" s="482">
        <v>57</v>
      </c>
      <c r="B227" s="483" t="s">
        <v>120</v>
      </c>
      <c r="C227" s="482">
        <v>4</v>
      </c>
      <c r="D227" s="483" t="s">
        <v>872</v>
      </c>
      <c r="E227" s="483" t="s">
        <v>806</v>
      </c>
      <c r="F227" s="483" t="s">
        <v>805</v>
      </c>
      <c r="G227" s="483" t="s">
        <v>807</v>
      </c>
      <c r="H227" s="483" t="s">
        <v>624</v>
      </c>
      <c r="I227" s="483" t="s">
        <v>795</v>
      </c>
      <c r="J227" s="482">
        <v>2024</v>
      </c>
      <c r="K227" s="482">
        <v>642283.72</v>
      </c>
      <c r="L227" s="483" t="s">
        <v>1053</v>
      </c>
      <c r="M227" s="483" t="s">
        <v>1053</v>
      </c>
      <c r="N227" s="482">
        <v>115</v>
      </c>
      <c r="O227" s="483" t="s">
        <v>1055</v>
      </c>
      <c r="P227" s="483" t="s">
        <v>1073</v>
      </c>
      <c r="Q227" s="482">
        <v>2023</v>
      </c>
      <c r="R227" s="484">
        <v>597012.34002487897</v>
      </c>
      <c r="S227" s="430">
        <f t="shared" si="3"/>
        <v>45271.379975121003</v>
      </c>
    </row>
    <row r="228" spans="1:19" x14ac:dyDescent="0.3">
      <c r="A228" s="482">
        <v>57</v>
      </c>
      <c r="B228" s="483" t="s">
        <v>120</v>
      </c>
      <c r="C228" s="482">
        <v>4</v>
      </c>
      <c r="D228" s="483" t="s">
        <v>872</v>
      </c>
      <c r="E228" s="483" t="s">
        <v>806</v>
      </c>
      <c r="F228" s="483" t="s">
        <v>805</v>
      </c>
      <c r="G228" s="483" t="s">
        <v>807</v>
      </c>
      <c r="H228" s="483" t="s">
        <v>624</v>
      </c>
      <c r="I228" s="483" t="s">
        <v>795</v>
      </c>
      <c r="J228" s="482">
        <v>2024</v>
      </c>
      <c r="K228" s="482">
        <v>50649.56</v>
      </c>
      <c r="L228" s="483" t="s">
        <v>1053</v>
      </c>
      <c r="M228" s="483" t="s">
        <v>1053</v>
      </c>
      <c r="N228" s="482">
        <v>116</v>
      </c>
      <c r="O228" s="483" t="s">
        <v>1056</v>
      </c>
      <c r="P228" s="483" t="s">
        <v>1074</v>
      </c>
      <c r="Q228" s="482">
        <v>2023</v>
      </c>
      <c r="R228" s="484">
        <v>58950.524591359397</v>
      </c>
      <c r="S228" s="430">
        <f t="shared" si="3"/>
        <v>-8300.9645913593995</v>
      </c>
    </row>
    <row r="229" spans="1:19" x14ac:dyDescent="0.3">
      <c r="A229" s="482">
        <v>57</v>
      </c>
      <c r="B229" s="483" t="s">
        <v>120</v>
      </c>
      <c r="C229" s="482">
        <v>4</v>
      </c>
      <c r="D229" s="483" t="s">
        <v>872</v>
      </c>
      <c r="E229" s="483" t="s">
        <v>806</v>
      </c>
      <c r="F229" s="483" t="s">
        <v>805</v>
      </c>
      <c r="G229" s="483" t="s">
        <v>807</v>
      </c>
      <c r="H229" s="483" t="s">
        <v>624</v>
      </c>
      <c r="I229" s="483" t="s">
        <v>795</v>
      </c>
      <c r="J229" s="482">
        <v>2024</v>
      </c>
      <c r="K229" s="482">
        <v>15973816.6186</v>
      </c>
      <c r="L229" s="483" t="s">
        <v>1053</v>
      </c>
      <c r="M229" s="483" t="s">
        <v>1053</v>
      </c>
      <c r="N229" s="482">
        <v>117</v>
      </c>
      <c r="O229" s="483" t="s">
        <v>1075</v>
      </c>
      <c r="P229" s="483" t="s">
        <v>1076</v>
      </c>
      <c r="Q229" s="482">
        <v>2023</v>
      </c>
      <c r="R229" s="484">
        <v>16044895.459895501</v>
      </c>
      <c r="S229" s="430">
        <f t="shared" si="3"/>
        <v>-71078.841295501217</v>
      </c>
    </row>
    <row r="230" spans="1:19" x14ac:dyDescent="0.3">
      <c r="A230" s="482">
        <v>58</v>
      </c>
      <c r="B230" s="483" t="s">
        <v>1123</v>
      </c>
      <c r="C230" s="482">
        <v>4</v>
      </c>
      <c r="D230" s="483" t="s">
        <v>872</v>
      </c>
      <c r="E230" s="483" t="s">
        <v>825</v>
      </c>
      <c r="F230" s="483" t="s">
        <v>824</v>
      </c>
      <c r="G230" s="483" t="s">
        <v>826</v>
      </c>
      <c r="H230" s="483" t="s">
        <v>631</v>
      </c>
      <c r="I230" s="483" t="s">
        <v>795</v>
      </c>
      <c r="J230" s="482">
        <v>2024</v>
      </c>
      <c r="K230" s="482">
        <v>151048</v>
      </c>
      <c r="L230" s="483" t="s">
        <v>1053</v>
      </c>
      <c r="M230" s="483" t="s">
        <v>1053</v>
      </c>
      <c r="N230" s="482">
        <v>114</v>
      </c>
      <c r="O230" s="483" t="s">
        <v>1054</v>
      </c>
      <c r="P230" s="483" t="s">
        <v>1072</v>
      </c>
      <c r="Q230" s="482">
        <v>2023</v>
      </c>
      <c r="R230" s="484">
        <v>97675.199999999997</v>
      </c>
      <c r="S230" s="430">
        <f t="shared" si="3"/>
        <v>53372.800000000003</v>
      </c>
    </row>
    <row r="231" spans="1:19" x14ac:dyDescent="0.3">
      <c r="A231" s="482">
        <v>58</v>
      </c>
      <c r="B231" s="483" t="s">
        <v>1123</v>
      </c>
      <c r="C231" s="482">
        <v>4</v>
      </c>
      <c r="D231" s="483" t="s">
        <v>872</v>
      </c>
      <c r="E231" s="483" t="s">
        <v>825</v>
      </c>
      <c r="F231" s="483" t="s">
        <v>824</v>
      </c>
      <c r="G231" s="483" t="s">
        <v>826</v>
      </c>
      <c r="H231" s="483" t="s">
        <v>631</v>
      </c>
      <c r="I231" s="483" t="s">
        <v>795</v>
      </c>
      <c r="J231" s="482">
        <v>2024</v>
      </c>
      <c r="K231" s="482">
        <v>3634</v>
      </c>
      <c r="L231" s="483" t="s">
        <v>1053</v>
      </c>
      <c r="M231" s="483" t="s">
        <v>1053</v>
      </c>
      <c r="N231" s="482">
        <v>115</v>
      </c>
      <c r="O231" s="483" t="s">
        <v>1055</v>
      </c>
      <c r="P231" s="483" t="s">
        <v>1073</v>
      </c>
      <c r="Q231" s="482">
        <v>2023</v>
      </c>
      <c r="R231" s="484">
        <v>302.39999999999998</v>
      </c>
      <c r="S231" s="430">
        <f t="shared" si="3"/>
        <v>3331.6</v>
      </c>
    </row>
    <row r="232" spans="1:19" x14ac:dyDescent="0.3">
      <c r="A232" s="482">
        <v>58</v>
      </c>
      <c r="B232" s="483" t="s">
        <v>1123</v>
      </c>
      <c r="C232" s="482">
        <v>4</v>
      </c>
      <c r="D232" s="483" t="s">
        <v>872</v>
      </c>
      <c r="E232" s="483" t="s">
        <v>825</v>
      </c>
      <c r="F232" s="483" t="s">
        <v>824</v>
      </c>
      <c r="G232" s="483" t="s">
        <v>826</v>
      </c>
      <c r="H232" s="483" t="s">
        <v>631</v>
      </c>
      <c r="I232" s="483" t="s">
        <v>795</v>
      </c>
      <c r="J232" s="482">
        <v>2024</v>
      </c>
      <c r="K232" s="482">
        <v>246.48</v>
      </c>
      <c r="L232" s="483" t="s">
        <v>1053</v>
      </c>
      <c r="M232" s="483" t="s">
        <v>1053</v>
      </c>
      <c r="N232" s="482">
        <v>116</v>
      </c>
      <c r="O232" s="483" t="s">
        <v>1056</v>
      </c>
      <c r="P232" s="483" t="s">
        <v>1074</v>
      </c>
      <c r="Q232" s="482">
        <v>2023</v>
      </c>
      <c r="R232" s="484">
        <v>0</v>
      </c>
      <c r="S232" s="430">
        <f t="shared" si="3"/>
        <v>246.48</v>
      </c>
    </row>
    <row r="233" spans="1:19" x14ac:dyDescent="0.3">
      <c r="A233" s="482">
        <v>58</v>
      </c>
      <c r="B233" s="483" t="s">
        <v>1123</v>
      </c>
      <c r="C233" s="482">
        <v>4</v>
      </c>
      <c r="D233" s="483" t="s">
        <v>872</v>
      </c>
      <c r="E233" s="483" t="s">
        <v>825</v>
      </c>
      <c r="F233" s="483" t="s">
        <v>824</v>
      </c>
      <c r="G233" s="483" t="s">
        <v>826</v>
      </c>
      <c r="H233" s="483" t="s">
        <v>631</v>
      </c>
      <c r="I233" s="483" t="s">
        <v>795</v>
      </c>
      <c r="J233" s="482">
        <v>2024</v>
      </c>
      <c r="K233" s="482">
        <v>154928.48000000001</v>
      </c>
      <c r="L233" s="483" t="s">
        <v>1053</v>
      </c>
      <c r="M233" s="483" t="s">
        <v>1053</v>
      </c>
      <c r="N233" s="482">
        <v>117</v>
      </c>
      <c r="O233" s="483" t="s">
        <v>1075</v>
      </c>
      <c r="P233" s="483" t="s">
        <v>1076</v>
      </c>
      <c r="Q233" s="482">
        <v>2023</v>
      </c>
      <c r="R233" s="484">
        <v>97977.600000000006</v>
      </c>
      <c r="S233" s="430">
        <f t="shared" si="3"/>
        <v>56950.880000000005</v>
      </c>
    </row>
    <row r="234" spans="1:19" x14ac:dyDescent="0.3">
      <c r="A234" s="482">
        <v>59</v>
      </c>
      <c r="B234" s="483" t="s">
        <v>1124</v>
      </c>
      <c r="C234" s="482">
        <v>4</v>
      </c>
      <c r="D234" s="483" t="s">
        <v>872</v>
      </c>
      <c r="E234" s="483" t="s">
        <v>825</v>
      </c>
      <c r="F234" s="483" t="s">
        <v>824</v>
      </c>
      <c r="G234" s="483" t="s">
        <v>834</v>
      </c>
      <c r="H234" s="483" t="s">
        <v>835</v>
      </c>
      <c r="I234" s="483" t="s">
        <v>795</v>
      </c>
      <c r="J234" s="482">
        <v>2024</v>
      </c>
      <c r="K234" s="482">
        <v>1023750</v>
      </c>
      <c r="L234" s="483" t="s">
        <v>1053</v>
      </c>
      <c r="M234" s="483" t="s">
        <v>1053</v>
      </c>
      <c r="N234" s="482">
        <v>114</v>
      </c>
      <c r="O234" s="483" t="s">
        <v>1054</v>
      </c>
      <c r="P234" s="483" t="s">
        <v>1072</v>
      </c>
      <c r="Q234" s="482">
        <v>2023</v>
      </c>
      <c r="R234" s="484">
        <v>888010.5</v>
      </c>
      <c r="S234" s="430">
        <f t="shared" si="3"/>
        <v>135739.5</v>
      </c>
    </row>
    <row r="235" spans="1:19" x14ac:dyDescent="0.3">
      <c r="A235" s="482">
        <v>59</v>
      </c>
      <c r="B235" s="483" t="s">
        <v>1124</v>
      </c>
      <c r="C235" s="482">
        <v>4</v>
      </c>
      <c r="D235" s="483" t="s">
        <v>872</v>
      </c>
      <c r="E235" s="483" t="s">
        <v>825</v>
      </c>
      <c r="F235" s="483" t="s">
        <v>824</v>
      </c>
      <c r="G235" s="483" t="s">
        <v>834</v>
      </c>
      <c r="H235" s="483" t="s">
        <v>835</v>
      </c>
      <c r="I235" s="483" t="s">
        <v>795</v>
      </c>
      <c r="J235" s="482">
        <v>2024</v>
      </c>
      <c r="K235" s="482">
        <v>11250</v>
      </c>
      <c r="L235" s="483" t="s">
        <v>1053</v>
      </c>
      <c r="M235" s="483" t="s">
        <v>1053</v>
      </c>
      <c r="N235" s="482">
        <v>115</v>
      </c>
      <c r="O235" s="483" t="s">
        <v>1055</v>
      </c>
      <c r="P235" s="483" t="s">
        <v>1073</v>
      </c>
      <c r="Q235" s="482">
        <v>2023</v>
      </c>
      <c r="R235" s="484">
        <v>175093.5</v>
      </c>
      <c r="S235" s="430">
        <f t="shared" si="3"/>
        <v>-163843.5</v>
      </c>
    </row>
    <row r="236" spans="1:19" x14ac:dyDescent="0.3">
      <c r="A236" s="482">
        <v>59</v>
      </c>
      <c r="B236" s="483" t="s">
        <v>1124</v>
      </c>
      <c r="C236" s="482">
        <v>4</v>
      </c>
      <c r="D236" s="483" t="s">
        <v>872</v>
      </c>
      <c r="E236" s="483" t="s">
        <v>825</v>
      </c>
      <c r="F236" s="483" t="s">
        <v>824</v>
      </c>
      <c r="G236" s="483" t="s">
        <v>834</v>
      </c>
      <c r="H236" s="483" t="s">
        <v>835</v>
      </c>
      <c r="I236" s="483" t="s">
        <v>795</v>
      </c>
      <c r="J236" s="482">
        <v>2024</v>
      </c>
      <c r="K236" s="482">
        <v>0</v>
      </c>
      <c r="L236" s="483" t="s">
        <v>1053</v>
      </c>
      <c r="M236" s="483" t="s">
        <v>1053</v>
      </c>
      <c r="N236" s="482">
        <v>116</v>
      </c>
      <c r="O236" s="483" t="s">
        <v>1056</v>
      </c>
      <c r="P236" s="483" t="s">
        <v>1074</v>
      </c>
      <c r="Q236" s="482">
        <v>2023</v>
      </c>
      <c r="R236" s="484">
        <v>0</v>
      </c>
      <c r="S236" s="430">
        <f t="shared" si="3"/>
        <v>0</v>
      </c>
    </row>
    <row r="237" spans="1:19" x14ac:dyDescent="0.3">
      <c r="A237" s="482">
        <v>59</v>
      </c>
      <c r="B237" s="483" t="s">
        <v>1124</v>
      </c>
      <c r="C237" s="482">
        <v>4</v>
      </c>
      <c r="D237" s="483" t="s">
        <v>872</v>
      </c>
      <c r="E237" s="483" t="s">
        <v>825</v>
      </c>
      <c r="F237" s="483" t="s">
        <v>824</v>
      </c>
      <c r="G237" s="483" t="s">
        <v>834</v>
      </c>
      <c r="H237" s="483" t="s">
        <v>835</v>
      </c>
      <c r="I237" s="483" t="s">
        <v>795</v>
      </c>
      <c r="J237" s="482">
        <v>2024</v>
      </c>
      <c r="K237" s="482">
        <v>1035000</v>
      </c>
      <c r="L237" s="483" t="s">
        <v>1053</v>
      </c>
      <c r="M237" s="483" t="s">
        <v>1053</v>
      </c>
      <c r="N237" s="482">
        <v>117</v>
      </c>
      <c r="O237" s="483" t="s">
        <v>1075</v>
      </c>
      <c r="P237" s="483" t="s">
        <v>1076</v>
      </c>
      <c r="Q237" s="482">
        <v>2023</v>
      </c>
      <c r="R237" s="484">
        <v>1063104</v>
      </c>
      <c r="S237" s="430">
        <f t="shared" si="3"/>
        <v>-28104</v>
      </c>
    </row>
    <row r="238" spans="1:19" x14ac:dyDescent="0.3">
      <c r="A238" s="482">
        <v>60</v>
      </c>
      <c r="B238" s="483" t="s">
        <v>1125</v>
      </c>
      <c r="C238" s="482">
        <v>4</v>
      </c>
      <c r="D238" s="483" t="s">
        <v>872</v>
      </c>
      <c r="E238" s="483" t="s">
        <v>849</v>
      </c>
      <c r="F238" s="483" t="s">
        <v>848</v>
      </c>
      <c r="G238" s="483" t="s">
        <v>853</v>
      </c>
      <c r="H238" s="483" t="s">
        <v>854</v>
      </c>
      <c r="I238" s="483" t="s">
        <v>795</v>
      </c>
      <c r="J238" s="482">
        <v>2024</v>
      </c>
      <c r="K238" s="482">
        <v>520532.91</v>
      </c>
      <c r="L238" s="483" t="s">
        <v>1053</v>
      </c>
      <c r="M238" s="483" t="s">
        <v>1053</v>
      </c>
      <c r="N238" s="482">
        <v>114</v>
      </c>
      <c r="O238" s="483" t="s">
        <v>1054</v>
      </c>
      <c r="P238" s="483" t="s">
        <v>1072</v>
      </c>
      <c r="Q238" s="482">
        <v>2023</v>
      </c>
      <c r="R238" s="484">
        <v>558746</v>
      </c>
      <c r="S238" s="430">
        <f t="shared" si="3"/>
        <v>-38213.090000000026</v>
      </c>
    </row>
    <row r="239" spans="1:19" x14ac:dyDescent="0.3">
      <c r="A239" s="482">
        <v>60</v>
      </c>
      <c r="B239" s="483" t="s">
        <v>1125</v>
      </c>
      <c r="C239" s="482">
        <v>4</v>
      </c>
      <c r="D239" s="483" t="s">
        <v>872</v>
      </c>
      <c r="E239" s="483" t="s">
        <v>849</v>
      </c>
      <c r="F239" s="483" t="s">
        <v>848</v>
      </c>
      <c r="G239" s="483" t="s">
        <v>853</v>
      </c>
      <c r="H239" s="483" t="s">
        <v>854</v>
      </c>
      <c r="I239" s="483" t="s">
        <v>795</v>
      </c>
      <c r="J239" s="482">
        <v>2024</v>
      </c>
      <c r="K239" s="482">
        <v>0</v>
      </c>
      <c r="L239" s="483" t="s">
        <v>1053</v>
      </c>
      <c r="M239" s="483" t="s">
        <v>1053</v>
      </c>
      <c r="N239" s="482">
        <v>115</v>
      </c>
      <c r="O239" s="483" t="s">
        <v>1055</v>
      </c>
      <c r="P239" s="483" t="s">
        <v>1073</v>
      </c>
      <c r="Q239" s="482">
        <v>2023</v>
      </c>
      <c r="R239" s="484">
        <v>0</v>
      </c>
      <c r="S239" s="430">
        <f t="shared" si="3"/>
        <v>0</v>
      </c>
    </row>
    <row r="240" spans="1:19" x14ac:dyDescent="0.3">
      <c r="A240" s="482">
        <v>60</v>
      </c>
      <c r="B240" s="483" t="s">
        <v>1125</v>
      </c>
      <c r="C240" s="482">
        <v>4</v>
      </c>
      <c r="D240" s="483" t="s">
        <v>872</v>
      </c>
      <c r="E240" s="483" t="s">
        <v>849</v>
      </c>
      <c r="F240" s="483" t="s">
        <v>848</v>
      </c>
      <c r="G240" s="483" t="s">
        <v>853</v>
      </c>
      <c r="H240" s="483" t="s">
        <v>854</v>
      </c>
      <c r="I240" s="483" t="s">
        <v>795</v>
      </c>
      <c r="J240" s="482">
        <v>2024</v>
      </c>
      <c r="K240" s="482">
        <v>0</v>
      </c>
      <c r="L240" s="483" t="s">
        <v>1053</v>
      </c>
      <c r="M240" s="483" t="s">
        <v>1053</v>
      </c>
      <c r="N240" s="482">
        <v>116</v>
      </c>
      <c r="O240" s="483" t="s">
        <v>1056</v>
      </c>
      <c r="P240" s="483" t="s">
        <v>1074</v>
      </c>
      <c r="Q240" s="482">
        <v>2023</v>
      </c>
      <c r="R240" s="484">
        <v>0</v>
      </c>
      <c r="S240" s="430">
        <f t="shared" si="3"/>
        <v>0</v>
      </c>
    </row>
    <row r="241" spans="1:19" x14ac:dyDescent="0.3">
      <c r="A241" s="482">
        <v>60</v>
      </c>
      <c r="B241" s="483" t="s">
        <v>1125</v>
      </c>
      <c r="C241" s="482">
        <v>4</v>
      </c>
      <c r="D241" s="483" t="s">
        <v>872</v>
      </c>
      <c r="E241" s="483" t="s">
        <v>849</v>
      </c>
      <c r="F241" s="483" t="s">
        <v>848</v>
      </c>
      <c r="G241" s="483" t="s">
        <v>853</v>
      </c>
      <c r="H241" s="483" t="s">
        <v>854</v>
      </c>
      <c r="I241" s="483" t="s">
        <v>795</v>
      </c>
      <c r="J241" s="482">
        <v>2024</v>
      </c>
      <c r="K241" s="482">
        <v>520532.91</v>
      </c>
      <c r="L241" s="483" t="s">
        <v>1053</v>
      </c>
      <c r="M241" s="483" t="s">
        <v>1053</v>
      </c>
      <c r="N241" s="482">
        <v>117</v>
      </c>
      <c r="O241" s="483" t="s">
        <v>1075</v>
      </c>
      <c r="P241" s="483" t="s">
        <v>1076</v>
      </c>
      <c r="Q241" s="482">
        <v>2023</v>
      </c>
      <c r="R241" s="484">
        <v>558746</v>
      </c>
      <c r="S241" s="430">
        <f t="shared" si="3"/>
        <v>-38213.090000000026</v>
      </c>
    </row>
    <row r="242" spans="1:19" x14ac:dyDescent="0.3">
      <c r="A242" s="482">
        <v>61</v>
      </c>
      <c r="B242" s="483" t="s">
        <v>1126</v>
      </c>
      <c r="C242" s="482">
        <v>4</v>
      </c>
      <c r="D242" s="483" t="s">
        <v>872</v>
      </c>
      <c r="E242" s="483" t="s">
        <v>628</v>
      </c>
      <c r="F242" s="483" t="s">
        <v>813</v>
      </c>
      <c r="G242" s="483" t="s">
        <v>814</v>
      </c>
      <c r="H242" s="483" t="s">
        <v>628</v>
      </c>
      <c r="I242" s="483" t="s">
        <v>795</v>
      </c>
      <c r="J242" s="482">
        <v>2024</v>
      </c>
      <c r="K242" s="482">
        <v>22918940</v>
      </c>
      <c r="L242" s="483" t="s">
        <v>1053</v>
      </c>
      <c r="M242" s="483" t="s">
        <v>1053</v>
      </c>
      <c r="N242" s="482">
        <v>114</v>
      </c>
      <c r="O242" s="483" t="s">
        <v>1054</v>
      </c>
      <c r="P242" s="483" t="s">
        <v>1072</v>
      </c>
      <c r="Q242" s="482">
        <v>2023</v>
      </c>
      <c r="R242" s="484">
        <v>22428227</v>
      </c>
      <c r="S242" s="430">
        <f t="shared" si="3"/>
        <v>490713</v>
      </c>
    </row>
    <row r="243" spans="1:19" x14ac:dyDescent="0.3">
      <c r="A243" s="482">
        <v>61</v>
      </c>
      <c r="B243" s="483" t="s">
        <v>1126</v>
      </c>
      <c r="C243" s="482">
        <v>4</v>
      </c>
      <c r="D243" s="483" t="s">
        <v>872</v>
      </c>
      <c r="E243" s="483" t="s">
        <v>628</v>
      </c>
      <c r="F243" s="483" t="s">
        <v>813</v>
      </c>
      <c r="G243" s="483" t="s">
        <v>814</v>
      </c>
      <c r="H243" s="483" t="s">
        <v>628</v>
      </c>
      <c r="I243" s="483" t="s">
        <v>795</v>
      </c>
      <c r="J243" s="482">
        <v>2024</v>
      </c>
      <c r="K243" s="482">
        <v>232929.55</v>
      </c>
      <c r="L243" s="483" t="s">
        <v>1053</v>
      </c>
      <c r="M243" s="483" t="s">
        <v>1053</v>
      </c>
      <c r="N243" s="482">
        <v>115</v>
      </c>
      <c r="O243" s="483" t="s">
        <v>1055</v>
      </c>
      <c r="P243" s="483" t="s">
        <v>1073</v>
      </c>
      <c r="Q243" s="482">
        <v>2023</v>
      </c>
      <c r="R243" s="484">
        <v>227081.255</v>
      </c>
      <c r="S243" s="430">
        <f t="shared" si="3"/>
        <v>5848.2949999999837</v>
      </c>
    </row>
    <row r="244" spans="1:19" x14ac:dyDescent="0.3">
      <c r="A244" s="482">
        <v>61</v>
      </c>
      <c r="B244" s="483" t="s">
        <v>1126</v>
      </c>
      <c r="C244" s="482">
        <v>4</v>
      </c>
      <c r="D244" s="483" t="s">
        <v>872</v>
      </c>
      <c r="E244" s="483" t="s">
        <v>628</v>
      </c>
      <c r="F244" s="483" t="s">
        <v>813</v>
      </c>
      <c r="G244" s="483" t="s">
        <v>814</v>
      </c>
      <c r="H244" s="483" t="s">
        <v>628</v>
      </c>
      <c r="I244" s="483" t="s">
        <v>795</v>
      </c>
      <c r="J244" s="482">
        <v>2024</v>
      </c>
      <c r="K244" s="482">
        <v>1590268.65</v>
      </c>
      <c r="L244" s="483" t="s">
        <v>1053</v>
      </c>
      <c r="M244" s="483" t="s">
        <v>1053</v>
      </c>
      <c r="N244" s="482">
        <v>116</v>
      </c>
      <c r="O244" s="483" t="s">
        <v>1056</v>
      </c>
      <c r="P244" s="483" t="s">
        <v>1074</v>
      </c>
      <c r="Q244" s="482">
        <v>2023</v>
      </c>
      <c r="R244" s="484">
        <v>1669336.77</v>
      </c>
      <c r="S244" s="430">
        <f t="shared" si="3"/>
        <v>-79068.120000000112</v>
      </c>
    </row>
    <row r="245" spans="1:19" x14ac:dyDescent="0.3">
      <c r="A245" s="482">
        <v>61</v>
      </c>
      <c r="B245" s="483" t="s">
        <v>1126</v>
      </c>
      <c r="C245" s="482">
        <v>4</v>
      </c>
      <c r="D245" s="483" t="s">
        <v>872</v>
      </c>
      <c r="E245" s="483" t="s">
        <v>628</v>
      </c>
      <c r="F245" s="483" t="s">
        <v>813</v>
      </c>
      <c r="G245" s="483" t="s">
        <v>814</v>
      </c>
      <c r="H245" s="483" t="s">
        <v>628</v>
      </c>
      <c r="I245" s="483" t="s">
        <v>795</v>
      </c>
      <c r="J245" s="482">
        <v>2024</v>
      </c>
      <c r="K245" s="482">
        <v>24742138.199999999</v>
      </c>
      <c r="L245" s="483" t="s">
        <v>1053</v>
      </c>
      <c r="M245" s="483" t="s">
        <v>1053</v>
      </c>
      <c r="N245" s="482">
        <v>117</v>
      </c>
      <c r="O245" s="483" t="s">
        <v>1075</v>
      </c>
      <c r="P245" s="483" t="s">
        <v>1076</v>
      </c>
      <c r="Q245" s="482">
        <v>2023</v>
      </c>
      <c r="R245" s="484">
        <v>24324645.024999999</v>
      </c>
      <c r="S245" s="430">
        <f t="shared" si="3"/>
        <v>417493.17500000075</v>
      </c>
    </row>
    <row r="246" spans="1:19" x14ac:dyDescent="0.3">
      <c r="A246" s="482">
        <v>62</v>
      </c>
      <c r="B246" s="483" t="s">
        <v>1127</v>
      </c>
      <c r="C246" s="482">
        <v>5</v>
      </c>
      <c r="D246" s="483" t="s">
        <v>865</v>
      </c>
      <c r="E246" s="483" t="s">
        <v>797</v>
      </c>
      <c r="F246" s="483" t="s">
        <v>796</v>
      </c>
      <c r="G246" s="483" t="s">
        <v>801</v>
      </c>
      <c r="H246" s="483" t="s">
        <v>657</v>
      </c>
      <c r="I246" s="483" t="s">
        <v>795</v>
      </c>
      <c r="J246" s="482">
        <v>2024</v>
      </c>
      <c r="K246" s="482">
        <v>277865</v>
      </c>
      <c r="L246" s="483" t="s">
        <v>1053</v>
      </c>
      <c r="M246" s="483" t="s">
        <v>1053</v>
      </c>
      <c r="N246" s="482">
        <v>114</v>
      </c>
      <c r="O246" s="483" t="s">
        <v>1054</v>
      </c>
      <c r="P246" s="483" t="s">
        <v>1072</v>
      </c>
      <c r="Q246" s="482">
        <v>2023</v>
      </c>
      <c r="R246" s="484">
        <v>198237</v>
      </c>
      <c r="S246" s="430">
        <f t="shared" si="3"/>
        <v>79628</v>
      </c>
    </row>
    <row r="247" spans="1:19" x14ac:dyDescent="0.3">
      <c r="A247" s="482">
        <v>62</v>
      </c>
      <c r="B247" s="483" t="s">
        <v>1127</v>
      </c>
      <c r="C247" s="482">
        <v>5</v>
      </c>
      <c r="D247" s="483" t="s">
        <v>865</v>
      </c>
      <c r="E247" s="483" t="s">
        <v>797</v>
      </c>
      <c r="F247" s="483" t="s">
        <v>796</v>
      </c>
      <c r="G247" s="483" t="s">
        <v>801</v>
      </c>
      <c r="H247" s="483" t="s">
        <v>657</v>
      </c>
      <c r="I247" s="483" t="s">
        <v>795</v>
      </c>
      <c r="J247" s="482">
        <v>2024</v>
      </c>
      <c r="K247" s="482">
        <v>0</v>
      </c>
      <c r="L247" s="483" t="s">
        <v>1053</v>
      </c>
      <c r="M247" s="483" t="s">
        <v>1053</v>
      </c>
      <c r="N247" s="482">
        <v>115</v>
      </c>
      <c r="O247" s="483" t="s">
        <v>1055</v>
      </c>
      <c r="P247" s="483" t="s">
        <v>1073</v>
      </c>
      <c r="Q247" s="482">
        <v>2023</v>
      </c>
      <c r="R247" s="484">
        <v>0</v>
      </c>
      <c r="S247" s="430">
        <f t="shared" si="3"/>
        <v>0</v>
      </c>
    </row>
    <row r="248" spans="1:19" x14ac:dyDescent="0.3">
      <c r="A248" s="482">
        <v>62</v>
      </c>
      <c r="B248" s="483" t="s">
        <v>1127</v>
      </c>
      <c r="C248" s="482">
        <v>5</v>
      </c>
      <c r="D248" s="483" t="s">
        <v>865</v>
      </c>
      <c r="E248" s="483" t="s">
        <v>797</v>
      </c>
      <c r="F248" s="483" t="s">
        <v>796</v>
      </c>
      <c r="G248" s="483" t="s">
        <v>801</v>
      </c>
      <c r="H248" s="483" t="s">
        <v>657</v>
      </c>
      <c r="I248" s="483" t="s">
        <v>795</v>
      </c>
      <c r="J248" s="482">
        <v>2024</v>
      </c>
      <c r="K248" s="482">
        <v>0</v>
      </c>
      <c r="L248" s="483" t="s">
        <v>1053</v>
      </c>
      <c r="M248" s="483" t="s">
        <v>1053</v>
      </c>
      <c r="N248" s="482">
        <v>116</v>
      </c>
      <c r="O248" s="483" t="s">
        <v>1056</v>
      </c>
      <c r="P248" s="483" t="s">
        <v>1074</v>
      </c>
      <c r="Q248" s="482">
        <v>2023</v>
      </c>
      <c r="R248" s="484">
        <v>0</v>
      </c>
      <c r="S248" s="430">
        <f t="shared" si="3"/>
        <v>0</v>
      </c>
    </row>
    <row r="249" spans="1:19" x14ac:dyDescent="0.3">
      <c r="A249" s="482">
        <v>62</v>
      </c>
      <c r="B249" s="483" t="s">
        <v>1127</v>
      </c>
      <c r="C249" s="482">
        <v>5</v>
      </c>
      <c r="D249" s="483" t="s">
        <v>865</v>
      </c>
      <c r="E249" s="483" t="s">
        <v>797</v>
      </c>
      <c r="F249" s="483" t="s">
        <v>796</v>
      </c>
      <c r="G249" s="483" t="s">
        <v>801</v>
      </c>
      <c r="H249" s="483" t="s">
        <v>657</v>
      </c>
      <c r="I249" s="483" t="s">
        <v>795</v>
      </c>
      <c r="J249" s="482">
        <v>2024</v>
      </c>
      <c r="K249" s="482">
        <v>277865</v>
      </c>
      <c r="L249" s="483" t="s">
        <v>1053</v>
      </c>
      <c r="M249" s="483" t="s">
        <v>1053</v>
      </c>
      <c r="N249" s="482">
        <v>117</v>
      </c>
      <c r="O249" s="483" t="s">
        <v>1075</v>
      </c>
      <c r="P249" s="483" t="s">
        <v>1076</v>
      </c>
      <c r="Q249" s="482">
        <v>2023</v>
      </c>
      <c r="R249" s="484">
        <v>198237</v>
      </c>
      <c r="S249" s="430">
        <f t="shared" si="3"/>
        <v>79628</v>
      </c>
    </row>
    <row r="250" spans="1:19" x14ac:dyDescent="0.3">
      <c r="A250" s="482">
        <v>63</v>
      </c>
      <c r="B250" s="483" t="s">
        <v>1128</v>
      </c>
      <c r="C250" s="482">
        <v>5</v>
      </c>
      <c r="D250" s="483" t="s">
        <v>865</v>
      </c>
      <c r="E250" s="483" t="s">
        <v>797</v>
      </c>
      <c r="F250" s="483" t="s">
        <v>796</v>
      </c>
      <c r="G250" s="483" t="s">
        <v>800</v>
      </c>
      <c r="H250" s="483" t="s">
        <v>622</v>
      </c>
      <c r="I250" s="483" t="s">
        <v>795</v>
      </c>
      <c r="J250" s="482">
        <v>2024</v>
      </c>
      <c r="K250" s="482">
        <v>15737400</v>
      </c>
      <c r="L250" s="483" t="s">
        <v>1053</v>
      </c>
      <c r="M250" s="483" t="s">
        <v>1053</v>
      </c>
      <c r="N250" s="482">
        <v>114</v>
      </c>
      <c r="O250" s="483" t="s">
        <v>1054</v>
      </c>
      <c r="P250" s="483" t="s">
        <v>1072</v>
      </c>
      <c r="Q250" s="482">
        <v>2023</v>
      </c>
      <c r="R250" s="484">
        <v>10463800</v>
      </c>
      <c r="S250" s="430">
        <f t="shared" si="3"/>
        <v>5273600</v>
      </c>
    </row>
    <row r="251" spans="1:19" x14ac:dyDescent="0.3">
      <c r="A251" s="482">
        <v>63</v>
      </c>
      <c r="B251" s="483" t="s">
        <v>1128</v>
      </c>
      <c r="C251" s="482">
        <v>5</v>
      </c>
      <c r="D251" s="483" t="s">
        <v>865</v>
      </c>
      <c r="E251" s="483" t="s">
        <v>797</v>
      </c>
      <c r="F251" s="483" t="s">
        <v>796</v>
      </c>
      <c r="G251" s="483" t="s">
        <v>800</v>
      </c>
      <c r="H251" s="483" t="s">
        <v>622</v>
      </c>
      <c r="I251" s="483" t="s">
        <v>795</v>
      </c>
      <c r="J251" s="482">
        <v>2024</v>
      </c>
      <c r="K251" s="482">
        <v>0</v>
      </c>
      <c r="L251" s="483" t="s">
        <v>1053</v>
      </c>
      <c r="M251" s="483" t="s">
        <v>1053</v>
      </c>
      <c r="N251" s="482">
        <v>115</v>
      </c>
      <c r="O251" s="483" t="s">
        <v>1055</v>
      </c>
      <c r="P251" s="483" t="s">
        <v>1073</v>
      </c>
      <c r="Q251" s="482">
        <v>2023</v>
      </c>
      <c r="R251" s="484">
        <v>0</v>
      </c>
      <c r="S251" s="430">
        <f t="shared" si="3"/>
        <v>0</v>
      </c>
    </row>
    <row r="252" spans="1:19" x14ac:dyDescent="0.3">
      <c r="A252" s="482">
        <v>63</v>
      </c>
      <c r="B252" s="483" t="s">
        <v>1128</v>
      </c>
      <c r="C252" s="482">
        <v>5</v>
      </c>
      <c r="D252" s="483" t="s">
        <v>865</v>
      </c>
      <c r="E252" s="483" t="s">
        <v>797</v>
      </c>
      <c r="F252" s="483" t="s">
        <v>796</v>
      </c>
      <c r="G252" s="483" t="s">
        <v>800</v>
      </c>
      <c r="H252" s="483" t="s">
        <v>622</v>
      </c>
      <c r="I252" s="483" t="s">
        <v>795</v>
      </c>
      <c r="J252" s="482">
        <v>2024</v>
      </c>
      <c r="K252" s="482">
        <v>0</v>
      </c>
      <c r="L252" s="483" t="s">
        <v>1053</v>
      </c>
      <c r="M252" s="483" t="s">
        <v>1053</v>
      </c>
      <c r="N252" s="482">
        <v>116</v>
      </c>
      <c r="O252" s="483" t="s">
        <v>1056</v>
      </c>
      <c r="P252" s="483" t="s">
        <v>1074</v>
      </c>
      <c r="Q252" s="482">
        <v>2023</v>
      </c>
      <c r="R252" s="484">
        <v>0</v>
      </c>
      <c r="S252" s="430">
        <f t="shared" si="3"/>
        <v>0</v>
      </c>
    </row>
    <row r="253" spans="1:19" x14ac:dyDescent="0.3">
      <c r="A253" s="482">
        <v>63</v>
      </c>
      <c r="B253" s="483" t="s">
        <v>1128</v>
      </c>
      <c r="C253" s="482">
        <v>5</v>
      </c>
      <c r="D253" s="483" t="s">
        <v>865</v>
      </c>
      <c r="E253" s="483" t="s">
        <v>797</v>
      </c>
      <c r="F253" s="483" t="s">
        <v>796</v>
      </c>
      <c r="G253" s="483" t="s">
        <v>800</v>
      </c>
      <c r="H253" s="483" t="s">
        <v>622</v>
      </c>
      <c r="I253" s="483" t="s">
        <v>795</v>
      </c>
      <c r="J253" s="482">
        <v>2024</v>
      </c>
      <c r="K253" s="482">
        <v>15737400</v>
      </c>
      <c r="L253" s="483" t="s">
        <v>1053</v>
      </c>
      <c r="M253" s="483" t="s">
        <v>1053</v>
      </c>
      <c r="N253" s="482">
        <v>117</v>
      </c>
      <c r="O253" s="483" t="s">
        <v>1075</v>
      </c>
      <c r="P253" s="483" t="s">
        <v>1076</v>
      </c>
      <c r="Q253" s="482">
        <v>2023</v>
      </c>
      <c r="R253" s="484">
        <v>10463800</v>
      </c>
      <c r="S253" s="430">
        <f t="shared" si="3"/>
        <v>5273600</v>
      </c>
    </row>
    <row r="254" spans="1:19" x14ac:dyDescent="0.3">
      <c r="A254" s="482">
        <v>64</v>
      </c>
      <c r="B254" s="483" t="s">
        <v>1129</v>
      </c>
      <c r="C254" s="482">
        <v>5</v>
      </c>
      <c r="D254" s="483" t="s">
        <v>865</v>
      </c>
      <c r="E254" s="483" t="s">
        <v>797</v>
      </c>
      <c r="F254" s="483" t="s">
        <v>796</v>
      </c>
      <c r="G254" s="483" t="s">
        <v>801</v>
      </c>
      <c r="H254" s="483" t="s">
        <v>657</v>
      </c>
      <c r="I254" s="483" t="s">
        <v>795</v>
      </c>
      <c r="J254" s="482">
        <v>2024</v>
      </c>
      <c r="K254" s="482">
        <v>1643740</v>
      </c>
      <c r="L254" s="483" t="s">
        <v>1053</v>
      </c>
      <c r="M254" s="483" t="s">
        <v>1053</v>
      </c>
      <c r="N254" s="482">
        <v>114</v>
      </c>
      <c r="O254" s="483" t="s">
        <v>1054</v>
      </c>
      <c r="P254" s="483" t="s">
        <v>1072</v>
      </c>
      <c r="Q254" s="482">
        <v>2023</v>
      </c>
      <c r="R254" s="484">
        <v>1322065.8</v>
      </c>
      <c r="S254" s="430">
        <f t="shared" si="3"/>
        <v>321674.19999999995</v>
      </c>
    </row>
    <row r="255" spans="1:19" x14ac:dyDescent="0.3">
      <c r="A255" s="482">
        <v>64</v>
      </c>
      <c r="B255" s="483" t="s">
        <v>1129</v>
      </c>
      <c r="C255" s="482">
        <v>5</v>
      </c>
      <c r="D255" s="483" t="s">
        <v>865</v>
      </c>
      <c r="E255" s="483" t="s">
        <v>797</v>
      </c>
      <c r="F255" s="483" t="s">
        <v>796</v>
      </c>
      <c r="G255" s="483" t="s">
        <v>801</v>
      </c>
      <c r="H255" s="483" t="s">
        <v>657</v>
      </c>
      <c r="I255" s="483" t="s">
        <v>795</v>
      </c>
      <c r="J255" s="482">
        <v>2024</v>
      </c>
      <c r="K255" s="482">
        <v>0</v>
      </c>
      <c r="L255" s="483" t="s">
        <v>1053</v>
      </c>
      <c r="M255" s="483" t="s">
        <v>1053</v>
      </c>
      <c r="N255" s="482">
        <v>115</v>
      </c>
      <c r="O255" s="483" t="s">
        <v>1055</v>
      </c>
      <c r="P255" s="483" t="s">
        <v>1073</v>
      </c>
      <c r="Q255" s="482">
        <v>2023</v>
      </c>
      <c r="R255" s="484">
        <v>0</v>
      </c>
      <c r="S255" s="430">
        <f t="shared" si="3"/>
        <v>0</v>
      </c>
    </row>
    <row r="256" spans="1:19" x14ac:dyDescent="0.3">
      <c r="A256" s="482">
        <v>64</v>
      </c>
      <c r="B256" s="483" t="s">
        <v>1129</v>
      </c>
      <c r="C256" s="482">
        <v>5</v>
      </c>
      <c r="D256" s="483" t="s">
        <v>865</v>
      </c>
      <c r="E256" s="483" t="s">
        <v>797</v>
      </c>
      <c r="F256" s="483" t="s">
        <v>796</v>
      </c>
      <c r="G256" s="483" t="s">
        <v>801</v>
      </c>
      <c r="H256" s="483" t="s">
        <v>657</v>
      </c>
      <c r="I256" s="483" t="s">
        <v>795</v>
      </c>
      <c r="J256" s="482">
        <v>2024</v>
      </c>
      <c r="K256" s="482">
        <v>0</v>
      </c>
      <c r="L256" s="483" t="s">
        <v>1053</v>
      </c>
      <c r="M256" s="483" t="s">
        <v>1053</v>
      </c>
      <c r="N256" s="482">
        <v>116</v>
      </c>
      <c r="O256" s="483" t="s">
        <v>1056</v>
      </c>
      <c r="P256" s="483" t="s">
        <v>1074</v>
      </c>
      <c r="Q256" s="482">
        <v>2023</v>
      </c>
      <c r="R256" s="484">
        <v>0</v>
      </c>
      <c r="S256" s="430">
        <f t="shared" si="3"/>
        <v>0</v>
      </c>
    </row>
    <row r="257" spans="1:19" x14ac:dyDescent="0.3">
      <c r="A257" s="482">
        <v>64</v>
      </c>
      <c r="B257" s="483" t="s">
        <v>1129</v>
      </c>
      <c r="C257" s="482">
        <v>5</v>
      </c>
      <c r="D257" s="483" t="s">
        <v>865</v>
      </c>
      <c r="E257" s="483" t="s">
        <v>797</v>
      </c>
      <c r="F257" s="483" t="s">
        <v>796</v>
      </c>
      <c r="G257" s="483" t="s">
        <v>801</v>
      </c>
      <c r="H257" s="483" t="s">
        <v>657</v>
      </c>
      <c r="I257" s="483" t="s">
        <v>795</v>
      </c>
      <c r="J257" s="482">
        <v>2024</v>
      </c>
      <c r="K257" s="482">
        <v>1643740</v>
      </c>
      <c r="L257" s="483" t="s">
        <v>1053</v>
      </c>
      <c r="M257" s="483" t="s">
        <v>1053</v>
      </c>
      <c r="N257" s="482">
        <v>117</v>
      </c>
      <c r="O257" s="483" t="s">
        <v>1075</v>
      </c>
      <c r="P257" s="483" t="s">
        <v>1076</v>
      </c>
      <c r="Q257" s="482">
        <v>2023</v>
      </c>
      <c r="R257" s="484">
        <v>1322065.8</v>
      </c>
      <c r="S257" s="430">
        <f t="shared" si="3"/>
        <v>321674.19999999995</v>
      </c>
    </row>
    <row r="258" spans="1:19" x14ac:dyDescent="0.3">
      <c r="A258" s="482">
        <v>65</v>
      </c>
      <c r="B258" s="483" t="s">
        <v>114</v>
      </c>
      <c r="C258" s="482">
        <v>5</v>
      </c>
      <c r="D258" s="483" t="s">
        <v>865</v>
      </c>
      <c r="E258" s="483" t="s">
        <v>806</v>
      </c>
      <c r="F258" s="483" t="s">
        <v>805</v>
      </c>
      <c r="G258" s="483" t="s">
        <v>807</v>
      </c>
      <c r="H258" s="483" t="s">
        <v>624</v>
      </c>
      <c r="I258" s="483" t="s">
        <v>795</v>
      </c>
      <c r="J258" s="482">
        <v>2024</v>
      </c>
      <c r="K258" s="482">
        <v>2024336</v>
      </c>
      <c r="L258" s="483" t="s">
        <v>1053</v>
      </c>
      <c r="M258" s="483" t="s">
        <v>1053</v>
      </c>
      <c r="N258" s="482">
        <v>114</v>
      </c>
      <c r="O258" s="483" t="s">
        <v>1054</v>
      </c>
      <c r="P258" s="483" t="s">
        <v>1072</v>
      </c>
      <c r="Q258" s="482">
        <v>2023</v>
      </c>
      <c r="R258" s="484">
        <v>1772519</v>
      </c>
      <c r="S258" s="430">
        <f t="shared" si="3"/>
        <v>251817</v>
      </c>
    </row>
    <row r="259" spans="1:19" x14ac:dyDescent="0.3">
      <c r="A259" s="482">
        <v>65</v>
      </c>
      <c r="B259" s="483" t="s">
        <v>114</v>
      </c>
      <c r="C259" s="482">
        <v>5</v>
      </c>
      <c r="D259" s="483" t="s">
        <v>865</v>
      </c>
      <c r="E259" s="483" t="s">
        <v>806</v>
      </c>
      <c r="F259" s="483" t="s">
        <v>805</v>
      </c>
      <c r="G259" s="483" t="s">
        <v>807</v>
      </c>
      <c r="H259" s="483" t="s">
        <v>624</v>
      </c>
      <c r="I259" s="483" t="s">
        <v>795</v>
      </c>
      <c r="J259" s="482">
        <v>2024</v>
      </c>
      <c r="K259" s="482">
        <v>456</v>
      </c>
      <c r="L259" s="483" t="s">
        <v>1053</v>
      </c>
      <c r="M259" s="483" t="s">
        <v>1053</v>
      </c>
      <c r="N259" s="482">
        <v>115</v>
      </c>
      <c r="O259" s="483" t="s">
        <v>1055</v>
      </c>
      <c r="P259" s="483" t="s">
        <v>1073</v>
      </c>
      <c r="Q259" s="482">
        <v>2023</v>
      </c>
      <c r="R259" s="484">
        <v>448</v>
      </c>
      <c r="S259" s="430">
        <f t="shared" ref="S259:S322" si="4">K259-R259</f>
        <v>8</v>
      </c>
    </row>
    <row r="260" spans="1:19" x14ac:dyDescent="0.3">
      <c r="A260" s="482">
        <v>65</v>
      </c>
      <c r="B260" s="483" t="s">
        <v>114</v>
      </c>
      <c r="C260" s="482">
        <v>5</v>
      </c>
      <c r="D260" s="483" t="s">
        <v>865</v>
      </c>
      <c r="E260" s="483" t="s">
        <v>806</v>
      </c>
      <c r="F260" s="483" t="s">
        <v>805</v>
      </c>
      <c r="G260" s="483" t="s">
        <v>807</v>
      </c>
      <c r="H260" s="483" t="s">
        <v>624</v>
      </c>
      <c r="I260" s="483" t="s">
        <v>795</v>
      </c>
      <c r="J260" s="482">
        <v>2024</v>
      </c>
      <c r="K260" s="482">
        <v>0</v>
      </c>
      <c r="L260" s="483" t="s">
        <v>1053</v>
      </c>
      <c r="M260" s="483" t="s">
        <v>1053</v>
      </c>
      <c r="N260" s="482">
        <v>116</v>
      </c>
      <c r="O260" s="483" t="s">
        <v>1056</v>
      </c>
      <c r="P260" s="483" t="s">
        <v>1074</v>
      </c>
      <c r="Q260" s="482">
        <v>2023</v>
      </c>
      <c r="R260" s="484">
        <v>196</v>
      </c>
      <c r="S260" s="430">
        <f t="shared" si="4"/>
        <v>-196</v>
      </c>
    </row>
    <row r="261" spans="1:19" x14ac:dyDescent="0.3">
      <c r="A261" s="482">
        <v>65</v>
      </c>
      <c r="B261" s="483" t="s">
        <v>114</v>
      </c>
      <c r="C261" s="482">
        <v>5</v>
      </c>
      <c r="D261" s="483" t="s">
        <v>865</v>
      </c>
      <c r="E261" s="483" t="s">
        <v>806</v>
      </c>
      <c r="F261" s="483" t="s">
        <v>805</v>
      </c>
      <c r="G261" s="483" t="s">
        <v>807</v>
      </c>
      <c r="H261" s="483" t="s">
        <v>624</v>
      </c>
      <c r="I261" s="483" t="s">
        <v>795</v>
      </c>
      <c r="J261" s="482">
        <v>2024</v>
      </c>
      <c r="K261" s="482">
        <v>2024792</v>
      </c>
      <c r="L261" s="483" t="s">
        <v>1053</v>
      </c>
      <c r="M261" s="483" t="s">
        <v>1053</v>
      </c>
      <c r="N261" s="482">
        <v>117</v>
      </c>
      <c r="O261" s="483" t="s">
        <v>1075</v>
      </c>
      <c r="P261" s="483" t="s">
        <v>1076</v>
      </c>
      <c r="Q261" s="482">
        <v>2023</v>
      </c>
      <c r="R261" s="484">
        <v>1773163</v>
      </c>
      <c r="S261" s="430">
        <f t="shared" si="4"/>
        <v>251629</v>
      </c>
    </row>
    <row r="262" spans="1:19" x14ac:dyDescent="0.3">
      <c r="A262" s="482">
        <v>66</v>
      </c>
      <c r="B262" s="483" t="s">
        <v>115</v>
      </c>
      <c r="C262" s="482">
        <v>5</v>
      </c>
      <c r="D262" s="483" t="s">
        <v>865</v>
      </c>
      <c r="E262" s="483" t="s">
        <v>806</v>
      </c>
      <c r="F262" s="483" t="s">
        <v>805</v>
      </c>
      <c r="G262" s="483" t="s">
        <v>807</v>
      </c>
      <c r="H262" s="483" t="s">
        <v>624</v>
      </c>
      <c r="I262" s="483" t="s">
        <v>795</v>
      </c>
      <c r="J262" s="482">
        <v>2024</v>
      </c>
      <c r="K262" s="482">
        <v>1957360.5</v>
      </c>
      <c r="L262" s="483" t="s">
        <v>1053</v>
      </c>
      <c r="M262" s="483" t="s">
        <v>1053</v>
      </c>
      <c r="N262" s="482">
        <v>114</v>
      </c>
      <c r="O262" s="483" t="s">
        <v>1054</v>
      </c>
      <c r="P262" s="483" t="s">
        <v>1072</v>
      </c>
      <c r="Q262" s="482">
        <v>2023</v>
      </c>
      <c r="R262" s="484">
        <v>1706293.05</v>
      </c>
      <c r="S262" s="430">
        <f t="shared" si="4"/>
        <v>251067.44999999995</v>
      </c>
    </row>
    <row r="263" spans="1:19" x14ac:dyDescent="0.3">
      <c r="A263" s="482">
        <v>66</v>
      </c>
      <c r="B263" s="483" t="s">
        <v>115</v>
      </c>
      <c r="C263" s="482">
        <v>5</v>
      </c>
      <c r="D263" s="483" t="s">
        <v>865</v>
      </c>
      <c r="E263" s="483" t="s">
        <v>806</v>
      </c>
      <c r="F263" s="483" t="s">
        <v>805</v>
      </c>
      <c r="G263" s="483" t="s">
        <v>807</v>
      </c>
      <c r="H263" s="483" t="s">
        <v>624</v>
      </c>
      <c r="I263" s="483" t="s">
        <v>795</v>
      </c>
      <c r="J263" s="482">
        <v>2024</v>
      </c>
      <c r="K263" s="482">
        <v>0</v>
      </c>
      <c r="L263" s="483" t="s">
        <v>1053</v>
      </c>
      <c r="M263" s="483" t="s">
        <v>1053</v>
      </c>
      <c r="N263" s="482">
        <v>115</v>
      </c>
      <c r="O263" s="483" t="s">
        <v>1055</v>
      </c>
      <c r="P263" s="483" t="s">
        <v>1073</v>
      </c>
      <c r="Q263" s="482">
        <v>2023</v>
      </c>
      <c r="R263" s="484">
        <v>0</v>
      </c>
      <c r="S263" s="430">
        <f t="shared" si="4"/>
        <v>0</v>
      </c>
    </row>
    <row r="264" spans="1:19" x14ac:dyDescent="0.3">
      <c r="A264" s="482">
        <v>66</v>
      </c>
      <c r="B264" s="483" t="s">
        <v>115</v>
      </c>
      <c r="C264" s="482">
        <v>5</v>
      </c>
      <c r="D264" s="483" t="s">
        <v>865</v>
      </c>
      <c r="E264" s="483" t="s">
        <v>806</v>
      </c>
      <c r="F264" s="483" t="s">
        <v>805</v>
      </c>
      <c r="G264" s="483" t="s">
        <v>807</v>
      </c>
      <c r="H264" s="483" t="s">
        <v>624</v>
      </c>
      <c r="I264" s="483" t="s">
        <v>795</v>
      </c>
      <c r="J264" s="482">
        <v>2024</v>
      </c>
      <c r="K264" s="482">
        <v>0</v>
      </c>
      <c r="L264" s="483" t="s">
        <v>1053</v>
      </c>
      <c r="M264" s="483" t="s">
        <v>1053</v>
      </c>
      <c r="N264" s="482">
        <v>116</v>
      </c>
      <c r="O264" s="483" t="s">
        <v>1056</v>
      </c>
      <c r="P264" s="483" t="s">
        <v>1074</v>
      </c>
      <c r="Q264" s="482">
        <v>2023</v>
      </c>
      <c r="R264" s="484">
        <v>0</v>
      </c>
      <c r="S264" s="430">
        <f t="shared" si="4"/>
        <v>0</v>
      </c>
    </row>
    <row r="265" spans="1:19" x14ac:dyDescent="0.3">
      <c r="A265" s="482">
        <v>66</v>
      </c>
      <c r="B265" s="483" t="s">
        <v>115</v>
      </c>
      <c r="C265" s="482">
        <v>5</v>
      </c>
      <c r="D265" s="483" t="s">
        <v>865</v>
      </c>
      <c r="E265" s="483" t="s">
        <v>806</v>
      </c>
      <c r="F265" s="483" t="s">
        <v>805</v>
      </c>
      <c r="G265" s="483" t="s">
        <v>807</v>
      </c>
      <c r="H265" s="483" t="s">
        <v>624</v>
      </c>
      <c r="I265" s="483" t="s">
        <v>795</v>
      </c>
      <c r="J265" s="482">
        <v>2024</v>
      </c>
      <c r="K265" s="482">
        <v>1957360.5</v>
      </c>
      <c r="L265" s="483" t="s">
        <v>1053</v>
      </c>
      <c r="M265" s="483" t="s">
        <v>1053</v>
      </c>
      <c r="N265" s="482">
        <v>117</v>
      </c>
      <c r="O265" s="483" t="s">
        <v>1075</v>
      </c>
      <c r="P265" s="483" t="s">
        <v>1076</v>
      </c>
      <c r="Q265" s="482">
        <v>2023</v>
      </c>
      <c r="R265" s="484">
        <v>1706293.05</v>
      </c>
      <c r="S265" s="430">
        <f t="shared" si="4"/>
        <v>251067.44999999995</v>
      </c>
    </row>
    <row r="266" spans="1:19" x14ac:dyDescent="0.3">
      <c r="A266" s="482">
        <v>67</v>
      </c>
      <c r="B266" s="483" t="s">
        <v>118</v>
      </c>
      <c r="C266" s="482">
        <v>5</v>
      </c>
      <c r="D266" s="483" t="s">
        <v>865</v>
      </c>
      <c r="E266" s="483" t="s">
        <v>806</v>
      </c>
      <c r="F266" s="483" t="s">
        <v>805</v>
      </c>
      <c r="G266" s="483" t="s">
        <v>807</v>
      </c>
      <c r="H266" s="483" t="s">
        <v>624</v>
      </c>
      <c r="I266" s="483" t="s">
        <v>795</v>
      </c>
      <c r="J266" s="482">
        <v>2024</v>
      </c>
      <c r="K266" s="482">
        <v>3958500</v>
      </c>
      <c r="L266" s="483" t="s">
        <v>1053</v>
      </c>
      <c r="M266" s="483" t="s">
        <v>1053</v>
      </c>
      <c r="N266" s="482">
        <v>114</v>
      </c>
      <c r="O266" s="483" t="s">
        <v>1054</v>
      </c>
      <c r="P266" s="483" t="s">
        <v>1072</v>
      </c>
      <c r="Q266" s="482">
        <v>2023</v>
      </c>
      <c r="R266" s="484">
        <v>2883195</v>
      </c>
      <c r="S266" s="430">
        <f t="shared" si="4"/>
        <v>1075305</v>
      </c>
    </row>
    <row r="267" spans="1:19" x14ac:dyDescent="0.3">
      <c r="A267" s="482">
        <v>67</v>
      </c>
      <c r="B267" s="483" t="s">
        <v>118</v>
      </c>
      <c r="C267" s="482">
        <v>5</v>
      </c>
      <c r="D267" s="483" t="s">
        <v>865</v>
      </c>
      <c r="E267" s="483" t="s">
        <v>806</v>
      </c>
      <c r="F267" s="483" t="s">
        <v>805</v>
      </c>
      <c r="G267" s="483" t="s">
        <v>807</v>
      </c>
      <c r="H267" s="483" t="s">
        <v>624</v>
      </c>
      <c r="I267" s="483" t="s">
        <v>795</v>
      </c>
      <c r="J267" s="482">
        <v>2024</v>
      </c>
      <c r="K267" s="482">
        <v>239250</v>
      </c>
      <c r="L267" s="483" t="s">
        <v>1053</v>
      </c>
      <c r="M267" s="483" t="s">
        <v>1053</v>
      </c>
      <c r="N267" s="482">
        <v>115</v>
      </c>
      <c r="O267" s="483" t="s">
        <v>1055</v>
      </c>
      <c r="P267" s="483" t="s">
        <v>1073</v>
      </c>
      <c r="Q267" s="482">
        <v>2023</v>
      </c>
      <c r="R267" s="484">
        <v>174555</v>
      </c>
      <c r="S267" s="430">
        <f t="shared" si="4"/>
        <v>64695</v>
      </c>
    </row>
    <row r="268" spans="1:19" x14ac:dyDescent="0.3">
      <c r="A268" s="482">
        <v>67</v>
      </c>
      <c r="B268" s="483" t="s">
        <v>118</v>
      </c>
      <c r="C268" s="482">
        <v>5</v>
      </c>
      <c r="D268" s="483" t="s">
        <v>865</v>
      </c>
      <c r="E268" s="483" t="s">
        <v>806</v>
      </c>
      <c r="F268" s="483" t="s">
        <v>805</v>
      </c>
      <c r="G268" s="483" t="s">
        <v>807</v>
      </c>
      <c r="H268" s="483" t="s">
        <v>624</v>
      </c>
      <c r="I268" s="483" t="s">
        <v>795</v>
      </c>
      <c r="J268" s="482">
        <v>2024</v>
      </c>
      <c r="K268" s="482">
        <v>139200</v>
      </c>
      <c r="L268" s="483" t="s">
        <v>1053</v>
      </c>
      <c r="M268" s="483" t="s">
        <v>1053</v>
      </c>
      <c r="N268" s="482">
        <v>116</v>
      </c>
      <c r="O268" s="483" t="s">
        <v>1056</v>
      </c>
      <c r="P268" s="483" t="s">
        <v>1074</v>
      </c>
      <c r="Q268" s="482">
        <v>2023</v>
      </c>
      <c r="R268" s="484">
        <v>65476.35</v>
      </c>
      <c r="S268" s="430">
        <f t="shared" si="4"/>
        <v>73723.649999999994</v>
      </c>
    </row>
    <row r="269" spans="1:19" x14ac:dyDescent="0.3">
      <c r="A269" s="482">
        <v>67</v>
      </c>
      <c r="B269" s="483" t="s">
        <v>118</v>
      </c>
      <c r="C269" s="482">
        <v>5</v>
      </c>
      <c r="D269" s="483" t="s">
        <v>865</v>
      </c>
      <c r="E269" s="483" t="s">
        <v>806</v>
      </c>
      <c r="F269" s="483" t="s">
        <v>805</v>
      </c>
      <c r="G269" s="483" t="s">
        <v>807</v>
      </c>
      <c r="H269" s="483" t="s">
        <v>624</v>
      </c>
      <c r="I269" s="483" t="s">
        <v>795</v>
      </c>
      <c r="J269" s="482">
        <v>2024</v>
      </c>
      <c r="K269" s="482">
        <v>4336950</v>
      </c>
      <c r="L269" s="483" t="s">
        <v>1053</v>
      </c>
      <c r="M269" s="483" t="s">
        <v>1053</v>
      </c>
      <c r="N269" s="482">
        <v>117</v>
      </c>
      <c r="O269" s="483" t="s">
        <v>1075</v>
      </c>
      <c r="P269" s="483" t="s">
        <v>1076</v>
      </c>
      <c r="Q269" s="482">
        <v>2023</v>
      </c>
      <c r="R269" s="484">
        <v>3123226.35</v>
      </c>
      <c r="S269" s="430">
        <f t="shared" si="4"/>
        <v>1213723.6499999999</v>
      </c>
    </row>
    <row r="270" spans="1:19" x14ac:dyDescent="0.3">
      <c r="A270" s="482">
        <v>68</v>
      </c>
      <c r="B270" s="483" t="s">
        <v>1130</v>
      </c>
      <c r="C270" s="482">
        <v>5</v>
      </c>
      <c r="D270" s="483" t="s">
        <v>865</v>
      </c>
      <c r="E270" s="483" t="s">
        <v>825</v>
      </c>
      <c r="F270" s="483" t="s">
        <v>824</v>
      </c>
      <c r="G270" s="483" t="s">
        <v>830</v>
      </c>
      <c r="H270" s="483" t="s">
        <v>634</v>
      </c>
      <c r="I270" s="483" t="s">
        <v>795</v>
      </c>
      <c r="J270" s="482">
        <v>2024</v>
      </c>
      <c r="K270" s="482">
        <v>1276604</v>
      </c>
      <c r="L270" s="483" t="s">
        <v>1053</v>
      </c>
      <c r="M270" s="483" t="s">
        <v>1053</v>
      </c>
      <c r="N270" s="482">
        <v>114</v>
      </c>
      <c r="O270" s="483" t="s">
        <v>1054</v>
      </c>
      <c r="P270" s="483" t="s">
        <v>1072</v>
      </c>
      <c r="Q270" s="482">
        <v>2023</v>
      </c>
      <c r="R270" s="484">
        <v>600457</v>
      </c>
      <c r="S270" s="430">
        <f t="shared" si="4"/>
        <v>676147</v>
      </c>
    </row>
    <row r="271" spans="1:19" x14ac:dyDescent="0.3">
      <c r="A271" s="482">
        <v>68</v>
      </c>
      <c r="B271" s="483" t="s">
        <v>1130</v>
      </c>
      <c r="C271" s="482">
        <v>5</v>
      </c>
      <c r="D271" s="483" t="s">
        <v>865</v>
      </c>
      <c r="E271" s="483" t="s">
        <v>825</v>
      </c>
      <c r="F271" s="483" t="s">
        <v>824</v>
      </c>
      <c r="G271" s="483" t="s">
        <v>830</v>
      </c>
      <c r="H271" s="483" t="s">
        <v>634</v>
      </c>
      <c r="I271" s="483" t="s">
        <v>795</v>
      </c>
      <c r="J271" s="482">
        <v>2024</v>
      </c>
      <c r="K271" s="482">
        <v>0</v>
      </c>
      <c r="L271" s="483" t="s">
        <v>1053</v>
      </c>
      <c r="M271" s="483" t="s">
        <v>1053</v>
      </c>
      <c r="N271" s="482">
        <v>115</v>
      </c>
      <c r="O271" s="483" t="s">
        <v>1055</v>
      </c>
      <c r="P271" s="483" t="s">
        <v>1073</v>
      </c>
      <c r="Q271" s="482">
        <v>2023</v>
      </c>
      <c r="R271" s="484">
        <v>0</v>
      </c>
      <c r="S271" s="430">
        <f t="shared" si="4"/>
        <v>0</v>
      </c>
    </row>
    <row r="272" spans="1:19" x14ac:dyDescent="0.3">
      <c r="A272" s="482">
        <v>68</v>
      </c>
      <c r="B272" s="483" t="s">
        <v>1130</v>
      </c>
      <c r="C272" s="482">
        <v>5</v>
      </c>
      <c r="D272" s="483" t="s">
        <v>865</v>
      </c>
      <c r="E272" s="483" t="s">
        <v>825</v>
      </c>
      <c r="F272" s="483" t="s">
        <v>824</v>
      </c>
      <c r="G272" s="483" t="s">
        <v>830</v>
      </c>
      <c r="H272" s="483" t="s">
        <v>634</v>
      </c>
      <c r="I272" s="483" t="s">
        <v>795</v>
      </c>
      <c r="J272" s="482">
        <v>2024</v>
      </c>
      <c r="K272" s="482">
        <v>0</v>
      </c>
      <c r="L272" s="483" t="s">
        <v>1053</v>
      </c>
      <c r="M272" s="483" t="s">
        <v>1053</v>
      </c>
      <c r="N272" s="482">
        <v>116</v>
      </c>
      <c r="O272" s="483" t="s">
        <v>1056</v>
      </c>
      <c r="P272" s="483" t="s">
        <v>1074</v>
      </c>
      <c r="Q272" s="482">
        <v>2023</v>
      </c>
      <c r="R272" s="484">
        <v>0</v>
      </c>
      <c r="S272" s="430">
        <f t="shared" si="4"/>
        <v>0</v>
      </c>
    </row>
    <row r="273" spans="1:19" x14ac:dyDescent="0.3">
      <c r="A273" s="482">
        <v>68</v>
      </c>
      <c r="B273" s="483" t="s">
        <v>1130</v>
      </c>
      <c r="C273" s="482">
        <v>5</v>
      </c>
      <c r="D273" s="483" t="s">
        <v>865</v>
      </c>
      <c r="E273" s="483" t="s">
        <v>825</v>
      </c>
      <c r="F273" s="483" t="s">
        <v>824</v>
      </c>
      <c r="G273" s="483" t="s">
        <v>830</v>
      </c>
      <c r="H273" s="483" t="s">
        <v>634</v>
      </c>
      <c r="I273" s="483" t="s">
        <v>795</v>
      </c>
      <c r="J273" s="482">
        <v>2024</v>
      </c>
      <c r="K273" s="482">
        <v>1276604</v>
      </c>
      <c r="L273" s="483" t="s">
        <v>1053</v>
      </c>
      <c r="M273" s="483" t="s">
        <v>1053</v>
      </c>
      <c r="N273" s="482">
        <v>117</v>
      </c>
      <c r="O273" s="483" t="s">
        <v>1075</v>
      </c>
      <c r="P273" s="483" t="s">
        <v>1076</v>
      </c>
      <c r="Q273" s="482">
        <v>2023</v>
      </c>
      <c r="R273" s="484">
        <v>600457</v>
      </c>
      <c r="S273" s="430">
        <f t="shared" si="4"/>
        <v>676147</v>
      </c>
    </row>
    <row r="274" spans="1:19" x14ac:dyDescent="0.3">
      <c r="A274" s="482">
        <v>69</v>
      </c>
      <c r="B274" s="483" t="s">
        <v>1131</v>
      </c>
      <c r="C274" s="482">
        <v>5</v>
      </c>
      <c r="D274" s="483" t="s">
        <v>865</v>
      </c>
      <c r="E274" s="483" t="s">
        <v>825</v>
      </c>
      <c r="F274" s="483" t="s">
        <v>824</v>
      </c>
      <c r="G274" s="483" t="s">
        <v>831</v>
      </c>
      <c r="H274" s="483" t="s">
        <v>635</v>
      </c>
      <c r="I274" s="483" t="s">
        <v>795</v>
      </c>
      <c r="J274" s="482">
        <v>2024</v>
      </c>
      <c r="K274" s="482">
        <v>150700</v>
      </c>
      <c r="L274" s="483" t="s">
        <v>1053</v>
      </c>
      <c r="M274" s="483" t="s">
        <v>1053</v>
      </c>
      <c r="N274" s="482">
        <v>114</v>
      </c>
      <c r="O274" s="483" t="s">
        <v>1054</v>
      </c>
      <c r="P274" s="483" t="s">
        <v>1072</v>
      </c>
      <c r="Q274" s="482">
        <v>2023</v>
      </c>
      <c r="R274" s="484">
        <v>104060</v>
      </c>
      <c r="S274" s="430">
        <f t="shared" si="4"/>
        <v>46640</v>
      </c>
    </row>
    <row r="275" spans="1:19" x14ac:dyDescent="0.3">
      <c r="A275" s="482">
        <v>69</v>
      </c>
      <c r="B275" s="483" t="s">
        <v>1131</v>
      </c>
      <c r="C275" s="482">
        <v>5</v>
      </c>
      <c r="D275" s="483" t="s">
        <v>865</v>
      </c>
      <c r="E275" s="483" t="s">
        <v>825</v>
      </c>
      <c r="F275" s="483" t="s">
        <v>824</v>
      </c>
      <c r="G275" s="483" t="s">
        <v>831</v>
      </c>
      <c r="H275" s="483" t="s">
        <v>635</v>
      </c>
      <c r="I275" s="483" t="s">
        <v>795</v>
      </c>
      <c r="J275" s="482">
        <v>2024</v>
      </c>
      <c r="K275" s="482">
        <v>99</v>
      </c>
      <c r="L275" s="483" t="s">
        <v>1053</v>
      </c>
      <c r="M275" s="483" t="s">
        <v>1053</v>
      </c>
      <c r="N275" s="482">
        <v>115</v>
      </c>
      <c r="O275" s="483" t="s">
        <v>1055</v>
      </c>
      <c r="P275" s="483" t="s">
        <v>1073</v>
      </c>
      <c r="Q275" s="482">
        <v>2023</v>
      </c>
      <c r="R275" s="484">
        <v>440</v>
      </c>
      <c r="S275" s="430">
        <f t="shared" si="4"/>
        <v>-341</v>
      </c>
    </row>
    <row r="276" spans="1:19" x14ac:dyDescent="0.3">
      <c r="A276" s="482">
        <v>69</v>
      </c>
      <c r="B276" s="483" t="s">
        <v>1131</v>
      </c>
      <c r="C276" s="482">
        <v>5</v>
      </c>
      <c r="D276" s="483" t="s">
        <v>865</v>
      </c>
      <c r="E276" s="483" t="s">
        <v>825</v>
      </c>
      <c r="F276" s="483" t="s">
        <v>824</v>
      </c>
      <c r="G276" s="483" t="s">
        <v>831</v>
      </c>
      <c r="H276" s="483" t="s">
        <v>635</v>
      </c>
      <c r="I276" s="483" t="s">
        <v>795</v>
      </c>
      <c r="J276" s="482">
        <v>2024</v>
      </c>
      <c r="K276" s="482">
        <v>154</v>
      </c>
      <c r="L276" s="483" t="s">
        <v>1053</v>
      </c>
      <c r="M276" s="483" t="s">
        <v>1053</v>
      </c>
      <c r="N276" s="482">
        <v>116</v>
      </c>
      <c r="O276" s="483" t="s">
        <v>1056</v>
      </c>
      <c r="P276" s="483" t="s">
        <v>1074</v>
      </c>
      <c r="Q276" s="482">
        <v>2023</v>
      </c>
      <c r="R276" s="484">
        <v>0</v>
      </c>
      <c r="S276" s="430">
        <f t="shared" si="4"/>
        <v>154</v>
      </c>
    </row>
    <row r="277" spans="1:19" x14ac:dyDescent="0.3">
      <c r="A277" s="482">
        <v>69</v>
      </c>
      <c r="B277" s="483" t="s">
        <v>1131</v>
      </c>
      <c r="C277" s="482">
        <v>5</v>
      </c>
      <c r="D277" s="483" t="s">
        <v>865</v>
      </c>
      <c r="E277" s="483" t="s">
        <v>825</v>
      </c>
      <c r="F277" s="483" t="s">
        <v>824</v>
      </c>
      <c r="G277" s="483" t="s">
        <v>831</v>
      </c>
      <c r="H277" s="483" t="s">
        <v>635</v>
      </c>
      <c r="I277" s="483" t="s">
        <v>795</v>
      </c>
      <c r="J277" s="482">
        <v>2024</v>
      </c>
      <c r="K277" s="482">
        <v>150953</v>
      </c>
      <c r="L277" s="483" t="s">
        <v>1053</v>
      </c>
      <c r="M277" s="483" t="s">
        <v>1053</v>
      </c>
      <c r="N277" s="482">
        <v>117</v>
      </c>
      <c r="O277" s="483" t="s">
        <v>1075</v>
      </c>
      <c r="P277" s="483" t="s">
        <v>1076</v>
      </c>
      <c r="Q277" s="482">
        <v>2023</v>
      </c>
      <c r="R277" s="484">
        <v>104500</v>
      </c>
      <c r="S277" s="430">
        <f t="shared" si="4"/>
        <v>46453</v>
      </c>
    </row>
    <row r="278" spans="1:19" x14ac:dyDescent="0.3">
      <c r="A278" s="482">
        <v>70</v>
      </c>
      <c r="B278" s="483" t="s">
        <v>1132</v>
      </c>
      <c r="C278" s="482">
        <v>5</v>
      </c>
      <c r="D278" s="483" t="s">
        <v>865</v>
      </c>
      <c r="E278" s="483" t="s">
        <v>825</v>
      </c>
      <c r="F278" s="483" t="s">
        <v>824</v>
      </c>
      <c r="G278" s="483" t="s">
        <v>831</v>
      </c>
      <c r="H278" s="483" t="s">
        <v>635</v>
      </c>
      <c r="I278" s="483" t="s">
        <v>795</v>
      </c>
      <c r="J278" s="482">
        <v>2024</v>
      </c>
      <c r="K278" s="482">
        <v>3600</v>
      </c>
      <c r="L278" s="483" t="s">
        <v>1053</v>
      </c>
      <c r="M278" s="483" t="s">
        <v>1053</v>
      </c>
      <c r="N278" s="482">
        <v>114</v>
      </c>
      <c r="O278" s="483" t="s">
        <v>1054</v>
      </c>
      <c r="P278" s="483" t="s">
        <v>1072</v>
      </c>
      <c r="Q278" s="482">
        <v>2023</v>
      </c>
      <c r="R278" s="484">
        <v>3600</v>
      </c>
      <c r="S278" s="430">
        <f t="shared" si="4"/>
        <v>0</v>
      </c>
    </row>
    <row r="279" spans="1:19" x14ac:dyDescent="0.3">
      <c r="A279" s="482">
        <v>70</v>
      </c>
      <c r="B279" s="483" t="s">
        <v>1132</v>
      </c>
      <c r="C279" s="482">
        <v>5</v>
      </c>
      <c r="D279" s="483" t="s">
        <v>865</v>
      </c>
      <c r="E279" s="483" t="s">
        <v>825</v>
      </c>
      <c r="F279" s="483" t="s">
        <v>824</v>
      </c>
      <c r="G279" s="483" t="s">
        <v>831</v>
      </c>
      <c r="H279" s="483" t="s">
        <v>635</v>
      </c>
      <c r="I279" s="483" t="s">
        <v>795</v>
      </c>
      <c r="J279" s="482">
        <v>2024</v>
      </c>
      <c r="K279" s="482">
        <v>0</v>
      </c>
      <c r="L279" s="483" t="s">
        <v>1053</v>
      </c>
      <c r="M279" s="483" t="s">
        <v>1053</v>
      </c>
      <c r="N279" s="482">
        <v>115</v>
      </c>
      <c r="O279" s="483" t="s">
        <v>1055</v>
      </c>
      <c r="P279" s="483" t="s">
        <v>1073</v>
      </c>
      <c r="Q279" s="482">
        <v>2023</v>
      </c>
      <c r="R279" s="484">
        <v>0</v>
      </c>
      <c r="S279" s="430">
        <f t="shared" si="4"/>
        <v>0</v>
      </c>
    </row>
    <row r="280" spans="1:19" x14ac:dyDescent="0.3">
      <c r="A280" s="482">
        <v>70</v>
      </c>
      <c r="B280" s="483" t="s">
        <v>1132</v>
      </c>
      <c r="C280" s="482">
        <v>5</v>
      </c>
      <c r="D280" s="483" t="s">
        <v>865</v>
      </c>
      <c r="E280" s="483" t="s">
        <v>825</v>
      </c>
      <c r="F280" s="483" t="s">
        <v>824</v>
      </c>
      <c r="G280" s="483" t="s">
        <v>831</v>
      </c>
      <c r="H280" s="483" t="s">
        <v>635</v>
      </c>
      <c r="I280" s="483" t="s">
        <v>795</v>
      </c>
      <c r="J280" s="482">
        <v>2024</v>
      </c>
      <c r="K280" s="482">
        <v>0</v>
      </c>
      <c r="L280" s="483" t="s">
        <v>1053</v>
      </c>
      <c r="M280" s="483" t="s">
        <v>1053</v>
      </c>
      <c r="N280" s="482">
        <v>116</v>
      </c>
      <c r="O280" s="483" t="s">
        <v>1056</v>
      </c>
      <c r="P280" s="483" t="s">
        <v>1074</v>
      </c>
      <c r="Q280" s="482">
        <v>2023</v>
      </c>
      <c r="R280" s="484">
        <v>0</v>
      </c>
      <c r="S280" s="430">
        <f t="shared" si="4"/>
        <v>0</v>
      </c>
    </row>
    <row r="281" spans="1:19" x14ac:dyDescent="0.3">
      <c r="A281" s="482">
        <v>70</v>
      </c>
      <c r="B281" s="483" t="s">
        <v>1132</v>
      </c>
      <c r="C281" s="482">
        <v>5</v>
      </c>
      <c r="D281" s="483" t="s">
        <v>865</v>
      </c>
      <c r="E281" s="483" t="s">
        <v>825</v>
      </c>
      <c r="F281" s="483" t="s">
        <v>824</v>
      </c>
      <c r="G281" s="483" t="s">
        <v>831</v>
      </c>
      <c r="H281" s="483" t="s">
        <v>635</v>
      </c>
      <c r="I281" s="483" t="s">
        <v>795</v>
      </c>
      <c r="J281" s="482">
        <v>2024</v>
      </c>
      <c r="K281" s="482">
        <v>3600</v>
      </c>
      <c r="L281" s="483" t="s">
        <v>1053</v>
      </c>
      <c r="M281" s="483" t="s">
        <v>1053</v>
      </c>
      <c r="N281" s="482">
        <v>117</v>
      </c>
      <c r="O281" s="483" t="s">
        <v>1075</v>
      </c>
      <c r="P281" s="483" t="s">
        <v>1076</v>
      </c>
      <c r="Q281" s="482">
        <v>2023</v>
      </c>
      <c r="R281" s="484">
        <v>3600</v>
      </c>
      <c r="S281" s="430">
        <f t="shared" si="4"/>
        <v>0</v>
      </c>
    </row>
    <row r="282" spans="1:19" x14ac:dyDescent="0.3">
      <c r="A282" s="482">
        <v>71</v>
      </c>
      <c r="B282" s="483" t="s">
        <v>1133</v>
      </c>
      <c r="C282" s="482">
        <v>5</v>
      </c>
      <c r="D282" s="483" t="s">
        <v>865</v>
      </c>
      <c r="E282" s="483" t="s">
        <v>825</v>
      </c>
      <c r="F282" s="483" t="s">
        <v>824</v>
      </c>
      <c r="G282" s="483" t="s">
        <v>832</v>
      </c>
      <c r="H282" s="483" t="s">
        <v>833</v>
      </c>
      <c r="I282" s="483" t="s">
        <v>795</v>
      </c>
      <c r="J282" s="482">
        <v>2024</v>
      </c>
      <c r="K282" s="482">
        <v>596511.30000000005</v>
      </c>
      <c r="L282" s="483" t="s">
        <v>1053</v>
      </c>
      <c r="M282" s="483" t="s">
        <v>1053</v>
      </c>
      <c r="N282" s="482">
        <v>114</v>
      </c>
      <c r="O282" s="483" t="s">
        <v>1054</v>
      </c>
      <c r="P282" s="483" t="s">
        <v>1072</v>
      </c>
      <c r="Q282" s="482">
        <v>2023</v>
      </c>
      <c r="R282" s="484">
        <v>646898.4</v>
      </c>
      <c r="S282" s="430">
        <f t="shared" si="4"/>
        <v>-50387.099999999977</v>
      </c>
    </row>
    <row r="283" spans="1:19" x14ac:dyDescent="0.3">
      <c r="A283" s="482">
        <v>71</v>
      </c>
      <c r="B283" s="483" t="s">
        <v>1133</v>
      </c>
      <c r="C283" s="482">
        <v>5</v>
      </c>
      <c r="D283" s="483" t="s">
        <v>865</v>
      </c>
      <c r="E283" s="483" t="s">
        <v>825</v>
      </c>
      <c r="F283" s="483" t="s">
        <v>824</v>
      </c>
      <c r="G283" s="483" t="s">
        <v>832</v>
      </c>
      <c r="H283" s="483" t="s">
        <v>833</v>
      </c>
      <c r="I283" s="483" t="s">
        <v>795</v>
      </c>
      <c r="J283" s="482">
        <v>2024</v>
      </c>
      <c r="K283" s="482">
        <v>0</v>
      </c>
      <c r="L283" s="483" t="s">
        <v>1053</v>
      </c>
      <c r="M283" s="483" t="s">
        <v>1053</v>
      </c>
      <c r="N283" s="482">
        <v>115</v>
      </c>
      <c r="O283" s="483" t="s">
        <v>1055</v>
      </c>
      <c r="P283" s="483" t="s">
        <v>1073</v>
      </c>
      <c r="Q283" s="482">
        <v>2023</v>
      </c>
      <c r="R283" s="484">
        <v>0</v>
      </c>
      <c r="S283" s="430">
        <f t="shared" si="4"/>
        <v>0</v>
      </c>
    </row>
    <row r="284" spans="1:19" x14ac:dyDescent="0.3">
      <c r="A284" s="482">
        <v>71</v>
      </c>
      <c r="B284" s="483" t="s">
        <v>1133</v>
      </c>
      <c r="C284" s="482">
        <v>5</v>
      </c>
      <c r="D284" s="483" t="s">
        <v>865</v>
      </c>
      <c r="E284" s="483" t="s">
        <v>825</v>
      </c>
      <c r="F284" s="483" t="s">
        <v>824</v>
      </c>
      <c r="G284" s="483" t="s">
        <v>832</v>
      </c>
      <c r="H284" s="483" t="s">
        <v>833</v>
      </c>
      <c r="I284" s="483" t="s">
        <v>795</v>
      </c>
      <c r="J284" s="482">
        <v>2024</v>
      </c>
      <c r="K284" s="482">
        <v>0</v>
      </c>
      <c r="L284" s="483" t="s">
        <v>1053</v>
      </c>
      <c r="M284" s="483" t="s">
        <v>1053</v>
      </c>
      <c r="N284" s="482">
        <v>116</v>
      </c>
      <c r="O284" s="483" t="s">
        <v>1056</v>
      </c>
      <c r="P284" s="483" t="s">
        <v>1074</v>
      </c>
      <c r="Q284" s="482">
        <v>2023</v>
      </c>
      <c r="R284" s="484">
        <v>0</v>
      </c>
      <c r="S284" s="430">
        <f t="shared" si="4"/>
        <v>0</v>
      </c>
    </row>
    <row r="285" spans="1:19" x14ac:dyDescent="0.3">
      <c r="A285" s="482">
        <v>71</v>
      </c>
      <c r="B285" s="483" t="s">
        <v>1133</v>
      </c>
      <c r="C285" s="482">
        <v>5</v>
      </c>
      <c r="D285" s="483" t="s">
        <v>865</v>
      </c>
      <c r="E285" s="483" t="s">
        <v>825</v>
      </c>
      <c r="F285" s="483" t="s">
        <v>824</v>
      </c>
      <c r="G285" s="483" t="s">
        <v>832</v>
      </c>
      <c r="H285" s="483" t="s">
        <v>833</v>
      </c>
      <c r="I285" s="483" t="s">
        <v>795</v>
      </c>
      <c r="J285" s="482">
        <v>2024</v>
      </c>
      <c r="K285" s="482">
        <v>596511.30000000005</v>
      </c>
      <c r="L285" s="483" t="s">
        <v>1053</v>
      </c>
      <c r="M285" s="483" t="s">
        <v>1053</v>
      </c>
      <c r="N285" s="482">
        <v>117</v>
      </c>
      <c r="O285" s="483" t="s">
        <v>1075</v>
      </c>
      <c r="P285" s="483" t="s">
        <v>1076</v>
      </c>
      <c r="Q285" s="482">
        <v>2023</v>
      </c>
      <c r="R285" s="484">
        <v>646898.4</v>
      </c>
      <c r="S285" s="430">
        <f t="shared" si="4"/>
        <v>-50387.099999999977</v>
      </c>
    </row>
    <row r="286" spans="1:19" x14ac:dyDescent="0.3">
      <c r="A286" s="482">
        <v>72</v>
      </c>
      <c r="B286" s="483" t="s">
        <v>1134</v>
      </c>
      <c r="C286" s="482">
        <v>5</v>
      </c>
      <c r="D286" s="483" t="s">
        <v>865</v>
      </c>
      <c r="E286" s="483" t="s">
        <v>825</v>
      </c>
      <c r="F286" s="483" t="s">
        <v>824</v>
      </c>
      <c r="G286" s="483" t="s">
        <v>832</v>
      </c>
      <c r="H286" s="483" t="s">
        <v>833</v>
      </c>
      <c r="I286" s="483" t="s">
        <v>795</v>
      </c>
      <c r="J286" s="482">
        <v>2024</v>
      </c>
      <c r="K286" s="482">
        <v>647500</v>
      </c>
      <c r="L286" s="483" t="s">
        <v>1053</v>
      </c>
      <c r="M286" s="483" t="s">
        <v>1053</v>
      </c>
      <c r="N286" s="482">
        <v>114</v>
      </c>
      <c r="O286" s="483" t="s">
        <v>1054</v>
      </c>
      <c r="P286" s="483" t="s">
        <v>1072</v>
      </c>
      <c r="Q286" s="482">
        <v>2023</v>
      </c>
      <c r="R286" s="484">
        <v>359100</v>
      </c>
      <c r="S286" s="430">
        <f t="shared" si="4"/>
        <v>288400</v>
      </c>
    </row>
    <row r="287" spans="1:19" x14ac:dyDescent="0.3">
      <c r="A287" s="482">
        <v>72</v>
      </c>
      <c r="B287" s="483" t="s">
        <v>1134</v>
      </c>
      <c r="C287" s="482">
        <v>5</v>
      </c>
      <c r="D287" s="483" t="s">
        <v>865</v>
      </c>
      <c r="E287" s="483" t="s">
        <v>825</v>
      </c>
      <c r="F287" s="483" t="s">
        <v>824</v>
      </c>
      <c r="G287" s="483" t="s">
        <v>832</v>
      </c>
      <c r="H287" s="483" t="s">
        <v>833</v>
      </c>
      <c r="I287" s="483" t="s">
        <v>795</v>
      </c>
      <c r="J287" s="482">
        <v>2024</v>
      </c>
      <c r="K287" s="482">
        <v>0</v>
      </c>
      <c r="L287" s="483" t="s">
        <v>1053</v>
      </c>
      <c r="M287" s="483" t="s">
        <v>1053</v>
      </c>
      <c r="N287" s="482">
        <v>115</v>
      </c>
      <c r="O287" s="483" t="s">
        <v>1055</v>
      </c>
      <c r="P287" s="483" t="s">
        <v>1073</v>
      </c>
      <c r="Q287" s="482">
        <v>2023</v>
      </c>
      <c r="R287" s="484">
        <v>0</v>
      </c>
      <c r="S287" s="430">
        <f t="shared" si="4"/>
        <v>0</v>
      </c>
    </row>
    <row r="288" spans="1:19" x14ac:dyDescent="0.3">
      <c r="A288" s="482">
        <v>72</v>
      </c>
      <c r="B288" s="483" t="s">
        <v>1134</v>
      </c>
      <c r="C288" s="482">
        <v>5</v>
      </c>
      <c r="D288" s="483" t="s">
        <v>865</v>
      </c>
      <c r="E288" s="483" t="s">
        <v>825</v>
      </c>
      <c r="F288" s="483" t="s">
        <v>824</v>
      </c>
      <c r="G288" s="483" t="s">
        <v>832</v>
      </c>
      <c r="H288" s="483" t="s">
        <v>833</v>
      </c>
      <c r="I288" s="483" t="s">
        <v>795</v>
      </c>
      <c r="J288" s="482">
        <v>2024</v>
      </c>
      <c r="K288" s="482">
        <v>0</v>
      </c>
      <c r="L288" s="483" t="s">
        <v>1053</v>
      </c>
      <c r="M288" s="483" t="s">
        <v>1053</v>
      </c>
      <c r="N288" s="482">
        <v>116</v>
      </c>
      <c r="O288" s="483" t="s">
        <v>1056</v>
      </c>
      <c r="P288" s="483" t="s">
        <v>1074</v>
      </c>
      <c r="Q288" s="482">
        <v>2023</v>
      </c>
      <c r="R288" s="484">
        <v>0</v>
      </c>
      <c r="S288" s="430">
        <f t="shared" si="4"/>
        <v>0</v>
      </c>
    </row>
    <row r="289" spans="1:19" x14ac:dyDescent="0.3">
      <c r="A289" s="482">
        <v>72</v>
      </c>
      <c r="B289" s="483" t="s">
        <v>1134</v>
      </c>
      <c r="C289" s="482">
        <v>5</v>
      </c>
      <c r="D289" s="483" t="s">
        <v>865</v>
      </c>
      <c r="E289" s="483" t="s">
        <v>825</v>
      </c>
      <c r="F289" s="483" t="s">
        <v>824</v>
      </c>
      <c r="G289" s="483" t="s">
        <v>832</v>
      </c>
      <c r="H289" s="483" t="s">
        <v>833</v>
      </c>
      <c r="I289" s="483" t="s">
        <v>795</v>
      </c>
      <c r="J289" s="482">
        <v>2024</v>
      </c>
      <c r="K289" s="482">
        <v>647500</v>
      </c>
      <c r="L289" s="483" t="s">
        <v>1053</v>
      </c>
      <c r="M289" s="483" t="s">
        <v>1053</v>
      </c>
      <c r="N289" s="482">
        <v>117</v>
      </c>
      <c r="O289" s="483" t="s">
        <v>1075</v>
      </c>
      <c r="P289" s="483" t="s">
        <v>1076</v>
      </c>
      <c r="Q289" s="482">
        <v>2023</v>
      </c>
      <c r="R289" s="484">
        <v>359100</v>
      </c>
      <c r="S289" s="430">
        <f t="shared" si="4"/>
        <v>288400</v>
      </c>
    </row>
    <row r="290" spans="1:19" x14ac:dyDescent="0.3">
      <c r="A290" s="482">
        <v>73</v>
      </c>
      <c r="B290" s="483" t="s">
        <v>1135</v>
      </c>
      <c r="C290" s="482">
        <v>5</v>
      </c>
      <c r="D290" s="483" t="s">
        <v>865</v>
      </c>
      <c r="E290" s="483" t="s">
        <v>825</v>
      </c>
      <c r="F290" s="483" t="s">
        <v>824</v>
      </c>
      <c r="G290" s="483" t="s">
        <v>832</v>
      </c>
      <c r="H290" s="483" t="s">
        <v>833</v>
      </c>
      <c r="I290" s="483" t="s">
        <v>795</v>
      </c>
      <c r="J290" s="482">
        <v>2024</v>
      </c>
      <c r="K290" s="482">
        <v>77700</v>
      </c>
      <c r="L290" s="483" t="s">
        <v>1053</v>
      </c>
      <c r="M290" s="483" t="s">
        <v>1053</v>
      </c>
      <c r="N290" s="482">
        <v>114</v>
      </c>
      <c r="O290" s="483" t="s">
        <v>1054</v>
      </c>
      <c r="P290" s="483" t="s">
        <v>1072</v>
      </c>
      <c r="Q290" s="482">
        <v>2023</v>
      </c>
      <c r="R290" s="484">
        <v>70300</v>
      </c>
      <c r="S290" s="430">
        <f t="shared" si="4"/>
        <v>7400</v>
      </c>
    </row>
    <row r="291" spans="1:19" x14ac:dyDescent="0.3">
      <c r="A291" s="482">
        <v>73</v>
      </c>
      <c r="B291" s="483" t="s">
        <v>1135</v>
      </c>
      <c r="C291" s="482">
        <v>5</v>
      </c>
      <c r="D291" s="483" t="s">
        <v>865</v>
      </c>
      <c r="E291" s="483" t="s">
        <v>825</v>
      </c>
      <c r="F291" s="483" t="s">
        <v>824</v>
      </c>
      <c r="G291" s="483" t="s">
        <v>832</v>
      </c>
      <c r="H291" s="483" t="s">
        <v>833</v>
      </c>
      <c r="I291" s="483" t="s">
        <v>795</v>
      </c>
      <c r="J291" s="482">
        <v>2024</v>
      </c>
      <c r="K291" s="482">
        <v>0</v>
      </c>
      <c r="L291" s="483" t="s">
        <v>1053</v>
      </c>
      <c r="M291" s="483" t="s">
        <v>1053</v>
      </c>
      <c r="N291" s="482">
        <v>115</v>
      </c>
      <c r="O291" s="483" t="s">
        <v>1055</v>
      </c>
      <c r="P291" s="483" t="s">
        <v>1073</v>
      </c>
      <c r="Q291" s="482">
        <v>2023</v>
      </c>
      <c r="R291" s="484">
        <v>0</v>
      </c>
      <c r="S291" s="430">
        <f t="shared" si="4"/>
        <v>0</v>
      </c>
    </row>
    <row r="292" spans="1:19" x14ac:dyDescent="0.3">
      <c r="A292" s="482">
        <v>73</v>
      </c>
      <c r="B292" s="483" t="s">
        <v>1135</v>
      </c>
      <c r="C292" s="482">
        <v>5</v>
      </c>
      <c r="D292" s="483" t="s">
        <v>865</v>
      </c>
      <c r="E292" s="483" t="s">
        <v>825</v>
      </c>
      <c r="F292" s="483" t="s">
        <v>824</v>
      </c>
      <c r="G292" s="483" t="s">
        <v>832</v>
      </c>
      <c r="H292" s="483" t="s">
        <v>833</v>
      </c>
      <c r="I292" s="483" t="s">
        <v>795</v>
      </c>
      <c r="J292" s="482">
        <v>2024</v>
      </c>
      <c r="K292" s="482">
        <v>0</v>
      </c>
      <c r="L292" s="483" t="s">
        <v>1053</v>
      </c>
      <c r="M292" s="483" t="s">
        <v>1053</v>
      </c>
      <c r="N292" s="482">
        <v>116</v>
      </c>
      <c r="O292" s="483" t="s">
        <v>1056</v>
      </c>
      <c r="P292" s="483" t="s">
        <v>1074</v>
      </c>
      <c r="Q292" s="482">
        <v>2023</v>
      </c>
      <c r="R292" s="484">
        <v>0</v>
      </c>
      <c r="S292" s="430">
        <f t="shared" si="4"/>
        <v>0</v>
      </c>
    </row>
    <row r="293" spans="1:19" x14ac:dyDescent="0.3">
      <c r="A293" s="482">
        <v>73</v>
      </c>
      <c r="B293" s="483" t="s">
        <v>1135</v>
      </c>
      <c r="C293" s="482">
        <v>5</v>
      </c>
      <c r="D293" s="483" t="s">
        <v>865</v>
      </c>
      <c r="E293" s="483" t="s">
        <v>825</v>
      </c>
      <c r="F293" s="483" t="s">
        <v>824</v>
      </c>
      <c r="G293" s="483" t="s">
        <v>832</v>
      </c>
      <c r="H293" s="483" t="s">
        <v>833</v>
      </c>
      <c r="I293" s="483" t="s">
        <v>795</v>
      </c>
      <c r="J293" s="482">
        <v>2024</v>
      </c>
      <c r="K293" s="482">
        <v>77700</v>
      </c>
      <c r="L293" s="483" t="s">
        <v>1053</v>
      </c>
      <c r="M293" s="483" t="s">
        <v>1053</v>
      </c>
      <c r="N293" s="482">
        <v>117</v>
      </c>
      <c r="O293" s="483" t="s">
        <v>1075</v>
      </c>
      <c r="P293" s="483" t="s">
        <v>1076</v>
      </c>
      <c r="Q293" s="482">
        <v>2023</v>
      </c>
      <c r="R293" s="484">
        <v>70300</v>
      </c>
      <c r="S293" s="430">
        <f t="shared" si="4"/>
        <v>7400</v>
      </c>
    </row>
    <row r="294" spans="1:19" x14ac:dyDescent="0.3">
      <c r="A294" s="482">
        <v>74</v>
      </c>
      <c r="B294" s="483" t="s">
        <v>1136</v>
      </c>
      <c r="C294" s="482">
        <v>5</v>
      </c>
      <c r="D294" s="483" t="s">
        <v>865</v>
      </c>
      <c r="E294" s="483" t="s">
        <v>825</v>
      </c>
      <c r="F294" s="483" t="s">
        <v>824</v>
      </c>
      <c r="G294" s="483" t="s">
        <v>832</v>
      </c>
      <c r="H294" s="483" t="s">
        <v>833</v>
      </c>
      <c r="I294" s="483" t="s">
        <v>795</v>
      </c>
      <c r="J294" s="482">
        <v>2024</v>
      </c>
      <c r="K294" s="482">
        <v>243000</v>
      </c>
      <c r="L294" s="483" t="s">
        <v>1053</v>
      </c>
      <c r="M294" s="483" t="s">
        <v>1053</v>
      </c>
      <c r="N294" s="482">
        <v>114</v>
      </c>
      <c r="O294" s="483" t="s">
        <v>1054</v>
      </c>
      <c r="P294" s="483" t="s">
        <v>1072</v>
      </c>
      <c r="Q294" s="482">
        <v>2023</v>
      </c>
      <c r="R294" s="484">
        <v>339700</v>
      </c>
      <c r="S294" s="430">
        <f t="shared" si="4"/>
        <v>-96700</v>
      </c>
    </row>
    <row r="295" spans="1:19" x14ac:dyDescent="0.3">
      <c r="A295" s="482">
        <v>74</v>
      </c>
      <c r="B295" s="483" t="s">
        <v>1136</v>
      </c>
      <c r="C295" s="482">
        <v>5</v>
      </c>
      <c r="D295" s="483" t="s">
        <v>865</v>
      </c>
      <c r="E295" s="483" t="s">
        <v>825</v>
      </c>
      <c r="F295" s="483" t="s">
        <v>824</v>
      </c>
      <c r="G295" s="483" t="s">
        <v>832</v>
      </c>
      <c r="H295" s="483" t="s">
        <v>833</v>
      </c>
      <c r="I295" s="483" t="s">
        <v>795</v>
      </c>
      <c r="J295" s="482">
        <v>2024</v>
      </c>
      <c r="K295" s="482">
        <v>0</v>
      </c>
      <c r="L295" s="483" t="s">
        <v>1053</v>
      </c>
      <c r="M295" s="483" t="s">
        <v>1053</v>
      </c>
      <c r="N295" s="482">
        <v>115</v>
      </c>
      <c r="O295" s="483" t="s">
        <v>1055</v>
      </c>
      <c r="P295" s="483" t="s">
        <v>1073</v>
      </c>
      <c r="Q295" s="482">
        <v>2023</v>
      </c>
      <c r="R295" s="484">
        <v>0</v>
      </c>
      <c r="S295" s="430">
        <f t="shared" si="4"/>
        <v>0</v>
      </c>
    </row>
    <row r="296" spans="1:19" x14ac:dyDescent="0.3">
      <c r="A296" s="482">
        <v>74</v>
      </c>
      <c r="B296" s="483" t="s">
        <v>1136</v>
      </c>
      <c r="C296" s="482">
        <v>5</v>
      </c>
      <c r="D296" s="483" t="s">
        <v>865</v>
      </c>
      <c r="E296" s="483" t="s">
        <v>825</v>
      </c>
      <c r="F296" s="483" t="s">
        <v>824</v>
      </c>
      <c r="G296" s="483" t="s">
        <v>832</v>
      </c>
      <c r="H296" s="483" t="s">
        <v>833</v>
      </c>
      <c r="I296" s="483" t="s">
        <v>795</v>
      </c>
      <c r="J296" s="482">
        <v>2024</v>
      </c>
      <c r="K296" s="482">
        <v>0</v>
      </c>
      <c r="L296" s="483" t="s">
        <v>1053</v>
      </c>
      <c r="M296" s="483" t="s">
        <v>1053</v>
      </c>
      <c r="N296" s="482">
        <v>116</v>
      </c>
      <c r="O296" s="483" t="s">
        <v>1056</v>
      </c>
      <c r="P296" s="483" t="s">
        <v>1074</v>
      </c>
      <c r="Q296" s="482">
        <v>2023</v>
      </c>
      <c r="R296" s="484">
        <v>0</v>
      </c>
      <c r="S296" s="430">
        <f t="shared" si="4"/>
        <v>0</v>
      </c>
    </row>
    <row r="297" spans="1:19" x14ac:dyDescent="0.3">
      <c r="A297" s="482">
        <v>74</v>
      </c>
      <c r="B297" s="483" t="s">
        <v>1136</v>
      </c>
      <c r="C297" s="482">
        <v>5</v>
      </c>
      <c r="D297" s="483" t="s">
        <v>865</v>
      </c>
      <c r="E297" s="483" t="s">
        <v>825</v>
      </c>
      <c r="F297" s="483" t="s">
        <v>824</v>
      </c>
      <c r="G297" s="483" t="s">
        <v>832</v>
      </c>
      <c r="H297" s="483" t="s">
        <v>833</v>
      </c>
      <c r="I297" s="483" t="s">
        <v>795</v>
      </c>
      <c r="J297" s="482">
        <v>2024</v>
      </c>
      <c r="K297" s="482">
        <v>243000</v>
      </c>
      <c r="L297" s="483" t="s">
        <v>1053</v>
      </c>
      <c r="M297" s="483" t="s">
        <v>1053</v>
      </c>
      <c r="N297" s="482">
        <v>117</v>
      </c>
      <c r="O297" s="483" t="s">
        <v>1075</v>
      </c>
      <c r="P297" s="483" t="s">
        <v>1076</v>
      </c>
      <c r="Q297" s="482">
        <v>2023</v>
      </c>
      <c r="R297" s="484">
        <v>339700</v>
      </c>
      <c r="S297" s="430">
        <f t="shared" si="4"/>
        <v>-96700</v>
      </c>
    </row>
    <row r="298" spans="1:19" x14ac:dyDescent="0.3">
      <c r="A298" s="482">
        <v>75</v>
      </c>
      <c r="B298" s="483" t="s">
        <v>1137</v>
      </c>
      <c r="C298" s="482">
        <v>5</v>
      </c>
      <c r="D298" s="483" t="s">
        <v>865</v>
      </c>
      <c r="E298" s="483" t="s">
        <v>825</v>
      </c>
      <c r="F298" s="483" t="s">
        <v>824</v>
      </c>
      <c r="G298" s="483" t="s">
        <v>832</v>
      </c>
      <c r="H298" s="483" t="s">
        <v>833</v>
      </c>
      <c r="I298" s="483" t="s">
        <v>795</v>
      </c>
      <c r="J298" s="482">
        <v>2024</v>
      </c>
      <c r="K298" s="482">
        <v>607350</v>
      </c>
      <c r="L298" s="483" t="s">
        <v>1053</v>
      </c>
      <c r="M298" s="483" t="s">
        <v>1053</v>
      </c>
      <c r="N298" s="482">
        <v>114</v>
      </c>
      <c r="O298" s="483" t="s">
        <v>1054</v>
      </c>
      <c r="P298" s="483" t="s">
        <v>1072</v>
      </c>
      <c r="Q298" s="482">
        <v>2023</v>
      </c>
      <c r="R298" s="484">
        <v>569505</v>
      </c>
      <c r="S298" s="430">
        <f t="shared" si="4"/>
        <v>37845</v>
      </c>
    </row>
    <row r="299" spans="1:19" x14ac:dyDescent="0.3">
      <c r="A299" s="482">
        <v>75</v>
      </c>
      <c r="B299" s="483" t="s">
        <v>1137</v>
      </c>
      <c r="C299" s="482">
        <v>5</v>
      </c>
      <c r="D299" s="483" t="s">
        <v>865</v>
      </c>
      <c r="E299" s="483" t="s">
        <v>825</v>
      </c>
      <c r="F299" s="483" t="s">
        <v>824</v>
      </c>
      <c r="G299" s="483" t="s">
        <v>832</v>
      </c>
      <c r="H299" s="483" t="s">
        <v>833</v>
      </c>
      <c r="I299" s="483" t="s">
        <v>795</v>
      </c>
      <c r="J299" s="482">
        <v>2024</v>
      </c>
      <c r="K299" s="482">
        <v>0</v>
      </c>
      <c r="L299" s="483" t="s">
        <v>1053</v>
      </c>
      <c r="M299" s="483" t="s">
        <v>1053</v>
      </c>
      <c r="N299" s="482">
        <v>115</v>
      </c>
      <c r="O299" s="483" t="s">
        <v>1055</v>
      </c>
      <c r="P299" s="483" t="s">
        <v>1073</v>
      </c>
      <c r="Q299" s="482">
        <v>2023</v>
      </c>
      <c r="R299" s="484">
        <v>0</v>
      </c>
      <c r="S299" s="430">
        <f t="shared" si="4"/>
        <v>0</v>
      </c>
    </row>
    <row r="300" spans="1:19" x14ac:dyDescent="0.3">
      <c r="A300" s="482">
        <v>75</v>
      </c>
      <c r="B300" s="483" t="s">
        <v>1137</v>
      </c>
      <c r="C300" s="482">
        <v>5</v>
      </c>
      <c r="D300" s="483" t="s">
        <v>865</v>
      </c>
      <c r="E300" s="483" t="s">
        <v>825</v>
      </c>
      <c r="F300" s="483" t="s">
        <v>824</v>
      </c>
      <c r="G300" s="483" t="s">
        <v>832</v>
      </c>
      <c r="H300" s="483" t="s">
        <v>833</v>
      </c>
      <c r="I300" s="483" t="s">
        <v>795</v>
      </c>
      <c r="J300" s="482">
        <v>2024</v>
      </c>
      <c r="K300" s="482">
        <v>0</v>
      </c>
      <c r="L300" s="483" t="s">
        <v>1053</v>
      </c>
      <c r="M300" s="483" t="s">
        <v>1053</v>
      </c>
      <c r="N300" s="482">
        <v>116</v>
      </c>
      <c r="O300" s="483" t="s">
        <v>1056</v>
      </c>
      <c r="P300" s="483" t="s">
        <v>1074</v>
      </c>
      <c r="Q300" s="482">
        <v>2023</v>
      </c>
      <c r="R300" s="484">
        <v>0</v>
      </c>
      <c r="S300" s="430">
        <f t="shared" si="4"/>
        <v>0</v>
      </c>
    </row>
    <row r="301" spans="1:19" x14ac:dyDescent="0.3">
      <c r="A301" s="482">
        <v>75</v>
      </c>
      <c r="B301" s="483" t="s">
        <v>1137</v>
      </c>
      <c r="C301" s="482">
        <v>5</v>
      </c>
      <c r="D301" s="483" t="s">
        <v>865</v>
      </c>
      <c r="E301" s="483" t="s">
        <v>825</v>
      </c>
      <c r="F301" s="483" t="s">
        <v>824</v>
      </c>
      <c r="G301" s="483" t="s">
        <v>832</v>
      </c>
      <c r="H301" s="483" t="s">
        <v>833</v>
      </c>
      <c r="I301" s="483" t="s">
        <v>795</v>
      </c>
      <c r="J301" s="482">
        <v>2024</v>
      </c>
      <c r="K301" s="482">
        <v>607350</v>
      </c>
      <c r="L301" s="483" t="s">
        <v>1053</v>
      </c>
      <c r="M301" s="483" t="s">
        <v>1053</v>
      </c>
      <c r="N301" s="482">
        <v>117</v>
      </c>
      <c r="O301" s="483" t="s">
        <v>1075</v>
      </c>
      <c r="P301" s="483" t="s">
        <v>1076</v>
      </c>
      <c r="Q301" s="482">
        <v>2023</v>
      </c>
      <c r="R301" s="484">
        <v>569505</v>
      </c>
      <c r="S301" s="430">
        <f t="shared" si="4"/>
        <v>37845</v>
      </c>
    </row>
    <row r="302" spans="1:19" x14ac:dyDescent="0.3">
      <c r="A302" s="482">
        <v>76</v>
      </c>
      <c r="B302" s="483" t="s">
        <v>72</v>
      </c>
      <c r="C302" s="482">
        <v>5</v>
      </c>
      <c r="D302" s="483" t="s">
        <v>865</v>
      </c>
      <c r="E302" s="483" t="s">
        <v>819</v>
      </c>
      <c r="F302" s="483" t="s">
        <v>818</v>
      </c>
      <c r="G302" s="483" t="s">
        <v>822</v>
      </c>
      <c r="H302" s="483" t="s">
        <v>823</v>
      </c>
      <c r="I302" s="483" t="s">
        <v>795</v>
      </c>
      <c r="J302" s="482">
        <v>2024</v>
      </c>
      <c r="K302" s="482">
        <v>784341.54</v>
      </c>
      <c r="L302" s="483" t="s">
        <v>1053</v>
      </c>
      <c r="M302" s="483" t="s">
        <v>1053</v>
      </c>
      <c r="N302" s="482">
        <v>114</v>
      </c>
      <c r="O302" s="483" t="s">
        <v>1054</v>
      </c>
      <c r="P302" s="483" t="s">
        <v>1072</v>
      </c>
      <c r="Q302" s="482">
        <v>2023</v>
      </c>
      <c r="R302" s="484">
        <v>766836</v>
      </c>
      <c r="S302" s="430">
        <f t="shared" si="4"/>
        <v>17505.540000000037</v>
      </c>
    </row>
    <row r="303" spans="1:19" x14ac:dyDescent="0.3">
      <c r="A303" s="482">
        <v>76</v>
      </c>
      <c r="B303" s="483" t="s">
        <v>72</v>
      </c>
      <c r="C303" s="482">
        <v>5</v>
      </c>
      <c r="D303" s="483" t="s">
        <v>865</v>
      </c>
      <c r="E303" s="483" t="s">
        <v>819</v>
      </c>
      <c r="F303" s="483" t="s">
        <v>818</v>
      </c>
      <c r="G303" s="483" t="s">
        <v>822</v>
      </c>
      <c r="H303" s="483" t="s">
        <v>823</v>
      </c>
      <c r="I303" s="483" t="s">
        <v>795</v>
      </c>
      <c r="J303" s="482">
        <v>2024</v>
      </c>
      <c r="K303" s="482">
        <v>0</v>
      </c>
      <c r="L303" s="483" t="s">
        <v>1053</v>
      </c>
      <c r="M303" s="483" t="s">
        <v>1053</v>
      </c>
      <c r="N303" s="482">
        <v>115</v>
      </c>
      <c r="O303" s="483" t="s">
        <v>1055</v>
      </c>
      <c r="P303" s="483" t="s">
        <v>1073</v>
      </c>
      <c r="Q303" s="482">
        <v>2023</v>
      </c>
      <c r="R303" s="484">
        <v>0</v>
      </c>
      <c r="S303" s="430">
        <f t="shared" si="4"/>
        <v>0</v>
      </c>
    </row>
    <row r="304" spans="1:19" x14ac:dyDescent="0.3">
      <c r="A304" s="482">
        <v>76</v>
      </c>
      <c r="B304" s="483" t="s">
        <v>72</v>
      </c>
      <c r="C304" s="482">
        <v>5</v>
      </c>
      <c r="D304" s="483" t="s">
        <v>865</v>
      </c>
      <c r="E304" s="483" t="s">
        <v>819</v>
      </c>
      <c r="F304" s="483" t="s">
        <v>818</v>
      </c>
      <c r="G304" s="483" t="s">
        <v>822</v>
      </c>
      <c r="H304" s="483" t="s">
        <v>823</v>
      </c>
      <c r="I304" s="483" t="s">
        <v>795</v>
      </c>
      <c r="J304" s="482">
        <v>2024</v>
      </c>
      <c r="K304" s="482">
        <v>0</v>
      </c>
      <c r="L304" s="483" t="s">
        <v>1053</v>
      </c>
      <c r="M304" s="483" t="s">
        <v>1053</v>
      </c>
      <c r="N304" s="482">
        <v>116</v>
      </c>
      <c r="O304" s="483" t="s">
        <v>1056</v>
      </c>
      <c r="P304" s="483" t="s">
        <v>1074</v>
      </c>
      <c r="Q304" s="482">
        <v>2023</v>
      </c>
      <c r="R304" s="484">
        <v>0</v>
      </c>
      <c r="S304" s="430">
        <f t="shared" si="4"/>
        <v>0</v>
      </c>
    </row>
    <row r="305" spans="1:19" x14ac:dyDescent="0.3">
      <c r="A305" s="482">
        <v>76</v>
      </c>
      <c r="B305" s="483" t="s">
        <v>72</v>
      </c>
      <c r="C305" s="482">
        <v>5</v>
      </c>
      <c r="D305" s="483" t="s">
        <v>865</v>
      </c>
      <c r="E305" s="483" t="s">
        <v>819</v>
      </c>
      <c r="F305" s="483" t="s">
        <v>818</v>
      </c>
      <c r="G305" s="483" t="s">
        <v>822</v>
      </c>
      <c r="H305" s="483" t="s">
        <v>823</v>
      </c>
      <c r="I305" s="483" t="s">
        <v>795</v>
      </c>
      <c r="J305" s="482">
        <v>2024</v>
      </c>
      <c r="K305" s="482">
        <v>784341.54</v>
      </c>
      <c r="L305" s="483" t="s">
        <v>1053</v>
      </c>
      <c r="M305" s="483" t="s">
        <v>1053</v>
      </c>
      <c r="N305" s="482">
        <v>117</v>
      </c>
      <c r="O305" s="483" t="s">
        <v>1075</v>
      </c>
      <c r="P305" s="483" t="s">
        <v>1076</v>
      </c>
      <c r="Q305" s="482">
        <v>2023</v>
      </c>
      <c r="R305" s="484">
        <v>766836</v>
      </c>
      <c r="S305" s="430">
        <f t="shared" si="4"/>
        <v>17505.540000000037</v>
      </c>
    </row>
    <row r="306" spans="1:19" x14ac:dyDescent="0.3">
      <c r="A306" s="482">
        <v>77</v>
      </c>
      <c r="B306" s="483" t="s">
        <v>1138</v>
      </c>
      <c r="C306" s="482">
        <v>5</v>
      </c>
      <c r="D306" s="483" t="s">
        <v>865</v>
      </c>
      <c r="E306" s="483" t="s">
        <v>806</v>
      </c>
      <c r="F306" s="483" t="s">
        <v>805</v>
      </c>
      <c r="G306" s="483" t="s">
        <v>811</v>
      </c>
      <c r="H306" s="483" t="s">
        <v>812</v>
      </c>
      <c r="I306" s="483" t="s">
        <v>795</v>
      </c>
      <c r="J306" s="482">
        <v>2024</v>
      </c>
      <c r="K306" s="482">
        <v>13891500</v>
      </c>
      <c r="L306" s="483" t="s">
        <v>1053</v>
      </c>
      <c r="M306" s="483" t="s">
        <v>1053</v>
      </c>
      <c r="N306" s="482">
        <v>114</v>
      </c>
      <c r="O306" s="483" t="s">
        <v>1054</v>
      </c>
      <c r="P306" s="483" t="s">
        <v>1072</v>
      </c>
      <c r="Q306" s="482">
        <v>2023</v>
      </c>
      <c r="R306" s="484">
        <v>12533780</v>
      </c>
      <c r="S306" s="430">
        <f t="shared" si="4"/>
        <v>1357720</v>
      </c>
    </row>
    <row r="307" spans="1:19" x14ac:dyDescent="0.3">
      <c r="A307" s="482">
        <v>77</v>
      </c>
      <c r="B307" s="483" t="s">
        <v>1138</v>
      </c>
      <c r="C307" s="482">
        <v>5</v>
      </c>
      <c r="D307" s="483" t="s">
        <v>865</v>
      </c>
      <c r="E307" s="483" t="s">
        <v>806</v>
      </c>
      <c r="F307" s="483" t="s">
        <v>805</v>
      </c>
      <c r="G307" s="483" t="s">
        <v>811</v>
      </c>
      <c r="H307" s="483" t="s">
        <v>812</v>
      </c>
      <c r="I307" s="483" t="s">
        <v>795</v>
      </c>
      <c r="J307" s="482">
        <v>2024</v>
      </c>
      <c r="K307" s="482">
        <v>1733474.99999999</v>
      </c>
      <c r="L307" s="483" t="s">
        <v>1053</v>
      </c>
      <c r="M307" s="483" t="s">
        <v>1053</v>
      </c>
      <c r="N307" s="482">
        <v>115</v>
      </c>
      <c r="O307" s="483" t="s">
        <v>1055</v>
      </c>
      <c r="P307" s="483" t="s">
        <v>1073</v>
      </c>
      <c r="Q307" s="482">
        <v>2023</v>
      </c>
      <c r="R307" s="484">
        <v>1622020.4</v>
      </c>
      <c r="S307" s="430">
        <f t="shared" si="4"/>
        <v>111454.59999999008</v>
      </c>
    </row>
    <row r="308" spans="1:19" x14ac:dyDescent="0.3">
      <c r="A308" s="482">
        <v>77</v>
      </c>
      <c r="B308" s="483" t="s">
        <v>1138</v>
      </c>
      <c r="C308" s="482">
        <v>5</v>
      </c>
      <c r="D308" s="483" t="s">
        <v>865</v>
      </c>
      <c r="E308" s="483" t="s">
        <v>806</v>
      </c>
      <c r="F308" s="483" t="s">
        <v>805</v>
      </c>
      <c r="G308" s="483" t="s">
        <v>811</v>
      </c>
      <c r="H308" s="483" t="s">
        <v>812</v>
      </c>
      <c r="I308" s="483" t="s">
        <v>795</v>
      </c>
      <c r="J308" s="482">
        <v>2024</v>
      </c>
      <c r="K308" s="482">
        <v>912525.00000000501</v>
      </c>
      <c r="L308" s="483" t="s">
        <v>1053</v>
      </c>
      <c r="M308" s="483" t="s">
        <v>1053</v>
      </c>
      <c r="N308" s="482">
        <v>116</v>
      </c>
      <c r="O308" s="483" t="s">
        <v>1056</v>
      </c>
      <c r="P308" s="483" t="s">
        <v>1074</v>
      </c>
      <c r="Q308" s="482">
        <v>2023</v>
      </c>
      <c r="R308" s="484">
        <v>589839.6</v>
      </c>
      <c r="S308" s="430">
        <f t="shared" si="4"/>
        <v>322685.40000000503</v>
      </c>
    </row>
    <row r="309" spans="1:19" x14ac:dyDescent="0.3">
      <c r="A309" s="482">
        <v>77</v>
      </c>
      <c r="B309" s="483" t="s">
        <v>1138</v>
      </c>
      <c r="C309" s="482">
        <v>5</v>
      </c>
      <c r="D309" s="483" t="s">
        <v>865</v>
      </c>
      <c r="E309" s="483" t="s">
        <v>806</v>
      </c>
      <c r="F309" s="483" t="s">
        <v>805</v>
      </c>
      <c r="G309" s="483" t="s">
        <v>811</v>
      </c>
      <c r="H309" s="483" t="s">
        <v>812</v>
      </c>
      <c r="I309" s="483" t="s">
        <v>795</v>
      </c>
      <c r="J309" s="482">
        <v>2024</v>
      </c>
      <c r="K309" s="482">
        <v>16537500</v>
      </c>
      <c r="L309" s="483" t="s">
        <v>1053</v>
      </c>
      <c r="M309" s="483" t="s">
        <v>1053</v>
      </c>
      <c r="N309" s="482">
        <v>117</v>
      </c>
      <c r="O309" s="483" t="s">
        <v>1075</v>
      </c>
      <c r="P309" s="483" t="s">
        <v>1076</v>
      </c>
      <c r="Q309" s="482">
        <v>2023</v>
      </c>
      <c r="R309" s="484">
        <v>14745640</v>
      </c>
      <c r="S309" s="430">
        <f t="shared" si="4"/>
        <v>1791860</v>
      </c>
    </row>
    <row r="310" spans="1:19" x14ac:dyDescent="0.3">
      <c r="A310" s="482">
        <v>78</v>
      </c>
      <c r="B310" s="483" t="s">
        <v>1139</v>
      </c>
      <c r="C310" s="482">
        <v>5</v>
      </c>
      <c r="D310" s="483" t="s">
        <v>865</v>
      </c>
      <c r="E310" s="483" t="s">
        <v>849</v>
      </c>
      <c r="F310" s="483" t="s">
        <v>848</v>
      </c>
      <c r="G310" s="483" t="s">
        <v>853</v>
      </c>
      <c r="H310" s="483" t="s">
        <v>854</v>
      </c>
      <c r="I310" s="483" t="s">
        <v>795</v>
      </c>
      <c r="J310" s="482">
        <v>2024</v>
      </c>
      <c r="K310" s="482">
        <v>1357902</v>
      </c>
      <c r="L310" s="483" t="s">
        <v>1053</v>
      </c>
      <c r="M310" s="483" t="s">
        <v>1053</v>
      </c>
      <c r="N310" s="482">
        <v>114</v>
      </c>
      <c r="O310" s="483" t="s">
        <v>1054</v>
      </c>
      <c r="P310" s="483" t="s">
        <v>1072</v>
      </c>
      <c r="Q310" s="482">
        <v>2023</v>
      </c>
      <c r="R310" s="484">
        <v>1219400</v>
      </c>
      <c r="S310" s="430">
        <f t="shared" si="4"/>
        <v>138502</v>
      </c>
    </row>
    <row r="311" spans="1:19" x14ac:dyDescent="0.3">
      <c r="A311" s="482">
        <v>78</v>
      </c>
      <c r="B311" s="483" t="s">
        <v>1139</v>
      </c>
      <c r="C311" s="482">
        <v>5</v>
      </c>
      <c r="D311" s="483" t="s">
        <v>865</v>
      </c>
      <c r="E311" s="483" t="s">
        <v>849</v>
      </c>
      <c r="F311" s="483" t="s">
        <v>848</v>
      </c>
      <c r="G311" s="483" t="s">
        <v>853</v>
      </c>
      <c r="H311" s="483" t="s">
        <v>854</v>
      </c>
      <c r="I311" s="483" t="s">
        <v>795</v>
      </c>
      <c r="J311" s="482">
        <v>2024</v>
      </c>
      <c r="K311" s="482">
        <v>0</v>
      </c>
      <c r="L311" s="483" t="s">
        <v>1053</v>
      </c>
      <c r="M311" s="483" t="s">
        <v>1053</v>
      </c>
      <c r="N311" s="482">
        <v>115</v>
      </c>
      <c r="O311" s="483" t="s">
        <v>1055</v>
      </c>
      <c r="P311" s="483" t="s">
        <v>1073</v>
      </c>
      <c r="Q311" s="482">
        <v>2023</v>
      </c>
      <c r="R311" s="484">
        <v>0</v>
      </c>
      <c r="S311" s="430">
        <f t="shared" si="4"/>
        <v>0</v>
      </c>
    </row>
    <row r="312" spans="1:19" x14ac:dyDescent="0.3">
      <c r="A312" s="482">
        <v>78</v>
      </c>
      <c r="B312" s="483" t="s">
        <v>1139</v>
      </c>
      <c r="C312" s="482">
        <v>5</v>
      </c>
      <c r="D312" s="483" t="s">
        <v>865</v>
      </c>
      <c r="E312" s="483" t="s">
        <v>849</v>
      </c>
      <c r="F312" s="483" t="s">
        <v>848</v>
      </c>
      <c r="G312" s="483" t="s">
        <v>853</v>
      </c>
      <c r="H312" s="483" t="s">
        <v>854</v>
      </c>
      <c r="I312" s="483" t="s">
        <v>795</v>
      </c>
      <c r="J312" s="482">
        <v>2024</v>
      </c>
      <c r="K312" s="482">
        <v>0</v>
      </c>
      <c r="L312" s="483" t="s">
        <v>1053</v>
      </c>
      <c r="M312" s="483" t="s">
        <v>1053</v>
      </c>
      <c r="N312" s="482">
        <v>116</v>
      </c>
      <c r="O312" s="483" t="s">
        <v>1056</v>
      </c>
      <c r="P312" s="483" t="s">
        <v>1074</v>
      </c>
      <c r="Q312" s="482">
        <v>2023</v>
      </c>
      <c r="R312" s="484">
        <v>0</v>
      </c>
      <c r="S312" s="430">
        <f t="shared" si="4"/>
        <v>0</v>
      </c>
    </row>
    <row r="313" spans="1:19" x14ac:dyDescent="0.3">
      <c r="A313" s="482">
        <v>78</v>
      </c>
      <c r="B313" s="483" t="s">
        <v>1139</v>
      </c>
      <c r="C313" s="482">
        <v>5</v>
      </c>
      <c r="D313" s="483" t="s">
        <v>865</v>
      </c>
      <c r="E313" s="483" t="s">
        <v>849</v>
      </c>
      <c r="F313" s="483" t="s">
        <v>848</v>
      </c>
      <c r="G313" s="483" t="s">
        <v>853</v>
      </c>
      <c r="H313" s="483" t="s">
        <v>854</v>
      </c>
      <c r="I313" s="483" t="s">
        <v>795</v>
      </c>
      <c r="J313" s="482">
        <v>2024</v>
      </c>
      <c r="K313" s="482">
        <v>1357902</v>
      </c>
      <c r="L313" s="483" t="s">
        <v>1053</v>
      </c>
      <c r="M313" s="483" t="s">
        <v>1053</v>
      </c>
      <c r="N313" s="482">
        <v>117</v>
      </c>
      <c r="O313" s="483" t="s">
        <v>1075</v>
      </c>
      <c r="P313" s="483" t="s">
        <v>1076</v>
      </c>
      <c r="Q313" s="482">
        <v>2023</v>
      </c>
      <c r="R313" s="484">
        <v>1219400</v>
      </c>
      <c r="S313" s="430">
        <f t="shared" si="4"/>
        <v>138502</v>
      </c>
    </row>
    <row r="314" spans="1:19" x14ac:dyDescent="0.3">
      <c r="A314" s="482">
        <v>79</v>
      </c>
      <c r="B314" s="483" t="s">
        <v>1140</v>
      </c>
      <c r="C314" s="482">
        <v>5</v>
      </c>
      <c r="D314" s="483" t="s">
        <v>865</v>
      </c>
      <c r="E314" s="483" t="s">
        <v>628</v>
      </c>
      <c r="F314" s="483" t="s">
        <v>813</v>
      </c>
      <c r="G314" s="483" t="s">
        <v>814</v>
      </c>
      <c r="H314" s="483" t="s">
        <v>628</v>
      </c>
      <c r="I314" s="483" t="s">
        <v>795</v>
      </c>
      <c r="J314" s="482">
        <v>2024</v>
      </c>
      <c r="K314" s="482">
        <v>2904670</v>
      </c>
      <c r="L314" s="483" t="s">
        <v>1053</v>
      </c>
      <c r="M314" s="483" t="s">
        <v>1053</v>
      </c>
      <c r="N314" s="482">
        <v>114</v>
      </c>
      <c r="O314" s="483" t="s">
        <v>1054</v>
      </c>
      <c r="P314" s="483" t="s">
        <v>1072</v>
      </c>
      <c r="Q314" s="482">
        <v>2023</v>
      </c>
      <c r="R314" s="484">
        <v>2386114.1179999998</v>
      </c>
      <c r="S314" s="430">
        <f t="shared" si="4"/>
        <v>518555.88200000022</v>
      </c>
    </row>
    <row r="315" spans="1:19" x14ac:dyDescent="0.3">
      <c r="A315" s="482">
        <v>79</v>
      </c>
      <c r="B315" s="483" t="s">
        <v>1140</v>
      </c>
      <c r="C315" s="482">
        <v>5</v>
      </c>
      <c r="D315" s="483" t="s">
        <v>865</v>
      </c>
      <c r="E315" s="483" t="s">
        <v>628</v>
      </c>
      <c r="F315" s="483" t="s">
        <v>813</v>
      </c>
      <c r="G315" s="483" t="s">
        <v>814</v>
      </c>
      <c r="H315" s="483" t="s">
        <v>628</v>
      </c>
      <c r="I315" s="483" t="s">
        <v>795</v>
      </c>
      <c r="J315" s="482">
        <v>2024</v>
      </c>
      <c r="K315" s="482">
        <v>65820.157999999996</v>
      </c>
      <c r="L315" s="483" t="s">
        <v>1053</v>
      </c>
      <c r="M315" s="483" t="s">
        <v>1053</v>
      </c>
      <c r="N315" s="482">
        <v>115</v>
      </c>
      <c r="O315" s="483" t="s">
        <v>1055</v>
      </c>
      <c r="P315" s="483" t="s">
        <v>1073</v>
      </c>
      <c r="Q315" s="482">
        <v>2023</v>
      </c>
      <c r="R315" s="484">
        <v>43770.106</v>
      </c>
      <c r="S315" s="430">
        <f t="shared" si="4"/>
        <v>22050.051999999996</v>
      </c>
    </row>
    <row r="316" spans="1:19" x14ac:dyDescent="0.3">
      <c r="A316" s="482">
        <v>79</v>
      </c>
      <c r="B316" s="483" t="s">
        <v>1140</v>
      </c>
      <c r="C316" s="482">
        <v>5</v>
      </c>
      <c r="D316" s="483" t="s">
        <v>865</v>
      </c>
      <c r="E316" s="483" t="s">
        <v>628</v>
      </c>
      <c r="F316" s="483" t="s">
        <v>813</v>
      </c>
      <c r="G316" s="483" t="s">
        <v>814</v>
      </c>
      <c r="H316" s="483" t="s">
        <v>628</v>
      </c>
      <c r="I316" s="483" t="s">
        <v>795</v>
      </c>
      <c r="J316" s="482">
        <v>2024</v>
      </c>
      <c r="K316" s="482">
        <v>0</v>
      </c>
      <c r="L316" s="483" t="s">
        <v>1053</v>
      </c>
      <c r="M316" s="483" t="s">
        <v>1053</v>
      </c>
      <c r="N316" s="482">
        <v>116</v>
      </c>
      <c r="O316" s="483" t="s">
        <v>1056</v>
      </c>
      <c r="P316" s="483" t="s">
        <v>1074</v>
      </c>
      <c r="Q316" s="482">
        <v>2023</v>
      </c>
      <c r="R316" s="484">
        <v>49712.415999999997</v>
      </c>
      <c r="S316" s="430">
        <f t="shared" si="4"/>
        <v>-49712.415999999997</v>
      </c>
    </row>
    <row r="317" spans="1:19" x14ac:dyDescent="0.3">
      <c r="A317" s="482">
        <v>79</v>
      </c>
      <c r="B317" s="483" t="s">
        <v>1140</v>
      </c>
      <c r="C317" s="482">
        <v>5</v>
      </c>
      <c r="D317" s="483" t="s">
        <v>865</v>
      </c>
      <c r="E317" s="483" t="s">
        <v>628</v>
      </c>
      <c r="F317" s="483" t="s">
        <v>813</v>
      </c>
      <c r="G317" s="483" t="s">
        <v>814</v>
      </c>
      <c r="H317" s="483" t="s">
        <v>628</v>
      </c>
      <c r="I317" s="483" t="s">
        <v>795</v>
      </c>
      <c r="J317" s="482">
        <v>2024</v>
      </c>
      <c r="K317" s="482">
        <v>2970490.1579999998</v>
      </c>
      <c r="L317" s="483" t="s">
        <v>1053</v>
      </c>
      <c r="M317" s="483" t="s">
        <v>1053</v>
      </c>
      <c r="N317" s="482">
        <v>117</v>
      </c>
      <c r="O317" s="483" t="s">
        <v>1075</v>
      </c>
      <c r="P317" s="483" t="s">
        <v>1076</v>
      </c>
      <c r="Q317" s="482">
        <v>2023</v>
      </c>
      <c r="R317" s="484">
        <v>2479596.64</v>
      </c>
      <c r="S317" s="430">
        <f t="shared" si="4"/>
        <v>490893.51799999969</v>
      </c>
    </row>
    <row r="318" spans="1:19" x14ac:dyDescent="0.3">
      <c r="A318" s="482">
        <v>80</v>
      </c>
      <c r="B318" s="483" t="s">
        <v>1141</v>
      </c>
      <c r="C318" s="482">
        <v>5</v>
      </c>
      <c r="D318" s="483" t="s">
        <v>865</v>
      </c>
      <c r="E318" s="483" t="s">
        <v>628</v>
      </c>
      <c r="F318" s="483" t="s">
        <v>813</v>
      </c>
      <c r="G318" s="483" t="s">
        <v>814</v>
      </c>
      <c r="H318" s="483" t="s">
        <v>628</v>
      </c>
      <c r="I318" s="483" t="s">
        <v>795</v>
      </c>
      <c r="J318" s="482">
        <v>2024</v>
      </c>
      <c r="K318" s="482">
        <v>1388100</v>
      </c>
      <c r="L318" s="483" t="s">
        <v>1053</v>
      </c>
      <c r="M318" s="483" t="s">
        <v>1053</v>
      </c>
      <c r="N318" s="482">
        <v>114</v>
      </c>
      <c r="O318" s="483" t="s">
        <v>1054</v>
      </c>
      <c r="P318" s="483" t="s">
        <v>1072</v>
      </c>
      <c r="Q318" s="482">
        <v>2023</v>
      </c>
      <c r="R318" s="484">
        <v>676234.2</v>
      </c>
      <c r="S318" s="430">
        <f t="shared" si="4"/>
        <v>711865.8</v>
      </c>
    </row>
    <row r="319" spans="1:19" x14ac:dyDescent="0.3">
      <c r="A319" s="482">
        <v>80</v>
      </c>
      <c r="B319" s="483" t="s">
        <v>1141</v>
      </c>
      <c r="C319" s="482">
        <v>5</v>
      </c>
      <c r="D319" s="483" t="s">
        <v>865</v>
      </c>
      <c r="E319" s="483" t="s">
        <v>628</v>
      </c>
      <c r="F319" s="483" t="s">
        <v>813</v>
      </c>
      <c r="G319" s="483" t="s">
        <v>814</v>
      </c>
      <c r="H319" s="483" t="s">
        <v>628</v>
      </c>
      <c r="I319" s="483" t="s">
        <v>795</v>
      </c>
      <c r="J319" s="482">
        <v>2024</v>
      </c>
      <c r="K319" s="482">
        <v>72000</v>
      </c>
      <c r="L319" s="483" t="s">
        <v>1053</v>
      </c>
      <c r="M319" s="483" t="s">
        <v>1053</v>
      </c>
      <c r="N319" s="482">
        <v>115</v>
      </c>
      <c r="O319" s="483" t="s">
        <v>1055</v>
      </c>
      <c r="P319" s="483" t="s">
        <v>1073</v>
      </c>
      <c r="Q319" s="482">
        <v>2023</v>
      </c>
      <c r="R319" s="484">
        <v>260912.16</v>
      </c>
      <c r="S319" s="430">
        <f t="shared" si="4"/>
        <v>-188912.16</v>
      </c>
    </row>
    <row r="320" spans="1:19" x14ac:dyDescent="0.3">
      <c r="A320" s="482">
        <v>80</v>
      </c>
      <c r="B320" s="483" t="s">
        <v>1141</v>
      </c>
      <c r="C320" s="482">
        <v>5</v>
      </c>
      <c r="D320" s="483" t="s">
        <v>865</v>
      </c>
      <c r="E320" s="483" t="s">
        <v>628</v>
      </c>
      <c r="F320" s="483" t="s">
        <v>813</v>
      </c>
      <c r="G320" s="483" t="s">
        <v>814</v>
      </c>
      <c r="H320" s="483" t="s">
        <v>628</v>
      </c>
      <c r="I320" s="483" t="s">
        <v>795</v>
      </c>
      <c r="J320" s="482">
        <v>2024</v>
      </c>
      <c r="K320" s="482">
        <v>144641.60000000001</v>
      </c>
      <c r="L320" s="483" t="s">
        <v>1053</v>
      </c>
      <c r="M320" s="483" t="s">
        <v>1053</v>
      </c>
      <c r="N320" s="482">
        <v>116</v>
      </c>
      <c r="O320" s="483" t="s">
        <v>1056</v>
      </c>
      <c r="P320" s="483" t="s">
        <v>1074</v>
      </c>
      <c r="Q320" s="482">
        <v>2023</v>
      </c>
      <c r="R320" s="484">
        <v>558058.80000000005</v>
      </c>
      <c r="S320" s="430">
        <f t="shared" si="4"/>
        <v>-413417.20000000007</v>
      </c>
    </row>
    <row r="321" spans="1:19" x14ac:dyDescent="0.3">
      <c r="A321" s="482">
        <v>80</v>
      </c>
      <c r="B321" s="483" t="s">
        <v>1141</v>
      </c>
      <c r="C321" s="482">
        <v>5</v>
      </c>
      <c r="D321" s="483" t="s">
        <v>865</v>
      </c>
      <c r="E321" s="483" t="s">
        <v>628</v>
      </c>
      <c r="F321" s="483" t="s">
        <v>813</v>
      </c>
      <c r="G321" s="483" t="s">
        <v>814</v>
      </c>
      <c r="H321" s="483" t="s">
        <v>628</v>
      </c>
      <c r="I321" s="483" t="s">
        <v>795</v>
      </c>
      <c r="J321" s="482">
        <v>2024</v>
      </c>
      <c r="K321" s="482">
        <v>1604741.6</v>
      </c>
      <c r="L321" s="483" t="s">
        <v>1053</v>
      </c>
      <c r="M321" s="483" t="s">
        <v>1053</v>
      </c>
      <c r="N321" s="482">
        <v>117</v>
      </c>
      <c r="O321" s="483" t="s">
        <v>1075</v>
      </c>
      <c r="P321" s="483" t="s">
        <v>1076</v>
      </c>
      <c r="Q321" s="482">
        <v>2023</v>
      </c>
      <c r="R321" s="484">
        <v>1495205.16</v>
      </c>
      <c r="S321" s="430">
        <f t="shared" si="4"/>
        <v>109536.44000000018</v>
      </c>
    </row>
    <row r="322" spans="1:19" x14ac:dyDescent="0.3">
      <c r="A322" s="482">
        <v>81</v>
      </c>
      <c r="B322" s="483" t="s">
        <v>313</v>
      </c>
      <c r="C322" s="482">
        <v>7</v>
      </c>
      <c r="D322" s="483" t="s">
        <v>874</v>
      </c>
      <c r="E322" s="483" t="s">
        <v>825</v>
      </c>
      <c r="F322" s="483" t="s">
        <v>824</v>
      </c>
      <c r="G322" s="483" t="s">
        <v>700</v>
      </c>
      <c r="H322" s="483" t="s">
        <v>829</v>
      </c>
      <c r="I322" s="483" t="s">
        <v>795</v>
      </c>
      <c r="J322" s="482">
        <v>2024</v>
      </c>
      <c r="K322" s="482">
        <v>80724</v>
      </c>
      <c r="L322" s="483" t="s">
        <v>1053</v>
      </c>
      <c r="M322" s="483" t="s">
        <v>1053</v>
      </c>
      <c r="N322" s="482">
        <v>114</v>
      </c>
      <c r="O322" s="483" t="s">
        <v>1054</v>
      </c>
      <c r="P322" s="483" t="s">
        <v>1072</v>
      </c>
      <c r="Q322" s="482">
        <v>2023</v>
      </c>
      <c r="R322" s="484">
        <v>942376.47</v>
      </c>
      <c r="S322" s="430">
        <f t="shared" si="4"/>
        <v>-861652.47</v>
      </c>
    </row>
    <row r="323" spans="1:19" x14ac:dyDescent="0.3">
      <c r="A323" s="482">
        <v>81</v>
      </c>
      <c r="B323" s="483" t="s">
        <v>313</v>
      </c>
      <c r="C323" s="482">
        <v>7</v>
      </c>
      <c r="D323" s="483" t="s">
        <v>874</v>
      </c>
      <c r="E323" s="483" t="s">
        <v>825</v>
      </c>
      <c r="F323" s="483" t="s">
        <v>824</v>
      </c>
      <c r="G323" s="483" t="s">
        <v>700</v>
      </c>
      <c r="H323" s="483" t="s">
        <v>829</v>
      </c>
      <c r="I323" s="483" t="s">
        <v>795</v>
      </c>
      <c r="J323" s="482">
        <v>2024</v>
      </c>
      <c r="K323" s="482">
        <v>2520</v>
      </c>
      <c r="L323" s="483" t="s">
        <v>1053</v>
      </c>
      <c r="M323" s="483" t="s">
        <v>1053</v>
      </c>
      <c r="N323" s="482">
        <v>115</v>
      </c>
      <c r="O323" s="483" t="s">
        <v>1055</v>
      </c>
      <c r="P323" s="483" t="s">
        <v>1073</v>
      </c>
      <c r="Q323" s="482">
        <v>2023</v>
      </c>
      <c r="R323" s="484">
        <v>0</v>
      </c>
      <c r="S323" s="430">
        <f t="shared" ref="S323:S386" si="5">K323-R323</f>
        <v>2520</v>
      </c>
    </row>
    <row r="324" spans="1:19" x14ac:dyDescent="0.3">
      <c r="A324" s="482">
        <v>81</v>
      </c>
      <c r="B324" s="483" t="s">
        <v>313</v>
      </c>
      <c r="C324" s="482">
        <v>7</v>
      </c>
      <c r="D324" s="483" t="s">
        <v>874</v>
      </c>
      <c r="E324" s="483" t="s">
        <v>825</v>
      </c>
      <c r="F324" s="483" t="s">
        <v>824</v>
      </c>
      <c r="G324" s="483" t="s">
        <v>700</v>
      </c>
      <c r="H324" s="483" t="s">
        <v>829</v>
      </c>
      <c r="I324" s="483" t="s">
        <v>795</v>
      </c>
      <c r="J324" s="482">
        <v>2024</v>
      </c>
      <c r="K324" s="482">
        <v>3088422.75</v>
      </c>
      <c r="L324" s="483" t="s">
        <v>1053</v>
      </c>
      <c r="M324" s="483" t="s">
        <v>1053</v>
      </c>
      <c r="N324" s="482">
        <v>116</v>
      </c>
      <c r="O324" s="483" t="s">
        <v>1056</v>
      </c>
      <c r="P324" s="483" t="s">
        <v>1074</v>
      </c>
      <c r="Q324" s="482">
        <v>2023</v>
      </c>
      <c r="R324" s="484">
        <v>782427.8</v>
      </c>
      <c r="S324" s="430">
        <f t="shared" si="5"/>
        <v>2305994.9500000002</v>
      </c>
    </row>
    <row r="325" spans="1:19" x14ac:dyDescent="0.3">
      <c r="A325" s="482">
        <v>81</v>
      </c>
      <c r="B325" s="483" t="s">
        <v>313</v>
      </c>
      <c r="C325" s="482">
        <v>7</v>
      </c>
      <c r="D325" s="483" t="s">
        <v>874</v>
      </c>
      <c r="E325" s="483" t="s">
        <v>825</v>
      </c>
      <c r="F325" s="483" t="s">
        <v>824</v>
      </c>
      <c r="G325" s="483" t="s">
        <v>700</v>
      </c>
      <c r="H325" s="483" t="s">
        <v>829</v>
      </c>
      <c r="I325" s="483" t="s">
        <v>795</v>
      </c>
      <c r="J325" s="482">
        <v>2024</v>
      </c>
      <c r="K325" s="482">
        <v>3171666.75</v>
      </c>
      <c r="L325" s="483" t="s">
        <v>1053</v>
      </c>
      <c r="M325" s="483" t="s">
        <v>1053</v>
      </c>
      <c r="N325" s="482">
        <v>117</v>
      </c>
      <c r="O325" s="483" t="s">
        <v>1075</v>
      </c>
      <c r="P325" s="483" t="s">
        <v>1076</v>
      </c>
      <c r="Q325" s="482">
        <v>2023</v>
      </c>
      <c r="R325" s="484">
        <v>1724804.27</v>
      </c>
      <c r="S325" s="430">
        <f t="shared" si="5"/>
        <v>1446862.48</v>
      </c>
    </row>
    <row r="326" spans="1:19" x14ac:dyDescent="0.3">
      <c r="A326" s="482">
        <v>82</v>
      </c>
      <c r="B326" s="483" t="s">
        <v>1142</v>
      </c>
      <c r="C326" s="482">
        <v>7</v>
      </c>
      <c r="D326" s="483" t="s">
        <v>874</v>
      </c>
      <c r="E326" s="483" t="s">
        <v>825</v>
      </c>
      <c r="F326" s="483" t="s">
        <v>824</v>
      </c>
      <c r="G326" s="483" t="s">
        <v>831</v>
      </c>
      <c r="H326" s="483" t="s">
        <v>635</v>
      </c>
      <c r="I326" s="483" t="s">
        <v>795</v>
      </c>
      <c r="J326" s="482">
        <v>2024</v>
      </c>
      <c r="K326" s="482">
        <v>19600</v>
      </c>
      <c r="L326" s="483" t="s">
        <v>1053</v>
      </c>
      <c r="M326" s="483" t="s">
        <v>1053</v>
      </c>
      <c r="N326" s="482">
        <v>114</v>
      </c>
      <c r="O326" s="483" t="s">
        <v>1054</v>
      </c>
      <c r="P326" s="483" t="s">
        <v>1072</v>
      </c>
      <c r="Q326" s="482">
        <v>2023</v>
      </c>
      <c r="R326" s="484">
        <v>31500</v>
      </c>
      <c r="S326" s="430">
        <f t="shared" si="5"/>
        <v>-11900</v>
      </c>
    </row>
    <row r="327" spans="1:19" x14ac:dyDescent="0.3">
      <c r="A327" s="482">
        <v>82</v>
      </c>
      <c r="B327" s="483" t="s">
        <v>1142</v>
      </c>
      <c r="C327" s="482">
        <v>7</v>
      </c>
      <c r="D327" s="483" t="s">
        <v>874</v>
      </c>
      <c r="E327" s="483" t="s">
        <v>825</v>
      </c>
      <c r="F327" s="483" t="s">
        <v>824</v>
      </c>
      <c r="G327" s="483" t="s">
        <v>831</v>
      </c>
      <c r="H327" s="483" t="s">
        <v>635</v>
      </c>
      <c r="I327" s="483" t="s">
        <v>795</v>
      </c>
      <c r="J327" s="482">
        <v>2024</v>
      </c>
      <c r="K327" s="482">
        <v>0</v>
      </c>
      <c r="L327" s="483" t="s">
        <v>1053</v>
      </c>
      <c r="M327" s="483" t="s">
        <v>1053</v>
      </c>
      <c r="N327" s="482">
        <v>115</v>
      </c>
      <c r="O327" s="483" t="s">
        <v>1055</v>
      </c>
      <c r="P327" s="483" t="s">
        <v>1073</v>
      </c>
      <c r="Q327" s="482">
        <v>2023</v>
      </c>
      <c r="R327" s="484">
        <v>0</v>
      </c>
      <c r="S327" s="430">
        <f t="shared" si="5"/>
        <v>0</v>
      </c>
    </row>
    <row r="328" spans="1:19" x14ac:dyDescent="0.3">
      <c r="A328" s="482">
        <v>82</v>
      </c>
      <c r="B328" s="483" t="s">
        <v>1142</v>
      </c>
      <c r="C328" s="482">
        <v>7</v>
      </c>
      <c r="D328" s="483" t="s">
        <v>874</v>
      </c>
      <c r="E328" s="483" t="s">
        <v>825</v>
      </c>
      <c r="F328" s="483" t="s">
        <v>824</v>
      </c>
      <c r="G328" s="483" t="s">
        <v>831</v>
      </c>
      <c r="H328" s="483" t="s">
        <v>635</v>
      </c>
      <c r="I328" s="483" t="s">
        <v>795</v>
      </c>
      <c r="J328" s="482">
        <v>2024</v>
      </c>
      <c r="K328" s="482">
        <v>0</v>
      </c>
      <c r="L328" s="483" t="s">
        <v>1053</v>
      </c>
      <c r="M328" s="483" t="s">
        <v>1053</v>
      </c>
      <c r="N328" s="482">
        <v>116</v>
      </c>
      <c r="O328" s="483" t="s">
        <v>1056</v>
      </c>
      <c r="P328" s="483" t="s">
        <v>1074</v>
      </c>
      <c r="Q328" s="482">
        <v>2023</v>
      </c>
      <c r="R328" s="484">
        <v>0</v>
      </c>
      <c r="S328" s="430">
        <f t="shared" si="5"/>
        <v>0</v>
      </c>
    </row>
    <row r="329" spans="1:19" x14ac:dyDescent="0.3">
      <c r="A329" s="482">
        <v>82</v>
      </c>
      <c r="B329" s="483" t="s">
        <v>1142</v>
      </c>
      <c r="C329" s="482">
        <v>7</v>
      </c>
      <c r="D329" s="483" t="s">
        <v>874</v>
      </c>
      <c r="E329" s="483" t="s">
        <v>825</v>
      </c>
      <c r="F329" s="483" t="s">
        <v>824</v>
      </c>
      <c r="G329" s="483" t="s">
        <v>831</v>
      </c>
      <c r="H329" s="483" t="s">
        <v>635</v>
      </c>
      <c r="I329" s="483" t="s">
        <v>795</v>
      </c>
      <c r="J329" s="482">
        <v>2024</v>
      </c>
      <c r="K329" s="482">
        <v>19600</v>
      </c>
      <c r="L329" s="483" t="s">
        <v>1053</v>
      </c>
      <c r="M329" s="483" t="s">
        <v>1053</v>
      </c>
      <c r="N329" s="482">
        <v>117</v>
      </c>
      <c r="O329" s="483" t="s">
        <v>1075</v>
      </c>
      <c r="P329" s="483" t="s">
        <v>1076</v>
      </c>
      <c r="Q329" s="482">
        <v>2023</v>
      </c>
      <c r="R329" s="484">
        <v>31500</v>
      </c>
      <c r="S329" s="430">
        <f t="shared" si="5"/>
        <v>-11900</v>
      </c>
    </row>
    <row r="330" spans="1:19" x14ac:dyDescent="0.3">
      <c r="A330" s="482">
        <v>83</v>
      </c>
      <c r="B330" s="483" t="s">
        <v>1143</v>
      </c>
      <c r="C330" s="482">
        <v>7</v>
      </c>
      <c r="D330" s="483" t="s">
        <v>874</v>
      </c>
      <c r="E330" s="483" t="s">
        <v>825</v>
      </c>
      <c r="F330" s="483" t="s">
        <v>824</v>
      </c>
      <c r="G330" s="483" t="s">
        <v>830</v>
      </c>
      <c r="H330" s="483" t="s">
        <v>634</v>
      </c>
      <c r="I330" s="483" t="s">
        <v>795</v>
      </c>
      <c r="J330" s="482">
        <v>2024</v>
      </c>
      <c r="K330" s="482">
        <v>432401980</v>
      </c>
      <c r="L330" s="483" t="s">
        <v>1053</v>
      </c>
      <c r="M330" s="483" t="s">
        <v>1053</v>
      </c>
      <c r="N330" s="482">
        <v>114</v>
      </c>
      <c r="O330" s="483" t="s">
        <v>1054</v>
      </c>
      <c r="P330" s="483" t="s">
        <v>1072</v>
      </c>
      <c r="Q330" s="482">
        <v>2023</v>
      </c>
      <c r="R330" s="484">
        <v>358755880.66399997</v>
      </c>
      <c r="S330" s="430">
        <f t="shared" si="5"/>
        <v>73646099.336000025</v>
      </c>
    </row>
    <row r="331" spans="1:19" x14ac:dyDescent="0.3">
      <c r="A331" s="482">
        <v>83</v>
      </c>
      <c r="B331" s="483" t="s">
        <v>1143</v>
      </c>
      <c r="C331" s="482">
        <v>7</v>
      </c>
      <c r="D331" s="483" t="s">
        <v>874</v>
      </c>
      <c r="E331" s="483" t="s">
        <v>825</v>
      </c>
      <c r="F331" s="483" t="s">
        <v>824</v>
      </c>
      <c r="G331" s="483" t="s">
        <v>830</v>
      </c>
      <c r="H331" s="483" t="s">
        <v>634</v>
      </c>
      <c r="I331" s="483" t="s">
        <v>795</v>
      </c>
      <c r="J331" s="482">
        <v>2024</v>
      </c>
      <c r="K331" s="482">
        <v>1285070</v>
      </c>
      <c r="L331" s="483" t="s">
        <v>1053</v>
      </c>
      <c r="M331" s="483" t="s">
        <v>1053</v>
      </c>
      <c r="N331" s="482">
        <v>115</v>
      </c>
      <c r="O331" s="483" t="s">
        <v>1055</v>
      </c>
      <c r="P331" s="483" t="s">
        <v>1073</v>
      </c>
      <c r="Q331" s="482">
        <v>2023</v>
      </c>
      <c r="R331" s="484">
        <v>320454.7</v>
      </c>
      <c r="S331" s="430">
        <f t="shared" si="5"/>
        <v>964615.3</v>
      </c>
    </row>
    <row r="332" spans="1:19" x14ac:dyDescent="0.3">
      <c r="A332" s="482">
        <v>83</v>
      </c>
      <c r="B332" s="483" t="s">
        <v>1143</v>
      </c>
      <c r="C332" s="482">
        <v>7</v>
      </c>
      <c r="D332" s="483" t="s">
        <v>874</v>
      </c>
      <c r="E332" s="483" t="s">
        <v>825</v>
      </c>
      <c r="F332" s="483" t="s">
        <v>824</v>
      </c>
      <c r="G332" s="483" t="s">
        <v>830</v>
      </c>
      <c r="H332" s="483" t="s">
        <v>634</v>
      </c>
      <c r="I332" s="483" t="s">
        <v>795</v>
      </c>
      <c r="J332" s="482">
        <v>2024</v>
      </c>
      <c r="K332" s="482">
        <v>12721230</v>
      </c>
      <c r="L332" s="483" t="s">
        <v>1053</v>
      </c>
      <c r="M332" s="483" t="s">
        <v>1053</v>
      </c>
      <c r="N332" s="482">
        <v>116</v>
      </c>
      <c r="O332" s="483" t="s">
        <v>1056</v>
      </c>
      <c r="P332" s="483" t="s">
        <v>1074</v>
      </c>
      <c r="Q332" s="482">
        <v>2023</v>
      </c>
      <c r="R332" s="484">
        <v>6776144.9000000004</v>
      </c>
      <c r="S332" s="430">
        <f t="shared" si="5"/>
        <v>5945085.0999999996</v>
      </c>
    </row>
    <row r="333" spans="1:19" x14ac:dyDescent="0.3">
      <c r="A333" s="482">
        <v>83</v>
      </c>
      <c r="B333" s="483" t="s">
        <v>1143</v>
      </c>
      <c r="C333" s="482">
        <v>7</v>
      </c>
      <c r="D333" s="483" t="s">
        <v>874</v>
      </c>
      <c r="E333" s="483" t="s">
        <v>825</v>
      </c>
      <c r="F333" s="483" t="s">
        <v>824</v>
      </c>
      <c r="G333" s="483" t="s">
        <v>830</v>
      </c>
      <c r="H333" s="483" t="s">
        <v>634</v>
      </c>
      <c r="I333" s="483" t="s">
        <v>795</v>
      </c>
      <c r="J333" s="482">
        <v>2024</v>
      </c>
      <c r="K333" s="482">
        <v>446408280</v>
      </c>
      <c r="L333" s="483" t="s">
        <v>1053</v>
      </c>
      <c r="M333" s="483" t="s">
        <v>1053</v>
      </c>
      <c r="N333" s="482">
        <v>117</v>
      </c>
      <c r="O333" s="483" t="s">
        <v>1075</v>
      </c>
      <c r="P333" s="483" t="s">
        <v>1076</v>
      </c>
      <c r="Q333" s="482">
        <v>2023</v>
      </c>
      <c r="R333" s="484">
        <v>365852480.264</v>
      </c>
      <c r="S333" s="430">
        <f t="shared" si="5"/>
        <v>80555799.736000001</v>
      </c>
    </row>
    <row r="334" spans="1:19" x14ac:dyDescent="0.3">
      <c r="A334" s="482">
        <v>84</v>
      </c>
      <c r="B334" s="483" t="s">
        <v>1144</v>
      </c>
      <c r="C334" s="482">
        <v>7</v>
      </c>
      <c r="D334" s="483" t="s">
        <v>874</v>
      </c>
      <c r="E334" s="483" t="s">
        <v>816</v>
      </c>
      <c r="F334" s="483" t="s">
        <v>815</v>
      </c>
      <c r="G334" s="483" t="s">
        <v>817</v>
      </c>
      <c r="H334" s="483" t="s">
        <v>629</v>
      </c>
      <c r="I334" s="483" t="s">
        <v>795</v>
      </c>
      <c r="J334" s="482">
        <v>2024</v>
      </c>
      <c r="K334" s="482">
        <v>110000</v>
      </c>
      <c r="L334" s="483" t="s">
        <v>1053</v>
      </c>
      <c r="M334" s="483" t="s">
        <v>1053</v>
      </c>
      <c r="N334" s="482">
        <v>114</v>
      </c>
      <c r="O334" s="483" t="s">
        <v>1054</v>
      </c>
      <c r="P334" s="483" t="s">
        <v>1072</v>
      </c>
      <c r="Q334" s="482">
        <v>2023</v>
      </c>
      <c r="R334" s="484">
        <v>294858.45</v>
      </c>
      <c r="S334" s="430">
        <f t="shared" si="5"/>
        <v>-184858.45</v>
      </c>
    </row>
    <row r="335" spans="1:19" x14ac:dyDescent="0.3">
      <c r="A335" s="482">
        <v>84</v>
      </c>
      <c r="B335" s="483" t="s">
        <v>1144</v>
      </c>
      <c r="C335" s="482">
        <v>7</v>
      </c>
      <c r="D335" s="483" t="s">
        <v>874</v>
      </c>
      <c r="E335" s="483" t="s">
        <v>816</v>
      </c>
      <c r="F335" s="483" t="s">
        <v>815</v>
      </c>
      <c r="G335" s="483" t="s">
        <v>817</v>
      </c>
      <c r="H335" s="483" t="s">
        <v>629</v>
      </c>
      <c r="I335" s="483" t="s">
        <v>795</v>
      </c>
      <c r="J335" s="482">
        <v>2024</v>
      </c>
      <c r="K335" s="482">
        <v>0</v>
      </c>
      <c r="L335" s="483" t="s">
        <v>1053</v>
      </c>
      <c r="M335" s="483" t="s">
        <v>1053</v>
      </c>
      <c r="N335" s="482">
        <v>115</v>
      </c>
      <c r="O335" s="483" t="s">
        <v>1055</v>
      </c>
      <c r="P335" s="483" t="s">
        <v>1073</v>
      </c>
      <c r="Q335" s="482">
        <v>2023</v>
      </c>
      <c r="R335" s="484">
        <v>0</v>
      </c>
      <c r="S335" s="430">
        <f t="shared" si="5"/>
        <v>0</v>
      </c>
    </row>
    <row r="336" spans="1:19" x14ac:dyDescent="0.3">
      <c r="A336" s="482">
        <v>84</v>
      </c>
      <c r="B336" s="483" t="s">
        <v>1144</v>
      </c>
      <c r="C336" s="482">
        <v>7</v>
      </c>
      <c r="D336" s="483" t="s">
        <v>874</v>
      </c>
      <c r="E336" s="483" t="s">
        <v>816</v>
      </c>
      <c r="F336" s="483" t="s">
        <v>815</v>
      </c>
      <c r="G336" s="483" t="s">
        <v>817</v>
      </c>
      <c r="H336" s="483" t="s">
        <v>629</v>
      </c>
      <c r="I336" s="483" t="s">
        <v>795</v>
      </c>
      <c r="J336" s="482">
        <v>2024</v>
      </c>
      <c r="K336" s="482">
        <v>0</v>
      </c>
      <c r="L336" s="483" t="s">
        <v>1053</v>
      </c>
      <c r="M336" s="483" t="s">
        <v>1053</v>
      </c>
      <c r="N336" s="482">
        <v>116</v>
      </c>
      <c r="O336" s="483" t="s">
        <v>1056</v>
      </c>
      <c r="P336" s="483" t="s">
        <v>1074</v>
      </c>
      <c r="Q336" s="482">
        <v>2023</v>
      </c>
      <c r="R336" s="484">
        <v>0</v>
      </c>
      <c r="S336" s="430">
        <f t="shared" si="5"/>
        <v>0</v>
      </c>
    </row>
    <row r="337" spans="1:19" x14ac:dyDescent="0.3">
      <c r="A337" s="482">
        <v>84</v>
      </c>
      <c r="B337" s="483" t="s">
        <v>1144</v>
      </c>
      <c r="C337" s="482">
        <v>7</v>
      </c>
      <c r="D337" s="483" t="s">
        <v>874</v>
      </c>
      <c r="E337" s="483" t="s">
        <v>816</v>
      </c>
      <c r="F337" s="483" t="s">
        <v>815</v>
      </c>
      <c r="G337" s="483" t="s">
        <v>817</v>
      </c>
      <c r="H337" s="483" t="s">
        <v>629</v>
      </c>
      <c r="I337" s="483" t="s">
        <v>795</v>
      </c>
      <c r="J337" s="482">
        <v>2024</v>
      </c>
      <c r="K337" s="482">
        <v>110000</v>
      </c>
      <c r="L337" s="483" t="s">
        <v>1053</v>
      </c>
      <c r="M337" s="483" t="s">
        <v>1053</v>
      </c>
      <c r="N337" s="482">
        <v>117</v>
      </c>
      <c r="O337" s="483" t="s">
        <v>1075</v>
      </c>
      <c r="P337" s="483" t="s">
        <v>1076</v>
      </c>
      <c r="Q337" s="482">
        <v>2023</v>
      </c>
      <c r="R337" s="484">
        <v>294858.45</v>
      </c>
      <c r="S337" s="430">
        <f t="shared" si="5"/>
        <v>-184858.45</v>
      </c>
    </row>
    <row r="338" spans="1:19" x14ac:dyDescent="0.3">
      <c r="A338" s="482">
        <v>85</v>
      </c>
      <c r="B338" s="483" t="s">
        <v>498</v>
      </c>
      <c r="C338" s="482">
        <v>7</v>
      </c>
      <c r="D338" s="483" t="s">
        <v>874</v>
      </c>
      <c r="E338" s="483" t="s">
        <v>642</v>
      </c>
      <c r="F338" s="483" t="s">
        <v>846</v>
      </c>
      <c r="G338" s="483" t="s">
        <v>847</v>
      </c>
      <c r="H338" s="483" t="s">
        <v>642</v>
      </c>
      <c r="I338" s="483" t="s">
        <v>795</v>
      </c>
      <c r="J338" s="482">
        <v>2024</v>
      </c>
      <c r="K338" s="482">
        <v>645.1</v>
      </c>
      <c r="L338" s="483" t="s">
        <v>1053</v>
      </c>
      <c r="M338" s="483" t="s">
        <v>1053</v>
      </c>
      <c r="N338" s="482">
        <v>114</v>
      </c>
      <c r="O338" s="483" t="s">
        <v>1054</v>
      </c>
      <c r="P338" s="483" t="s">
        <v>1072</v>
      </c>
      <c r="Q338" s="482">
        <v>2023</v>
      </c>
      <c r="R338" s="484">
        <v>6872.3</v>
      </c>
      <c r="S338" s="430">
        <f t="shared" si="5"/>
        <v>-6227.2</v>
      </c>
    </row>
    <row r="339" spans="1:19" x14ac:dyDescent="0.3">
      <c r="A339" s="482">
        <v>85</v>
      </c>
      <c r="B339" s="483" t="s">
        <v>498</v>
      </c>
      <c r="C339" s="482">
        <v>7</v>
      </c>
      <c r="D339" s="483" t="s">
        <v>874</v>
      </c>
      <c r="E339" s="483" t="s">
        <v>642</v>
      </c>
      <c r="F339" s="483" t="s">
        <v>846</v>
      </c>
      <c r="G339" s="483" t="s">
        <v>847</v>
      </c>
      <c r="H339" s="483" t="s">
        <v>642</v>
      </c>
      <c r="I339" s="483" t="s">
        <v>795</v>
      </c>
      <c r="J339" s="482">
        <v>2024</v>
      </c>
      <c r="K339" s="482">
        <v>129.02000000000001</v>
      </c>
      <c r="L339" s="483" t="s">
        <v>1053</v>
      </c>
      <c r="M339" s="483" t="s">
        <v>1053</v>
      </c>
      <c r="N339" s="482">
        <v>115</v>
      </c>
      <c r="O339" s="483" t="s">
        <v>1055</v>
      </c>
      <c r="P339" s="483" t="s">
        <v>1073</v>
      </c>
      <c r="Q339" s="482">
        <v>2023</v>
      </c>
      <c r="R339" s="484">
        <v>6076.56</v>
      </c>
      <c r="S339" s="430">
        <f t="shared" si="5"/>
        <v>-5947.54</v>
      </c>
    </row>
    <row r="340" spans="1:19" x14ac:dyDescent="0.3">
      <c r="A340" s="482">
        <v>85</v>
      </c>
      <c r="B340" s="483" t="s">
        <v>498</v>
      </c>
      <c r="C340" s="482">
        <v>7</v>
      </c>
      <c r="D340" s="483" t="s">
        <v>874</v>
      </c>
      <c r="E340" s="483" t="s">
        <v>642</v>
      </c>
      <c r="F340" s="483" t="s">
        <v>846</v>
      </c>
      <c r="G340" s="483" t="s">
        <v>847</v>
      </c>
      <c r="H340" s="483" t="s">
        <v>642</v>
      </c>
      <c r="I340" s="483" t="s">
        <v>795</v>
      </c>
      <c r="J340" s="482">
        <v>2024</v>
      </c>
      <c r="K340" s="482">
        <v>12902</v>
      </c>
      <c r="L340" s="483" t="s">
        <v>1053</v>
      </c>
      <c r="M340" s="483" t="s">
        <v>1053</v>
      </c>
      <c r="N340" s="482">
        <v>116</v>
      </c>
      <c r="O340" s="483" t="s">
        <v>1056</v>
      </c>
      <c r="P340" s="483" t="s">
        <v>1074</v>
      </c>
      <c r="Q340" s="482">
        <v>2023</v>
      </c>
      <c r="R340" s="484">
        <v>904.25</v>
      </c>
      <c r="S340" s="430">
        <f t="shared" si="5"/>
        <v>11997.75</v>
      </c>
    </row>
    <row r="341" spans="1:19" x14ac:dyDescent="0.3">
      <c r="A341" s="482">
        <v>85</v>
      </c>
      <c r="B341" s="483" t="s">
        <v>498</v>
      </c>
      <c r="C341" s="482">
        <v>7</v>
      </c>
      <c r="D341" s="483" t="s">
        <v>874</v>
      </c>
      <c r="E341" s="483" t="s">
        <v>642</v>
      </c>
      <c r="F341" s="483" t="s">
        <v>846</v>
      </c>
      <c r="G341" s="483" t="s">
        <v>847</v>
      </c>
      <c r="H341" s="483" t="s">
        <v>642</v>
      </c>
      <c r="I341" s="483" t="s">
        <v>795</v>
      </c>
      <c r="J341" s="482">
        <v>2024</v>
      </c>
      <c r="K341" s="482">
        <v>13676.12</v>
      </c>
      <c r="L341" s="483" t="s">
        <v>1053</v>
      </c>
      <c r="M341" s="483" t="s">
        <v>1053</v>
      </c>
      <c r="N341" s="482">
        <v>117</v>
      </c>
      <c r="O341" s="483" t="s">
        <v>1075</v>
      </c>
      <c r="P341" s="483" t="s">
        <v>1076</v>
      </c>
      <c r="Q341" s="482">
        <v>2023</v>
      </c>
      <c r="R341" s="484">
        <v>13853.11</v>
      </c>
      <c r="S341" s="430">
        <f t="shared" si="5"/>
        <v>-176.98999999999978</v>
      </c>
    </row>
    <row r="342" spans="1:19" x14ac:dyDescent="0.3">
      <c r="A342" s="482">
        <v>86</v>
      </c>
      <c r="B342" s="483" t="s">
        <v>1145</v>
      </c>
      <c r="C342" s="482">
        <v>7</v>
      </c>
      <c r="D342" s="483" t="s">
        <v>874</v>
      </c>
      <c r="E342" s="483" t="s">
        <v>628</v>
      </c>
      <c r="F342" s="483" t="s">
        <v>813</v>
      </c>
      <c r="G342" s="483" t="s">
        <v>814</v>
      </c>
      <c r="H342" s="483" t="s">
        <v>628</v>
      </c>
      <c r="I342" s="483" t="s">
        <v>795</v>
      </c>
      <c r="J342" s="482">
        <v>2024</v>
      </c>
      <c r="K342" s="482">
        <v>77307.043999999994</v>
      </c>
      <c r="L342" s="483" t="s">
        <v>1053</v>
      </c>
      <c r="M342" s="483" t="s">
        <v>1053</v>
      </c>
      <c r="N342" s="482">
        <v>114</v>
      </c>
      <c r="O342" s="483" t="s">
        <v>1054</v>
      </c>
      <c r="P342" s="483" t="s">
        <v>1072</v>
      </c>
      <c r="Q342" s="482">
        <v>2023</v>
      </c>
      <c r="R342" s="484">
        <v>152580.46</v>
      </c>
      <c r="S342" s="430">
        <f t="shared" si="5"/>
        <v>-75273.415999999997</v>
      </c>
    </row>
    <row r="343" spans="1:19" x14ac:dyDescent="0.3">
      <c r="A343" s="482">
        <v>86</v>
      </c>
      <c r="B343" s="483" t="s">
        <v>1145</v>
      </c>
      <c r="C343" s="482">
        <v>7</v>
      </c>
      <c r="D343" s="483" t="s">
        <v>874</v>
      </c>
      <c r="E343" s="483" t="s">
        <v>628</v>
      </c>
      <c r="F343" s="483" t="s">
        <v>813</v>
      </c>
      <c r="G343" s="483" t="s">
        <v>814</v>
      </c>
      <c r="H343" s="483" t="s">
        <v>628</v>
      </c>
      <c r="I343" s="483" t="s">
        <v>795</v>
      </c>
      <c r="J343" s="482">
        <v>2024</v>
      </c>
      <c r="K343" s="482">
        <v>0</v>
      </c>
      <c r="L343" s="483" t="s">
        <v>1053</v>
      </c>
      <c r="M343" s="483" t="s">
        <v>1053</v>
      </c>
      <c r="N343" s="482">
        <v>115</v>
      </c>
      <c r="O343" s="483" t="s">
        <v>1055</v>
      </c>
      <c r="P343" s="483" t="s">
        <v>1073</v>
      </c>
      <c r="Q343" s="482">
        <v>2023</v>
      </c>
      <c r="R343" s="484">
        <v>0</v>
      </c>
      <c r="S343" s="430">
        <f t="shared" si="5"/>
        <v>0</v>
      </c>
    </row>
    <row r="344" spans="1:19" x14ac:dyDescent="0.3">
      <c r="A344" s="482">
        <v>86</v>
      </c>
      <c r="B344" s="483" t="s">
        <v>1145</v>
      </c>
      <c r="C344" s="482">
        <v>7</v>
      </c>
      <c r="D344" s="483" t="s">
        <v>874</v>
      </c>
      <c r="E344" s="483" t="s">
        <v>628</v>
      </c>
      <c r="F344" s="483" t="s">
        <v>813</v>
      </c>
      <c r="G344" s="483" t="s">
        <v>814</v>
      </c>
      <c r="H344" s="483" t="s">
        <v>628</v>
      </c>
      <c r="I344" s="483" t="s">
        <v>795</v>
      </c>
      <c r="J344" s="482">
        <v>2024</v>
      </c>
      <c r="K344" s="482">
        <v>0</v>
      </c>
      <c r="L344" s="483" t="s">
        <v>1053</v>
      </c>
      <c r="M344" s="483" t="s">
        <v>1053</v>
      </c>
      <c r="N344" s="482">
        <v>116</v>
      </c>
      <c r="O344" s="483" t="s">
        <v>1056</v>
      </c>
      <c r="P344" s="483" t="s">
        <v>1074</v>
      </c>
      <c r="Q344" s="482">
        <v>2023</v>
      </c>
      <c r="R344" s="484">
        <v>0</v>
      </c>
      <c r="S344" s="430">
        <f t="shared" si="5"/>
        <v>0</v>
      </c>
    </row>
    <row r="345" spans="1:19" x14ac:dyDescent="0.3">
      <c r="A345" s="482">
        <v>86</v>
      </c>
      <c r="B345" s="483" t="s">
        <v>1145</v>
      </c>
      <c r="C345" s="482">
        <v>7</v>
      </c>
      <c r="D345" s="483" t="s">
        <v>874</v>
      </c>
      <c r="E345" s="483" t="s">
        <v>628</v>
      </c>
      <c r="F345" s="483" t="s">
        <v>813</v>
      </c>
      <c r="G345" s="483" t="s">
        <v>814</v>
      </c>
      <c r="H345" s="483" t="s">
        <v>628</v>
      </c>
      <c r="I345" s="483" t="s">
        <v>795</v>
      </c>
      <c r="J345" s="482">
        <v>2024</v>
      </c>
      <c r="K345" s="482">
        <v>77307.043999999994</v>
      </c>
      <c r="L345" s="483" t="s">
        <v>1053</v>
      </c>
      <c r="M345" s="483" t="s">
        <v>1053</v>
      </c>
      <c r="N345" s="482">
        <v>117</v>
      </c>
      <c r="O345" s="483" t="s">
        <v>1075</v>
      </c>
      <c r="P345" s="483" t="s">
        <v>1076</v>
      </c>
      <c r="Q345" s="482">
        <v>2023</v>
      </c>
      <c r="R345" s="484">
        <v>152580.46</v>
      </c>
      <c r="S345" s="430">
        <f t="shared" si="5"/>
        <v>-75273.415999999997</v>
      </c>
    </row>
    <row r="346" spans="1:19" x14ac:dyDescent="0.3">
      <c r="A346" s="482">
        <v>87</v>
      </c>
      <c r="B346" s="483" t="s">
        <v>1146</v>
      </c>
      <c r="C346" s="482">
        <v>7</v>
      </c>
      <c r="D346" s="483" t="s">
        <v>874</v>
      </c>
      <c r="E346" s="483" t="s">
        <v>628</v>
      </c>
      <c r="F346" s="483" t="s">
        <v>813</v>
      </c>
      <c r="G346" s="483" t="s">
        <v>814</v>
      </c>
      <c r="H346" s="483" t="s">
        <v>628</v>
      </c>
      <c r="I346" s="483" t="s">
        <v>795</v>
      </c>
      <c r="J346" s="482">
        <v>2024</v>
      </c>
      <c r="K346" s="482">
        <v>2776620</v>
      </c>
      <c r="L346" s="483" t="s">
        <v>1053</v>
      </c>
      <c r="M346" s="483" t="s">
        <v>1053</v>
      </c>
      <c r="N346" s="482">
        <v>114</v>
      </c>
      <c r="O346" s="483" t="s">
        <v>1054</v>
      </c>
      <c r="P346" s="483" t="s">
        <v>1072</v>
      </c>
      <c r="Q346" s="482">
        <v>2023</v>
      </c>
      <c r="R346" s="484">
        <v>2871181.72</v>
      </c>
      <c r="S346" s="430">
        <f t="shared" si="5"/>
        <v>-94561.720000000205</v>
      </c>
    </row>
    <row r="347" spans="1:19" x14ac:dyDescent="0.3">
      <c r="A347" s="482">
        <v>87</v>
      </c>
      <c r="B347" s="483" t="s">
        <v>1146</v>
      </c>
      <c r="C347" s="482">
        <v>7</v>
      </c>
      <c r="D347" s="483" t="s">
        <v>874</v>
      </c>
      <c r="E347" s="483" t="s">
        <v>628</v>
      </c>
      <c r="F347" s="483" t="s">
        <v>813</v>
      </c>
      <c r="G347" s="483" t="s">
        <v>814</v>
      </c>
      <c r="H347" s="483" t="s">
        <v>628</v>
      </c>
      <c r="I347" s="483" t="s">
        <v>795</v>
      </c>
      <c r="J347" s="482">
        <v>2024</v>
      </c>
      <c r="K347" s="482">
        <v>4446.42</v>
      </c>
      <c r="L347" s="483" t="s">
        <v>1053</v>
      </c>
      <c r="M347" s="483" t="s">
        <v>1053</v>
      </c>
      <c r="N347" s="482">
        <v>115</v>
      </c>
      <c r="O347" s="483" t="s">
        <v>1055</v>
      </c>
      <c r="P347" s="483" t="s">
        <v>1073</v>
      </c>
      <c r="Q347" s="482">
        <v>2023</v>
      </c>
      <c r="R347" s="484">
        <v>7596.82</v>
      </c>
      <c r="S347" s="430">
        <f t="shared" si="5"/>
        <v>-3150.3999999999996</v>
      </c>
    </row>
    <row r="348" spans="1:19" x14ac:dyDescent="0.3">
      <c r="A348" s="482">
        <v>87</v>
      </c>
      <c r="B348" s="483" t="s">
        <v>1146</v>
      </c>
      <c r="C348" s="482">
        <v>7</v>
      </c>
      <c r="D348" s="483" t="s">
        <v>874</v>
      </c>
      <c r="E348" s="483" t="s">
        <v>628</v>
      </c>
      <c r="F348" s="483" t="s">
        <v>813</v>
      </c>
      <c r="G348" s="483" t="s">
        <v>814</v>
      </c>
      <c r="H348" s="483" t="s">
        <v>628</v>
      </c>
      <c r="I348" s="483" t="s">
        <v>795</v>
      </c>
      <c r="J348" s="482">
        <v>2024</v>
      </c>
      <c r="K348" s="482">
        <v>21548.34</v>
      </c>
      <c r="L348" s="483" t="s">
        <v>1053</v>
      </c>
      <c r="M348" s="483" t="s">
        <v>1053</v>
      </c>
      <c r="N348" s="482">
        <v>116</v>
      </c>
      <c r="O348" s="483" t="s">
        <v>1056</v>
      </c>
      <c r="P348" s="483" t="s">
        <v>1074</v>
      </c>
      <c r="Q348" s="482">
        <v>2023</v>
      </c>
      <c r="R348" s="484">
        <v>44591.03</v>
      </c>
      <c r="S348" s="430">
        <f t="shared" si="5"/>
        <v>-23042.69</v>
      </c>
    </row>
    <row r="349" spans="1:19" x14ac:dyDescent="0.3">
      <c r="A349" s="482">
        <v>87</v>
      </c>
      <c r="B349" s="483" t="s">
        <v>1146</v>
      </c>
      <c r="C349" s="482">
        <v>7</v>
      </c>
      <c r="D349" s="483" t="s">
        <v>874</v>
      </c>
      <c r="E349" s="483" t="s">
        <v>628</v>
      </c>
      <c r="F349" s="483" t="s">
        <v>813</v>
      </c>
      <c r="G349" s="483" t="s">
        <v>814</v>
      </c>
      <c r="H349" s="483" t="s">
        <v>628</v>
      </c>
      <c r="I349" s="483" t="s">
        <v>795</v>
      </c>
      <c r="J349" s="482">
        <v>2024</v>
      </c>
      <c r="K349" s="482">
        <v>2802614.76</v>
      </c>
      <c r="L349" s="483" t="s">
        <v>1053</v>
      </c>
      <c r="M349" s="483" t="s">
        <v>1053</v>
      </c>
      <c r="N349" s="482">
        <v>117</v>
      </c>
      <c r="O349" s="483" t="s">
        <v>1075</v>
      </c>
      <c r="P349" s="483" t="s">
        <v>1076</v>
      </c>
      <c r="Q349" s="482">
        <v>2023</v>
      </c>
      <c r="R349" s="484">
        <v>2923369.57</v>
      </c>
      <c r="S349" s="430">
        <f t="shared" si="5"/>
        <v>-120754.81000000006</v>
      </c>
    </row>
    <row r="350" spans="1:19" x14ac:dyDescent="0.3">
      <c r="A350" s="482">
        <v>88</v>
      </c>
      <c r="B350" s="483" t="s">
        <v>1147</v>
      </c>
      <c r="C350" s="482">
        <v>7</v>
      </c>
      <c r="D350" s="483" t="s">
        <v>874</v>
      </c>
      <c r="E350" s="483" t="s">
        <v>628</v>
      </c>
      <c r="F350" s="483" t="s">
        <v>813</v>
      </c>
      <c r="G350" s="483" t="s">
        <v>814</v>
      </c>
      <c r="H350" s="483" t="s">
        <v>628</v>
      </c>
      <c r="I350" s="483" t="s">
        <v>795</v>
      </c>
      <c r="J350" s="482">
        <v>2024</v>
      </c>
      <c r="K350" s="482">
        <v>582180.69389999995</v>
      </c>
      <c r="L350" s="483" t="s">
        <v>1053</v>
      </c>
      <c r="M350" s="483" t="s">
        <v>1053</v>
      </c>
      <c r="N350" s="482">
        <v>114</v>
      </c>
      <c r="O350" s="483" t="s">
        <v>1054</v>
      </c>
      <c r="P350" s="483" t="s">
        <v>1072</v>
      </c>
      <c r="Q350" s="482">
        <v>2023</v>
      </c>
      <c r="R350" s="484">
        <v>722589.51100000006</v>
      </c>
      <c r="S350" s="430">
        <f t="shared" si="5"/>
        <v>-140408.8171000001</v>
      </c>
    </row>
    <row r="351" spans="1:19" x14ac:dyDescent="0.3">
      <c r="A351" s="482">
        <v>88</v>
      </c>
      <c r="B351" s="483" t="s">
        <v>1147</v>
      </c>
      <c r="C351" s="482">
        <v>7</v>
      </c>
      <c r="D351" s="483" t="s">
        <v>874</v>
      </c>
      <c r="E351" s="483" t="s">
        <v>628</v>
      </c>
      <c r="F351" s="483" t="s">
        <v>813</v>
      </c>
      <c r="G351" s="483" t="s">
        <v>814</v>
      </c>
      <c r="H351" s="483" t="s">
        <v>628</v>
      </c>
      <c r="I351" s="483" t="s">
        <v>795</v>
      </c>
      <c r="J351" s="482">
        <v>2024</v>
      </c>
      <c r="K351" s="482">
        <v>0</v>
      </c>
      <c r="L351" s="483" t="s">
        <v>1053</v>
      </c>
      <c r="M351" s="483" t="s">
        <v>1053</v>
      </c>
      <c r="N351" s="482">
        <v>115</v>
      </c>
      <c r="O351" s="483" t="s">
        <v>1055</v>
      </c>
      <c r="P351" s="483" t="s">
        <v>1073</v>
      </c>
      <c r="Q351" s="482">
        <v>2023</v>
      </c>
      <c r="R351" s="484">
        <v>0</v>
      </c>
      <c r="S351" s="430">
        <f t="shared" si="5"/>
        <v>0</v>
      </c>
    </row>
    <row r="352" spans="1:19" x14ac:dyDescent="0.3">
      <c r="A352" s="482">
        <v>88</v>
      </c>
      <c r="B352" s="483" t="s">
        <v>1147</v>
      </c>
      <c r="C352" s="482">
        <v>7</v>
      </c>
      <c r="D352" s="483" t="s">
        <v>874</v>
      </c>
      <c r="E352" s="483" t="s">
        <v>628</v>
      </c>
      <c r="F352" s="483" t="s">
        <v>813</v>
      </c>
      <c r="G352" s="483" t="s">
        <v>814</v>
      </c>
      <c r="H352" s="483" t="s">
        <v>628</v>
      </c>
      <c r="I352" s="483" t="s">
        <v>795</v>
      </c>
      <c r="J352" s="482">
        <v>2024</v>
      </c>
      <c r="K352" s="482">
        <v>0</v>
      </c>
      <c r="L352" s="483" t="s">
        <v>1053</v>
      </c>
      <c r="M352" s="483" t="s">
        <v>1053</v>
      </c>
      <c r="N352" s="482">
        <v>116</v>
      </c>
      <c r="O352" s="483" t="s">
        <v>1056</v>
      </c>
      <c r="P352" s="483" t="s">
        <v>1074</v>
      </c>
      <c r="Q352" s="482">
        <v>2023</v>
      </c>
      <c r="R352" s="484">
        <v>0</v>
      </c>
      <c r="S352" s="430">
        <f t="shared" si="5"/>
        <v>0</v>
      </c>
    </row>
    <row r="353" spans="1:19" x14ac:dyDescent="0.3">
      <c r="A353" s="482">
        <v>88</v>
      </c>
      <c r="B353" s="483" t="s">
        <v>1147</v>
      </c>
      <c r="C353" s="482">
        <v>7</v>
      </c>
      <c r="D353" s="483" t="s">
        <v>874</v>
      </c>
      <c r="E353" s="483" t="s">
        <v>628</v>
      </c>
      <c r="F353" s="483" t="s">
        <v>813</v>
      </c>
      <c r="G353" s="483" t="s">
        <v>814</v>
      </c>
      <c r="H353" s="483" t="s">
        <v>628</v>
      </c>
      <c r="I353" s="483" t="s">
        <v>795</v>
      </c>
      <c r="J353" s="482">
        <v>2024</v>
      </c>
      <c r="K353" s="482">
        <v>582180.69389999995</v>
      </c>
      <c r="L353" s="483" t="s">
        <v>1053</v>
      </c>
      <c r="M353" s="483" t="s">
        <v>1053</v>
      </c>
      <c r="N353" s="482">
        <v>117</v>
      </c>
      <c r="O353" s="483" t="s">
        <v>1075</v>
      </c>
      <c r="P353" s="483" t="s">
        <v>1076</v>
      </c>
      <c r="Q353" s="482">
        <v>2023</v>
      </c>
      <c r="R353" s="484">
        <v>722589.51100000006</v>
      </c>
      <c r="S353" s="430">
        <f t="shared" si="5"/>
        <v>-140408.8171000001</v>
      </c>
    </row>
    <row r="354" spans="1:19" x14ac:dyDescent="0.3">
      <c r="A354" s="482">
        <v>89</v>
      </c>
      <c r="B354" s="483" t="s">
        <v>1148</v>
      </c>
      <c r="C354" s="482">
        <v>18</v>
      </c>
      <c r="D354" s="483" t="s">
        <v>867</v>
      </c>
      <c r="E354" s="483" t="s">
        <v>797</v>
      </c>
      <c r="F354" s="483" t="s">
        <v>796</v>
      </c>
      <c r="G354" s="483" t="s">
        <v>801</v>
      </c>
      <c r="H354" s="483" t="s">
        <v>657</v>
      </c>
      <c r="I354" s="483" t="s">
        <v>795</v>
      </c>
      <c r="J354" s="482">
        <v>2024</v>
      </c>
      <c r="K354" s="482">
        <v>11140911</v>
      </c>
      <c r="L354" s="483" t="s">
        <v>1053</v>
      </c>
      <c r="M354" s="483" t="s">
        <v>1053</v>
      </c>
      <c r="N354" s="482">
        <v>114</v>
      </c>
      <c r="O354" s="483" t="s">
        <v>1054</v>
      </c>
      <c r="P354" s="483" t="s">
        <v>1072</v>
      </c>
      <c r="Q354" s="482">
        <v>2023</v>
      </c>
      <c r="R354" s="484">
        <v>9000640</v>
      </c>
      <c r="S354" s="430">
        <f t="shared" si="5"/>
        <v>2140271</v>
      </c>
    </row>
    <row r="355" spans="1:19" x14ac:dyDescent="0.3">
      <c r="A355" s="482">
        <v>89</v>
      </c>
      <c r="B355" s="483" t="s">
        <v>1148</v>
      </c>
      <c r="C355" s="482">
        <v>18</v>
      </c>
      <c r="D355" s="483" t="s">
        <v>867</v>
      </c>
      <c r="E355" s="483" t="s">
        <v>797</v>
      </c>
      <c r="F355" s="483" t="s">
        <v>796</v>
      </c>
      <c r="G355" s="483" t="s">
        <v>801</v>
      </c>
      <c r="H355" s="483" t="s">
        <v>657</v>
      </c>
      <c r="I355" s="483" t="s">
        <v>795</v>
      </c>
      <c r="J355" s="482">
        <v>2024</v>
      </c>
      <c r="K355" s="482">
        <v>0</v>
      </c>
      <c r="L355" s="483" t="s">
        <v>1053</v>
      </c>
      <c r="M355" s="483" t="s">
        <v>1053</v>
      </c>
      <c r="N355" s="482">
        <v>115</v>
      </c>
      <c r="O355" s="483" t="s">
        <v>1055</v>
      </c>
      <c r="P355" s="483" t="s">
        <v>1073</v>
      </c>
      <c r="Q355" s="482">
        <v>2023</v>
      </c>
      <c r="R355" s="484">
        <v>0</v>
      </c>
      <c r="S355" s="430">
        <f t="shared" si="5"/>
        <v>0</v>
      </c>
    </row>
    <row r="356" spans="1:19" x14ac:dyDescent="0.3">
      <c r="A356" s="482">
        <v>89</v>
      </c>
      <c r="B356" s="483" t="s">
        <v>1148</v>
      </c>
      <c r="C356" s="482">
        <v>18</v>
      </c>
      <c r="D356" s="483" t="s">
        <v>867</v>
      </c>
      <c r="E356" s="483" t="s">
        <v>797</v>
      </c>
      <c r="F356" s="483" t="s">
        <v>796</v>
      </c>
      <c r="G356" s="483" t="s">
        <v>801</v>
      </c>
      <c r="H356" s="483" t="s">
        <v>657</v>
      </c>
      <c r="I356" s="483" t="s">
        <v>795</v>
      </c>
      <c r="J356" s="482">
        <v>2024</v>
      </c>
      <c r="K356" s="482">
        <v>0</v>
      </c>
      <c r="L356" s="483" t="s">
        <v>1053</v>
      </c>
      <c r="M356" s="483" t="s">
        <v>1053</v>
      </c>
      <c r="N356" s="482">
        <v>116</v>
      </c>
      <c r="O356" s="483" t="s">
        <v>1056</v>
      </c>
      <c r="P356" s="483" t="s">
        <v>1074</v>
      </c>
      <c r="Q356" s="482">
        <v>2023</v>
      </c>
      <c r="R356" s="484">
        <v>0</v>
      </c>
      <c r="S356" s="430">
        <f t="shared" si="5"/>
        <v>0</v>
      </c>
    </row>
    <row r="357" spans="1:19" x14ac:dyDescent="0.3">
      <c r="A357" s="482">
        <v>89</v>
      </c>
      <c r="B357" s="483" t="s">
        <v>1148</v>
      </c>
      <c r="C357" s="482">
        <v>18</v>
      </c>
      <c r="D357" s="483" t="s">
        <v>867</v>
      </c>
      <c r="E357" s="483" t="s">
        <v>797</v>
      </c>
      <c r="F357" s="483" t="s">
        <v>796</v>
      </c>
      <c r="G357" s="483" t="s">
        <v>801</v>
      </c>
      <c r="H357" s="483" t="s">
        <v>657</v>
      </c>
      <c r="I357" s="483" t="s">
        <v>795</v>
      </c>
      <c r="J357" s="482">
        <v>2024</v>
      </c>
      <c r="K357" s="482">
        <v>11140911</v>
      </c>
      <c r="L357" s="483" t="s">
        <v>1053</v>
      </c>
      <c r="M357" s="483" t="s">
        <v>1053</v>
      </c>
      <c r="N357" s="482">
        <v>117</v>
      </c>
      <c r="O357" s="483" t="s">
        <v>1075</v>
      </c>
      <c r="P357" s="483" t="s">
        <v>1076</v>
      </c>
      <c r="Q357" s="482">
        <v>2023</v>
      </c>
      <c r="R357" s="484">
        <v>9000640</v>
      </c>
      <c r="S357" s="430">
        <f t="shared" si="5"/>
        <v>2140271</v>
      </c>
    </row>
    <row r="358" spans="1:19" x14ac:dyDescent="0.3">
      <c r="A358" s="482">
        <v>90</v>
      </c>
      <c r="B358" s="483" t="s">
        <v>1149</v>
      </c>
      <c r="C358" s="482">
        <v>18</v>
      </c>
      <c r="D358" s="483" t="s">
        <v>867</v>
      </c>
      <c r="E358" s="483" t="s">
        <v>816</v>
      </c>
      <c r="F358" s="483" t="s">
        <v>815</v>
      </c>
      <c r="G358" s="483" t="s">
        <v>817</v>
      </c>
      <c r="H358" s="483" t="s">
        <v>629</v>
      </c>
      <c r="I358" s="483" t="s">
        <v>795</v>
      </c>
      <c r="J358" s="482">
        <v>2024</v>
      </c>
      <c r="K358" s="482">
        <v>138000</v>
      </c>
      <c r="L358" s="483" t="s">
        <v>1053</v>
      </c>
      <c r="M358" s="483" t="s">
        <v>1053</v>
      </c>
      <c r="N358" s="482">
        <v>114</v>
      </c>
      <c r="O358" s="483" t="s">
        <v>1054</v>
      </c>
      <c r="P358" s="483" t="s">
        <v>1072</v>
      </c>
      <c r="Q358" s="482">
        <v>2023</v>
      </c>
      <c r="R358" s="484">
        <v>109297.5</v>
      </c>
      <c r="S358" s="430">
        <f t="shared" si="5"/>
        <v>28702.5</v>
      </c>
    </row>
    <row r="359" spans="1:19" x14ac:dyDescent="0.3">
      <c r="A359" s="482">
        <v>90</v>
      </c>
      <c r="B359" s="483" t="s">
        <v>1149</v>
      </c>
      <c r="C359" s="482">
        <v>18</v>
      </c>
      <c r="D359" s="483" t="s">
        <v>867</v>
      </c>
      <c r="E359" s="483" t="s">
        <v>816</v>
      </c>
      <c r="F359" s="483" t="s">
        <v>815</v>
      </c>
      <c r="G359" s="483" t="s">
        <v>817</v>
      </c>
      <c r="H359" s="483" t="s">
        <v>629</v>
      </c>
      <c r="I359" s="483" t="s">
        <v>795</v>
      </c>
      <c r="J359" s="482">
        <v>2024</v>
      </c>
      <c r="K359" s="482">
        <v>0</v>
      </c>
      <c r="L359" s="483" t="s">
        <v>1053</v>
      </c>
      <c r="M359" s="483" t="s">
        <v>1053</v>
      </c>
      <c r="N359" s="482">
        <v>115</v>
      </c>
      <c r="O359" s="483" t="s">
        <v>1055</v>
      </c>
      <c r="P359" s="483" t="s">
        <v>1073</v>
      </c>
      <c r="Q359" s="482">
        <v>2023</v>
      </c>
      <c r="R359" s="484">
        <v>0</v>
      </c>
      <c r="S359" s="430">
        <f t="shared" si="5"/>
        <v>0</v>
      </c>
    </row>
    <row r="360" spans="1:19" x14ac:dyDescent="0.3">
      <c r="A360" s="482">
        <v>90</v>
      </c>
      <c r="B360" s="483" t="s">
        <v>1149</v>
      </c>
      <c r="C360" s="482">
        <v>18</v>
      </c>
      <c r="D360" s="483" t="s">
        <v>867</v>
      </c>
      <c r="E360" s="483" t="s">
        <v>816</v>
      </c>
      <c r="F360" s="483" t="s">
        <v>815</v>
      </c>
      <c r="G360" s="483" t="s">
        <v>817</v>
      </c>
      <c r="H360" s="483" t="s">
        <v>629</v>
      </c>
      <c r="I360" s="483" t="s">
        <v>795</v>
      </c>
      <c r="J360" s="482">
        <v>2024</v>
      </c>
      <c r="K360" s="482">
        <v>0</v>
      </c>
      <c r="L360" s="483" t="s">
        <v>1053</v>
      </c>
      <c r="M360" s="483" t="s">
        <v>1053</v>
      </c>
      <c r="N360" s="482">
        <v>116</v>
      </c>
      <c r="O360" s="483" t="s">
        <v>1056</v>
      </c>
      <c r="P360" s="483" t="s">
        <v>1074</v>
      </c>
      <c r="Q360" s="482">
        <v>2023</v>
      </c>
      <c r="R360" s="484">
        <v>0</v>
      </c>
      <c r="S360" s="430">
        <f t="shared" si="5"/>
        <v>0</v>
      </c>
    </row>
    <row r="361" spans="1:19" x14ac:dyDescent="0.3">
      <c r="A361" s="482">
        <v>90</v>
      </c>
      <c r="B361" s="483" t="s">
        <v>1149</v>
      </c>
      <c r="C361" s="482">
        <v>18</v>
      </c>
      <c r="D361" s="483" t="s">
        <v>867</v>
      </c>
      <c r="E361" s="483" t="s">
        <v>816</v>
      </c>
      <c r="F361" s="483" t="s">
        <v>815</v>
      </c>
      <c r="G361" s="483" t="s">
        <v>817</v>
      </c>
      <c r="H361" s="483" t="s">
        <v>629</v>
      </c>
      <c r="I361" s="483" t="s">
        <v>795</v>
      </c>
      <c r="J361" s="482">
        <v>2024</v>
      </c>
      <c r="K361" s="482">
        <v>138000</v>
      </c>
      <c r="L361" s="483" t="s">
        <v>1053</v>
      </c>
      <c r="M361" s="483" t="s">
        <v>1053</v>
      </c>
      <c r="N361" s="482">
        <v>117</v>
      </c>
      <c r="O361" s="483" t="s">
        <v>1075</v>
      </c>
      <c r="P361" s="483" t="s">
        <v>1076</v>
      </c>
      <c r="Q361" s="482">
        <v>2023</v>
      </c>
      <c r="R361" s="484">
        <v>109297.5</v>
      </c>
      <c r="S361" s="430">
        <f t="shared" si="5"/>
        <v>28702.5</v>
      </c>
    </row>
    <row r="362" spans="1:19" x14ac:dyDescent="0.3">
      <c r="A362" s="482">
        <v>91</v>
      </c>
      <c r="B362" s="483" t="s">
        <v>1150</v>
      </c>
      <c r="C362" s="482">
        <v>18</v>
      </c>
      <c r="D362" s="483" t="s">
        <v>867</v>
      </c>
      <c r="E362" s="483" t="s">
        <v>849</v>
      </c>
      <c r="F362" s="483" t="s">
        <v>848</v>
      </c>
      <c r="G362" s="483" t="s">
        <v>853</v>
      </c>
      <c r="H362" s="483" t="s">
        <v>854</v>
      </c>
      <c r="I362" s="483" t="s">
        <v>795</v>
      </c>
      <c r="J362" s="482">
        <v>2024</v>
      </c>
      <c r="K362" s="482">
        <v>14429528.52</v>
      </c>
      <c r="L362" s="483" t="s">
        <v>1053</v>
      </c>
      <c r="M362" s="483" t="s">
        <v>1053</v>
      </c>
      <c r="N362" s="482">
        <v>114</v>
      </c>
      <c r="O362" s="483" t="s">
        <v>1054</v>
      </c>
      <c r="P362" s="483" t="s">
        <v>1072</v>
      </c>
      <c r="Q362" s="482">
        <v>2023</v>
      </c>
      <c r="R362" s="484">
        <v>14445900</v>
      </c>
      <c r="S362" s="430">
        <f t="shared" si="5"/>
        <v>-16371.480000000447</v>
      </c>
    </row>
    <row r="363" spans="1:19" x14ac:dyDescent="0.3">
      <c r="A363" s="482">
        <v>91</v>
      </c>
      <c r="B363" s="483" t="s">
        <v>1150</v>
      </c>
      <c r="C363" s="482">
        <v>18</v>
      </c>
      <c r="D363" s="483" t="s">
        <v>867</v>
      </c>
      <c r="E363" s="483" t="s">
        <v>849</v>
      </c>
      <c r="F363" s="483" t="s">
        <v>848</v>
      </c>
      <c r="G363" s="483" t="s">
        <v>853</v>
      </c>
      <c r="H363" s="483" t="s">
        <v>854</v>
      </c>
      <c r="I363" s="483" t="s">
        <v>795</v>
      </c>
      <c r="J363" s="482">
        <v>2024</v>
      </c>
      <c r="K363" s="482">
        <v>0</v>
      </c>
      <c r="L363" s="483" t="s">
        <v>1053</v>
      </c>
      <c r="M363" s="483" t="s">
        <v>1053</v>
      </c>
      <c r="N363" s="482">
        <v>115</v>
      </c>
      <c r="O363" s="483" t="s">
        <v>1055</v>
      </c>
      <c r="P363" s="483" t="s">
        <v>1073</v>
      </c>
      <c r="Q363" s="482">
        <v>2023</v>
      </c>
      <c r="R363" s="484">
        <v>0</v>
      </c>
      <c r="S363" s="430">
        <f t="shared" si="5"/>
        <v>0</v>
      </c>
    </row>
    <row r="364" spans="1:19" x14ac:dyDescent="0.3">
      <c r="A364" s="482">
        <v>91</v>
      </c>
      <c r="B364" s="483" t="s">
        <v>1150</v>
      </c>
      <c r="C364" s="482">
        <v>18</v>
      </c>
      <c r="D364" s="483" t="s">
        <v>867</v>
      </c>
      <c r="E364" s="483" t="s">
        <v>849</v>
      </c>
      <c r="F364" s="483" t="s">
        <v>848</v>
      </c>
      <c r="G364" s="483" t="s">
        <v>853</v>
      </c>
      <c r="H364" s="483" t="s">
        <v>854</v>
      </c>
      <c r="I364" s="483" t="s">
        <v>795</v>
      </c>
      <c r="J364" s="482">
        <v>2024</v>
      </c>
      <c r="K364" s="482">
        <v>0</v>
      </c>
      <c r="L364" s="483" t="s">
        <v>1053</v>
      </c>
      <c r="M364" s="483" t="s">
        <v>1053</v>
      </c>
      <c r="N364" s="482">
        <v>116</v>
      </c>
      <c r="O364" s="483" t="s">
        <v>1056</v>
      </c>
      <c r="P364" s="483" t="s">
        <v>1074</v>
      </c>
      <c r="Q364" s="482">
        <v>2023</v>
      </c>
      <c r="R364" s="484">
        <v>0</v>
      </c>
      <c r="S364" s="430">
        <f t="shared" si="5"/>
        <v>0</v>
      </c>
    </row>
    <row r="365" spans="1:19" x14ac:dyDescent="0.3">
      <c r="A365" s="482">
        <v>91</v>
      </c>
      <c r="B365" s="483" t="s">
        <v>1150</v>
      </c>
      <c r="C365" s="482">
        <v>18</v>
      </c>
      <c r="D365" s="483" t="s">
        <v>867</v>
      </c>
      <c r="E365" s="483" t="s">
        <v>849</v>
      </c>
      <c r="F365" s="483" t="s">
        <v>848</v>
      </c>
      <c r="G365" s="483" t="s">
        <v>853</v>
      </c>
      <c r="H365" s="483" t="s">
        <v>854</v>
      </c>
      <c r="I365" s="483" t="s">
        <v>795</v>
      </c>
      <c r="J365" s="482">
        <v>2024</v>
      </c>
      <c r="K365" s="482">
        <v>14429528.52</v>
      </c>
      <c r="L365" s="483" t="s">
        <v>1053</v>
      </c>
      <c r="M365" s="483" t="s">
        <v>1053</v>
      </c>
      <c r="N365" s="482">
        <v>117</v>
      </c>
      <c r="O365" s="483" t="s">
        <v>1075</v>
      </c>
      <c r="P365" s="483" t="s">
        <v>1076</v>
      </c>
      <c r="Q365" s="482">
        <v>2023</v>
      </c>
      <c r="R365" s="484">
        <v>14445900</v>
      </c>
      <c r="S365" s="430">
        <f t="shared" si="5"/>
        <v>-16371.480000000447</v>
      </c>
    </row>
    <row r="366" spans="1:19" x14ac:dyDescent="0.3">
      <c r="A366" s="482">
        <v>92</v>
      </c>
      <c r="B366" s="483" t="s">
        <v>1151</v>
      </c>
      <c r="C366" s="482">
        <v>18</v>
      </c>
      <c r="D366" s="483" t="s">
        <v>867</v>
      </c>
      <c r="E366" s="483" t="s">
        <v>628</v>
      </c>
      <c r="F366" s="483" t="s">
        <v>813</v>
      </c>
      <c r="G366" s="483" t="s">
        <v>814</v>
      </c>
      <c r="H366" s="483" t="s">
        <v>628</v>
      </c>
      <c r="I366" s="483" t="s">
        <v>795</v>
      </c>
      <c r="J366" s="482">
        <v>2024</v>
      </c>
      <c r="K366" s="482">
        <v>530486</v>
      </c>
      <c r="L366" s="483" t="s">
        <v>1053</v>
      </c>
      <c r="M366" s="483" t="s">
        <v>1053</v>
      </c>
      <c r="N366" s="482">
        <v>114</v>
      </c>
      <c r="O366" s="483" t="s">
        <v>1054</v>
      </c>
      <c r="P366" s="483" t="s">
        <v>1072</v>
      </c>
      <c r="Q366" s="482">
        <v>2023</v>
      </c>
      <c r="R366" s="484">
        <v>460211.7</v>
      </c>
      <c r="S366" s="430">
        <f t="shared" si="5"/>
        <v>70274.299999999988</v>
      </c>
    </row>
    <row r="367" spans="1:19" x14ac:dyDescent="0.3">
      <c r="A367" s="482">
        <v>92</v>
      </c>
      <c r="B367" s="483" t="s">
        <v>1151</v>
      </c>
      <c r="C367" s="482">
        <v>18</v>
      </c>
      <c r="D367" s="483" t="s">
        <v>867</v>
      </c>
      <c r="E367" s="483" t="s">
        <v>628</v>
      </c>
      <c r="F367" s="483" t="s">
        <v>813</v>
      </c>
      <c r="G367" s="483" t="s">
        <v>814</v>
      </c>
      <c r="H367" s="483" t="s">
        <v>628</v>
      </c>
      <c r="I367" s="483" t="s">
        <v>795</v>
      </c>
      <c r="J367" s="482">
        <v>2024</v>
      </c>
      <c r="K367" s="482">
        <v>0</v>
      </c>
      <c r="L367" s="483" t="s">
        <v>1053</v>
      </c>
      <c r="M367" s="483" t="s">
        <v>1053</v>
      </c>
      <c r="N367" s="482">
        <v>115</v>
      </c>
      <c r="O367" s="483" t="s">
        <v>1055</v>
      </c>
      <c r="P367" s="483" t="s">
        <v>1073</v>
      </c>
      <c r="Q367" s="482">
        <v>2023</v>
      </c>
      <c r="R367" s="484">
        <v>0</v>
      </c>
      <c r="S367" s="430">
        <f t="shared" si="5"/>
        <v>0</v>
      </c>
    </row>
    <row r="368" spans="1:19" x14ac:dyDescent="0.3">
      <c r="A368" s="482">
        <v>92</v>
      </c>
      <c r="B368" s="483" t="s">
        <v>1151</v>
      </c>
      <c r="C368" s="482">
        <v>18</v>
      </c>
      <c r="D368" s="483" t="s">
        <v>867</v>
      </c>
      <c r="E368" s="483" t="s">
        <v>628</v>
      </c>
      <c r="F368" s="483" t="s">
        <v>813</v>
      </c>
      <c r="G368" s="483" t="s">
        <v>814</v>
      </c>
      <c r="H368" s="483" t="s">
        <v>628</v>
      </c>
      <c r="I368" s="483" t="s">
        <v>795</v>
      </c>
      <c r="J368" s="482">
        <v>2024</v>
      </c>
      <c r="K368" s="482">
        <v>0</v>
      </c>
      <c r="L368" s="483" t="s">
        <v>1053</v>
      </c>
      <c r="M368" s="483" t="s">
        <v>1053</v>
      </c>
      <c r="N368" s="482">
        <v>116</v>
      </c>
      <c r="O368" s="483" t="s">
        <v>1056</v>
      </c>
      <c r="P368" s="483" t="s">
        <v>1074</v>
      </c>
      <c r="Q368" s="482">
        <v>2023</v>
      </c>
      <c r="R368" s="484">
        <v>0</v>
      </c>
      <c r="S368" s="430">
        <f t="shared" si="5"/>
        <v>0</v>
      </c>
    </row>
    <row r="369" spans="1:19" x14ac:dyDescent="0.3">
      <c r="A369" s="482">
        <v>92</v>
      </c>
      <c r="B369" s="483" t="s">
        <v>1151</v>
      </c>
      <c r="C369" s="482">
        <v>18</v>
      </c>
      <c r="D369" s="483" t="s">
        <v>867</v>
      </c>
      <c r="E369" s="483" t="s">
        <v>628</v>
      </c>
      <c r="F369" s="483" t="s">
        <v>813</v>
      </c>
      <c r="G369" s="483" t="s">
        <v>814</v>
      </c>
      <c r="H369" s="483" t="s">
        <v>628</v>
      </c>
      <c r="I369" s="483" t="s">
        <v>795</v>
      </c>
      <c r="J369" s="482">
        <v>2024</v>
      </c>
      <c r="K369" s="482">
        <v>530486</v>
      </c>
      <c r="L369" s="483" t="s">
        <v>1053</v>
      </c>
      <c r="M369" s="483" t="s">
        <v>1053</v>
      </c>
      <c r="N369" s="482">
        <v>117</v>
      </c>
      <c r="O369" s="483" t="s">
        <v>1075</v>
      </c>
      <c r="P369" s="483" t="s">
        <v>1076</v>
      </c>
      <c r="Q369" s="482">
        <v>2023</v>
      </c>
      <c r="R369" s="484">
        <v>460211.7</v>
      </c>
      <c r="S369" s="430">
        <f t="shared" si="5"/>
        <v>70274.299999999988</v>
      </c>
    </row>
    <row r="370" spans="1:19" x14ac:dyDescent="0.3">
      <c r="A370" s="482">
        <v>93</v>
      </c>
      <c r="B370" s="483" t="s">
        <v>1152</v>
      </c>
      <c r="C370" s="482">
        <v>18</v>
      </c>
      <c r="D370" s="483" t="s">
        <v>867</v>
      </c>
      <c r="E370" s="483" t="s">
        <v>628</v>
      </c>
      <c r="F370" s="483" t="s">
        <v>813</v>
      </c>
      <c r="G370" s="483" t="s">
        <v>814</v>
      </c>
      <c r="H370" s="483" t="s">
        <v>628</v>
      </c>
      <c r="I370" s="483" t="s">
        <v>795</v>
      </c>
      <c r="J370" s="482">
        <v>2024</v>
      </c>
      <c r="K370" s="482">
        <v>591870.6</v>
      </c>
      <c r="L370" s="483" t="s">
        <v>1053</v>
      </c>
      <c r="M370" s="483" t="s">
        <v>1053</v>
      </c>
      <c r="N370" s="482">
        <v>114</v>
      </c>
      <c r="O370" s="483" t="s">
        <v>1054</v>
      </c>
      <c r="P370" s="483" t="s">
        <v>1072</v>
      </c>
      <c r="Q370" s="482">
        <v>2023</v>
      </c>
      <c r="R370" s="484">
        <v>488594.592</v>
      </c>
      <c r="S370" s="430">
        <f t="shared" si="5"/>
        <v>103276.00799999997</v>
      </c>
    </row>
    <row r="371" spans="1:19" x14ac:dyDescent="0.3">
      <c r="A371" s="482">
        <v>93</v>
      </c>
      <c r="B371" s="483" t="s">
        <v>1152</v>
      </c>
      <c r="C371" s="482">
        <v>18</v>
      </c>
      <c r="D371" s="483" t="s">
        <v>867</v>
      </c>
      <c r="E371" s="483" t="s">
        <v>628</v>
      </c>
      <c r="F371" s="483" t="s">
        <v>813</v>
      </c>
      <c r="G371" s="483" t="s">
        <v>814</v>
      </c>
      <c r="H371" s="483" t="s">
        <v>628</v>
      </c>
      <c r="I371" s="483" t="s">
        <v>795</v>
      </c>
      <c r="J371" s="482">
        <v>2024</v>
      </c>
      <c r="K371" s="482">
        <v>0</v>
      </c>
      <c r="L371" s="483" t="s">
        <v>1053</v>
      </c>
      <c r="M371" s="483" t="s">
        <v>1053</v>
      </c>
      <c r="N371" s="482">
        <v>115</v>
      </c>
      <c r="O371" s="483" t="s">
        <v>1055</v>
      </c>
      <c r="P371" s="483" t="s">
        <v>1073</v>
      </c>
      <c r="Q371" s="482">
        <v>2023</v>
      </c>
      <c r="R371" s="484">
        <v>0</v>
      </c>
      <c r="S371" s="430">
        <f t="shared" si="5"/>
        <v>0</v>
      </c>
    </row>
    <row r="372" spans="1:19" x14ac:dyDescent="0.3">
      <c r="A372" s="482">
        <v>93</v>
      </c>
      <c r="B372" s="483" t="s">
        <v>1152</v>
      </c>
      <c r="C372" s="482">
        <v>18</v>
      </c>
      <c r="D372" s="483" t="s">
        <v>867</v>
      </c>
      <c r="E372" s="483" t="s">
        <v>628</v>
      </c>
      <c r="F372" s="483" t="s">
        <v>813</v>
      </c>
      <c r="G372" s="483" t="s">
        <v>814</v>
      </c>
      <c r="H372" s="483" t="s">
        <v>628</v>
      </c>
      <c r="I372" s="483" t="s">
        <v>795</v>
      </c>
      <c r="J372" s="482">
        <v>2024</v>
      </c>
      <c r="K372" s="482">
        <v>0</v>
      </c>
      <c r="L372" s="483" t="s">
        <v>1053</v>
      </c>
      <c r="M372" s="483" t="s">
        <v>1053</v>
      </c>
      <c r="N372" s="482">
        <v>116</v>
      </c>
      <c r="O372" s="483" t="s">
        <v>1056</v>
      </c>
      <c r="P372" s="483" t="s">
        <v>1074</v>
      </c>
      <c r="Q372" s="482">
        <v>2023</v>
      </c>
      <c r="R372" s="484">
        <v>0</v>
      </c>
      <c r="S372" s="430">
        <f t="shared" si="5"/>
        <v>0</v>
      </c>
    </row>
    <row r="373" spans="1:19" x14ac:dyDescent="0.3">
      <c r="A373" s="482">
        <v>93</v>
      </c>
      <c r="B373" s="483" t="s">
        <v>1152</v>
      </c>
      <c r="C373" s="482">
        <v>18</v>
      </c>
      <c r="D373" s="483" t="s">
        <v>867</v>
      </c>
      <c r="E373" s="483" t="s">
        <v>628</v>
      </c>
      <c r="F373" s="483" t="s">
        <v>813</v>
      </c>
      <c r="G373" s="483" t="s">
        <v>814</v>
      </c>
      <c r="H373" s="483" t="s">
        <v>628</v>
      </c>
      <c r="I373" s="483" t="s">
        <v>795</v>
      </c>
      <c r="J373" s="482">
        <v>2024</v>
      </c>
      <c r="K373" s="482">
        <v>591870.6</v>
      </c>
      <c r="L373" s="483" t="s">
        <v>1053</v>
      </c>
      <c r="M373" s="483" t="s">
        <v>1053</v>
      </c>
      <c r="N373" s="482">
        <v>117</v>
      </c>
      <c r="O373" s="483" t="s">
        <v>1075</v>
      </c>
      <c r="P373" s="483" t="s">
        <v>1076</v>
      </c>
      <c r="Q373" s="482">
        <v>2023</v>
      </c>
      <c r="R373" s="484">
        <v>488594.592</v>
      </c>
      <c r="S373" s="430">
        <f t="shared" si="5"/>
        <v>103276.00799999997</v>
      </c>
    </row>
    <row r="374" spans="1:19" x14ac:dyDescent="0.3">
      <c r="A374" s="482">
        <v>94</v>
      </c>
      <c r="B374" s="483" t="s">
        <v>1153</v>
      </c>
      <c r="C374" s="482">
        <v>18</v>
      </c>
      <c r="D374" s="483" t="s">
        <v>867</v>
      </c>
      <c r="E374" s="483" t="s">
        <v>628</v>
      </c>
      <c r="F374" s="483" t="s">
        <v>813</v>
      </c>
      <c r="G374" s="483" t="s">
        <v>814</v>
      </c>
      <c r="H374" s="483" t="s">
        <v>628</v>
      </c>
      <c r="I374" s="483" t="s">
        <v>795</v>
      </c>
      <c r="J374" s="482">
        <v>2024</v>
      </c>
      <c r="K374" s="482">
        <v>37215</v>
      </c>
      <c r="L374" s="483" t="s">
        <v>1053</v>
      </c>
      <c r="M374" s="483" t="s">
        <v>1053</v>
      </c>
      <c r="N374" s="482">
        <v>114</v>
      </c>
      <c r="O374" s="483" t="s">
        <v>1054</v>
      </c>
      <c r="P374" s="483" t="s">
        <v>1072</v>
      </c>
      <c r="Q374" s="482">
        <v>2023</v>
      </c>
      <c r="R374" s="484">
        <v>45203</v>
      </c>
      <c r="S374" s="430">
        <f t="shared" si="5"/>
        <v>-7988</v>
      </c>
    </row>
    <row r="375" spans="1:19" x14ac:dyDescent="0.3">
      <c r="A375" s="482">
        <v>94</v>
      </c>
      <c r="B375" s="483" t="s">
        <v>1153</v>
      </c>
      <c r="C375" s="482">
        <v>18</v>
      </c>
      <c r="D375" s="483" t="s">
        <v>867</v>
      </c>
      <c r="E375" s="483" t="s">
        <v>628</v>
      </c>
      <c r="F375" s="483" t="s">
        <v>813</v>
      </c>
      <c r="G375" s="483" t="s">
        <v>814</v>
      </c>
      <c r="H375" s="483" t="s">
        <v>628</v>
      </c>
      <c r="I375" s="483" t="s">
        <v>795</v>
      </c>
      <c r="J375" s="482">
        <v>2024</v>
      </c>
      <c r="K375" s="482">
        <v>0</v>
      </c>
      <c r="L375" s="483" t="s">
        <v>1053</v>
      </c>
      <c r="M375" s="483" t="s">
        <v>1053</v>
      </c>
      <c r="N375" s="482">
        <v>115</v>
      </c>
      <c r="O375" s="483" t="s">
        <v>1055</v>
      </c>
      <c r="P375" s="483" t="s">
        <v>1073</v>
      </c>
      <c r="Q375" s="482">
        <v>2023</v>
      </c>
      <c r="R375" s="484">
        <v>0</v>
      </c>
      <c r="S375" s="430">
        <f t="shared" si="5"/>
        <v>0</v>
      </c>
    </row>
    <row r="376" spans="1:19" x14ac:dyDescent="0.3">
      <c r="A376" s="482">
        <v>94</v>
      </c>
      <c r="B376" s="483" t="s">
        <v>1153</v>
      </c>
      <c r="C376" s="482">
        <v>18</v>
      </c>
      <c r="D376" s="483" t="s">
        <v>867</v>
      </c>
      <c r="E376" s="483" t="s">
        <v>628</v>
      </c>
      <c r="F376" s="483" t="s">
        <v>813</v>
      </c>
      <c r="G376" s="483" t="s">
        <v>814</v>
      </c>
      <c r="H376" s="483" t="s">
        <v>628</v>
      </c>
      <c r="I376" s="483" t="s">
        <v>795</v>
      </c>
      <c r="J376" s="482">
        <v>2024</v>
      </c>
      <c r="K376" s="482">
        <v>0</v>
      </c>
      <c r="L376" s="483" t="s">
        <v>1053</v>
      </c>
      <c r="M376" s="483" t="s">
        <v>1053</v>
      </c>
      <c r="N376" s="482">
        <v>116</v>
      </c>
      <c r="O376" s="483" t="s">
        <v>1056</v>
      </c>
      <c r="P376" s="483" t="s">
        <v>1074</v>
      </c>
      <c r="Q376" s="482">
        <v>2023</v>
      </c>
      <c r="R376" s="484">
        <v>0</v>
      </c>
      <c r="S376" s="430">
        <f t="shared" si="5"/>
        <v>0</v>
      </c>
    </row>
    <row r="377" spans="1:19" x14ac:dyDescent="0.3">
      <c r="A377" s="482">
        <v>94</v>
      </c>
      <c r="B377" s="483" t="s">
        <v>1153</v>
      </c>
      <c r="C377" s="482">
        <v>18</v>
      </c>
      <c r="D377" s="483" t="s">
        <v>867</v>
      </c>
      <c r="E377" s="483" t="s">
        <v>628</v>
      </c>
      <c r="F377" s="483" t="s">
        <v>813</v>
      </c>
      <c r="G377" s="483" t="s">
        <v>814</v>
      </c>
      <c r="H377" s="483" t="s">
        <v>628</v>
      </c>
      <c r="I377" s="483" t="s">
        <v>795</v>
      </c>
      <c r="J377" s="482">
        <v>2024</v>
      </c>
      <c r="K377" s="482">
        <v>37215</v>
      </c>
      <c r="L377" s="483" t="s">
        <v>1053</v>
      </c>
      <c r="M377" s="483" t="s">
        <v>1053</v>
      </c>
      <c r="N377" s="482">
        <v>117</v>
      </c>
      <c r="O377" s="483" t="s">
        <v>1075</v>
      </c>
      <c r="P377" s="483" t="s">
        <v>1076</v>
      </c>
      <c r="Q377" s="482">
        <v>2023</v>
      </c>
      <c r="R377" s="484">
        <v>45203</v>
      </c>
      <c r="S377" s="430">
        <f t="shared" si="5"/>
        <v>-7988</v>
      </c>
    </row>
    <row r="378" spans="1:19" x14ac:dyDescent="0.3">
      <c r="A378" s="482">
        <v>95</v>
      </c>
      <c r="B378" s="483" t="s">
        <v>1154</v>
      </c>
      <c r="C378" s="482">
        <v>8</v>
      </c>
      <c r="D378" s="483" t="s">
        <v>860</v>
      </c>
      <c r="E378" s="483" t="s">
        <v>819</v>
      </c>
      <c r="F378" s="483" t="s">
        <v>818</v>
      </c>
      <c r="G378" s="483" t="s">
        <v>820</v>
      </c>
      <c r="H378" s="483" t="s">
        <v>821</v>
      </c>
      <c r="I378" s="483" t="s">
        <v>795</v>
      </c>
      <c r="J378" s="482">
        <v>2024</v>
      </c>
      <c r="K378" s="482">
        <v>1950000</v>
      </c>
      <c r="L378" s="483" t="s">
        <v>1053</v>
      </c>
      <c r="M378" s="483" t="s">
        <v>1053</v>
      </c>
      <c r="N378" s="482">
        <v>114</v>
      </c>
      <c r="O378" s="483" t="s">
        <v>1054</v>
      </c>
      <c r="P378" s="483" t="s">
        <v>1072</v>
      </c>
      <c r="Q378" s="482">
        <v>2023</v>
      </c>
      <c r="R378" s="484">
        <v>1416000</v>
      </c>
      <c r="S378" s="430">
        <f t="shared" si="5"/>
        <v>534000</v>
      </c>
    </row>
    <row r="379" spans="1:19" x14ac:dyDescent="0.3">
      <c r="A379" s="482">
        <v>95</v>
      </c>
      <c r="B379" s="483" t="s">
        <v>1154</v>
      </c>
      <c r="C379" s="482">
        <v>8</v>
      </c>
      <c r="D379" s="483" t="s">
        <v>860</v>
      </c>
      <c r="E379" s="483" t="s">
        <v>819</v>
      </c>
      <c r="F379" s="483" t="s">
        <v>818</v>
      </c>
      <c r="G379" s="483" t="s">
        <v>820</v>
      </c>
      <c r="H379" s="483" t="s">
        <v>821</v>
      </c>
      <c r="I379" s="483" t="s">
        <v>795</v>
      </c>
      <c r="J379" s="482">
        <v>2024</v>
      </c>
      <c r="K379" s="482">
        <v>80000</v>
      </c>
      <c r="L379" s="483" t="s">
        <v>1053</v>
      </c>
      <c r="M379" s="483" t="s">
        <v>1053</v>
      </c>
      <c r="N379" s="482">
        <v>115</v>
      </c>
      <c r="O379" s="483" t="s">
        <v>1055</v>
      </c>
      <c r="P379" s="483" t="s">
        <v>1073</v>
      </c>
      <c r="Q379" s="482">
        <v>2023</v>
      </c>
      <c r="R379" s="484">
        <v>64000</v>
      </c>
      <c r="S379" s="430">
        <f t="shared" si="5"/>
        <v>16000</v>
      </c>
    </row>
    <row r="380" spans="1:19" x14ac:dyDescent="0.3">
      <c r="A380" s="482">
        <v>95</v>
      </c>
      <c r="B380" s="483" t="s">
        <v>1154</v>
      </c>
      <c r="C380" s="482">
        <v>8</v>
      </c>
      <c r="D380" s="483" t="s">
        <v>860</v>
      </c>
      <c r="E380" s="483" t="s">
        <v>819</v>
      </c>
      <c r="F380" s="483" t="s">
        <v>818</v>
      </c>
      <c r="G380" s="483" t="s">
        <v>820</v>
      </c>
      <c r="H380" s="483" t="s">
        <v>821</v>
      </c>
      <c r="I380" s="483" t="s">
        <v>795</v>
      </c>
      <c r="J380" s="482">
        <v>2024</v>
      </c>
      <c r="K380" s="482">
        <v>0</v>
      </c>
      <c r="L380" s="483" t="s">
        <v>1053</v>
      </c>
      <c r="M380" s="483" t="s">
        <v>1053</v>
      </c>
      <c r="N380" s="482">
        <v>116</v>
      </c>
      <c r="O380" s="483" t="s">
        <v>1056</v>
      </c>
      <c r="P380" s="483" t="s">
        <v>1074</v>
      </c>
      <c r="Q380" s="482">
        <v>2023</v>
      </c>
      <c r="R380" s="484">
        <v>0</v>
      </c>
      <c r="S380" s="430">
        <f t="shared" si="5"/>
        <v>0</v>
      </c>
    </row>
    <row r="381" spans="1:19" x14ac:dyDescent="0.3">
      <c r="A381" s="482">
        <v>95</v>
      </c>
      <c r="B381" s="483" t="s">
        <v>1154</v>
      </c>
      <c r="C381" s="482">
        <v>8</v>
      </c>
      <c r="D381" s="483" t="s">
        <v>860</v>
      </c>
      <c r="E381" s="483" t="s">
        <v>819</v>
      </c>
      <c r="F381" s="483" t="s">
        <v>818</v>
      </c>
      <c r="G381" s="483" t="s">
        <v>820</v>
      </c>
      <c r="H381" s="483" t="s">
        <v>821</v>
      </c>
      <c r="I381" s="483" t="s">
        <v>795</v>
      </c>
      <c r="J381" s="482">
        <v>2024</v>
      </c>
      <c r="K381" s="482">
        <v>2030000</v>
      </c>
      <c r="L381" s="483" t="s">
        <v>1053</v>
      </c>
      <c r="M381" s="483" t="s">
        <v>1053</v>
      </c>
      <c r="N381" s="482">
        <v>117</v>
      </c>
      <c r="O381" s="483" t="s">
        <v>1075</v>
      </c>
      <c r="P381" s="483" t="s">
        <v>1076</v>
      </c>
      <c r="Q381" s="482">
        <v>2023</v>
      </c>
      <c r="R381" s="484">
        <v>1480000</v>
      </c>
      <c r="S381" s="430">
        <f t="shared" si="5"/>
        <v>550000</v>
      </c>
    </row>
    <row r="382" spans="1:19" x14ac:dyDescent="0.3">
      <c r="A382" s="482">
        <v>96</v>
      </c>
      <c r="B382" s="483" t="s">
        <v>1155</v>
      </c>
      <c r="C382" s="482">
        <v>8</v>
      </c>
      <c r="D382" s="483" t="s">
        <v>860</v>
      </c>
      <c r="E382" s="483" t="s">
        <v>819</v>
      </c>
      <c r="F382" s="483" t="s">
        <v>818</v>
      </c>
      <c r="G382" s="483" t="s">
        <v>820</v>
      </c>
      <c r="H382" s="483" t="s">
        <v>821</v>
      </c>
      <c r="I382" s="483" t="s">
        <v>795</v>
      </c>
      <c r="J382" s="482">
        <v>2024</v>
      </c>
      <c r="K382" s="482">
        <v>866781</v>
      </c>
      <c r="L382" s="483" t="s">
        <v>1053</v>
      </c>
      <c r="M382" s="483" t="s">
        <v>1053</v>
      </c>
      <c r="N382" s="482">
        <v>114</v>
      </c>
      <c r="O382" s="483" t="s">
        <v>1054</v>
      </c>
      <c r="P382" s="483" t="s">
        <v>1072</v>
      </c>
      <c r="Q382" s="482">
        <v>2023</v>
      </c>
      <c r="R382" s="484">
        <v>1803618</v>
      </c>
      <c r="S382" s="430">
        <f t="shared" si="5"/>
        <v>-936837</v>
      </c>
    </row>
    <row r="383" spans="1:19" x14ac:dyDescent="0.3">
      <c r="A383" s="482">
        <v>96</v>
      </c>
      <c r="B383" s="483" t="s">
        <v>1155</v>
      </c>
      <c r="C383" s="482">
        <v>8</v>
      </c>
      <c r="D383" s="483" t="s">
        <v>860</v>
      </c>
      <c r="E383" s="483" t="s">
        <v>819</v>
      </c>
      <c r="F383" s="483" t="s">
        <v>818</v>
      </c>
      <c r="G383" s="483" t="s">
        <v>820</v>
      </c>
      <c r="H383" s="483" t="s">
        <v>821</v>
      </c>
      <c r="I383" s="483" t="s">
        <v>795</v>
      </c>
      <c r="J383" s="482">
        <v>2024</v>
      </c>
      <c r="K383" s="482">
        <v>7306.2</v>
      </c>
      <c r="L383" s="483" t="s">
        <v>1053</v>
      </c>
      <c r="M383" s="483" t="s">
        <v>1053</v>
      </c>
      <c r="N383" s="482">
        <v>115</v>
      </c>
      <c r="O383" s="483" t="s">
        <v>1055</v>
      </c>
      <c r="P383" s="483" t="s">
        <v>1073</v>
      </c>
      <c r="Q383" s="482">
        <v>2023</v>
      </c>
      <c r="R383" s="484">
        <v>27936</v>
      </c>
      <c r="S383" s="430">
        <f t="shared" si="5"/>
        <v>-20629.8</v>
      </c>
    </row>
    <row r="384" spans="1:19" x14ac:dyDescent="0.3">
      <c r="A384" s="482">
        <v>96</v>
      </c>
      <c r="B384" s="483" t="s">
        <v>1155</v>
      </c>
      <c r="C384" s="482">
        <v>8</v>
      </c>
      <c r="D384" s="483" t="s">
        <v>860</v>
      </c>
      <c r="E384" s="483" t="s">
        <v>819</v>
      </c>
      <c r="F384" s="483" t="s">
        <v>818</v>
      </c>
      <c r="G384" s="483" t="s">
        <v>820</v>
      </c>
      <c r="H384" s="483" t="s">
        <v>821</v>
      </c>
      <c r="I384" s="483" t="s">
        <v>795</v>
      </c>
      <c r="J384" s="482">
        <v>2024</v>
      </c>
      <c r="K384" s="482">
        <v>0</v>
      </c>
      <c r="L384" s="483" t="s">
        <v>1053</v>
      </c>
      <c r="M384" s="483" t="s">
        <v>1053</v>
      </c>
      <c r="N384" s="482">
        <v>116</v>
      </c>
      <c r="O384" s="483" t="s">
        <v>1056</v>
      </c>
      <c r="P384" s="483" t="s">
        <v>1074</v>
      </c>
      <c r="Q384" s="482">
        <v>2023</v>
      </c>
      <c r="R384" s="484">
        <v>16878</v>
      </c>
      <c r="S384" s="430">
        <f t="shared" si="5"/>
        <v>-16878</v>
      </c>
    </row>
    <row r="385" spans="1:19" x14ac:dyDescent="0.3">
      <c r="A385" s="482">
        <v>96</v>
      </c>
      <c r="B385" s="483" t="s">
        <v>1155</v>
      </c>
      <c r="C385" s="482">
        <v>8</v>
      </c>
      <c r="D385" s="483" t="s">
        <v>860</v>
      </c>
      <c r="E385" s="483" t="s">
        <v>819</v>
      </c>
      <c r="F385" s="483" t="s">
        <v>818</v>
      </c>
      <c r="G385" s="483" t="s">
        <v>820</v>
      </c>
      <c r="H385" s="483" t="s">
        <v>821</v>
      </c>
      <c r="I385" s="483" t="s">
        <v>795</v>
      </c>
      <c r="J385" s="482">
        <v>2024</v>
      </c>
      <c r="K385" s="482">
        <v>874087.2</v>
      </c>
      <c r="L385" s="483" t="s">
        <v>1053</v>
      </c>
      <c r="M385" s="483" t="s">
        <v>1053</v>
      </c>
      <c r="N385" s="482">
        <v>117</v>
      </c>
      <c r="O385" s="483" t="s">
        <v>1075</v>
      </c>
      <c r="P385" s="483" t="s">
        <v>1076</v>
      </c>
      <c r="Q385" s="482">
        <v>2023</v>
      </c>
      <c r="R385" s="484">
        <v>1848432</v>
      </c>
      <c r="S385" s="430">
        <f t="shared" si="5"/>
        <v>-974344.8</v>
      </c>
    </row>
    <row r="386" spans="1:19" x14ac:dyDescent="0.3">
      <c r="A386" s="482">
        <v>97</v>
      </c>
      <c r="B386" s="483" t="s">
        <v>1156</v>
      </c>
      <c r="C386" s="482">
        <v>8</v>
      </c>
      <c r="D386" s="483" t="s">
        <v>860</v>
      </c>
      <c r="E386" s="483" t="s">
        <v>819</v>
      </c>
      <c r="F386" s="483" t="s">
        <v>818</v>
      </c>
      <c r="G386" s="483" t="s">
        <v>820</v>
      </c>
      <c r="H386" s="483" t="s">
        <v>821</v>
      </c>
      <c r="I386" s="483" t="s">
        <v>795</v>
      </c>
      <c r="J386" s="482">
        <v>2024</v>
      </c>
      <c r="K386" s="482">
        <v>830880</v>
      </c>
      <c r="L386" s="483" t="s">
        <v>1053</v>
      </c>
      <c r="M386" s="483" t="s">
        <v>1053</v>
      </c>
      <c r="N386" s="482">
        <v>114</v>
      </c>
      <c r="O386" s="483" t="s">
        <v>1054</v>
      </c>
      <c r="P386" s="483" t="s">
        <v>1072</v>
      </c>
      <c r="Q386" s="482">
        <v>2023</v>
      </c>
      <c r="R386" s="484">
        <v>577854</v>
      </c>
      <c r="S386" s="430">
        <f t="shared" si="5"/>
        <v>253026</v>
      </c>
    </row>
    <row r="387" spans="1:19" x14ac:dyDescent="0.3">
      <c r="A387" s="482">
        <v>97</v>
      </c>
      <c r="B387" s="483" t="s">
        <v>1156</v>
      </c>
      <c r="C387" s="482">
        <v>8</v>
      </c>
      <c r="D387" s="483" t="s">
        <v>860</v>
      </c>
      <c r="E387" s="483" t="s">
        <v>819</v>
      </c>
      <c r="F387" s="483" t="s">
        <v>818</v>
      </c>
      <c r="G387" s="483" t="s">
        <v>820</v>
      </c>
      <c r="H387" s="483" t="s">
        <v>821</v>
      </c>
      <c r="I387" s="483" t="s">
        <v>795</v>
      </c>
      <c r="J387" s="482">
        <v>2024</v>
      </c>
      <c r="K387" s="482">
        <v>0</v>
      </c>
      <c r="L387" s="483" t="s">
        <v>1053</v>
      </c>
      <c r="M387" s="483" t="s">
        <v>1053</v>
      </c>
      <c r="N387" s="482">
        <v>115</v>
      </c>
      <c r="O387" s="483" t="s">
        <v>1055</v>
      </c>
      <c r="P387" s="483" t="s">
        <v>1073</v>
      </c>
      <c r="Q387" s="482">
        <v>2023</v>
      </c>
      <c r="R387" s="484">
        <v>0</v>
      </c>
      <c r="S387" s="430">
        <f t="shared" ref="S387:S450" si="6">K387-R387</f>
        <v>0</v>
      </c>
    </row>
    <row r="388" spans="1:19" x14ac:dyDescent="0.3">
      <c r="A388" s="482">
        <v>97</v>
      </c>
      <c r="B388" s="483" t="s">
        <v>1156</v>
      </c>
      <c r="C388" s="482">
        <v>8</v>
      </c>
      <c r="D388" s="483" t="s">
        <v>860</v>
      </c>
      <c r="E388" s="483" t="s">
        <v>819</v>
      </c>
      <c r="F388" s="483" t="s">
        <v>818</v>
      </c>
      <c r="G388" s="483" t="s">
        <v>820</v>
      </c>
      <c r="H388" s="483" t="s">
        <v>821</v>
      </c>
      <c r="I388" s="483" t="s">
        <v>795</v>
      </c>
      <c r="J388" s="482">
        <v>2024</v>
      </c>
      <c r="K388" s="482">
        <v>0</v>
      </c>
      <c r="L388" s="483" t="s">
        <v>1053</v>
      </c>
      <c r="M388" s="483" t="s">
        <v>1053</v>
      </c>
      <c r="N388" s="482">
        <v>116</v>
      </c>
      <c r="O388" s="483" t="s">
        <v>1056</v>
      </c>
      <c r="P388" s="483" t="s">
        <v>1074</v>
      </c>
      <c r="Q388" s="482">
        <v>2023</v>
      </c>
      <c r="R388" s="484">
        <v>0</v>
      </c>
      <c r="S388" s="430">
        <f t="shared" si="6"/>
        <v>0</v>
      </c>
    </row>
    <row r="389" spans="1:19" x14ac:dyDescent="0.3">
      <c r="A389" s="482">
        <v>97</v>
      </c>
      <c r="B389" s="483" t="s">
        <v>1156</v>
      </c>
      <c r="C389" s="482">
        <v>8</v>
      </c>
      <c r="D389" s="483" t="s">
        <v>860</v>
      </c>
      <c r="E389" s="483" t="s">
        <v>819</v>
      </c>
      <c r="F389" s="483" t="s">
        <v>818</v>
      </c>
      <c r="G389" s="483" t="s">
        <v>820</v>
      </c>
      <c r="H389" s="483" t="s">
        <v>821</v>
      </c>
      <c r="I389" s="483" t="s">
        <v>795</v>
      </c>
      <c r="J389" s="482">
        <v>2024</v>
      </c>
      <c r="K389" s="482">
        <v>830880</v>
      </c>
      <c r="L389" s="483" t="s">
        <v>1053</v>
      </c>
      <c r="M389" s="483" t="s">
        <v>1053</v>
      </c>
      <c r="N389" s="482">
        <v>117</v>
      </c>
      <c r="O389" s="483" t="s">
        <v>1075</v>
      </c>
      <c r="P389" s="483" t="s">
        <v>1076</v>
      </c>
      <c r="Q389" s="482">
        <v>2023</v>
      </c>
      <c r="R389" s="484">
        <v>577854</v>
      </c>
      <c r="S389" s="430">
        <f t="shared" si="6"/>
        <v>253026</v>
      </c>
    </row>
    <row r="390" spans="1:19" x14ac:dyDescent="0.3">
      <c r="A390" s="482">
        <v>98</v>
      </c>
      <c r="B390" s="483" t="s">
        <v>1157</v>
      </c>
      <c r="C390" s="482">
        <v>8</v>
      </c>
      <c r="D390" s="483" t="s">
        <v>860</v>
      </c>
      <c r="E390" s="483" t="s">
        <v>819</v>
      </c>
      <c r="F390" s="483" t="s">
        <v>818</v>
      </c>
      <c r="G390" s="483" t="s">
        <v>820</v>
      </c>
      <c r="H390" s="483" t="s">
        <v>821</v>
      </c>
      <c r="I390" s="483" t="s">
        <v>795</v>
      </c>
      <c r="J390" s="482">
        <v>2024</v>
      </c>
      <c r="K390" s="482">
        <v>12632000</v>
      </c>
      <c r="L390" s="483" t="s">
        <v>1053</v>
      </c>
      <c r="M390" s="483" t="s">
        <v>1053</v>
      </c>
      <c r="N390" s="482">
        <v>114</v>
      </c>
      <c r="O390" s="483" t="s">
        <v>1054</v>
      </c>
      <c r="P390" s="483" t="s">
        <v>1072</v>
      </c>
      <c r="Q390" s="482">
        <v>2023</v>
      </c>
      <c r="R390" s="484">
        <v>16554000</v>
      </c>
      <c r="S390" s="430">
        <f t="shared" si="6"/>
        <v>-3922000</v>
      </c>
    </row>
    <row r="391" spans="1:19" x14ac:dyDescent="0.3">
      <c r="A391" s="482">
        <v>98</v>
      </c>
      <c r="B391" s="483" t="s">
        <v>1157</v>
      </c>
      <c r="C391" s="482">
        <v>8</v>
      </c>
      <c r="D391" s="483" t="s">
        <v>860</v>
      </c>
      <c r="E391" s="483" t="s">
        <v>819</v>
      </c>
      <c r="F391" s="483" t="s">
        <v>818</v>
      </c>
      <c r="G391" s="483" t="s">
        <v>820</v>
      </c>
      <c r="H391" s="483" t="s">
        <v>821</v>
      </c>
      <c r="I391" s="483" t="s">
        <v>795</v>
      </c>
      <c r="J391" s="482">
        <v>2024</v>
      </c>
      <c r="K391" s="482">
        <v>495200</v>
      </c>
      <c r="L391" s="483" t="s">
        <v>1053</v>
      </c>
      <c r="M391" s="483" t="s">
        <v>1053</v>
      </c>
      <c r="N391" s="482">
        <v>115</v>
      </c>
      <c r="O391" s="483" t="s">
        <v>1055</v>
      </c>
      <c r="P391" s="483" t="s">
        <v>1073</v>
      </c>
      <c r="Q391" s="482">
        <v>2023</v>
      </c>
      <c r="R391" s="484">
        <v>396160</v>
      </c>
      <c r="S391" s="430">
        <f t="shared" si="6"/>
        <v>99040</v>
      </c>
    </row>
    <row r="392" spans="1:19" x14ac:dyDescent="0.3">
      <c r="A392" s="482">
        <v>98</v>
      </c>
      <c r="B392" s="483" t="s">
        <v>1157</v>
      </c>
      <c r="C392" s="482">
        <v>8</v>
      </c>
      <c r="D392" s="483" t="s">
        <v>860</v>
      </c>
      <c r="E392" s="483" t="s">
        <v>819</v>
      </c>
      <c r="F392" s="483" t="s">
        <v>818</v>
      </c>
      <c r="G392" s="483" t="s">
        <v>820</v>
      </c>
      <c r="H392" s="483" t="s">
        <v>821</v>
      </c>
      <c r="I392" s="483" t="s">
        <v>795</v>
      </c>
      <c r="J392" s="482">
        <v>2024</v>
      </c>
      <c r="K392" s="482">
        <v>76640</v>
      </c>
      <c r="L392" s="483" t="s">
        <v>1053</v>
      </c>
      <c r="M392" s="483" t="s">
        <v>1053</v>
      </c>
      <c r="N392" s="482">
        <v>116</v>
      </c>
      <c r="O392" s="483" t="s">
        <v>1056</v>
      </c>
      <c r="P392" s="483" t="s">
        <v>1074</v>
      </c>
      <c r="Q392" s="482">
        <v>2023</v>
      </c>
      <c r="R392" s="484">
        <v>61312</v>
      </c>
      <c r="S392" s="430">
        <f t="shared" si="6"/>
        <v>15328</v>
      </c>
    </row>
    <row r="393" spans="1:19" x14ac:dyDescent="0.3">
      <c r="A393" s="482">
        <v>98</v>
      </c>
      <c r="B393" s="483" t="s">
        <v>1157</v>
      </c>
      <c r="C393" s="482">
        <v>8</v>
      </c>
      <c r="D393" s="483" t="s">
        <v>860</v>
      </c>
      <c r="E393" s="483" t="s">
        <v>819</v>
      </c>
      <c r="F393" s="483" t="s">
        <v>818</v>
      </c>
      <c r="G393" s="483" t="s">
        <v>820</v>
      </c>
      <c r="H393" s="483" t="s">
        <v>821</v>
      </c>
      <c r="I393" s="483" t="s">
        <v>795</v>
      </c>
      <c r="J393" s="482">
        <v>2024</v>
      </c>
      <c r="K393" s="482">
        <v>13203840</v>
      </c>
      <c r="L393" s="483" t="s">
        <v>1053</v>
      </c>
      <c r="M393" s="483" t="s">
        <v>1053</v>
      </c>
      <c r="N393" s="482">
        <v>117</v>
      </c>
      <c r="O393" s="483" t="s">
        <v>1075</v>
      </c>
      <c r="P393" s="483" t="s">
        <v>1076</v>
      </c>
      <c r="Q393" s="482">
        <v>2023</v>
      </c>
      <c r="R393" s="484">
        <v>17011472</v>
      </c>
      <c r="S393" s="430">
        <f t="shared" si="6"/>
        <v>-3807632</v>
      </c>
    </row>
    <row r="394" spans="1:19" x14ac:dyDescent="0.3">
      <c r="A394" s="482">
        <v>99</v>
      </c>
      <c r="B394" s="483" t="s">
        <v>1158</v>
      </c>
      <c r="C394" s="482">
        <v>8</v>
      </c>
      <c r="D394" s="483" t="s">
        <v>860</v>
      </c>
      <c r="E394" s="483" t="s">
        <v>819</v>
      </c>
      <c r="F394" s="483" t="s">
        <v>818</v>
      </c>
      <c r="G394" s="483" t="s">
        <v>820</v>
      </c>
      <c r="H394" s="483" t="s">
        <v>821</v>
      </c>
      <c r="I394" s="483" t="s">
        <v>795</v>
      </c>
      <c r="J394" s="482">
        <v>2024</v>
      </c>
      <c r="K394" s="482">
        <v>25928320</v>
      </c>
      <c r="L394" s="483" t="s">
        <v>1053</v>
      </c>
      <c r="M394" s="483" t="s">
        <v>1053</v>
      </c>
      <c r="N394" s="482">
        <v>114</v>
      </c>
      <c r="O394" s="483" t="s">
        <v>1054</v>
      </c>
      <c r="P394" s="483" t="s">
        <v>1072</v>
      </c>
      <c r="Q394" s="482">
        <v>2023</v>
      </c>
      <c r="R394" s="484">
        <v>13077845</v>
      </c>
      <c r="S394" s="430">
        <f t="shared" si="6"/>
        <v>12850475</v>
      </c>
    </row>
    <row r="395" spans="1:19" x14ac:dyDescent="0.3">
      <c r="A395" s="482">
        <v>99</v>
      </c>
      <c r="B395" s="483" t="s">
        <v>1158</v>
      </c>
      <c r="C395" s="482">
        <v>8</v>
      </c>
      <c r="D395" s="483" t="s">
        <v>860</v>
      </c>
      <c r="E395" s="483" t="s">
        <v>819</v>
      </c>
      <c r="F395" s="483" t="s">
        <v>818</v>
      </c>
      <c r="G395" s="483" t="s">
        <v>820</v>
      </c>
      <c r="H395" s="483" t="s">
        <v>821</v>
      </c>
      <c r="I395" s="483" t="s">
        <v>795</v>
      </c>
      <c r="J395" s="482">
        <v>2024</v>
      </c>
      <c r="K395" s="482">
        <v>1136960</v>
      </c>
      <c r="L395" s="483" t="s">
        <v>1053</v>
      </c>
      <c r="M395" s="483" t="s">
        <v>1053</v>
      </c>
      <c r="N395" s="482">
        <v>115</v>
      </c>
      <c r="O395" s="483" t="s">
        <v>1055</v>
      </c>
      <c r="P395" s="483" t="s">
        <v>1073</v>
      </c>
      <c r="Q395" s="482">
        <v>2023</v>
      </c>
      <c r="R395" s="484">
        <v>306295</v>
      </c>
      <c r="S395" s="430">
        <f t="shared" si="6"/>
        <v>830665</v>
      </c>
    </row>
    <row r="396" spans="1:19" x14ac:dyDescent="0.3">
      <c r="A396" s="482">
        <v>99</v>
      </c>
      <c r="B396" s="483" t="s">
        <v>1158</v>
      </c>
      <c r="C396" s="482">
        <v>8</v>
      </c>
      <c r="D396" s="483" t="s">
        <v>860</v>
      </c>
      <c r="E396" s="483" t="s">
        <v>819</v>
      </c>
      <c r="F396" s="483" t="s">
        <v>818</v>
      </c>
      <c r="G396" s="483" t="s">
        <v>820</v>
      </c>
      <c r="H396" s="483" t="s">
        <v>821</v>
      </c>
      <c r="I396" s="483" t="s">
        <v>795</v>
      </c>
      <c r="J396" s="482">
        <v>2024</v>
      </c>
      <c r="K396" s="482">
        <v>5385710</v>
      </c>
      <c r="L396" s="483" t="s">
        <v>1053</v>
      </c>
      <c r="M396" s="483" t="s">
        <v>1053</v>
      </c>
      <c r="N396" s="482">
        <v>116</v>
      </c>
      <c r="O396" s="483" t="s">
        <v>1056</v>
      </c>
      <c r="P396" s="483" t="s">
        <v>1074</v>
      </c>
      <c r="Q396" s="482">
        <v>2023</v>
      </c>
      <c r="R396" s="484">
        <v>2505360</v>
      </c>
      <c r="S396" s="430">
        <f t="shared" si="6"/>
        <v>2880350</v>
      </c>
    </row>
    <row r="397" spans="1:19" x14ac:dyDescent="0.3">
      <c r="A397" s="482">
        <v>99</v>
      </c>
      <c r="B397" s="483" t="s">
        <v>1158</v>
      </c>
      <c r="C397" s="482">
        <v>8</v>
      </c>
      <c r="D397" s="483" t="s">
        <v>860</v>
      </c>
      <c r="E397" s="483" t="s">
        <v>819</v>
      </c>
      <c r="F397" s="483" t="s">
        <v>818</v>
      </c>
      <c r="G397" s="483" t="s">
        <v>820</v>
      </c>
      <c r="H397" s="483" t="s">
        <v>821</v>
      </c>
      <c r="I397" s="483" t="s">
        <v>795</v>
      </c>
      <c r="J397" s="482">
        <v>2024</v>
      </c>
      <c r="K397" s="482">
        <v>32450990</v>
      </c>
      <c r="L397" s="483" t="s">
        <v>1053</v>
      </c>
      <c r="M397" s="483" t="s">
        <v>1053</v>
      </c>
      <c r="N397" s="482">
        <v>117</v>
      </c>
      <c r="O397" s="483" t="s">
        <v>1075</v>
      </c>
      <c r="P397" s="483" t="s">
        <v>1076</v>
      </c>
      <c r="Q397" s="482">
        <v>2023</v>
      </c>
      <c r="R397" s="484">
        <v>15889500</v>
      </c>
      <c r="S397" s="430">
        <f t="shared" si="6"/>
        <v>16561490</v>
      </c>
    </row>
    <row r="398" spans="1:19" x14ac:dyDescent="0.3">
      <c r="A398" s="482">
        <v>100</v>
      </c>
      <c r="B398" s="483" t="s">
        <v>1159</v>
      </c>
      <c r="C398" s="482">
        <v>8</v>
      </c>
      <c r="D398" s="483" t="s">
        <v>860</v>
      </c>
      <c r="E398" s="483" t="s">
        <v>825</v>
      </c>
      <c r="F398" s="483" t="s">
        <v>824</v>
      </c>
      <c r="G398" s="483" t="s">
        <v>827</v>
      </c>
      <c r="H398" s="483" t="s">
        <v>828</v>
      </c>
      <c r="I398" s="483" t="s">
        <v>795</v>
      </c>
      <c r="J398" s="482">
        <v>2024</v>
      </c>
      <c r="K398" s="482">
        <v>6980140</v>
      </c>
      <c r="L398" s="483" t="s">
        <v>1053</v>
      </c>
      <c r="M398" s="483" t="s">
        <v>1053</v>
      </c>
      <c r="N398" s="482">
        <v>114</v>
      </c>
      <c r="O398" s="483" t="s">
        <v>1054</v>
      </c>
      <c r="P398" s="483" t="s">
        <v>1072</v>
      </c>
      <c r="Q398" s="482">
        <v>2023</v>
      </c>
      <c r="R398" s="484">
        <v>3525785</v>
      </c>
      <c r="S398" s="430">
        <f t="shared" si="6"/>
        <v>3454355</v>
      </c>
    </row>
    <row r="399" spans="1:19" x14ac:dyDescent="0.3">
      <c r="A399" s="482">
        <v>100</v>
      </c>
      <c r="B399" s="483" t="s">
        <v>1159</v>
      </c>
      <c r="C399" s="482">
        <v>8</v>
      </c>
      <c r="D399" s="483" t="s">
        <v>860</v>
      </c>
      <c r="E399" s="483" t="s">
        <v>825</v>
      </c>
      <c r="F399" s="483" t="s">
        <v>824</v>
      </c>
      <c r="G399" s="483" t="s">
        <v>827</v>
      </c>
      <c r="H399" s="483" t="s">
        <v>828</v>
      </c>
      <c r="I399" s="483" t="s">
        <v>795</v>
      </c>
      <c r="J399" s="482">
        <v>2024</v>
      </c>
      <c r="K399" s="482">
        <v>94200</v>
      </c>
      <c r="L399" s="483" t="s">
        <v>1053</v>
      </c>
      <c r="M399" s="483" t="s">
        <v>1053</v>
      </c>
      <c r="N399" s="482">
        <v>115</v>
      </c>
      <c r="O399" s="483" t="s">
        <v>1055</v>
      </c>
      <c r="P399" s="483" t="s">
        <v>1073</v>
      </c>
      <c r="Q399" s="482">
        <v>2023</v>
      </c>
      <c r="R399" s="484">
        <v>22229.5</v>
      </c>
      <c r="S399" s="430">
        <f t="shared" si="6"/>
        <v>71970.5</v>
      </c>
    </row>
    <row r="400" spans="1:19" x14ac:dyDescent="0.3">
      <c r="A400" s="482">
        <v>100</v>
      </c>
      <c r="B400" s="483" t="s">
        <v>1159</v>
      </c>
      <c r="C400" s="482">
        <v>8</v>
      </c>
      <c r="D400" s="483" t="s">
        <v>860</v>
      </c>
      <c r="E400" s="483" t="s">
        <v>825</v>
      </c>
      <c r="F400" s="483" t="s">
        <v>824</v>
      </c>
      <c r="G400" s="483" t="s">
        <v>827</v>
      </c>
      <c r="H400" s="483" t="s">
        <v>828</v>
      </c>
      <c r="I400" s="483" t="s">
        <v>795</v>
      </c>
      <c r="J400" s="482">
        <v>2024</v>
      </c>
      <c r="K400" s="482">
        <v>158000</v>
      </c>
      <c r="L400" s="483" t="s">
        <v>1053</v>
      </c>
      <c r="M400" s="483" t="s">
        <v>1053</v>
      </c>
      <c r="N400" s="482">
        <v>116</v>
      </c>
      <c r="O400" s="483" t="s">
        <v>1056</v>
      </c>
      <c r="P400" s="483" t="s">
        <v>1074</v>
      </c>
      <c r="Q400" s="482">
        <v>2023</v>
      </c>
      <c r="R400" s="484">
        <v>72680</v>
      </c>
      <c r="S400" s="430">
        <f t="shared" si="6"/>
        <v>85320</v>
      </c>
    </row>
    <row r="401" spans="1:19" x14ac:dyDescent="0.3">
      <c r="A401" s="482">
        <v>100</v>
      </c>
      <c r="B401" s="483" t="s">
        <v>1159</v>
      </c>
      <c r="C401" s="482">
        <v>8</v>
      </c>
      <c r="D401" s="483" t="s">
        <v>860</v>
      </c>
      <c r="E401" s="483" t="s">
        <v>825</v>
      </c>
      <c r="F401" s="483" t="s">
        <v>824</v>
      </c>
      <c r="G401" s="483" t="s">
        <v>827</v>
      </c>
      <c r="H401" s="483" t="s">
        <v>828</v>
      </c>
      <c r="I401" s="483" t="s">
        <v>795</v>
      </c>
      <c r="J401" s="482">
        <v>2024</v>
      </c>
      <c r="K401" s="482">
        <v>7232340</v>
      </c>
      <c r="L401" s="483" t="s">
        <v>1053</v>
      </c>
      <c r="M401" s="483" t="s">
        <v>1053</v>
      </c>
      <c r="N401" s="482">
        <v>117</v>
      </c>
      <c r="O401" s="483" t="s">
        <v>1075</v>
      </c>
      <c r="P401" s="483" t="s">
        <v>1076</v>
      </c>
      <c r="Q401" s="482">
        <v>2023</v>
      </c>
      <c r="R401" s="484">
        <v>3620694.5</v>
      </c>
      <c r="S401" s="430">
        <f t="shared" si="6"/>
        <v>3611645.5</v>
      </c>
    </row>
    <row r="402" spans="1:19" x14ac:dyDescent="0.3">
      <c r="A402" s="482">
        <v>101</v>
      </c>
      <c r="B402" s="483" t="s">
        <v>1160</v>
      </c>
      <c r="C402" s="482">
        <v>8</v>
      </c>
      <c r="D402" s="483" t="s">
        <v>860</v>
      </c>
      <c r="E402" s="483" t="s">
        <v>797</v>
      </c>
      <c r="F402" s="483" t="s">
        <v>796</v>
      </c>
      <c r="G402" s="483" t="s">
        <v>798</v>
      </c>
      <c r="H402" s="483" t="s">
        <v>799</v>
      </c>
      <c r="I402" s="483" t="s">
        <v>795</v>
      </c>
      <c r="J402" s="482">
        <v>2024</v>
      </c>
      <c r="K402" s="482">
        <v>150750</v>
      </c>
      <c r="L402" s="483" t="s">
        <v>1053</v>
      </c>
      <c r="M402" s="483" t="s">
        <v>1053</v>
      </c>
      <c r="N402" s="482">
        <v>114</v>
      </c>
      <c r="O402" s="483" t="s">
        <v>1054</v>
      </c>
      <c r="P402" s="483" t="s">
        <v>1072</v>
      </c>
      <c r="Q402" s="482">
        <v>2023</v>
      </c>
      <c r="R402" s="484">
        <v>102315</v>
      </c>
      <c r="S402" s="430">
        <f t="shared" si="6"/>
        <v>48435</v>
      </c>
    </row>
    <row r="403" spans="1:19" x14ac:dyDescent="0.3">
      <c r="A403" s="482">
        <v>101</v>
      </c>
      <c r="B403" s="483" t="s">
        <v>1160</v>
      </c>
      <c r="C403" s="482">
        <v>8</v>
      </c>
      <c r="D403" s="483" t="s">
        <v>860</v>
      </c>
      <c r="E403" s="483" t="s">
        <v>797</v>
      </c>
      <c r="F403" s="483" t="s">
        <v>796</v>
      </c>
      <c r="G403" s="483" t="s">
        <v>798</v>
      </c>
      <c r="H403" s="483" t="s">
        <v>799</v>
      </c>
      <c r="I403" s="483" t="s">
        <v>795</v>
      </c>
      <c r="J403" s="482">
        <v>2024</v>
      </c>
      <c r="K403" s="482">
        <v>0</v>
      </c>
      <c r="L403" s="483" t="s">
        <v>1053</v>
      </c>
      <c r="M403" s="483" t="s">
        <v>1053</v>
      </c>
      <c r="N403" s="482">
        <v>115</v>
      </c>
      <c r="O403" s="483" t="s">
        <v>1055</v>
      </c>
      <c r="P403" s="483" t="s">
        <v>1073</v>
      </c>
      <c r="Q403" s="482">
        <v>2023</v>
      </c>
      <c r="R403" s="484">
        <v>0</v>
      </c>
      <c r="S403" s="430">
        <f t="shared" si="6"/>
        <v>0</v>
      </c>
    </row>
    <row r="404" spans="1:19" x14ac:dyDescent="0.3">
      <c r="A404" s="482">
        <v>101</v>
      </c>
      <c r="B404" s="483" t="s">
        <v>1160</v>
      </c>
      <c r="C404" s="482">
        <v>8</v>
      </c>
      <c r="D404" s="483" t="s">
        <v>860</v>
      </c>
      <c r="E404" s="483" t="s">
        <v>797</v>
      </c>
      <c r="F404" s="483" t="s">
        <v>796</v>
      </c>
      <c r="G404" s="483" t="s">
        <v>798</v>
      </c>
      <c r="H404" s="483" t="s">
        <v>799</v>
      </c>
      <c r="I404" s="483" t="s">
        <v>795</v>
      </c>
      <c r="J404" s="482">
        <v>2024</v>
      </c>
      <c r="K404" s="482">
        <v>0</v>
      </c>
      <c r="L404" s="483" t="s">
        <v>1053</v>
      </c>
      <c r="M404" s="483" t="s">
        <v>1053</v>
      </c>
      <c r="N404" s="482">
        <v>116</v>
      </c>
      <c r="O404" s="483" t="s">
        <v>1056</v>
      </c>
      <c r="P404" s="483" t="s">
        <v>1074</v>
      </c>
      <c r="Q404" s="482">
        <v>2023</v>
      </c>
      <c r="R404" s="484">
        <v>0</v>
      </c>
      <c r="S404" s="430">
        <f t="shared" si="6"/>
        <v>0</v>
      </c>
    </row>
    <row r="405" spans="1:19" x14ac:dyDescent="0.3">
      <c r="A405" s="482">
        <v>101</v>
      </c>
      <c r="B405" s="483" t="s">
        <v>1160</v>
      </c>
      <c r="C405" s="482">
        <v>8</v>
      </c>
      <c r="D405" s="483" t="s">
        <v>860</v>
      </c>
      <c r="E405" s="483" t="s">
        <v>797</v>
      </c>
      <c r="F405" s="483" t="s">
        <v>796</v>
      </c>
      <c r="G405" s="483" t="s">
        <v>798</v>
      </c>
      <c r="H405" s="483" t="s">
        <v>799</v>
      </c>
      <c r="I405" s="483" t="s">
        <v>795</v>
      </c>
      <c r="J405" s="482">
        <v>2024</v>
      </c>
      <c r="K405" s="482">
        <v>150750</v>
      </c>
      <c r="L405" s="483" t="s">
        <v>1053</v>
      </c>
      <c r="M405" s="483" t="s">
        <v>1053</v>
      </c>
      <c r="N405" s="482">
        <v>117</v>
      </c>
      <c r="O405" s="483" t="s">
        <v>1075</v>
      </c>
      <c r="P405" s="483" t="s">
        <v>1076</v>
      </c>
      <c r="Q405" s="482">
        <v>2023</v>
      </c>
      <c r="R405" s="484">
        <v>102315</v>
      </c>
      <c r="S405" s="430">
        <f t="shared" si="6"/>
        <v>48435</v>
      </c>
    </row>
    <row r="406" spans="1:19" x14ac:dyDescent="0.3">
      <c r="A406" s="482">
        <v>102</v>
      </c>
      <c r="B406" s="483" t="s">
        <v>100</v>
      </c>
      <c r="C406" s="482">
        <v>8</v>
      </c>
      <c r="D406" s="483" t="s">
        <v>860</v>
      </c>
      <c r="E406" s="483" t="s">
        <v>797</v>
      </c>
      <c r="F406" s="483" t="s">
        <v>796</v>
      </c>
      <c r="G406" s="483" t="s">
        <v>798</v>
      </c>
      <c r="H406" s="483" t="s">
        <v>799</v>
      </c>
      <c r="I406" s="483" t="s">
        <v>795</v>
      </c>
      <c r="J406" s="482">
        <v>2024</v>
      </c>
      <c r="K406" s="482">
        <v>193595</v>
      </c>
      <c r="L406" s="483" t="s">
        <v>1053</v>
      </c>
      <c r="M406" s="483" t="s">
        <v>1053</v>
      </c>
      <c r="N406" s="482">
        <v>114</v>
      </c>
      <c r="O406" s="483" t="s">
        <v>1054</v>
      </c>
      <c r="P406" s="483" t="s">
        <v>1072</v>
      </c>
      <c r="Q406" s="482">
        <v>2023</v>
      </c>
      <c r="R406" s="484">
        <v>230485</v>
      </c>
      <c r="S406" s="430">
        <f t="shared" si="6"/>
        <v>-36890</v>
      </c>
    </row>
    <row r="407" spans="1:19" x14ac:dyDescent="0.3">
      <c r="A407" s="482">
        <v>102</v>
      </c>
      <c r="B407" s="483" t="s">
        <v>100</v>
      </c>
      <c r="C407" s="482">
        <v>8</v>
      </c>
      <c r="D407" s="483" t="s">
        <v>860</v>
      </c>
      <c r="E407" s="483" t="s">
        <v>797</v>
      </c>
      <c r="F407" s="483" t="s">
        <v>796</v>
      </c>
      <c r="G407" s="483" t="s">
        <v>798</v>
      </c>
      <c r="H407" s="483" t="s">
        <v>799</v>
      </c>
      <c r="I407" s="483" t="s">
        <v>795</v>
      </c>
      <c r="J407" s="482">
        <v>2024</v>
      </c>
      <c r="K407" s="482">
        <v>0</v>
      </c>
      <c r="L407" s="483" t="s">
        <v>1053</v>
      </c>
      <c r="M407" s="483" t="s">
        <v>1053</v>
      </c>
      <c r="N407" s="482">
        <v>115</v>
      </c>
      <c r="O407" s="483" t="s">
        <v>1055</v>
      </c>
      <c r="P407" s="483" t="s">
        <v>1073</v>
      </c>
      <c r="Q407" s="482">
        <v>2023</v>
      </c>
      <c r="R407" s="484">
        <v>0</v>
      </c>
      <c r="S407" s="430">
        <f t="shared" si="6"/>
        <v>0</v>
      </c>
    </row>
    <row r="408" spans="1:19" x14ac:dyDescent="0.3">
      <c r="A408" s="482">
        <v>102</v>
      </c>
      <c r="B408" s="483" t="s">
        <v>100</v>
      </c>
      <c r="C408" s="482">
        <v>8</v>
      </c>
      <c r="D408" s="483" t="s">
        <v>860</v>
      </c>
      <c r="E408" s="483" t="s">
        <v>797</v>
      </c>
      <c r="F408" s="483" t="s">
        <v>796</v>
      </c>
      <c r="G408" s="483" t="s">
        <v>798</v>
      </c>
      <c r="H408" s="483" t="s">
        <v>799</v>
      </c>
      <c r="I408" s="483" t="s">
        <v>795</v>
      </c>
      <c r="J408" s="482">
        <v>2024</v>
      </c>
      <c r="K408" s="482">
        <v>0</v>
      </c>
      <c r="L408" s="483" t="s">
        <v>1053</v>
      </c>
      <c r="M408" s="483" t="s">
        <v>1053</v>
      </c>
      <c r="N408" s="482">
        <v>116</v>
      </c>
      <c r="O408" s="483" t="s">
        <v>1056</v>
      </c>
      <c r="P408" s="483" t="s">
        <v>1074</v>
      </c>
      <c r="Q408" s="482">
        <v>2023</v>
      </c>
      <c r="R408" s="484">
        <v>0</v>
      </c>
      <c r="S408" s="430">
        <f t="shared" si="6"/>
        <v>0</v>
      </c>
    </row>
    <row r="409" spans="1:19" x14ac:dyDescent="0.3">
      <c r="A409" s="482">
        <v>102</v>
      </c>
      <c r="B409" s="483" t="s">
        <v>100</v>
      </c>
      <c r="C409" s="482">
        <v>8</v>
      </c>
      <c r="D409" s="483" t="s">
        <v>860</v>
      </c>
      <c r="E409" s="483" t="s">
        <v>797</v>
      </c>
      <c r="F409" s="483" t="s">
        <v>796</v>
      </c>
      <c r="G409" s="483" t="s">
        <v>798</v>
      </c>
      <c r="H409" s="483" t="s">
        <v>799</v>
      </c>
      <c r="I409" s="483" t="s">
        <v>795</v>
      </c>
      <c r="J409" s="482">
        <v>2024</v>
      </c>
      <c r="K409" s="482">
        <v>193595</v>
      </c>
      <c r="L409" s="483" t="s">
        <v>1053</v>
      </c>
      <c r="M409" s="483" t="s">
        <v>1053</v>
      </c>
      <c r="N409" s="482">
        <v>117</v>
      </c>
      <c r="O409" s="483" t="s">
        <v>1075</v>
      </c>
      <c r="P409" s="483" t="s">
        <v>1076</v>
      </c>
      <c r="Q409" s="482">
        <v>2023</v>
      </c>
      <c r="R409" s="484">
        <v>230485</v>
      </c>
      <c r="S409" s="430">
        <f t="shared" si="6"/>
        <v>-36890</v>
      </c>
    </row>
    <row r="410" spans="1:19" x14ac:dyDescent="0.3">
      <c r="A410" s="482">
        <v>103</v>
      </c>
      <c r="B410" s="483" t="s">
        <v>1161</v>
      </c>
      <c r="C410" s="482">
        <v>8</v>
      </c>
      <c r="D410" s="483" t="s">
        <v>860</v>
      </c>
      <c r="E410" s="483" t="s">
        <v>797</v>
      </c>
      <c r="F410" s="483" t="s">
        <v>796</v>
      </c>
      <c r="G410" s="483" t="s">
        <v>801</v>
      </c>
      <c r="H410" s="483" t="s">
        <v>657</v>
      </c>
      <c r="I410" s="483" t="s">
        <v>795</v>
      </c>
      <c r="J410" s="482">
        <v>2024</v>
      </c>
      <c r="K410" s="482">
        <v>0</v>
      </c>
      <c r="L410" s="483" t="s">
        <v>1053</v>
      </c>
      <c r="M410" s="483" t="s">
        <v>1053</v>
      </c>
      <c r="N410" s="482">
        <v>114</v>
      </c>
      <c r="O410" s="483" t="s">
        <v>1054</v>
      </c>
      <c r="P410" s="483" t="s">
        <v>1072</v>
      </c>
      <c r="Q410" s="482">
        <v>2023</v>
      </c>
      <c r="R410" s="484">
        <v>0</v>
      </c>
      <c r="S410" s="430">
        <f t="shared" si="6"/>
        <v>0</v>
      </c>
    </row>
    <row r="411" spans="1:19" x14ac:dyDescent="0.3">
      <c r="A411" s="482">
        <v>103</v>
      </c>
      <c r="B411" s="483" t="s">
        <v>1161</v>
      </c>
      <c r="C411" s="482">
        <v>8</v>
      </c>
      <c r="D411" s="483" t="s">
        <v>860</v>
      </c>
      <c r="E411" s="483" t="s">
        <v>797</v>
      </c>
      <c r="F411" s="483" t="s">
        <v>796</v>
      </c>
      <c r="G411" s="483" t="s">
        <v>801</v>
      </c>
      <c r="H411" s="483" t="s">
        <v>657</v>
      </c>
      <c r="I411" s="483" t="s">
        <v>795</v>
      </c>
      <c r="J411" s="482">
        <v>2024</v>
      </c>
      <c r="K411" s="482">
        <v>0</v>
      </c>
      <c r="L411" s="483" t="s">
        <v>1053</v>
      </c>
      <c r="M411" s="483" t="s">
        <v>1053</v>
      </c>
      <c r="N411" s="482">
        <v>115</v>
      </c>
      <c r="O411" s="483" t="s">
        <v>1055</v>
      </c>
      <c r="P411" s="483" t="s">
        <v>1073</v>
      </c>
      <c r="Q411" s="482">
        <v>2023</v>
      </c>
      <c r="R411" s="484">
        <v>0</v>
      </c>
      <c r="S411" s="430">
        <f t="shared" si="6"/>
        <v>0</v>
      </c>
    </row>
    <row r="412" spans="1:19" x14ac:dyDescent="0.3">
      <c r="A412" s="482">
        <v>103</v>
      </c>
      <c r="B412" s="483" t="s">
        <v>1161</v>
      </c>
      <c r="C412" s="482">
        <v>8</v>
      </c>
      <c r="D412" s="483" t="s">
        <v>860</v>
      </c>
      <c r="E412" s="483" t="s">
        <v>797</v>
      </c>
      <c r="F412" s="483" t="s">
        <v>796</v>
      </c>
      <c r="G412" s="483" t="s">
        <v>801</v>
      </c>
      <c r="H412" s="483" t="s">
        <v>657</v>
      </c>
      <c r="I412" s="483" t="s">
        <v>795</v>
      </c>
      <c r="J412" s="482">
        <v>2024</v>
      </c>
      <c r="K412" s="482">
        <v>0</v>
      </c>
      <c r="L412" s="483" t="s">
        <v>1053</v>
      </c>
      <c r="M412" s="483" t="s">
        <v>1053</v>
      </c>
      <c r="N412" s="482">
        <v>116</v>
      </c>
      <c r="O412" s="483" t="s">
        <v>1056</v>
      </c>
      <c r="P412" s="483" t="s">
        <v>1074</v>
      </c>
      <c r="Q412" s="482">
        <v>2023</v>
      </c>
      <c r="R412" s="484">
        <v>0</v>
      </c>
      <c r="S412" s="430">
        <f t="shared" si="6"/>
        <v>0</v>
      </c>
    </row>
    <row r="413" spans="1:19" x14ac:dyDescent="0.3">
      <c r="A413" s="482">
        <v>103</v>
      </c>
      <c r="B413" s="483" t="s">
        <v>1161</v>
      </c>
      <c r="C413" s="482">
        <v>8</v>
      </c>
      <c r="D413" s="483" t="s">
        <v>860</v>
      </c>
      <c r="E413" s="483" t="s">
        <v>797</v>
      </c>
      <c r="F413" s="483" t="s">
        <v>796</v>
      </c>
      <c r="G413" s="483" t="s">
        <v>801</v>
      </c>
      <c r="H413" s="483" t="s">
        <v>657</v>
      </c>
      <c r="I413" s="483" t="s">
        <v>795</v>
      </c>
      <c r="J413" s="482">
        <v>2024</v>
      </c>
      <c r="K413" s="482">
        <v>0</v>
      </c>
      <c r="L413" s="483" t="s">
        <v>1053</v>
      </c>
      <c r="M413" s="483" t="s">
        <v>1053</v>
      </c>
      <c r="N413" s="482">
        <v>117</v>
      </c>
      <c r="O413" s="483" t="s">
        <v>1075</v>
      </c>
      <c r="P413" s="483" t="s">
        <v>1076</v>
      </c>
      <c r="Q413" s="482">
        <v>2023</v>
      </c>
      <c r="R413" s="484">
        <v>0</v>
      </c>
      <c r="S413" s="430">
        <f t="shared" si="6"/>
        <v>0</v>
      </c>
    </row>
    <row r="414" spans="1:19" x14ac:dyDescent="0.3">
      <c r="A414" s="482">
        <v>104</v>
      </c>
      <c r="B414" s="483" t="s">
        <v>1162</v>
      </c>
      <c r="C414" s="482">
        <v>8</v>
      </c>
      <c r="D414" s="483" t="s">
        <v>860</v>
      </c>
      <c r="E414" s="483" t="s">
        <v>806</v>
      </c>
      <c r="F414" s="483" t="s">
        <v>805</v>
      </c>
      <c r="G414" s="483" t="s">
        <v>807</v>
      </c>
      <c r="H414" s="483" t="s">
        <v>624</v>
      </c>
      <c r="I414" s="483" t="s">
        <v>795</v>
      </c>
      <c r="J414" s="482">
        <v>2024</v>
      </c>
      <c r="K414" s="482">
        <v>2115177.5699999998</v>
      </c>
      <c r="L414" s="483" t="s">
        <v>1053</v>
      </c>
      <c r="M414" s="483" t="s">
        <v>1053</v>
      </c>
      <c r="N414" s="482">
        <v>114</v>
      </c>
      <c r="O414" s="483" t="s">
        <v>1054</v>
      </c>
      <c r="P414" s="483" t="s">
        <v>1072</v>
      </c>
      <c r="Q414" s="482">
        <v>2023</v>
      </c>
      <c r="R414" s="484">
        <v>2860124.9775999999</v>
      </c>
      <c r="S414" s="430">
        <f t="shared" si="6"/>
        <v>-744947.40760000004</v>
      </c>
    </row>
    <row r="415" spans="1:19" x14ac:dyDescent="0.3">
      <c r="A415" s="482">
        <v>104</v>
      </c>
      <c r="B415" s="483" t="s">
        <v>1162</v>
      </c>
      <c r="C415" s="482">
        <v>8</v>
      </c>
      <c r="D415" s="483" t="s">
        <v>860</v>
      </c>
      <c r="E415" s="483" t="s">
        <v>806</v>
      </c>
      <c r="F415" s="483" t="s">
        <v>805</v>
      </c>
      <c r="G415" s="483" t="s">
        <v>807</v>
      </c>
      <c r="H415" s="483" t="s">
        <v>624</v>
      </c>
      <c r="I415" s="483" t="s">
        <v>795</v>
      </c>
      <c r="J415" s="482">
        <v>2024</v>
      </c>
      <c r="K415" s="482">
        <v>642550.69999999995</v>
      </c>
      <c r="L415" s="483" t="s">
        <v>1053</v>
      </c>
      <c r="M415" s="483" t="s">
        <v>1053</v>
      </c>
      <c r="N415" s="482">
        <v>115</v>
      </c>
      <c r="O415" s="483" t="s">
        <v>1055</v>
      </c>
      <c r="P415" s="483" t="s">
        <v>1073</v>
      </c>
      <c r="Q415" s="482">
        <v>2023</v>
      </c>
      <c r="R415" s="484">
        <v>745894.75899999996</v>
      </c>
      <c r="S415" s="430">
        <f t="shared" si="6"/>
        <v>-103344.05900000001</v>
      </c>
    </row>
    <row r="416" spans="1:19" x14ac:dyDescent="0.3">
      <c r="A416" s="482">
        <v>104</v>
      </c>
      <c r="B416" s="483" t="s">
        <v>1162</v>
      </c>
      <c r="C416" s="482">
        <v>8</v>
      </c>
      <c r="D416" s="483" t="s">
        <v>860</v>
      </c>
      <c r="E416" s="483" t="s">
        <v>806</v>
      </c>
      <c r="F416" s="483" t="s">
        <v>805</v>
      </c>
      <c r="G416" s="483" t="s">
        <v>807</v>
      </c>
      <c r="H416" s="483" t="s">
        <v>624</v>
      </c>
      <c r="I416" s="483" t="s">
        <v>795</v>
      </c>
      <c r="J416" s="482">
        <v>2024</v>
      </c>
      <c r="K416" s="482">
        <v>4918.1000000000004</v>
      </c>
      <c r="L416" s="483" t="s">
        <v>1053</v>
      </c>
      <c r="M416" s="483" t="s">
        <v>1053</v>
      </c>
      <c r="N416" s="482">
        <v>116</v>
      </c>
      <c r="O416" s="483" t="s">
        <v>1056</v>
      </c>
      <c r="P416" s="483" t="s">
        <v>1074</v>
      </c>
      <c r="Q416" s="482">
        <v>2023</v>
      </c>
      <c r="R416" s="484">
        <v>190131.03520000001</v>
      </c>
      <c r="S416" s="430">
        <f t="shared" si="6"/>
        <v>-185212.93520000001</v>
      </c>
    </row>
    <row r="417" spans="1:19" x14ac:dyDescent="0.3">
      <c r="A417" s="482">
        <v>104</v>
      </c>
      <c r="B417" s="483" t="s">
        <v>1162</v>
      </c>
      <c r="C417" s="482">
        <v>8</v>
      </c>
      <c r="D417" s="483" t="s">
        <v>860</v>
      </c>
      <c r="E417" s="483" t="s">
        <v>806</v>
      </c>
      <c r="F417" s="483" t="s">
        <v>805</v>
      </c>
      <c r="G417" s="483" t="s">
        <v>807</v>
      </c>
      <c r="H417" s="483" t="s">
        <v>624</v>
      </c>
      <c r="I417" s="483" t="s">
        <v>795</v>
      </c>
      <c r="J417" s="482">
        <v>2024</v>
      </c>
      <c r="K417" s="482">
        <v>2762646.37</v>
      </c>
      <c r="L417" s="483" t="s">
        <v>1053</v>
      </c>
      <c r="M417" s="483" t="s">
        <v>1053</v>
      </c>
      <c r="N417" s="482">
        <v>117</v>
      </c>
      <c r="O417" s="483" t="s">
        <v>1075</v>
      </c>
      <c r="P417" s="483" t="s">
        <v>1076</v>
      </c>
      <c r="Q417" s="482">
        <v>2023</v>
      </c>
      <c r="R417" s="484">
        <v>3796150.7718000002</v>
      </c>
      <c r="S417" s="430">
        <f t="shared" si="6"/>
        <v>-1033504.4018000001</v>
      </c>
    </row>
    <row r="418" spans="1:19" x14ac:dyDescent="0.3">
      <c r="A418" s="482">
        <v>105</v>
      </c>
      <c r="B418" s="483" t="s">
        <v>1163</v>
      </c>
      <c r="C418" s="482">
        <v>8</v>
      </c>
      <c r="D418" s="483" t="s">
        <v>860</v>
      </c>
      <c r="E418" s="483" t="s">
        <v>825</v>
      </c>
      <c r="F418" s="483" t="s">
        <v>824</v>
      </c>
      <c r="G418" s="483" t="s">
        <v>831</v>
      </c>
      <c r="H418" s="483" t="s">
        <v>635</v>
      </c>
      <c r="I418" s="483" t="s">
        <v>795</v>
      </c>
      <c r="J418" s="482">
        <v>2024</v>
      </c>
      <c r="K418" s="482">
        <v>2700000</v>
      </c>
      <c r="L418" s="483" t="s">
        <v>1053</v>
      </c>
      <c r="M418" s="483" t="s">
        <v>1053</v>
      </c>
      <c r="N418" s="482">
        <v>114</v>
      </c>
      <c r="O418" s="483" t="s">
        <v>1054</v>
      </c>
      <c r="P418" s="483" t="s">
        <v>1072</v>
      </c>
      <c r="Q418" s="482">
        <v>2023</v>
      </c>
      <c r="R418" s="484">
        <v>2625000</v>
      </c>
      <c r="S418" s="430">
        <f t="shared" si="6"/>
        <v>75000</v>
      </c>
    </row>
    <row r="419" spans="1:19" x14ac:dyDescent="0.3">
      <c r="A419" s="482">
        <v>105</v>
      </c>
      <c r="B419" s="483" t="s">
        <v>1163</v>
      </c>
      <c r="C419" s="482">
        <v>8</v>
      </c>
      <c r="D419" s="483" t="s">
        <v>860</v>
      </c>
      <c r="E419" s="483" t="s">
        <v>825</v>
      </c>
      <c r="F419" s="483" t="s">
        <v>824</v>
      </c>
      <c r="G419" s="483" t="s">
        <v>831</v>
      </c>
      <c r="H419" s="483" t="s">
        <v>635</v>
      </c>
      <c r="I419" s="483" t="s">
        <v>795</v>
      </c>
      <c r="J419" s="482">
        <v>2024</v>
      </c>
      <c r="K419" s="482">
        <v>0</v>
      </c>
      <c r="L419" s="483" t="s">
        <v>1053</v>
      </c>
      <c r="M419" s="483" t="s">
        <v>1053</v>
      </c>
      <c r="N419" s="482">
        <v>115</v>
      </c>
      <c r="O419" s="483" t="s">
        <v>1055</v>
      </c>
      <c r="P419" s="483" t="s">
        <v>1073</v>
      </c>
      <c r="Q419" s="482">
        <v>2023</v>
      </c>
      <c r="R419" s="484">
        <v>0</v>
      </c>
      <c r="S419" s="430">
        <f t="shared" si="6"/>
        <v>0</v>
      </c>
    </row>
    <row r="420" spans="1:19" x14ac:dyDescent="0.3">
      <c r="A420" s="482">
        <v>105</v>
      </c>
      <c r="B420" s="483" t="s">
        <v>1163</v>
      </c>
      <c r="C420" s="482">
        <v>8</v>
      </c>
      <c r="D420" s="483" t="s">
        <v>860</v>
      </c>
      <c r="E420" s="483" t="s">
        <v>825</v>
      </c>
      <c r="F420" s="483" t="s">
        <v>824</v>
      </c>
      <c r="G420" s="483" t="s">
        <v>831</v>
      </c>
      <c r="H420" s="483" t="s">
        <v>635</v>
      </c>
      <c r="I420" s="483" t="s">
        <v>795</v>
      </c>
      <c r="J420" s="482">
        <v>2024</v>
      </c>
      <c r="K420" s="482">
        <v>0</v>
      </c>
      <c r="L420" s="483" t="s">
        <v>1053</v>
      </c>
      <c r="M420" s="483" t="s">
        <v>1053</v>
      </c>
      <c r="N420" s="482">
        <v>116</v>
      </c>
      <c r="O420" s="483" t="s">
        <v>1056</v>
      </c>
      <c r="P420" s="483" t="s">
        <v>1074</v>
      </c>
      <c r="Q420" s="482">
        <v>2023</v>
      </c>
      <c r="R420" s="484">
        <v>0</v>
      </c>
      <c r="S420" s="430">
        <f t="shared" si="6"/>
        <v>0</v>
      </c>
    </row>
    <row r="421" spans="1:19" x14ac:dyDescent="0.3">
      <c r="A421" s="482">
        <v>105</v>
      </c>
      <c r="B421" s="483" t="s">
        <v>1163</v>
      </c>
      <c r="C421" s="482">
        <v>8</v>
      </c>
      <c r="D421" s="483" t="s">
        <v>860</v>
      </c>
      <c r="E421" s="483" t="s">
        <v>825</v>
      </c>
      <c r="F421" s="483" t="s">
        <v>824</v>
      </c>
      <c r="G421" s="483" t="s">
        <v>831</v>
      </c>
      <c r="H421" s="483" t="s">
        <v>635</v>
      </c>
      <c r="I421" s="483" t="s">
        <v>795</v>
      </c>
      <c r="J421" s="482">
        <v>2024</v>
      </c>
      <c r="K421" s="482">
        <v>2700000</v>
      </c>
      <c r="L421" s="483" t="s">
        <v>1053</v>
      </c>
      <c r="M421" s="483" t="s">
        <v>1053</v>
      </c>
      <c r="N421" s="482">
        <v>117</v>
      </c>
      <c r="O421" s="483" t="s">
        <v>1075</v>
      </c>
      <c r="P421" s="483" t="s">
        <v>1076</v>
      </c>
      <c r="Q421" s="482">
        <v>2023</v>
      </c>
      <c r="R421" s="484">
        <v>2625000</v>
      </c>
      <c r="S421" s="430">
        <f t="shared" si="6"/>
        <v>75000</v>
      </c>
    </row>
    <row r="422" spans="1:19" x14ac:dyDescent="0.3">
      <c r="A422" s="482">
        <v>106</v>
      </c>
      <c r="B422" s="483" t="s">
        <v>1164</v>
      </c>
      <c r="C422" s="482">
        <v>8</v>
      </c>
      <c r="D422" s="483" t="s">
        <v>860</v>
      </c>
      <c r="E422" s="483" t="s">
        <v>825</v>
      </c>
      <c r="F422" s="483" t="s">
        <v>824</v>
      </c>
      <c r="G422" s="483" t="s">
        <v>831</v>
      </c>
      <c r="H422" s="483" t="s">
        <v>635</v>
      </c>
      <c r="I422" s="483" t="s">
        <v>795</v>
      </c>
      <c r="J422" s="482">
        <v>2024</v>
      </c>
      <c r="K422" s="482">
        <v>7740</v>
      </c>
      <c r="L422" s="483" t="s">
        <v>1053</v>
      </c>
      <c r="M422" s="483" t="s">
        <v>1053</v>
      </c>
      <c r="N422" s="482">
        <v>114</v>
      </c>
      <c r="O422" s="483" t="s">
        <v>1054</v>
      </c>
      <c r="P422" s="483" t="s">
        <v>1072</v>
      </c>
      <c r="Q422" s="482">
        <v>2023</v>
      </c>
      <c r="R422" s="484">
        <v>20956</v>
      </c>
      <c r="S422" s="430">
        <f t="shared" si="6"/>
        <v>-13216</v>
      </c>
    </row>
    <row r="423" spans="1:19" x14ac:dyDescent="0.3">
      <c r="A423" s="482">
        <v>106</v>
      </c>
      <c r="B423" s="483" t="s">
        <v>1164</v>
      </c>
      <c r="C423" s="482">
        <v>8</v>
      </c>
      <c r="D423" s="483" t="s">
        <v>860</v>
      </c>
      <c r="E423" s="483" t="s">
        <v>825</v>
      </c>
      <c r="F423" s="483" t="s">
        <v>824</v>
      </c>
      <c r="G423" s="483" t="s">
        <v>831</v>
      </c>
      <c r="H423" s="483" t="s">
        <v>635</v>
      </c>
      <c r="I423" s="483" t="s">
        <v>795</v>
      </c>
      <c r="J423" s="482">
        <v>2024</v>
      </c>
      <c r="K423" s="482">
        <v>0</v>
      </c>
      <c r="L423" s="483" t="s">
        <v>1053</v>
      </c>
      <c r="M423" s="483" t="s">
        <v>1053</v>
      </c>
      <c r="N423" s="482">
        <v>115</v>
      </c>
      <c r="O423" s="483" t="s">
        <v>1055</v>
      </c>
      <c r="P423" s="483" t="s">
        <v>1073</v>
      </c>
      <c r="Q423" s="482">
        <v>2023</v>
      </c>
      <c r="R423" s="484">
        <v>0</v>
      </c>
      <c r="S423" s="430">
        <f t="shared" si="6"/>
        <v>0</v>
      </c>
    </row>
    <row r="424" spans="1:19" x14ac:dyDescent="0.3">
      <c r="A424" s="482">
        <v>106</v>
      </c>
      <c r="B424" s="483" t="s">
        <v>1164</v>
      </c>
      <c r="C424" s="482">
        <v>8</v>
      </c>
      <c r="D424" s="483" t="s">
        <v>860</v>
      </c>
      <c r="E424" s="483" t="s">
        <v>825</v>
      </c>
      <c r="F424" s="483" t="s">
        <v>824</v>
      </c>
      <c r="G424" s="483" t="s">
        <v>831</v>
      </c>
      <c r="H424" s="483" t="s">
        <v>635</v>
      </c>
      <c r="I424" s="483" t="s">
        <v>795</v>
      </c>
      <c r="J424" s="482">
        <v>2024</v>
      </c>
      <c r="K424" s="482">
        <v>0</v>
      </c>
      <c r="L424" s="483" t="s">
        <v>1053</v>
      </c>
      <c r="M424" s="483" t="s">
        <v>1053</v>
      </c>
      <c r="N424" s="482">
        <v>116</v>
      </c>
      <c r="O424" s="483" t="s">
        <v>1056</v>
      </c>
      <c r="P424" s="483" t="s">
        <v>1074</v>
      </c>
      <c r="Q424" s="482">
        <v>2023</v>
      </c>
      <c r="R424" s="484">
        <v>0</v>
      </c>
      <c r="S424" s="430">
        <f t="shared" si="6"/>
        <v>0</v>
      </c>
    </row>
    <row r="425" spans="1:19" x14ac:dyDescent="0.3">
      <c r="A425" s="482">
        <v>106</v>
      </c>
      <c r="B425" s="483" t="s">
        <v>1164</v>
      </c>
      <c r="C425" s="482">
        <v>8</v>
      </c>
      <c r="D425" s="483" t="s">
        <v>860</v>
      </c>
      <c r="E425" s="483" t="s">
        <v>825</v>
      </c>
      <c r="F425" s="483" t="s">
        <v>824</v>
      </c>
      <c r="G425" s="483" t="s">
        <v>831</v>
      </c>
      <c r="H425" s="483" t="s">
        <v>635</v>
      </c>
      <c r="I425" s="483" t="s">
        <v>795</v>
      </c>
      <c r="J425" s="482">
        <v>2024</v>
      </c>
      <c r="K425" s="482">
        <v>7740</v>
      </c>
      <c r="L425" s="483" t="s">
        <v>1053</v>
      </c>
      <c r="M425" s="483" t="s">
        <v>1053</v>
      </c>
      <c r="N425" s="482">
        <v>117</v>
      </c>
      <c r="O425" s="483" t="s">
        <v>1075</v>
      </c>
      <c r="P425" s="483" t="s">
        <v>1076</v>
      </c>
      <c r="Q425" s="482">
        <v>2023</v>
      </c>
      <c r="R425" s="484">
        <v>20956</v>
      </c>
      <c r="S425" s="430">
        <f t="shared" si="6"/>
        <v>-13216</v>
      </c>
    </row>
    <row r="426" spans="1:19" x14ac:dyDescent="0.3">
      <c r="A426" s="482">
        <v>107</v>
      </c>
      <c r="B426" s="483" t="s">
        <v>1165</v>
      </c>
      <c r="C426" s="482">
        <v>8</v>
      </c>
      <c r="D426" s="483" t="s">
        <v>860</v>
      </c>
      <c r="E426" s="483" t="s">
        <v>825</v>
      </c>
      <c r="F426" s="483" t="s">
        <v>824</v>
      </c>
      <c r="G426" s="483" t="s">
        <v>834</v>
      </c>
      <c r="H426" s="483" t="s">
        <v>835</v>
      </c>
      <c r="I426" s="483" t="s">
        <v>795</v>
      </c>
      <c r="J426" s="482">
        <v>2024</v>
      </c>
      <c r="K426" s="482">
        <v>2071309.6</v>
      </c>
      <c r="L426" s="483" t="s">
        <v>1053</v>
      </c>
      <c r="M426" s="483" t="s">
        <v>1053</v>
      </c>
      <c r="N426" s="482">
        <v>114</v>
      </c>
      <c r="O426" s="483" t="s">
        <v>1054</v>
      </c>
      <c r="P426" s="483" t="s">
        <v>1072</v>
      </c>
      <c r="Q426" s="482">
        <v>2023</v>
      </c>
      <c r="R426" s="484">
        <v>1843563</v>
      </c>
      <c r="S426" s="430">
        <f t="shared" si="6"/>
        <v>227746.60000000009</v>
      </c>
    </row>
    <row r="427" spans="1:19" x14ac:dyDescent="0.3">
      <c r="A427" s="482">
        <v>107</v>
      </c>
      <c r="B427" s="483" t="s">
        <v>1165</v>
      </c>
      <c r="C427" s="482">
        <v>8</v>
      </c>
      <c r="D427" s="483" t="s">
        <v>860</v>
      </c>
      <c r="E427" s="483" t="s">
        <v>825</v>
      </c>
      <c r="F427" s="483" t="s">
        <v>824</v>
      </c>
      <c r="G427" s="483" t="s">
        <v>834</v>
      </c>
      <c r="H427" s="483" t="s">
        <v>835</v>
      </c>
      <c r="I427" s="483" t="s">
        <v>795</v>
      </c>
      <c r="J427" s="482">
        <v>2024</v>
      </c>
      <c r="K427" s="482">
        <v>0</v>
      </c>
      <c r="L427" s="483" t="s">
        <v>1053</v>
      </c>
      <c r="M427" s="483" t="s">
        <v>1053</v>
      </c>
      <c r="N427" s="482">
        <v>115</v>
      </c>
      <c r="O427" s="483" t="s">
        <v>1055</v>
      </c>
      <c r="P427" s="483" t="s">
        <v>1073</v>
      </c>
      <c r="Q427" s="482">
        <v>2023</v>
      </c>
      <c r="R427" s="484">
        <v>0</v>
      </c>
      <c r="S427" s="430">
        <f t="shared" si="6"/>
        <v>0</v>
      </c>
    </row>
    <row r="428" spans="1:19" x14ac:dyDescent="0.3">
      <c r="A428" s="482">
        <v>107</v>
      </c>
      <c r="B428" s="483" t="s">
        <v>1165</v>
      </c>
      <c r="C428" s="482">
        <v>8</v>
      </c>
      <c r="D428" s="483" t="s">
        <v>860</v>
      </c>
      <c r="E428" s="483" t="s">
        <v>825</v>
      </c>
      <c r="F428" s="483" t="s">
        <v>824</v>
      </c>
      <c r="G428" s="483" t="s">
        <v>834</v>
      </c>
      <c r="H428" s="483" t="s">
        <v>835</v>
      </c>
      <c r="I428" s="483" t="s">
        <v>795</v>
      </c>
      <c r="J428" s="482">
        <v>2024</v>
      </c>
      <c r="K428" s="482">
        <v>0</v>
      </c>
      <c r="L428" s="483" t="s">
        <v>1053</v>
      </c>
      <c r="M428" s="483" t="s">
        <v>1053</v>
      </c>
      <c r="N428" s="482">
        <v>116</v>
      </c>
      <c r="O428" s="483" t="s">
        <v>1056</v>
      </c>
      <c r="P428" s="483" t="s">
        <v>1074</v>
      </c>
      <c r="Q428" s="482">
        <v>2023</v>
      </c>
      <c r="R428" s="484">
        <v>0</v>
      </c>
      <c r="S428" s="430">
        <f t="shared" si="6"/>
        <v>0</v>
      </c>
    </row>
    <row r="429" spans="1:19" x14ac:dyDescent="0.3">
      <c r="A429" s="482">
        <v>107</v>
      </c>
      <c r="B429" s="483" t="s">
        <v>1165</v>
      </c>
      <c r="C429" s="482">
        <v>8</v>
      </c>
      <c r="D429" s="483" t="s">
        <v>860</v>
      </c>
      <c r="E429" s="483" t="s">
        <v>825</v>
      </c>
      <c r="F429" s="483" t="s">
        <v>824</v>
      </c>
      <c r="G429" s="483" t="s">
        <v>834</v>
      </c>
      <c r="H429" s="483" t="s">
        <v>835</v>
      </c>
      <c r="I429" s="483" t="s">
        <v>795</v>
      </c>
      <c r="J429" s="482">
        <v>2024</v>
      </c>
      <c r="K429" s="482">
        <v>2071309.6</v>
      </c>
      <c r="L429" s="483" t="s">
        <v>1053</v>
      </c>
      <c r="M429" s="483" t="s">
        <v>1053</v>
      </c>
      <c r="N429" s="482">
        <v>117</v>
      </c>
      <c r="O429" s="483" t="s">
        <v>1075</v>
      </c>
      <c r="P429" s="483" t="s">
        <v>1076</v>
      </c>
      <c r="Q429" s="482">
        <v>2023</v>
      </c>
      <c r="R429" s="484">
        <v>1843563</v>
      </c>
      <c r="S429" s="430">
        <f t="shared" si="6"/>
        <v>227746.60000000009</v>
      </c>
    </row>
    <row r="430" spans="1:19" x14ac:dyDescent="0.3">
      <c r="A430" s="482">
        <v>108</v>
      </c>
      <c r="B430" s="483" t="s">
        <v>1166</v>
      </c>
      <c r="C430" s="482">
        <v>8</v>
      </c>
      <c r="D430" s="483" t="s">
        <v>860</v>
      </c>
      <c r="E430" s="483" t="s">
        <v>825</v>
      </c>
      <c r="F430" s="483" t="s">
        <v>824</v>
      </c>
      <c r="G430" s="483" t="s">
        <v>830</v>
      </c>
      <c r="H430" s="483" t="s">
        <v>634</v>
      </c>
      <c r="I430" s="483" t="s">
        <v>795</v>
      </c>
      <c r="J430" s="482">
        <v>2024</v>
      </c>
      <c r="K430" s="482">
        <v>549037.43999999994</v>
      </c>
      <c r="L430" s="483" t="s">
        <v>1053</v>
      </c>
      <c r="M430" s="483" t="s">
        <v>1053</v>
      </c>
      <c r="N430" s="482">
        <v>114</v>
      </c>
      <c r="O430" s="483" t="s">
        <v>1054</v>
      </c>
      <c r="P430" s="483" t="s">
        <v>1072</v>
      </c>
      <c r="Q430" s="482">
        <v>2023</v>
      </c>
      <c r="R430" s="484">
        <v>412562.2</v>
      </c>
      <c r="S430" s="430">
        <f t="shared" si="6"/>
        <v>136475.23999999993</v>
      </c>
    </row>
    <row r="431" spans="1:19" x14ac:dyDescent="0.3">
      <c r="A431" s="482">
        <v>108</v>
      </c>
      <c r="B431" s="483" t="s">
        <v>1166</v>
      </c>
      <c r="C431" s="482">
        <v>8</v>
      </c>
      <c r="D431" s="483" t="s">
        <v>860</v>
      </c>
      <c r="E431" s="483" t="s">
        <v>825</v>
      </c>
      <c r="F431" s="483" t="s">
        <v>824</v>
      </c>
      <c r="G431" s="483" t="s">
        <v>830</v>
      </c>
      <c r="H431" s="483" t="s">
        <v>634</v>
      </c>
      <c r="I431" s="483" t="s">
        <v>795</v>
      </c>
      <c r="J431" s="482">
        <v>2024</v>
      </c>
      <c r="K431" s="482">
        <v>0</v>
      </c>
      <c r="L431" s="483" t="s">
        <v>1053</v>
      </c>
      <c r="M431" s="483" t="s">
        <v>1053</v>
      </c>
      <c r="N431" s="482">
        <v>115</v>
      </c>
      <c r="O431" s="483" t="s">
        <v>1055</v>
      </c>
      <c r="P431" s="483" t="s">
        <v>1073</v>
      </c>
      <c r="Q431" s="482">
        <v>2023</v>
      </c>
      <c r="R431" s="484">
        <v>0</v>
      </c>
      <c r="S431" s="430">
        <f t="shared" si="6"/>
        <v>0</v>
      </c>
    </row>
    <row r="432" spans="1:19" x14ac:dyDescent="0.3">
      <c r="A432" s="482">
        <v>108</v>
      </c>
      <c r="B432" s="483" t="s">
        <v>1166</v>
      </c>
      <c r="C432" s="482">
        <v>8</v>
      </c>
      <c r="D432" s="483" t="s">
        <v>860</v>
      </c>
      <c r="E432" s="483" t="s">
        <v>825</v>
      </c>
      <c r="F432" s="483" t="s">
        <v>824</v>
      </c>
      <c r="G432" s="483" t="s">
        <v>830</v>
      </c>
      <c r="H432" s="483" t="s">
        <v>634</v>
      </c>
      <c r="I432" s="483" t="s">
        <v>795</v>
      </c>
      <c r="J432" s="482">
        <v>2024</v>
      </c>
      <c r="K432" s="482">
        <v>0</v>
      </c>
      <c r="L432" s="483" t="s">
        <v>1053</v>
      </c>
      <c r="M432" s="483" t="s">
        <v>1053</v>
      </c>
      <c r="N432" s="482">
        <v>116</v>
      </c>
      <c r="O432" s="483" t="s">
        <v>1056</v>
      </c>
      <c r="P432" s="483" t="s">
        <v>1074</v>
      </c>
      <c r="Q432" s="482">
        <v>2023</v>
      </c>
      <c r="R432" s="484">
        <v>0</v>
      </c>
      <c r="S432" s="430">
        <f t="shared" si="6"/>
        <v>0</v>
      </c>
    </row>
    <row r="433" spans="1:19" x14ac:dyDescent="0.3">
      <c r="A433" s="482">
        <v>108</v>
      </c>
      <c r="B433" s="483" t="s">
        <v>1166</v>
      </c>
      <c r="C433" s="482">
        <v>8</v>
      </c>
      <c r="D433" s="483" t="s">
        <v>860</v>
      </c>
      <c r="E433" s="483" t="s">
        <v>825</v>
      </c>
      <c r="F433" s="483" t="s">
        <v>824</v>
      </c>
      <c r="G433" s="483" t="s">
        <v>830</v>
      </c>
      <c r="H433" s="483" t="s">
        <v>634</v>
      </c>
      <c r="I433" s="483" t="s">
        <v>795</v>
      </c>
      <c r="J433" s="482">
        <v>2024</v>
      </c>
      <c r="K433" s="482">
        <v>549037.43999999994</v>
      </c>
      <c r="L433" s="483" t="s">
        <v>1053</v>
      </c>
      <c r="M433" s="483" t="s">
        <v>1053</v>
      </c>
      <c r="N433" s="482">
        <v>117</v>
      </c>
      <c r="O433" s="483" t="s">
        <v>1075</v>
      </c>
      <c r="P433" s="483" t="s">
        <v>1076</v>
      </c>
      <c r="Q433" s="482">
        <v>2023</v>
      </c>
      <c r="R433" s="484">
        <v>412562.2</v>
      </c>
      <c r="S433" s="430">
        <f t="shared" si="6"/>
        <v>136475.23999999993</v>
      </c>
    </row>
    <row r="434" spans="1:19" x14ac:dyDescent="0.3">
      <c r="A434" s="482">
        <v>109</v>
      </c>
      <c r="B434" s="483" t="s">
        <v>1167</v>
      </c>
      <c r="C434" s="482">
        <v>8</v>
      </c>
      <c r="D434" s="483" t="s">
        <v>860</v>
      </c>
      <c r="E434" s="483" t="s">
        <v>825</v>
      </c>
      <c r="F434" s="483" t="s">
        <v>824</v>
      </c>
      <c r="G434" s="483" t="s">
        <v>830</v>
      </c>
      <c r="H434" s="483" t="s">
        <v>634</v>
      </c>
      <c r="I434" s="483" t="s">
        <v>795</v>
      </c>
      <c r="J434" s="482">
        <v>2024</v>
      </c>
      <c r="K434" s="482">
        <v>172533</v>
      </c>
      <c r="L434" s="483" t="s">
        <v>1053</v>
      </c>
      <c r="M434" s="483" t="s">
        <v>1053</v>
      </c>
      <c r="N434" s="482">
        <v>114</v>
      </c>
      <c r="O434" s="483" t="s">
        <v>1054</v>
      </c>
      <c r="P434" s="483" t="s">
        <v>1072</v>
      </c>
      <c r="Q434" s="482">
        <v>2023</v>
      </c>
      <c r="R434" s="484">
        <v>145672.79999999999</v>
      </c>
      <c r="S434" s="430">
        <f t="shared" si="6"/>
        <v>26860.200000000012</v>
      </c>
    </row>
    <row r="435" spans="1:19" x14ac:dyDescent="0.3">
      <c r="A435" s="482">
        <v>109</v>
      </c>
      <c r="B435" s="483" t="s">
        <v>1167</v>
      </c>
      <c r="C435" s="482">
        <v>8</v>
      </c>
      <c r="D435" s="483" t="s">
        <v>860</v>
      </c>
      <c r="E435" s="483" t="s">
        <v>825</v>
      </c>
      <c r="F435" s="483" t="s">
        <v>824</v>
      </c>
      <c r="G435" s="483" t="s">
        <v>830</v>
      </c>
      <c r="H435" s="483" t="s">
        <v>634</v>
      </c>
      <c r="I435" s="483" t="s">
        <v>795</v>
      </c>
      <c r="J435" s="482">
        <v>2024</v>
      </c>
      <c r="K435" s="482">
        <v>0</v>
      </c>
      <c r="L435" s="483" t="s">
        <v>1053</v>
      </c>
      <c r="M435" s="483" t="s">
        <v>1053</v>
      </c>
      <c r="N435" s="482">
        <v>115</v>
      </c>
      <c r="O435" s="483" t="s">
        <v>1055</v>
      </c>
      <c r="P435" s="483" t="s">
        <v>1073</v>
      </c>
      <c r="Q435" s="482">
        <v>2023</v>
      </c>
      <c r="R435" s="484">
        <v>0</v>
      </c>
      <c r="S435" s="430">
        <f t="shared" si="6"/>
        <v>0</v>
      </c>
    </row>
    <row r="436" spans="1:19" x14ac:dyDescent="0.3">
      <c r="A436" s="482">
        <v>109</v>
      </c>
      <c r="B436" s="483" t="s">
        <v>1167</v>
      </c>
      <c r="C436" s="482">
        <v>8</v>
      </c>
      <c r="D436" s="483" t="s">
        <v>860</v>
      </c>
      <c r="E436" s="483" t="s">
        <v>825</v>
      </c>
      <c r="F436" s="483" t="s">
        <v>824</v>
      </c>
      <c r="G436" s="483" t="s">
        <v>830</v>
      </c>
      <c r="H436" s="483" t="s">
        <v>634</v>
      </c>
      <c r="I436" s="483" t="s">
        <v>795</v>
      </c>
      <c r="J436" s="482">
        <v>2024</v>
      </c>
      <c r="K436" s="482">
        <v>0</v>
      </c>
      <c r="L436" s="483" t="s">
        <v>1053</v>
      </c>
      <c r="M436" s="483" t="s">
        <v>1053</v>
      </c>
      <c r="N436" s="482">
        <v>116</v>
      </c>
      <c r="O436" s="483" t="s">
        <v>1056</v>
      </c>
      <c r="P436" s="483" t="s">
        <v>1074</v>
      </c>
      <c r="Q436" s="482">
        <v>2023</v>
      </c>
      <c r="R436" s="484">
        <v>0</v>
      </c>
      <c r="S436" s="430">
        <f t="shared" si="6"/>
        <v>0</v>
      </c>
    </row>
    <row r="437" spans="1:19" x14ac:dyDescent="0.3">
      <c r="A437" s="482">
        <v>109</v>
      </c>
      <c r="B437" s="483" t="s">
        <v>1167</v>
      </c>
      <c r="C437" s="482">
        <v>8</v>
      </c>
      <c r="D437" s="483" t="s">
        <v>860</v>
      </c>
      <c r="E437" s="483" t="s">
        <v>825</v>
      </c>
      <c r="F437" s="483" t="s">
        <v>824</v>
      </c>
      <c r="G437" s="483" t="s">
        <v>830</v>
      </c>
      <c r="H437" s="483" t="s">
        <v>634</v>
      </c>
      <c r="I437" s="483" t="s">
        <v>795</v>
      </c>
      <c r="J437" s="482">
        <v>2024</v>
      </c>
      <c r="K437" s="482">
        <v>172533</v>
      </c>
      <c r="L437" s="483" t="s">
        <v>1053</v>
      </c>
      <c r="M437" s="483" t="s">
        <v>1053</v>
      </c>
      <c r="N437" s="482">
        <v>117</v>
      </c>
      <c r="O437" s="483" t="s">
        <v>1075</v>
      </c>
      <c r="P437" s="483" t="s">
        <v>1076</v>
      </c>
      <c r="Q437" s="482">
        <v>2023</v>
      </c>
      <c r="R437" s="484">
        <v>145672.79999999999</v>
      </c>
      <c r="S437" s="430">
        <f t="shared" si="6"/>
        <v>26860.200000000012</v>
      </c>
    </row>
    <row r="438" spans="1:19" x14ac:dyDescent="0.3">
      <c r="A438" s="482">
        <v>110</v>
      </c>
      <c r="B438" s="483" t="s">
        <v>1168</v>
      </c>
      <c r="C438" s="482">
        <v>8</v>
      </c>
      <c r="D438" s="483" t="s">
        <v>860</v>
      </c>
      <c r="E438" s="483" t="s">
        <v>825</v>
      </c>
      <c r="F438" s="483" t="s">
        <v>824</v>
      </c>
      <c r="G438" s="483" t="s">
        <v>830</v>
      </c>
      <c r="H438" s="483" t="s">
        <v>634</v>
      </c>
      <c r="I438" s="483" t="s">
        <v>795</v>
      </c>
      <c r="J438" s="482">
        <v>2024</v>
      </c>
      <c r="K438" s="482">
        <v>59786298</v>
      </c>
      <c r="L438" s="483" t="s">
        <v>1053</v>
      </c>
      <c r="M438" s="483" t="s">
        <v>1053</v>
      </c>
      <c r="N438" s="482">
        <v>114</v>
      </c>
      <c r="O438" s="483" t="s">
        <v>1054</v>
      </c>
      <c r="P438" s="483" t="s">
        <v>1072</v>
      </c>
      <c r="Q438" s="482">
        <v>2023</v>
      </c>
      <c r="R438" s="484">
        <v>1399189.4</v>
      </c>
      <c r="S438" s="430">
        <f t="shared" si="6"/>
        <v>58387108.600000001</v>
      </c>
    </row>
    <row r="439" spans="1:19" x14ac:dyDescent="0.3">
      <c r="A439" s="482">
        <v>110</v>
      </c>
      <c r="B439" s="483" t="s">
        <v>1168</v>
      </c>
      <c r="C439" s="482">
        <v>8</v>
      </c>
      <c r="D439" s="483" t="s">
        <v>860</v>
      </c>
      <c r="E439" s="483" t="s">
        <v>825</v>
      </c>
      <c r="F439" s="483" t="s">
        <v>824</v>
      </c>
      <c r="G439" s="483" t="s">
        <v>830</v>
      </c>
      <c r="H439" s="483" t="s">
        <v>634</v>
      </c>
      <c r="I439" s="483" t="s">
        <v>795</v>
      </c>
      <c r="J439" s="482">
        <v>2024</v>
      </c>
      <c r="K439" s="482">
        <v>47262.6</v>
      </c>
      <c r="L439" s="483" t="s">
        <v>1053</v>
      </c>
      <c r="M439" s="483" t="s">
        <v>1053</v>
      </c>
      <c r="N439" s="482">
        <v>115</v>
      </c>
      <c r="O439" s="483" t="s">
        <v>1055</v>
      </c>
      <c r="P439" s="483" t="s">
        <v>1073</v>
      </c>
      <c r="Q439" s="482">
        <v>2023</v>
      </c>
      <c r="R439" s="484">
        <v>69652.600000000006</v>
      </c>
      <c r="S439" s="430">
        <f t="shared" si="6"/>
        <v>-22390.000000000007</v>
      </c>
    </row>
    <row r="440" spans="1:19" x14ac:dyDescent="0.3">
      <c r="A440" s="482">
        <v>110</v>
      </c>
      <c r="B440" s="483" t="s">
        <v>1168</v>
      </c>
      <c r="C440" s="482">
        <v>8</v>
      </c>
      <c r="D440" s="483" t="s">
        <v>860</v>
      </c>
      <c r="E440" s="483" t="s">
        <v>825</v>
      </c>
      <c r="F440" s="483" t="s">
        <v>824</v>
      </c>
      <c r="G440" s="483" t="s">
        <v>830</v>
      </c>
      <c r="H440" s="483" t="s">
        <v>634</v>
      </c>
      <c r="I440" s="483" t="s">
        <v>795</v>
      </c>
      <c r="J440" s="482">
        <v>2024</v>
      </c>
      <c r="K440" s="482">
        <v>770942.7</v>
      </c>
      <c r="L440" s="483" t="s">
        <v>1053</v>
      </c>
      <c r="M440" s="483" t="s">
        <v>1053</v>
      </c>
      <c r="N440" s="482">
        <v>116</v>
      </c>
      <c r="O440" s="483" t="s">
        <v>1056</v>
      </c>
      <c r="P440" s="483" t="s">
        <v>1074</v>
      </c>
      <c r="Q440" s="482">
        <v>2023</v>
      </c>
      <c r="R440" s="484">
        <v>1026747.8</v>
      </c>
      <c r="S440" s="430">
        <f t="shared" si="6"/>
        <v>-255805.10000000009</v>
      </c>
    </row>
    <row r="441" spans="1:19" x14ac:dyDescent="0.3">
      <c r="A441" s="482">
        <v>110</v>
      </c>
      <c r="B441" s="483" t="s">
        <v>1168</v>
      </c>
      <c r="C441" s="482">
        <v>8</v>
      </c>
      <c r="D441" s="483" t="s">
        <v>860</v>
      </c>
      <c r="E441" s="483" t="s">
        <v>825</v>
      </c>
      <c r="F441" s="483" t="s">
        <v>824</v>
      </c>
      <c r="G441" s="483" t="s">
        <v>830</v>
      </c>
      <c r="H441" s="483" t="s">
        <v>634</v>
      </c>
      <c r="I441" s="483" t="s">
        <v>795</v>
      </c>
      <c r="J441" s="482">
        <v>2024</v>
      </c>
      <c r="K441" s="482">
        <v>60604503.299999997</v>
      </c>
      <c r="L441" s="483" t="s">
        <v>1053</v>
      </c>
      <c r="M441" s="483" t="s">
        <v>1053</v>
      </c>
      <c r="N441" s="482">
        <v>117</v>
      </c>
      <c r="O441" s="483" t="s">
        <v>1075</v>
      </c>
      <c r="P441" s="483" t="s">
        <v>1076</v>
      </c>
      <c r="Q441" s="482">
        <v>2023</v>
      </c>
      <c r="R441" s="484">
        <v>2495589.7999999998</v>
      </c>
      <c r="S441" s="430">
        <f t="shared" si="6"/>
        <v>58108913.5</v>
      </c>
    </row>
    <row r="442" spans="1:19" x14ac:dyDescent="0.3">
      <c r="A442" s="482">
        <v>111</v>
      </c>
      <c r="B442" s="483" t="s">
        <v>1169</v>
      </c>
      <c r="C442" s="482">
        <v>8</v>
      </c>
      <c r="D442" s="483" t="s">
        <v>860</v>
      </c>
      <c r="E442" s="483" t="s">
        <v>825</v>
      </c>
      <c r="F442" s="483" t="s">
        <v>824</v>
      </c>
      <c r="G442" s="483" t="s">
        <v>832</v>
      </c>
      <c r="H442" s="483" t="s">
        <v>833</v>
      </c>
      <c r="I442" s="483" t="s">
        <v>795</v>
      </c>
      <c r="J442" s="482">
        <v>2024</v>
      </c>
      <c r="K442" s="482">
        <v>29568</v>
      </c>
      <c r="L442" s="483" t="s">
        <v>1053</v>
      </c>
      <c r="M442" s="483" t="s">
        <v>1053</v>
      </c>
      <c r="N442" s="482">
        <v>114</v>
      </c>
      <c r="O442" s="483" t="s">
        <v>1054</v>
      </c>
      <c r="P442" s="483" t="s">
        <v>1072</v>
      </c>
      <c r="Q442" s="482">
        <v>2023</v>
      </c>
      <c r="R442" s="484">
        <v>32340</v>
      </c>
      <c r="S442" s="430">
        <f t="shared" si="6"/>
        <v>-2772</v>
      </c>
    </row>
    <row r="443" spans="1:19" x14ac:dyDescent="0.3">
      <c r="A443" s="482">
        <v>111</v>
      </c>
      <c r="B443" s="483" t="s">
        <v>1169</v>
      </c>
      <c r="C443" s="482">
        <v>8</v>
      </c>
      <c r="D443" s="483" t="s">
        <v>860</v>
      </c>
      <c r="E443" s="483" t="s">
        <v>825</v>
      </c>
      <c r="F443" s="483" t="s">
        <v>824</v>
      </c>
      <c r="G443" s="483" t="s">
        <v>832</v>
      </c>
      <c r="H443" s="483" t="s">
        <v>833</v>
      </c>
      <c r="I443" s="483" t="s">
        <v>795</v>
      </c>
      <c r="J443" s="482">
        <v>2024</v>
      </c>
      <c r="K443" s="482">
        <v>0</v>
      </c>
      <c r="L443" s="483" t="s">
        <v>1053</v>
      </c>
      <c r="M443" s="483" t="s">
        <v>1053</v>
      </c>
      <c r="N443" s="482">
        <v>115</v>
      </c>
      <c r="O443" s="483" t="s">
        <v>1055</v>
      </c>
      <c r="P443" s="483" t="s">
        <v>1073</v>
      </c>
      <c r="Q443" s="482">
        <v>2023</v>
      </c>
      <c r="R443" s="484">
        <v>0</v>
      </c>
      <c r="S443" s="430">
        <f t="shared" si="6"/>
        <v>0</v>
      </c>
    </row>
    <row r="444" spans="1:19" x14ac:dyDescent="0.3">
      <c r="A444" s="482">
        <v>111</v>
      </c>
      <c r="B444" s="483" t="s">
        <v>1169</v>
      </c>
      <c r="C444" s="482">
        <v>8</v>
      </c>
      <c r="D444" s="483" t="s">
        <v>860</v>
      </c>
      <c r="E444" s="483" t="s">
        <v>825</v>
      </c>
      <c r="F444" s="483" t="s">
        <v>824</v>
      </c>
      <c r="G444" s="483" t="s">
        <v>832</v>
      </c>
      <c r="H444" s="483" t="s">
        <v>833</v>
      </c>
      <c r="I444" s="483" t="s">
        <v>795</v>
      </c>
      <c r="J444" s="482">
        <v>2024</v>
      </c>
      <c r="K444" s="482">
        <v>0</v>
      </c>
      <c r="L444" s="483" t="s">
        <v>1053</v>
      </c>
      <c r="M444" s="483" t="s">
        <v>1053</v>
      </c>
      <c r="N444" s="482">
        <v>116</v>
      </c>
      <c r="O444" s="483" t="s">
        <v>1056</v>
      </c>
      <c r="P444" s="483" t="s">
        <v>1074</v>
      </c>
      <c r="Q444" s="482">
        <v>2023</v>
      </c>
      <c r="R444" s="484">
        <v>0</v>
      </c>
      <c r="S444" s="430">
        <f t="shared" si="6"/>
        <v>0</v>
      </c>
    </row>
    <row r="445" spans="1:19" x14ac:dyDescent="0.3">
      <c r="A445" s="482">
        <v>111</v>
      </c>
      <c r="B445" s="483" t="s">
        <v>1169</v>
      </c>
      <c r="C445" s="482">
        <v>8</v>
      </c>
      <c r="D445" s="483" t="s">
        <v>860</v>
      </c>
      <c r="E445" s="483" t="s">
        <v>825</v>
      </c>
      <c r="F445" s="483" t="s">
        <v>824</v>
      </c>
      <c r="G445" s="483" t="s">
        <v>832</v>
      </c>
      <c r="H445" s="483" t="s">
        <v>833</v>
      </c>
      <c r="I445" s="483" t="s">
        <v>795</v>
      </c>
      <c r="J445" s="482">
        <v>2024</v>
      </c>
      <c r="K445" s="482">
        <v>29568</v>
      </c>
      <c r="L445" s="483" t="s">
        <v>1053</v>
      </c>
      <c r="M445" s="483" t="s">
        <v>1053</v>
      </c>
      <c r="N445" s="482">
        <v>117</v>
      </c>
      <c r="O445" s="483" t="s">
        <v>1075</v>
      </c>
      <c r="P445" s="483" t="s">
        <v>1076</v>
      </c>
      <c r="Q445" s="482">
        <v>2023</v>
      </c>
      <c r="R445" s="484">
        <v>32340</v>
      </c>
      <c r="S445" s="430">
        <f t="shared" si="6"/>
        <v>-2772</v>
      </c>
    </row>
    <row r="446" spans="1:19" x14ac:dyDescent="0.3">
      <c r="A446" s="482">
        <v>112</v>
      </c>
      <c r="B446" s="483" t="s">
        <v>1170</v>
      </c>
      <c r="C446" s="482">
        <v>8</v>
      </c>
      <c r="D446" s="483" t="s">
        <v>860</v>
      </c>
      <c r="E446" s="483" t="s">
        <v>825</v>
      </c>
      <c r="F446" s="483" t="s">
        <v>824</v>
      </c>
      <c r="G446" s="483" t="s">
        <v>832</v>
      </c>
      <c r="H446" s="483" t="s">
        <v>833</v>
      </c>
      <c r="I446" s="483" t="s">
        <v>795</v>
      </c>
      <c r="J446" s="482">
        <v>2024</v>
      </c>
      <c r="K446" s="482">
        <v>66768</v>
      </c>
      <c r="L446" s="483" t="s">
        <v>1053</v>
      </c>
      <c r="M446" s="483" t="s">
        <v>1053</v>
      </c>
      <c r="N446" s="482">
        <v>114</v>
      </c>
      <c r="O446" s="483" t="s">
        <v>1054</v>
      </c>
      <c r="P446" s="483" t="s">
        <v>1072</v>
      </c>
      <c r="Q446" s="482">
        <v>2023</v>
      </c>
      <c r="R446" s="484">
        <v>80703</v>
      </c>
      <c r="S446" s="430">
        <f t="shared" si="6"/>
        <v>-13935</v>
      </c>
    </row>
    <row r="447" spans="1:19" x14ac:dyDescent="0.3">
      <c r="A447" s="482">
        <v>112</v>
      </c>
      <c r="B447" s="483" t="s">
        <v>1170</v>
      </c>
      <c r="C447" s="482">
        <v>8</v>
      </c>
      <c r="D447" s="483" t="s">
        <v>860</v>
      </c>
      <c r="E447" s="483" t="s">
        <v>825</v>
      </c>
      <c r="F447" s="483" t="s">
        <v>824</v>
      </c>
      <c r="G447" s="483" t="s">
        <v>832</v>
      </c>
      <c r="H447" s="483" t="s">
        <v>833</v>
      </c>
      <c r="I447" s="483" t="s">
        <v>795</v>
      </c>
      <c r="J447" s="482">
        <v>2024</v>
      </c>
      <c r="K447" s="482">
        <v>0</v>
      </c>
      <c r="L447" s="483" t="s">
        <v>1053</v>
      </c>
      <c r="M447" s="483" t="s">
        <v>1053</v>
      </c>
      <c r="N447" s="482">
        <v>115</v>
      </c>
      <c r="O447" s="483" t="s">
        <v>1055</v>
      </c>
      <c r="P447" s="483" t="s">
        <v>1073</v>
      </c>
      <c r="Q447" s="482">
        <v>2023</v>
      </c>
      <c r="R447" s="484">
        <v>0</v>
      </c>
      <c r="S447" s="430">
        <f t="shared" si="6"/>
        <v>0</v>
      </c>
    </row>
    <row r="448" spans="1:19" x14ac:dyDescent="0.3">
      <c r="A448" s="482">
        <v>112</v>
      </c>
      <c r="B448" s="483" t="s">
        <v>1170</v>
      </c>
      <c r="C448" s="482">
        <v>8</v>
      </c>
      <c r="D448" s="483" t="s">
        <v>860</v>
      </c>
      <c r="E448" s="483" t="s">
        <v>825</v>
      </c>
      <c r="F448" s="483" t="s">
        <v>824</v>
      </c>
      <c r="G448" s="483" t="s">
        <v>832</v>
      </c>
      <c r="H448" s="483" t="s">
        <v>833</v>
      </c>
      <c r="I448" s="483" t="s">
        <v>795</v>
      </c>
      <c r="J448" s="482">
        <v>2024</v>
      </c>
      <c r="K448" s="482">
        <v>0</v>
      </c>
      <c r="L448" s="483" t="s">
        <v>1053</v>
      </c>
      <c r="M448" s="483" t="s">
        <v>1053</v>
      </c>
      <c r="N448" s="482">
        <v>116</v>
      </c>
      <c r="O448" s="483" t="s">
        <v>1056</v>
      </c>
      <c r="P448" s="483" t="s">
        <v>1074</v>
      </c>
      <c r="Q448" s="482">
        <v>2023</v>
      </c>
      <c r="R448" s="484">
        <v>0</v>
      </c>
      <c r="S448" s="430">
        <f t="shared" si="6"/>
        <v>0</v>
      </c>
    </row>
    <row r="449" spans="1:19" x14ac:dyDescent="0.3">
      <c r="A449" s="482">
        <v>112</v>
      </c>
      <c r="B449" s="483" t="s">
        <v>1170</v>
      </c>
      <c r="C449" s="482">
        <v>8</v>
      </c>
      <c r="D449" s="483" t="s">
        <v>860</v>
      </c>
      <c r="E449" s="483" t="s">
        <v>825</v>
      </c>
      <c r="F449" s="483" t="s">
        <v>824</v>
      </c>
      <c r="G449" s="483" t="s">
        <v>832</v>
      </c>
      <c r="H449" s="483" t="s">
        <v>833</v>
      </c>
      <c r="I449" s="483" t="s">
        <v>795</v>
      </c>
      <c r="J449" s="482">
        <v>2024</v>
      </c>
      <c r="K449" s="482">
        <v>66768</v>
      </c>
      <c r="L449" s="483" t="s">
        <v>1053</v>
      </c>
      <c r="M449" s="483" t="s">
        <v>1053</v>
      </c>
      <c r="N449" s="482">
        <v>117</v>
      </c>
      <c r="O449" s="483" t="s">
        <v>1075</v>
      </c>
      <c r="P449" s="483" t="s">
        <v>1076</v>
      </c>
      <c r="Q449" s="482">
        <v>2023</v>
      </c>
      <c r="R449" s="484">
        <v>80703</v>
      </c>
      <c r="S449" s="430">
        <f t="shared" si="6"/>
        <v>-13935</v>
      </c>
    </row>
    <row r="450" spans="1:19" x14ac:dyDescent="0.3">
      <c r="A450" s="482">
        <v>113</v>
      </c>
      <c r="B450" s="483" t="s">
        <v>1171</v>
      </c>
      <c r="C450" s="482">
        <v>8</v>
      </c>
      <c r="D450" s="483" t="s">
        <v>860</v>
      </c>
      <c r="E450" s="483" t="s">
        <v>819</v>
      </c>
      <c r="F450" s="483" t="s">
        <v>818</v>
      </c>
      <c r="G450" s="483" t="s">
        <v>822</v>
      </c>
      <c r="H450" s="483" t="s">
        <v>823</v>
      </c>
      <c r="I450" s="483" t="s">
        <v>795</v>
      </c>
      <c r="J450" s="482">
        <v>2024</v>
      </c>
      <c r="K450" s="482">
        <v>4894124.5351999998</v>
      </c>
      <c r="L450" s="483" t="s">
        <v>1053</v>
      </c>
      <c r="M450" s="483" t="s">
        <v>1053</v>
      </c>
      <c r="N450" s="482">
        <v>114</v>
      </c>
      <c r="O450" s="483" t="s">
        <v>1054</v>
      </c>
      <c r="P450" s="483" t="s">
        <v>1072</v>
      </c>
      <c r="Q450" s="482">
        <v>2023</v>
      </c>
      <c r="R450" s="484">
        <v>4927429.0975000001</v>
      </c>
      <c r="S450" s="430">
        <f t="shared" si="6"/>
        <v>-33304.56230000034</v>
      </c>
    </row>
    <row r="451" spans="1:19" x14ac:dyDescent="0.3">
      <c r="A451" s="482">
        <v>113</v>
      </c>
      <c r="B451" s="483" t="s">
        <v>1171</v>
      </c>
      <c r="C451" s="482">
        <v>8</v>
      </c>
      <c r="D451" s="483" t="s">
        <v>860</v>
      </c>
      <c r="E451" s="483" t="s">
        <v>819</v>
      </c>
      <c r="F451" s="483" t="s">
        <v>818</v>
      </c>
      <c r="G451" s="483" t="s">
        <v>822</v>
      </c>
      <c r="H451" s="483" t="s">
        <v>823</v>
      </c>
      <c r="I451" s="483" t="s">
        <v>795</v>
      </c>
      <c r="J451" s="482">
        <v>2024</v>
      </c>
      <c r="K451" s="482">
        <v>0</v>
      </c>
      <c r="L451" s="483" t="s">
        <v>1053</v>
      </c>
      <c r="M451" s="483" t="s">
        <v>1053</v>
      </c>
      <c r="N451" s="482">
        <v>115</v>
      </c>
      <c r="O451" s="483" t="s">
        <v>1055</v>
      </c>
      <c r="P451" s="483" t="s">
        <v>1073</v>
      </c>
      <c r="Q451" s="482">
        <v>2023</v>
      </c>
      <c r="R451" s="484">
        <v>0</v>
      </c>
      <c r="S451" s="430">
        <f t="shared" ref="S451:S514" si="7">K451-R451</f>
        <v>0</v>
      </c>
    </row>
    <row r="452" spans="1:19" x14ac:dyDescent="0.3">
      <c r="A452" s="482">
        <v>113</v>
      </c>
      <c r="B452" s="483" t="s">
        <v>1171</v>
      </c>
      <c r="C452" s="482">
        <v>8</v>
      </c>
      <c r="D452" s="483" t="s">
        <v>860</v>
      </c>
      <c r="E452" s="483" t="s">
        <v>819</v>
      </c>
      <c r="F452" s="483" t="s">
        <v>818</v>
      </c>
      <c r="G452" s="483" t="s">
        <v>822</v>
      </c>
      <c r="H452" s="483" t="s">
        <v>823</v>
      </c>
      <c r="I452" s="483" t="s">
        <v>795</v>
      </c>
      <c r="J452" s="482">
        <v>2024</v>
      </c>
      <c r="K452" s="482">
        <v>99879.84</v>
      </c>
      <c r="L452" s="483" t="s">
        <v>1053</v>
      </c>
      <c r="M452" s="483" t="s">
        <v>1053</v>
      </c>
      <c r="N452" s="482">
        <v>116</v>
      </c>
      <c r="O452" s="483" t="s">
        <v>1056</v>
      </c>
      <c r="P452" s="483" t="s">
        <v>1074</v>
      </c>
      <c r="Q452" s="482">
        <v>2023</v>
      </c>
      <c r="R452" s="484">
        <v>129872.625</v>
      </c>
      <c r="S452" s="430">
        <f t="shared" si="7"/>
        <v>-29992.785000000003</v>
      </c>
    </row>
    <row r="453" spans="1:19" x14ac:dyDescent="0.3">
      <c r="A453" s="482">
        <v>113</v>
      </c>
      <c r="B453" s="483" t="s">
        <v>1171</v>
      </c>
      <c r="C453" s="482">
        <v>8</v>
      </c>
      <c r="D453" s="483" t="s">
        <v>860</v>
      </c>
      <c r="E453" s="483" t="s">
        <v>819</v>
      </c>
      <c r="F453" s="483" t="s">
        <v>818</v>
      </c>
      <c r="G453" s="483" t="s">
        <v>822</v>
      </c>
      <c r="H453" s="483" t="s">
        <v>823</v>
      </c>
      <c r="I453" s="483" t="s">
        <v>795</v>
      </c>
      <c r="J453" s="482">
        <v>2024</v>
      </c>
      <c r="K453" s="482">
        <v>4994004.3751999997</v>
      </c>
      <c r="L453" s="483" t="s">
        <v>1053</v>
      </c>
      <c r="M453" s="483" t="s">
        <v>1053</v>
      </c>
      <c r="N453" s="482">
        <v>117</v>
      </c>
      <c r="O453" s="483" t="s">
        <v>1075</v>
      </c>
      <c r="P453" s="483" t="s">
        <v>1076</v>
      </c>
      <c r="Q453" s="482">
        <v>2023</v>
      </c>
      <c r="R453" s="484">
        <v>5057301.7225000001</v>
      </c>
      <c r="S453" s="430">
        <f t="shared" si="7"/>
        <v>-63297.347300000489</v>
      </c>
    </row>
    <row r="454" spans="1:19" x14ac:dyDescent="0.3">
      <c r="A454" s="482">
        <v>114</v>
      </c>
      <c r="B454" s="483" t="s">
        <v>1172</v>
      </c>
      <c r="C454" s="482">
        <v>8</v>
      </c>
      <c r="D454" s="483" t="s">
        <v>860</v>
      </c>
      <c r="E454" s="483" t="s">
        <v>849</v>
      </c>
      <c r="F454" s="483" t="s">
        <v>848</v>
      </c>
      <c r="G454" s="483" t="s">
        <v>851</v>
      </c>
      <c r="H454" s="483" t="s">
        <v>852</v>
      </c>
      <c r="I454" s="483" t="s">
        <v>795</v>
      </c>
      <c r="J454" s="482">
        <v>2024</v>
      </c>
      <c r="K454" s="482">
        <v>3164547.9</v>
      </c>
      <c r="L454" s="483" t="s">
        <v>1053</v>
      </c>
      <c r="M454" s="483" t="s">
        <v>1053</v>
      </c>
      <c r="N454" s="482">
        <v>114</v>
      </c>
      <c r="O454" s="483" t="s">
        <v>1054</v>
      </c>
      <c r="P454" s="483" t="s">
        <v>1072</v>
      </c>
      <c r="Q454" s="482">
        <v>2023</v>
      </c>
      <c r="R454" s="484">
        <v>3436560</v>
      </c>
      <c r="S454" s="430">
        <f t="shared" si="7"/>
        <v>-272012.10000000009</v>
      </c>
    </row>
    <row r="455" spans="1:19" x14ac:dyDescent="0.3">
      <c r="A455" s="482">
        <v>114</v>
      </c>
      <c r="B455" s="483" t="s">
        <v>1172</v>
      </c>
      <c r="C455" s="482">
        <v>8</v>
      </c>
      <c r="D455" s="483" t="s">
        <v>860</v>
      </c>
      <c r="E455" s="483" t="s">
        <v>849</v>
      </c>
      <c r="F455" s="483" t="s">
        <v>848</v>
      </c>
      <c r="G455" s="483" t="s">
        <v>851</v>
      </c>
      <c r="H455" s="483" t="s">
        <v>852</v>
      </c>
      <c r="I455" s="483" t="s">
        <v>795</v>
      </c>
      <c r="J455" s="482">
        <v>2024</v>
      </c>
      <c r="K455" s="482">
        <v>0</v>
      </c>
      <c r="L455" s="483" t="s">
        <v>1053</v>
      </c>
      <c r="M455" s="483" t="s">
        <v>1053</v>
      </c>
      <c r="N455" s="482">
        <v>115</v>
      </c>
      <c r="O455" s="483" t="s">
        <v>1055</v>
      </c>
      <c r="P455" s="483" t="s">
        <v>1073</v>
      </c>
      <c r="Q455" s="482">
        <v>2023</v>
      </c>
      <c r="R455" s="484">
        <v>0</v>
      </c>
      <c r="S455" s="430">
        <f t="shared" si="7"/>
        <v>0</v>
      </c>
    </row>
    <row r="456" spans="1:19" x14ac:dyDescent="0.3">
      <c r="A456" s="482">
        <v>114</v>
      </c>
      <c r="B456" s="483" t="s">
        <v>1172</v>
      </c>
      <c r="C456" s="482">
        <v>8</v>
      </c>
      <c r="D456" s="483" t="s">
        <v>860</v>
      </c>
      <c r="E456" s="483" t="s">
        <v>849</v>
      </c>
      <c r="F456" s="483" t="s">
        <v>848</v>
      </c>
      <c r="G456" s="483" t="s">
        <v>851</v>
      </c>
      <c r="H456" s="483" t="s">
        <v>852</v>
      </c>
      <c r="I456" s="483" t="s">
        <v>795</v>
      </c>
      <c r="J456" s="482">
        <v>2024</v>
      </c>
      <c r="K456" s="482">
        <v>0</v>
      </c>
      <c r="L456" s="483" t="s">
        <v>1053</v>
      </c>
      <c r="M456" s="483" t="s">
        <v>1053</v>
      </c>
      <c r="N456" s="482">
        <v>116</v>
      </c>
      <c r="O456" s="483" t="s">
        <v>1056</v>
      </c>
      <c r="P456" s="483" t="s">
        <v>1074</v>
      </c>
      <c r="Q456" s="482">
        <v>2023</v>
      </c>
      <c r="R456" s="484">
        <v>0</v>
      </c>
      <c r="S456" s="430">
        <f t="shared" si="7"/>
        <v>0</v>
      </c>
    </row>
    <row r="457" spans="1:19" x14ac:dyDescent="0.3">
      <c r="A457" s="482">
        <v>114</v>
      </c>
      <c r="B457" s="483" t="s">
        <v>1172</v>
      </c>
      <c r="C457" s="482">
        <v>8</v>
      </c>
      <c r="D457" s="483" t="s">
        <v>860</v>
      </c>
      <c r="E457" s="483" t="s">
        <v>849</v>
      </c>
      <c r="F457" s="483" t="s">
        <v>848</v>
      </c>
      <c r="G457" s="483" t="s">
        <v>851</v>
      </c>
      <c r="H457" s="483" t="s">
        <v>852</v>
      </c>
      <c r="I457" s="483" t="s">
        <v>795</v>
      </c>
      <c r="J457" s="482">
        <v>2024</v>
      </c>
      <c r="K457" s="482">
        <v>3164547.9</v>
      </c>
      <c r="L457" s="483" t="s">
        <v>1053</v>
      </c>
      <c r="M457" s="483" t="s">
        <v>1053</v>
      </c>
      <c r="N457" s="482">
        <v>117</v>
      </c>
      <c r="O457" s="483" t="s">
        <v>1075</v>
      </c>
      <c r="P457" s="483" t="s">
        <v>1076</v>
      </c>
      <c r="Q457" s="482">
        <v>2023</v>
      </c>
      <c r="R457" s="484">
        <v>3436560</v>
      </c>
      <c r="S457" s="430">
        <f t="shared" si="7"/>
        <v>-272012.10000000009</v>
      </c>
    </row>
    <row r="458" spans="1:19" x14ac:dyDescent="0.3">
      <c r="A458" s="482">
        <v>115</v>
      </c>
      <c r="B458" s="483" t="s">
        <v>1173</v>
      </c>
      <c r="C458" s="482">
        <v>8</v>
      </c>
      <c r="D458" s="483" t="s">
        <v>860</v>
      </c>
      <c r="E458" s="483" t="s">
        <v>849</v>
      </c>
      <c r="F458" s="483" t="s">
        <v>848</v>
      </c>
      <c r="G458" s="483" t="s">
        <v>850</v>
      </c>
      <c r="H458" s="483" t="s">
        <v>643</v>
      </c>
      <c r="I458" s="483" t="s">
        <v>795</v>
      </c>
      <c r="J458" s="482">
        <v>2024</v>
      </c>
      <c r="K458" s="482">
        <v>2087377.648</v>
      </c>
      <c r="L458" s="483" t="s">
        <v>1053</v>
      </c>
      <c r="M458" s="483" t="s">
        <v>1053</v>
      </c>
      <c r="N458" s="482">
        <v>114</v>
      </c>
      <c r="O458" s="483" t="s">
        <v>1054</v>
      </c>
      <c r="P458" s="483" t="s">
        <v>1072</v>
      </c>
      <c r="Q458" s="482">
        <v>2023</v>
      </c>
      <c r="R458" s="484">
        <v>2553590</v>
      </c>
      <c r="S458" s="430">
        <f t="shared" si="7"/>
        <v>-466212.35199999996</v>
      </c>
    </row>
    <row r="459" spans="1:19" x14ac:dyDescent="0.3">
      <c r="A459" s="482">
        <v>115</v>
      </c>
      <c r="B459" s="483" t="s">
        <v>1173</v>
      </c>
      <c r="C459" s="482">
        <v>8</v>
      </c>
      <c r="D459" s="483" t="s">
        <v>860</v>
      </c>
      <c r="E459" s="483" t="s">
        <v>849</v>
      </c>
      <c r="F459" s="483" t="s">
        <v>848</v>
      </c>
      <c r="G459" s="483" t="s">
        <v>850</v>
      </c>
      <c r="H459" s="483" t="s">
        <v>643</v>
      </c>
      <c r="I459" s="483" t="s">
        <v>795</v>
      </c>
      <c r="J459" s="482">
        <v>2024</v>
      </c>
      <c r="K459" s="482">
        <v>5511.6</v>
      </c>
      <c r="L459" s="483" t="s">
        <v>1053</v>
      </c>
      <c r="M459" s="483" t="s">
        <v>1053</v>
      </c>
      <c r="N459" s="482">
        <v>115</v>
      </c>
      <c r="O459" s="483" t="s">
        <v>1055</v>
      </c>
      <c r="P459" s="483" t="s">
        <v>1073</v>
      </c>
      <c r="Q459" s="482">
        <v>2023</v>
      </c>
      <c r="R459" s="484">
        <v>5741.8</v>
      </c>
      <c r="S459" s="430">
        <f t="shared" si="7"/>
        <v>-230.19999999999982</v>
      </c>
    </row>
    <row r="460" spans="1:19" x14ac:dyDescent="0.3">
      <c r="A460" s="482">
        <v>115</v>
      </c>
      <c r="B460" s="483" t="s">
        <v>1173</v>
      </c>
      <c r="C460" s="482">
        <v>8</v>
      </c>
      <c r="D460" s="483" t="s">
        <v>860</v>
      </c>
      <c r="E460" s="483" t="s">
        <v>849</v>
      </c>
      <c r="F460" s="483" t="s">
        <v>848</v>
      </c>
      <c r="G460" s="483" t="s">
        <v>850</v>
      </c>
      <c r="H460" s="483" t="s">
        <v>643</v>
      </c>
      <c r="I460" s="483" t="s">
        <v>795</v>
      </c>
      <c r="J460" s="482">
        <v>2024</v>
      </c>
      <c r="K460" s="482">
        <v>363147.076</v>
      </c>
      <c r="L460" s="483" t="s">
        <v>1053</v>
      </c>
      <c r="M460" s="483" t="s">
        <v>1053</v>
      </c>
      <c r="N460" s="482">
        <v>116</v>
      </c>
      <c r="O460" s="483" t="s">
        <v>1056</v>
      </c>
      <c r="P460" s="483" t="s">
        <v>1074</v>
      </c>
      <c r="Q460" s="482">
        <v>2023</v>
      </c>
      <c r="R460" s="484">
        <v>47445.4</v>
      </c>
      <c r="S460" s="430">
        <f t="shared" si="7"/>
        <v>315701.67599999998</v>
      </c>
    </row>
    <row r="461" spans="1:19" x14ac:dyDescent="0.3">
      <c r="A461" s="482">
        <v>115</v>
      </c>
      <c r="B461" s="483" t="s">
        <v>1173</v>
      </c>
      <c r="C461" s="482">
        <v>8</v>
      </c>
      <c r="D461" s="483" t="s">
        <v>860</v>
      </c>
      <c r="E461" s="483" t="s">
        <v>849</v>
      </c>
      <c r="F461" s="483" t="s">
        <v>848</v>
      </c>
      <c r="G461" s="483" t="s">
        <v>850</v>
      </c>
      <c r="H461" s="483" t="s">
        <v>643</v>
      </c>
      <c r="I461" s="483" t="s">
        <v>795</v>
      </c>
      <c r="J461" s="482">
        <v>2024</v>
      </c>
      <c r="K461" s="482">
        <v>2456036.324</v>
      </c>
      <c r="L461" s="483" t="s">
        <v>1053</v>
      </c>
      <c r="M461" s="483" t="s">
        <v>1053</v>
      </c>
      <c r="N461" s="482">
        <v>117</v>
      </c>
      <c r="O461" s="483" t="s">
        <v>1075</v>
      </c>
      <c r="P461" s="483" t="s">
        <v>1076</v>
      </c>
      <c r="Q461" s="482">
        <v>2023</v>
      </c>
      <c r="R461" s="484">
        <v>2606777.2000000002</v>
      </c>
      <c r="S461" s="430">
        <f t="shared" si="7"/>
        <v>-150740.87600000016</v>
      </c>
    </row>
    <row r="462" spans="1:19" x14ac:dyDescent="0.3">
      <c r="A462" s="482">
        <v>116</v>
      </c>
      <c r="B462" s="483" t="s">
        <v>1174</v>
      </c>
      <c r="C462" s="482">
        <v>8</v>
      </c>
      <c r="D462" s="483" t="s">
        <v>860</v>
      </c>
      <c r="E462" s="483" t="s">
        <v>628</v>
      </c>
      <c r="F462" s="483" t="s">
        <v>813</v>
      </c>
      <c r="G462" s="483" t="s">
        <v>814</v>
      </c>
      <c r="H462" s="483" t="s">
        <v>628</v>
      </c>
      <c r="I462" s="483" t="s">
        <v>795</v>
      </c>
      <c r="J462" s="482">
        <v>2024</v>
      </c>
      <c r="K462" s="482">
        <v>991773</v>
      </c>
      <c r="L462" s="483" t="s">
        <v>1053</v>
      </c>
      <c r="M462" s="483" t="s">
        <v>1053</v>
      </c>
      <c r="N462" s="482">
        <v>114</v>
      </c>
      <c r="O462" s="483" t="s">
        <v>1054</v>
      </c>
      <c r="P462" s="483" t="s">
        <v>1072</v>
      </c>
      <c r="Q462" s="482">
        <v>2023</v>
      </c>
      <c r="R462" s="484">
        <v>997444.70279999997</v>
      </c>
      <c r="S462" s="430">
        <f t="shared" si="7"/>
        <v>-5671.70279999997</v>
      </c>
    </row>
    <row r="463" spans="1:19" x14ac:dyDescent="0.3">
      <c r="A463" s="482">
        <v>116</v>
      </c>
      <c r="B463" s="483" t="s">
        <v>1174</v>
      </c>
      <c r="C463" s="482">
        <v>8</v>
      </c>
      <c r="D463" s="483" t="s">
        <v>860</v>
      </c>
      <c r="E463" s="483" t="s">
        <v>628</v>
      </c>
      <c r="F463" s="483" t="s">
        <v>813</v>
      </c>
      <c r="G463" s="483" t="s">
        <v>814</v>
      </c>
      <c r="H463" s="483" t="s">
        <v>628</v>
      </c>
      <c r="I463" s="483" t="s">
        <v>795</v>
      </c>
      <c r="J463" s="482">
        <v>2024</v>
      </c>
      <c r="K463" s="482">
        <v>1895915.5020000001</v>
      </c>
      <c r="L463" s="483" t="s">
        <v>1053</v>
      </c>
      <c r="M463" s="483" t="s">
        <v>1053</v>
      </c>
      <c r="N463" s="482">
        <v>115</v>
      </c>
      <c r="O463" s="483" t="s">
        <v>1055</v>
      </c>
      <c r="P463" s="483" t="s">
        <v>1073</v>
      </c>
      <c r="Q463" s="482">
        <v>2023</v>
      </c>
      <c r="R463" s="484">
        <v>1584014.3865</v>
      </c>
      <c r="S463" s="430">
        <f t="shared" si="7"/>
        <v>311901.11550000007</v>
      </c>
    </row>
    <row r="464" spans="1:19" x14ac:dyDescent="0.3">
      <c r="A464" s="482">
        <v>116</v>
      </c>
      <c r="B464" s="483" t="s">
        <v>1174</v>
      </c>
      <c r="C464" s="482">
        <v>8</v>
      </c>
      <c r="D464" s="483" t="s">
        <v>860</v>
      </c>
      <c r="E464" s="483" t="s">
        <v>628</v>
      </c>
      <c r="F464" s="483" t="s">
        <v>813</v>
      </c>
      <c r="G464" s="483" t="s">
        <v>814</v>
      </c>
      <c r="H464" s="483" t="s">
        <v>628</v>
      </c>
      <c r="I464" s="483" t="s">
        <v>795</v>
      </c>
      <c r="J464" s="482">
        <v>2024</v>
      </c>
      <c r="K464" s="482">
        <v>39991.036</v>
      </c>
      <c r="L464" s="483" t="s">
        <v>1053</v>
      </c>
      <c r="M464" s="483" t="s">
        <v>1053</v>
      </c>
      <c r="N464" s="482">
        <v>116</v>
      </c>
      <c r="O464" s="483" t="s">
        <v>1056</v>
      </c>
      <c r="P464" s="483" t="s">
        <v>1074</v>
      </c>
      <c r="Q464" s="482">
        <v>2023</v>
      </c>
      <c r="R464" s="484">
        <v>38889.477899999998</v>
      </c>
      <c r="S464" s="430">
        <f t="shared" si="7"/>
        <v>1101.558100000002</v>
      </c>
    </row>
    <row r="465" spans="1:19" x14ac:dyDescent="0.3">
      <c r="A465" s="482">
        <v>116</v>
      </c>
      <c r="B465" s="483" t="s">
        <v>1174</v>
      </c>
      <c r="C465" s="482">
        <v>8</v>
      </c>
      <c r="D465" s="483" t="s">
        <v>860</v>
      </c>
      <c r="E465" s="483" t="s">
        <v>628</v>
      </c>
      <c r="F465" s="483" t="s">
        <v>813</v>
      </c>
      <c r="G465" s="483" t="s">
        <v>814</v>
      </c>
      <c r="H465" s="483" t="s">
        <v>628</v>
      </c>
      <c r="I465" s="483" t="s">
        <v>795</v>
      </c>
      <c r="J465" s="482">
        <v>2024</v>
      </c>
      <c r="K465" s="482">
        <v>2927679.5380000002</v>
      </c>
      <c r="L465" s="483" t="s">
        <v>1053</v>
      </c>
      <c r="M465" s="483" t="s">
        <v>1053</v>
      </c>
      <c r="N465" s="482">
        <v>117</v>
      </c>
      <c r="O465" s="483" t="s">
        <v>1075</v>
      </c>
      <c r="P465" s="483" t="s">
        <v>1076</v>
      </c>
      <c r="Q465" s="482">
        <v>2023</v>
      </c>
      <c r="R465" s="484">
        <v>2620348.5671999999</v>
      </c>
      <c r="S465" s="430">
        <f t="shared" si="7"/>
        <v>307330.97080000024</v>
      </c>
    </row>
    <row r="466" spans="1:19" x14ac:dyDescent="0.3">
      <c r="A466" s="482">
        <v>117</v>
      </c>
      <c r="B466" s="483" t="s">
        <v>1175</v>
      </c>
      <c r="C466" s="482">
        <v>10</v>
      </c>
      <c r="D466" s="483" t="s">
        <v>861</v>
      </c>
      <c r="E466" s="483" t="s">
        <v>819</v>
      </c>
      <c r="F466" s="483" t="s">
        <v>818</v>
      </c>
      <c r="G466" s="483" t="s">
        <v>820</v>
      </c>
      <c r="H466" s="483" t="s">
        <v>821</v>
      </c>
      <c r="I466" s="483" t="s">
        <v>795</v>
      </c>
      <c r="J466" s="482">
        <v>2024</v>
      </c>
      <c r="K466" s="482">
        <v>121030</v>
      </c>
      <c r="L466" s="483" t="s">
        <v>1053</v>
      </c>
      <c r="M466" s="483" t="s">
        <v>1053</v>
      </c>
      <c r="N466" s="482">
        <v>114</v>
      </c>
      <c r="O466" s="483" t="s">
        <v>1054</v>
      </c>
      <c r="P466" s="483" t="s">
        <v>1072</v>
      </c>
      <c r="Q466" s="482">
        <v>2023</v>
      </c>
      <c r="R466" s="484">
        <v>136644</v>
      </c>
      <c r="S466" s="430">
        <f t="shared" si="7"/>
        <v>-15614</v>
      </c>
    </row>
    <row r="467" spans="1:19" x14ac:dyDescent="0.3">
      <c r="A467" s="482">
        <v>117</v>
      </c>
      <c r="B467" s="483" t="s">
        <v>1175</v>
      </c>
      <c r="C467" s="482">
        <v>10</v>
      </c>
      <c r="D467" s="483" t="s">
        <v>861</v>
      </c>
      <c r="E467" s="483" t="s">
        <v>819</v>
      </c>
      <c r="F467" s="483" t="s">
        <v>818</v>
      </c>
      <c r="G467" s="483" t="s">
        <v>820</v>
      </c>
      <c r="H467" s="483" t="s">
        <v>821</v>
      </c>
      <c r="I467" s="483" t="s">
        <v>795</v>
      </c>
      <c r="J467" s="482">
        <v>2024</v>
      </c>
      <c r="K467" s="482">
        <v>0</v>
      </c>
      <c r="L467" s="483" t="s">
        <v>1053</v>
      </c>
      <c r="M467" s="483" t="s">
        <v>1053</v>
      </c>
      <c r="N467" s="482">
        <v>115</v>
      </c>
      <c r="O467" s="483" t="s">
        <v>1055</v>
      </c>
      <c r="P467" s="483" t="s">
        <v>1073</v>
      </c>
      <c r="Q467" s="482">
        <v>2023</v>
      </c>
      <c r="R467" s="484">
        <v>0</v>
      </c>
      <c r="S467" s="430">
        <f t="shared" si="7"/>
        <v>0</v>
      </c>
    </row>
    <row r="468" spans="1:19" x14ac:dyDescent="0.3">
      <c r="A468" s="482">
        <v>117</v>
      </c>
      <c r="B468" s="483" t="s">
        <v>1175</v>
      </c>
      <c r="C468" s="482">
        <v>10</v>
      </c>
      <c r="D468" s="483" t="s">
        <v>861</v>
      </c>
      <c r="E468" s="483" t="s">
        <v>819</v>
      </c>
      <c r="F468" s="483" t="s">
        <v>818</v>
      </c>
      <c r="G468" s="483" t="s">
        <v>820</v>
      </c>
      <c r="H468" s="483" t="s">
        <v>821</v>
      </c>
      <c r="I468" s="483" t="s">
        <v>795</v>
      </c>
      <c r="J468" s="482">
        <v>2024</v>
      </c>
      <c r="K468" s="482">
        <v>0</v>
      </c>
      <c r="L468" s="483" t="s">
        <v>1053</v>
      </c>
      <c r="M468" s="483" t="s">
        <v>1053</v>
      </c>
      <c r="N468" s="482">
        <v>116</v>
      </c>
      <c r="O468" s="483" t="s">
        <v>1056</v>
      </c>
      <c r="P468" s="483" t="s">
        <v>1074</v>
      </c>
      <c r="Q468" s="482">
        <v>2023</v>
      </c>
      <c r="R468" s="484">
        <v>0</v>
      </c>
      <c r="S468" s="430">
        <f t="shared" si="7"/>
        <v>0</v>
      </c>
    </row>
    <row r="469" spans="1:19" x14ac:dyDescent="0.3">
      <c r="A469" s="482">
        <v>117</v>
      </c>
      <c r="B469" s="483" t="s">
        <v>1175</v>
      </c>
      <c r="C469" s="482">
        <v>10</v>
      </c>
      <c r="D469" s="483" t="s">
        <v>861</v>
      </c>
      <c r="E469" s="483" t="s">
        <v>819</v>
      </c>
      <c r="F469" s="483" t="s">
        <v>818</v>
      </c>
      <c r="G469" s="483" t="s">
        <v>820</v>
      </c>
      <c r="H469" s="483" t="s">
        <v>821</v>
      </c>
      <c r="I469" s="483" t="s">
        <v>795</v>
      </c>
      <c r="J469" s="482">
        <v>2024</v>
      </c>
      <c r="K469" s="482">
        <v>121030</v>
      </c>
      <c r="L469" s="483" t="s">
        <v>1053</v>
      </c>
      <c r="M469" s="483" t="s">
        <v>1053</v>
      </c>
      <c r="N469" s="482">
        <v>117</v>
      </c>
      <c r="O469" s="483" t="s">
        <v>1075</v>
      </c>
      <c r="P469" s="483" t="s">
        <v>1076</v>
      </c>
      <c r="Q469" s="482">
        <v>2023</v>
      </c>
      <c r="R469" s="484">
        <v>136644</v>
      </c>
      <c r="S469" s="430">
        <f t="shared" si="7"/>
        <v>-15614</v>
      </c>
    </row>
    <row r="470" spans="1:19" x14ac:dyDescent="0.3">
      <c r="A470" s="482">
        <v>118</v>
      </c>
      <c r="B470" s="483" t="s">
        <v>1176</v>
      </c>
      <c r="C470" s="482">
        <v>10</v>
      </c>
      <c r="D470" s="483" t="s">
        <v>861</v>
      </c>
      <c r="E470" s="483" t="s">
        <v>819</v>
      </c>
      <c r="F470" s="483" t="s">
        <v>818</v>
      </c>
      <c r="G470" s="483" t="s">
        <v>820</v>
      </c>
      <c r="H470" s="483" t="s">
        <v>821</v>
      </c>
      <c r="I470" s="483" t="s">
        <v>795</v>
      </c>
      <c r="J470" s="482">
        <v>2024</v>
      </c>
      <c r="K470" s="482">
        <v>294170</v>
      </c>
      <c r="L470" s="483" t="s">
        <v>1053</v>
      </c>
      <c r="M470" s="483" t="s">
        <v>1053</v>
      </c>
      <c r="N470" s="482">
        <v>114</v>
      </c>
      <c r="O470" s="483" t="s">
        <v>1054</v>
      </c>
      <c r="P470" s="483" t="s">
        <v>1072</v>
      </c>
      <c r="Q470" s="482">
        <v>2023</v>
      </c>
      <c r="R470" s="484">
        <v>378978.3</v>
      </c>
      <c r="S470" s="430">
        <f t="shared" si="7"/>
        <v>-84808.299999999988</v>
      </c>
    </row>
    <row r="471" spans="1:19" x14ac:dyDescent="0.3">
      <c r="A471" s="482">
        <v>118</v>
      </c>
      <c r="B471" s="483" t="s">
        <v>1176</v>
      </c>
      <c r="C471" s="482">
        <v>10</v>
      </c>
      <c r="D471" s="483" t="s">
        <v>861</v>
      </c>
      <c r="E471" s="483" t="s">
        <v>819</v>
      </c>
      <c r="F471" s="483" t="s">
        <v>818</v>
      </c>
      <c r="G471" s="483" t="s">
        <v>820</v>
      </c>
      <c r="H471" s="483" t="s">
        <v>821</v>
      </c>
      <c r="I471" s="483" t="s">
        <v>795</v>
      </c>
      <c r="J471" s="482">
        <v>2024</v>
      </c>
      <c r="K471" s="482">
        <v>24230</v>
      </c>
      <c r="L471" s="483" t="s">
        <v>1053</v>
      </c>
      <c r="M471" s="483" t="s">
        <v>1053</v>
      </c>
      <c r="N471" s="482">
        <v>115</v>
      </c>
      <c r="O471" s="483" t="s">
        <v>1055</v>
      </c>
      <c r="P471" s="483" t="s">
        <v>1073</v>
      </c>
      <c r="Q471" s="482">
        <v>2023</v>
      </c>
      <c r="R471" s="484">
        <v>0</v>
      </c>
      <c r="S471" s="430">
        <f t="shared" si="7"/>
        <v>24230</v>
      </c>
    </row>
    <row r="472" spans="1:19" x14ac:dyDescent="0.3">
      <c r="A472" s="482">
        <v>118</v>
      </c>
      <c r="B472" s="483" t="s">
        <v>1176</v>
      </c>
      <c r="C472" s="482">
        <v>10</v>
      </c>
      <c r="D472" s="483" t="s">
        <v>861</v>
      </c>
      <c r="E472" s="483" t="s">
        <v>819</v>
      </c>
      <c r="F472" s="483" t="s">
        <v>818</v>
      </c>
      <c r="G472" s="483" t="s">
        <v>820</v>
      </c>
      <c r="H472" s="483" t="s">
        <v>821</v>
      </c>
      <c r="I472" s="483" t="s">
        <v>795</v>
      </c>
      <c r="J472" s="482">
        <v>2024</v>
      </c>
      <c r="K472" s="482">
        <v>18600</v>
      </c>
      <c r="L472" s="483" t="s">
        <v>1053</v>
      </c>
      <c r="M472" s="483" t="s">
        <v>1053</v>
      </c>
      <c r="N472" s="482">
        <v>116</v>
      </c>
      <c r="O472" s="483" t="s">
        <v>1056</v>
      </c>
      <c r="P472" s="483" t="s">
        <v>1074</v>
      </c>
      <c r="Q472" s="482">
        <v>2023</v>
      </c>
      <c r="R472" s="484">
        <v>0</v>
      </c>
      <c r="S472" s="430">
        <f t="shared" si="7"/>
        <v>18600</v>
      </c>
    </row>
    <row r="473" spans="1:19" x14ac:dyDescent="0.3">
      <c r="A473" s="482">
        <v>118</v>
      </c>
      <c r="B473" s="483" t="s">
        <v>1176</v>
      </c>
      <c r="C473" s="482">
        <v>10</v>
      </c>
      <c r="D473" s="483" t="s">
        <v>861</v>
      </c>
      <c r="E473" s="483" t="s">
        <v>819</v>
      </c>
      <c r="F473" s="483" t="s">
        <v>818</v>
      </c>
      <c r="G473" s="483" t="s">
        <v>820</v>
      </c>
      <c r="H473" s="483" t="s">
        <v>821</v>
      </c>
      <c r="I473" s="483" t="s">
        <v>795</v>
      </c>
      <c r="J473" s="482">
        <v>2024</v>
      </c>
      <c r="K473" s="482">
        <v>337000</v>
      </c>
      <c r="L473" s="483" t="s">
        <v>1053</v>
      </c>
      <c r="M473" s="483" t="s">
        <v>1053</v>
      </c>
      <c r="N473" s="482">
        <v>117</v>
      </c>
      <c r="O473" s="483" t="s">
        <v>1075</v>
      </c>
      <c r="P473" s="483" t="s">
        <v>1076</v>
      </c>
      <c r="Q473" s="482">
        <v>2023</v>
      </c>
      <c r="R473" s="484">
        <v>378978.3</v>
      </c>
      <c r="S473" s="430">
        <f t="shared" si="7"/>
        <v>-41978.299999999988</v>
      </c>
    </row>
    <row r="474" spans="1:19" x14ac:dyDescent="0.3">
      <c r="A474" s="482">
        <v>119</v>
      </c>
      <c r="B474" s="483" t="s">
        <v>1177</v>
      </c>
      <c r="C474" s="482">
        <v>10</v>
      </c>
      <c r="D474" s="483" t="s">
        <v>861</v>
      </c>
      <c r="E474" s="483" t="s">
        <v>797</v>
      </c>
      <c r="F474" s="483" t="s">
        <v>796</v>
      </c>
      <c r="G474" s="483" t="s">
        <v>800</v>
      </c>
      <c r="H474" s="483" t="s">
        <v>622</v>
      </c>
      <c r="I474" s="483" t="s">
        <v>795</v>
      </c>
      <c r="J474" s="482">
        <v>2024</v>
      </c>
      <c r="K474" s="482">
        <v>2744170</v>
      </c>
      <c r="L474" s="483" t="s">
        <v>1053</v>
      </c>
      <c r="M474" s="483" t="s">
        <v>1053</v>
      </c>
      <c r="N474" s="482">
        <v>114</v>
      </c>
      <c r="O474" s="483" t="s">
        <v>1054</v>
      </c>
      <c r="P474" s="483" t="s">
        <v>1072</v>
      </c>
      <c r="Q474" s="482">
        <v>2023</v>
      </c>
      <c r="R474" s="484">
        <v>2560880</v>
      </c>
      <c r="S474" s="430">
        <f t="shared" si="7"/>
        <v>183290</v>
      </c>
    </row>
    <row r="475" spans="1:19" x14ac:dyDescent="0.3">
      <c r="A475" s="482">
        <v>119</v>
      </c>
      <c r="B475" s="483" t="s">
        <v>1177</v>
      </c>
      <c r="C475" s="482">
        <v>10</v>
      </c>
      <c r="D475" s="483" t="s">
        <v>861</v>
      </c>
      <c r="E475" s="483" t="s">
        <v>797</v>
      </c>
      <c r="F475" s="483" t="s">
        <v>796</v>
      </c>
      <c r="G475" s="483" t="s">
        <v>800</v>
      </c>
      <c r="H475" s="483" t="s">
        <v>622</v>
      </c>
      <c r="I475" s="483" t="s">
        <v>795</v>
      </c>
      <c r="J475" s="482">
        <v>2024</v>
      </c>
      <c r="K475" s="482">
        <v>295763</v>
      </c>
      <c r="L475" s="483" t="s">
        <v>1053</v>
      </c>
      <c r="M475" s="483" t="s">
        <v>1053</v>
      </c>
      <c r="N475" s="482">
        <v>115</v>
      </c>
      <c r="O475" s="483" t="s">
        <v>1055</v>
      </c>
      <c r="P475" s="483" t="s">
        <v>1073</v>
      </c>
      <c r="Q475" s="482">
        <v>2023</v>
      </c>
      <c r="R475" s="484">
        <v>914400</v>
      </c>
      <c r="S475" s="430">
        <f t="shared" si="7"/>
        <v>-618637</v>
      </c>
    </row>
    <row r="476" spans="1:19" x14ac:dyDescent="0.3">
      <c r="A476" s="482">
        <v>119</v>
      </c>
      <c r="B476" s="483" t="s">
        <v>1177</v>
      </c>
      <c r="C476" s="482">
        <v>10</v>
      </c>
      <c r="D476" s="483" t="s">
        <v>861</v>
      </c>
      <c r="E476" s="483" t="s">
        <v>797</v>
      </c>
      <c r="F476" s="483" t="s">
        <v>796</v>
      </c>
      <c r="G476" s="483" t="s">
        <v>800</v>
      </c>
      <c r="H476" s="483" t="s">
        <v>622</v>
      </c>
      <c r="I476" s="483" t="s">
        <v>795</v>
      </c>
      <c r="J476" s="482">
        <v>2024</v>
      </c>
      <c r="K476" s="482">
        <v>9152</v>
      </c>
      <c r="L476" s="483" t="s">
        <v>1053</v>
      </c>
      <c r="M476" s="483" t="s">
        <v>1053</v>
      </c>
      <c r="N476" s="482">
        <v>116</v>
      </c>
      <c r="O476" s="483" t="s">
        <v>1056</v>
      </c>
      <c r="P476" s="483" t="s">
        <v>1074</v>
      </c>
      <c r="Q476" s="482">
        <v>2023</v>
      </c>
      <c r="R476" s="484">
        <v>36560</v>
      </c>
      <c r="S476" s="430">
        <f t="shared" si="7"/>
        <v>-27408</v>
      </c>
    </row>
    <row r="477" spans="1:19" x14ac:dyDescent="0.3">
      <c r="A477" s="482">
        <v>119</v>
      </c>
      <c r="B477" s="483" t="s">
        <v>1177</v>
      </c>
      <c r="C477" s="482">
        <v>10</v>
      </c>
      <c r="D477" s="483" t="s">
        <v>861</v>
      </c>
      <c r="E477" s="483" t="s">
        <v>797</v>
      </c>
      <c r="F477" s="483" t="s">
        <v>796</v>
      </c>
      <c r="G477" s="483" t="s">
        <v>800</v>
      </c>
      <c r="H477" s="483" t="s">
        <v>622</v>
      </c>
      <c r="I477" s="483" t="s">
        <v>795</v>
      </c>
      <c r="J477" s="482">
        <v>2024</v>
      </c>
      <c r="K477" s="482">
        <v>3049085</v>
      </c>
      <c r="L477" s="483" t="s">
        <v>1053</v>
      </c>
      <c r="M477" s="483" t="s">
        <v>1053</v>
      </c>
      <c r="N477" s="482">
        <v>117</v>
      </c>
      <c r="O477" s="483" t="s">
        <v>1075</v>
      </c>
      <c r="P477" s="483" t="s">
        <v>1076</v>
      </c>
      <c r="Q477" s="482">
        <v>2023</v>
      </c>
      <c r="R477" s="484">
        <v>3511840</v>
      </c>
      <c r="S477" s="430">
        <f t="shared" si="7"/>
        <v>-462755</v>
      </c>
    </row>
    <row r="478" spans="1:19" x14ac:dyDescent="0.3">
      <c r="A478" s="482">
        <v>120</v>
      </c>
      <c r="B478" s="483" t="s">
        <v>1178</v>
      </c>
      <c r="C478" s="482">
        <v>10</v>
      </c>
      <c r="D478" s="483" t="s">
        <v>861</v>
      </c>
      <c r="E478" s="483" t="s">
        <v>797</v>
      </c>
      <c r="F478" s="483" t="s">
        <v>796</v>
      </c>
      <c r="G478" s="483" t="s">
        <v>801</v>
      </c>
      <c r="H478" s="483" t="s">
        <v>657</v>
      </c>
      <c r="I478" s="483" t="s">
        <v>795</v>
      </c>
      <c r="J478" s="482">
        <v>2024</v>
      </c>
      <c r="K478" s="482">
        <v>12676105</v>
      </c>
      <c r="L478" s="483" t="s">
        <v>1053</v>
      </c>
      <c r="M478" s="483" t="s">
        <v>1053</v>
      </c>
      <c r="N478" s="482">
        <v>114</v>
      </c>
      <c r="O478" s="483" t="s">
        <v>1054</v>
      </c>
      <c r="P478" s="483" t="s">
        <v>1072</v>
      </c>
      <c r="Q478" s="482">
        <v>2023</v>
      </c>
      <c r="R478" s="484">
        <v>13596000</v>
      </c>
      <c r="S478" s="430">
        <f t="shared" si="7"/>
        <v>-919895</v>
      </c>
    </row>
    <row r="479" spans="1:19" x14ac:dyDescent="0.3">
      <c r="A479" s="482">
        <v>120</v>
      </c>
      <c r="B479" s="483" t="s">
        <v>1178</v>
      </c>
      <c r="C479" s="482">
        <v>10</v>
      </c>
      <c r="D479" s="483" t="s">
        <v>861</v>
      </c>
      <c r="E479" s="483" t="s">
        <v>797</v>
      </c>
      <c r="F479" s="483" t="s">
        <v>796</v>
      </c>
      <c r="G479" s="483" t="s">
        <v>801</v>
      </c>
      <c r="H479" s="483" t="s">
        <v>657</v>
      </c>
      <c r="I479" s="483" t="s">
        <v>795</v>
      </c>
      <c r="J479" s="482">
        <v>2024</v>
      </c>
      <c r="K479" s="482">
        <v>0</v>
      </c>
      <c r="L479" s="483" t="s">
        <v>1053</v>
      </c>
      <c r="M479" s="483" t="s">
        <v>1053</v>
      </c>
      <c r="N479" s="482">
        <v>115</v>
      </c>
      <c r="O479" s="483" t="s">
        <v>1055</v>
      </c>
      <c r="P479" s="483" t="s">
        <v>1073</v>
      </c>
      <c r="Q479" s="482">
        <v>2023</v>
      </c>
      <c r="R479" s="484">
        <v>0</v>
      </c>
      <c r="S479" s="430">
        <f t="shared" si="7"/>
        <v>0</v>
      </c>
    </row>
    <row r="480" spans="1:19" x14ac:dyDescent="0.3">
      <c r="A480" s="482">
        <v>120</v>
      </c>
      <c r="B480" s="483" t="s">
        <v>1178</v>
      </c>
      <c r="C480" s="482">
        <v>10</v>
      </c>
      <c r="D480" s="483" t="s">
        <v>861</v>
      </c>
      <c r="E480" s="483" t="s">
        <v>797</v>
      </c>
      <c r="F480" s="483" t="s">
        <v>796</v>
      </c>
      <c r="G480" s="483" t="s">
        <v>801</v>
      </c>
      <c r="H480" s="483" t="s">
        <v>657</v>
      </c>
      <c r="I480" s="483" t="s">
        <v>795</v>
      </c>
      <c r="J480" s="482">
        <v>2024</v>
      </c>
      <c r="K480" s="482">
        <v>0</v>
      </c>
      <c r="L480" s="483" t="s">
        <v>1053</v>
      </c>
      <c r="M480" s="483" t="s">
        <v>1053</v>
      </c>
      <c r="N480" s="482">
        <v>116</v>
      </c>
      <c r="O480" s="483" t="s">
        <v>1056</v>
      </c>
      <c r="P480" s="483" t="s">
        <v>1074</v>
      </c>
      <c r="Q480" s="482">
        <v>2023</v>
      </c>
      <c r="R480" s="484">
        <v>0</v>
      </c>
      <c r="S480" s="430">
        <f t="shared" si="7"/>
        <v>0</v>
      </c>
    </row>
    <row r="481" spans="1:19" x14ac:dyDescent="0.3">
      <c r="A481" s="482">
        <v>120</v>
      </c>
      <c r="B481" s="483" t="s">
        <v>1178</v>
      </c>
      <c r="C481" s="482">
        <v>10</v>
      </c>
      <c r="D481" s="483" t="s">
        <v>861</v>
      </c>
      <c r="E481" s="483" t="s">
        <v>797</v>
      </c>
      <c r="F481" s="483" t="s">
        <v>796</v>
      </c>
      <c r="G481" s="483" t="s">
        <v>801</v>
      </c>
      <c r="H481" s="483" t="s">
        <v>657</v>
      </c>
      <c r="I481" s="483" t="s">
        <v>795</v>
      </c>
      <c r="J481" s="482">
        <v>2024</v>
      </c>
      <c r="K481" s="482">
        <v>12676105</v>
      </c>
      <c r="L481" s="483" t="s">
        <v>1053</v>
      </c>
      <c r="M481" s="483" t="s">
        <v>1053</v>
      </c>
      <c r="N481" s="482">
        <v>117</v>
      </c>
      <c r="O481" s="483" t="s">
        <v>1075</v>
      </c>
      <c r="P481" s="483" t="s">
        <v>1076</v>
      </c>
      <c r="Q481" s="482">
        <v>2023</v>
      </c>
      <c r="R481" s="484">
        <v>13596000</v>
      </c>
      <c r="S481" s="430">
        <f t="shared" si="7"/>
        <v>-919895</v>
      </c>
    </row>
    <row r="482" spans="1:19" x14ac:dyDescent="0.3">
      <c r="A482" s="482">
        <v>121</v>
      </c>
      <c r="B482" s="483" t="s">
        <v>1179</v>
      </c>
      <c r="C482" s="482">
        <v>10</v>
      </c>
      <c r="D482" s="483" t="s">
        <v>861</v>
      </c>
      <c r="E482" s="483" t="s">
        <v>840</v>
      </c>
      <c r="F482" s="483" t="s">
        <v>839</v>
      </c>
      <c r="G482" s="483" t="s">
        <v>841</v>
      </c>
      <c r="H482" s="483" t="s">
        <v>639</v>
      </c>
      <c r="I482" s="483" t="s">
        <v>795</v>
      </c>
      <c r="J482" s="482">
        <v>2024</v>
      </c>
      <c r="K482" s="482">
        <v>10968910</v>
      </c>
      <c r="L482" s="483" t="s">
        <v>1053</v>
      </c>
      <c r="M482" s="483" t="s">
        <v>1053</v>
      </c>
      <c r="N482" s="482">
        <v>114</v>
      </c>
      <c r="O482" s="483" t="s">
        <v>1054</v>
      </c>
      <c r="P482" s="483" t="s">
        <v>1072</v>
      </c>
      <c r="Q482" s="482">
        <v>2023</v>
      </c>
      <c r="R482" s="484">
        <v>5373412.5999999996</v>
      </c>
      <c r="S482" s="430">
        <f t="shared" si="7"/>
        <v>5595497.4000000004</v>
      </c>
    </row>
    <row r="483" spans="1:19" x14ac:dyDescent="0.3">
      <c r="A483" s="482">
        <v>121</v>
      </c>
      <c r="B483" s="483" t="s">
        <v>1179</v>
      </c>
      <c r="C483" s="482">
        <v>10</v>
      </c>
      <c r="D483" s="483" t="s">
        <v>861</v>
      </c>
      <c r="E483" s="483" t="s">
        <v>840</v>
      </c>
      <c r="F483" s="483" t="s">
        <v>839</v>
      </c>
      <c r="G483" s="483" t="s">
        <v>841</v>
      </c>
      <c r="H483" s="483" t="s">
        <v>639</v>
      </c>
      <c r="I483" s="483" t="s">
        <v>795</v>
      </c>
      <c r="J483" s="482">
        <v>2024</v>
      </c>
      <c r="K483" s="482">
        <v>909500</v>
      </c>
      <c r="L483" s="483" t="s">
        <v>1053</v>
      </c>
      <c r="M483" s="483" t="s">
        <v>1053</v>
      </c>
      <c r="N483" s="482">
        <v>115</v>
      </c>
      <c r="O483" s="483" t="s">
        <v>1055</v>
      </c>
      <c r="P483" s="483" t="s">
        <v>1073</v>
      </c>
      <c r="Q483" s="482">
        <v>2023</v>
      </c>
      <c r="R483" s="484">
        <v>1136191.2</v>
      </c>
      <c r="S483" s="430">
        <f t="shared" si="7"/>
        <v>-226691.19999999995</v>
      </c>
    </row>
    <row r="484" spans="1:19" x14ac:dyDescent="0.3">
      <c r="A484" s="482">
        <v>121</v>
      </c>
      <c r="B484" s="483" t="s">
        <v>1179</v>
      </c>
      <c r="C484" s="482">
        <v>10</v>
      </c>
      <c r="D484" s="483" t="s">
        <v>861</v>
      </c>
      <c r="E484" s="483" t="s">
        <v>840</v>
      </c>
      <c r="F484" s="483" t="s">
        <v>839</v>
      </c>
      <c r="G484" s="483" t="s">
        <v>841</v>
      </c>
      <c r="H484" s="483" t="s">
        <v>639</v>
      </c>
      <c r="I484" s="483" t="s">
        <v>795</v>
      </c>
      <c r="J484" s="482">
        <v>2024</v>
      </c>
      <c r="K484" s="482">
        <v>306000</v>
      </c>
      <c r="L484" s="483" t="s">
        <v>1053</v>
      </c>
      <c r="M484" s="483" t="s">
        <v>1053</v>
      </c>
      <c r="N484" s="482">
        <v>116</v>
      </c>
      <c r="O484" s="483" t="s">
        <v>1056</v>
      </c>
      <c r="P484" s="483" t="s">
        <v>1074</v>
      </c>
      <c r="Q484" s="482">
        <v>2023</v>
      </c>
      <c r="R484" s="484">
        <v>1064770.8</v>
      </c>
      <c r="S484" s="430">
        <f t="shared" si="7"/>
        <v>-758770.8</v>
      </c>
    </row>
    <row r="485" spans="1:19" x14ac:dyDescent="0.3">
      <c r="A485" s="482">
        <v>121</v>
      </c>
      <c r="B485" s="483" t="s">
        <v>1179</v>
      </c>
      <c r="C485" s="482">
        <v>10</v>
      </c>
      <c r="D485" s="483" t="s">
        <v>861</v>
      </c>
      <c r="E485" s="483" t="s">
        <v>840</v>
      </c>
      <c r="F485" s="483" t="s">
        <v>839</v>
      </c>
      <c r="G485" s="483" t="s">
        <v>841</v>
      </c>
      <c r="H485" s="483" t="s">
        <v>639</v>
      </c>
      <c r="I485" s="483" t="s">
        <v>795</v>
      </c>
      <c r="J485" s="482">
        <v>2024</v>
      </c>
      <c r="K485" s="482">
        <v>12184410</v>
      </c>
      <c r="L485" s="483" t="s">
        <v>1053</v>
      </c>
      <c r="M485" s="483" t="s">
        <v>1053</v>
      </c>
      <c r="N485" s="482">
        <v>117</v>
      </c>
      <c r="O485" s="483" t="s">
        <v>1075</v>
      </c>
      <c r="P485" s="483" t="s">
        <v>1076</v>
      </c>
      <c r="Q485" s="482">
        <v>2023</v>
      </c>
      <c r="R485" s="484">
        <v>7574374.5999999996</v>
      </c>
      <c r="S485" s="430">
        <f t="shared" si="7"/>
        <v>4610035.4000000004</v>
      </c>
    </row>
    <row r="486" spans="1:19" x14ac:dyDescent="0.3">
      <c r="A486" s="482">
        <v>122</v>
      </c>
      <c r="B486" s="483" t="s">
        <v>1180</v>
      </c>
      <c r="C486" s="482">
        <v>10</v>
      </c>
      <c r="D486" s="483" t="s">
        <v>861</v>
      </c>
      <c r="E486" s="483" t="s">
        <v>825</v>
      </c>
      <c r="F486" s="483" t="s">
        <v>824</v>
      </c>
      <c r="G486" s="483" t="s">
        <v>830</v>
      </c>
      <c r="H486" s="483" t="s">
        <v>634</v>
      </c>
      <c r="I486" s="483" t="s">
        <v>795</v>
      </c>
      <c r="J486" s="482">
        <v>2024</v>
      </c>
      <c r="K486" s="482">
        <v>1282630.5</v>
      </c>
      <c r="L486" s="483" t="s">
        <v>1053</v>
      </c>
      <c r="M486" s="483" t="s">
        <v>1053</v>
      </c>
      <c r="N486" s="482">
        <v>114</v>
      </c>
      <c r="O486" s="483" t="s">
        <v>1054</v>
      </c>
      <c r="P486" s="483" t="s">
        <v>1072</v>
      </c>
      <c r="Q486" s="482">
        <v>2023</v>
      </c>
      <c r="R486" s="484">
        <v>4129224.8</v>
      </c>
      <c r="S486" s="430">
        <f t="shared" si="7"/>
        <v>-2846594.3</v>
      </c>
    </row>
    <row r="487" spans="1:19" x14ac:dyDescent="0.3">
      <c r="A487" s="482">
        <v>122</v>
      </c>
      <c r="B487" s="483" t="s">
        <v>1180</v>
      </c>
      <c r="C487" s="482">
        <v>10</v>
      </c>
      <c r="D487" s="483" t="s">
        <v>861</v>
      </c>
      <c r="E487" s="483" t="s">
        <v>825</v>
      </c>
      <c r="F487" s="483" t="s">
        <v>824</v>
      </c>
      <c r="G487" s="483" t="s">
        <v>830</v>
      </c>
      <c r="H487" s="483" t="s">
        <v>634</v>
      </c>
      <c r="I487" s="483" t="s">
        <v>795</v>
      </c>
      <c r="J487" s="482">
        <v>2024</v>
      </c>
      <c r="K487" s="482">
        <v>177014.25</v>
      </c>
      <c r="L487" s="483" t="s">
        <v>1053</v>
      </c>
      <c r="M487" s="483" t="s">
        <v>1053</v>
      </c>
      <c r="N487" s="482">
        <v>115</v>
      </c>
      <c r="O487" s="483" t="s">
        <v>1055</v>
      </c>
      <c r="P487" s="483" t="s">
        <v>1073</v>
      </c>
      <c r="Q487" s="482">
        <v>2023</v>
      </c>
      <c r="R487" s="484">
        <v>906913</v>
      </c>
      <c r="S487" s="430">
        <f t="shared" si="7"/>
        <v>-729898.75</v>
      </c>
    </row>
    <row r="488" spans="1:19" x14ac:dyDescent="0.3">
      <c r="A488" s="482">
        <v>122</v>
      </c>
      <c r="B488" s="483" t="s">
        <v>1180</v>
      </c>
      <c r="C488" s="482">
        <v>10</v>
      </c>
      <c r="D488" s="483" t="s">
        <v>861</v>
      </c>
      <c r="E488" s="483" t="s">
        <v>825</v>
      </c>
      <c r="F488" s="483" t="s">
        <v>824</v>
      </c>
      <c r="G488" s="483" t="s">
        <v>830</v>
      </c>
      <c r="H488" s="483" t="s">
        <v>634</v>
      </c>
      <c r="I488" s="483" t="s">
        <v>795</v>
      </c>
      <c r="J488" s="482">
        <v>2024</v>
      </c>
      <c r="K488" s="482">
        <v>1091331</v>
      </c>
      <c r="L488" s="483" t="s">
        <v>1053</v>
      </c>
      <c r="M488" s="483" t="s">
        <v>1053</v>
      </c>
      <c r="N488" s="482">
        <v>116</v>
      </c>
      <c r="O488" s="483" t="s">
        <v>1056</v>
      </c>
      <c r="P488" s="483" t="s">
        <v>1074</v>
      </c>
      <c r="Q488" s="482">
        <v>2023</v>
      </c>
      <c r="R488" s="484">
        <v>1807773.8</v>
      </c>
      <c r="S488" s="430">
        <f t="shared" si="7"/>
        <v>-716442.8</v>
      </c>
    </row>
    <row r="489" spans="1:19" x14ac:dyDescent="0.3">
      <c r="A489" s="482">
        <v>122</v>
      </c>
      <c r="B489" s="483" t="s">
        <v>1180</v>
      </c>
      <c r="C489" s="482">
        <v>10</v>
      </c>
      <c r="D489" s="483" t="s">
        <v>861</v>
      </c>
      <c r="E489" s="483" t="s">
        <v>825</v>
      </c>
      <c r="F489" s="483" t="s">
        <v>824</v>
      </c>
      <c r="G489" s="483" t="s">
        <v>830</v>
      </c>
      <c r="H489" s="483" t="s">
        <v>634</v>
      </c>
      <c r="I489" s="483" t="s">
        <v>795</v>
      </c>
      <c r="J489" s="482">
        <v>2024</v>
      </c>
      <c r="K489" s="482">
        <v>2550975.75</v>
      </c>
      <c r="L489" s="483" t="s">
        <v>1053</v>
      </c>
      <c r="M489" s="483" t="s">
        <v>1053</v>
      </c>
      <c r="N489" s="482">
        <v>117</v>
      </c>
      <c r="O489" s="483" t="s">
        <v>1075</v>
      </c>
      <c r="P489" s="483" t="s">
        <v>1076</v>
      </c>
      <c r="Q489" s="482">
        <v>2023</v>
      </c>
      <c r="R489" s="484">
        <v>6843911.5999999996</v>
      </c>
      <c r="S489" s="430">
        <f t="shared" si="7"/>
        <v>-4292935.8499999996</v>
      </c>
    </row>
    <row r="490" spans="1:19" x14ac:dyDescent="0.3">
      <c r="A490" s="482">
        <v>123</v>
      </c>
      <c r="B490" s="483" t="s">
        <v>13</v>
      </c>
      <c r="C490" s="482">
        <v>10</v>
      </c>
      <c r="D490" s="483" t="s">
        <v>861</v>
      </c>
      <c r="E490" s="483" t="s">
        <v>806</v>
      </c>
      <c r="F490" s="483" t="s">
        <v>805</v>
      </c>
      <c r="G490" s="483" t="s">
        <v>808</v>
      </c>
      <c r="H490" s="483" t="s">
        <v>625</v>
      </c>
      <c r="I490" s="483" t="s">
        <v>795</v>
      </c>
      <c r="J490" s="482">
        <v>2024</v>
      </c>
      <c r="K490" s="482">
        <v>8459473.0207000002</v>
      </c>
      <c r="L490" s="483" t="s">
        <v>1053</v>
      </c>
      <c r="M490" s="483" t="s">
        <v>1053</v>
      </c>
      <c r="N490" s="482">
        <v>114</v>
      </c>
      <c r="O490" s="483" t="s">
        <v>1054</v>
      </c>
      <c r="P490" s="483" t="s">
        <v>1072</v>
      </c>
      <c r="Q490" s="482">
        <v>2023</v>
      </c>
      <c r="R490" s="484">
        <v>9508188.5639999993</v>
      </c>
      <c r="S490" s="430">
        <f t="shared" si="7"/>
        <v>-1048715.5432999991</v>
      </c>
    </row>
    <row r="491" spans="1:19" x14ac:dyDescent="0.3">
      <c r="A491" s="482">
        <v>123</v>
      </c>
      <c r="B491" s="483" t="s">
        <v>13</v>
      </c>
      <c r="C491" s="482">
        <v>10</v>
      </c>
      <c r="D491" s="483" t="s">
        <v>861</v>
      </c>
      <c r="E491" s="483" t="s">
        <v>806</v>
      </c>
      <c r="F491" s="483" t="s">
        <v>805</v>
      </c>
      <c r="G491" s="483" t="s">
        <v>808</v>
      </c>
      <c r="H491" s="483" t="s">
        <v>625</v>
      </c>
      <c r="I491" s="483" t="s">
        <v>795</v>
      </c>
      <c r="J491" s="482">
        <v>2024</v>
      </c>
      <c r="K491" s="482">
        <v>740279.48670000001</v>
      </c>
      <c r="L491" s="483" t="s">
        <v>1053</v>
      </c>
      <c r="M491" s="483" t="s">
        <v>1053</v>
      </c>
      <c r="N491" s="482">
        <v>115</v>
      </c>
      <c r="O491" s="483" t="s">
        <v>1055</v>
      </c>
      <c r="P491" s="483" t="s">
        <v>1073</v>
      </c>
      <c r="Q491" s="482">
        <v>2023</v>
      </c>
      <c r="R491" s="484">
        <v>441526.26</v>
      </c>
      <c r="S491" s="430">
        <f t="shared" si="7"/>
        <v>298753.2267</v>
      </c>
    </row>
    <row r="492" spans="1:19" x14ac:dyDescent="0.3">
      <c r="A492" s="482">
        <v>123</v>
      </c>
      <c r="B492" s="483" t="s">
        <v>13</v>
      </c>
      <c r="C492" s="482">
        <v>10</v>
      </c>
      <c r="D492" s="483" t="s">
        <v>861</v>
      </c>
      <c r="E492" s="483" t="s">
        <v>806</v>
      </c>
      <c r="F492" s="483" t="s">
        <v>805</v>
      </c>
      <c r="G492" s="483" t="s">
        <v>808</v>
      </c>
      <c r="H492" s="483" t="s">
        <v>625</v>
      </c>
      <c r="I492" s="483" t="s">
        <v>795</v>
      </c>
      <c r="J492" s="482">
        <v>2024</v>
      </c>
      <c r="K492" s="482">
        <v>923000.08970000001</v>
      </c>
      <c r="L492" s="483" t="s">
        <v>1053</v>
      </c>
      <c r="M492" s="483" t="s">
        <v>1053</v>
      </c>
      <c r="N492" s="482">
        <v>116</v>
      </c>
      <c r="O492" s="483" t="s">
        <v>1056</v>
      </c>
      <c r="P492" s="483" t="s">
        <v>1074</v>
      </c>
      <c r="Q492" s="482">
        <v>2023</v>
      </c>
      <c r="R492" s="484">
        <v>584581.43999999994</v>
      </c>
      <c r="S492" s="430">
        <f t="shared" si="7"/>
        <v>338418.64970000007</v>
      </c>
    </row>
    <row r="493" spans="1:19" x14ac:dyDescent="0.3">
      <c r="A493" s="482">
        <v>123</v>
      </c>
      <c r="B493" s="483" t="s">
        <v>13</v>
      </c>
      <c r="C493" s="482">
        <v>10</v>
      </c>
      <c r="D493" s="483" t="s">
        <v>861</v>
      </c>
      <c r="E493" s="483" t="s">
        <v>806</v>
      </c>
      <c r="F493" s="483" t="s">
        <v>805</v>
      </c>
      <c r="G493" s="483" t="s">
        <v>808</v>
      </c>
      <c r="H493" s="483" t="s">
        <v>625</v>
      </c>
      <c r="I493" s="483" t="s">
        <v>795</v>
      </c>
      <c r="J493" s="482">
        <v>2024</v>
      </c>
      <c r="K493" s="482">
        <v>10122752.597100001</v>
      </c>
      <c r="L493" s="483" t="s">
        <v>1053</v>
      </c>
      <c r="M493" s="483" t="s">
        <v>1053</v>
      </c>
      <c r="N493" s="482">
        <v>117</v>
      </c>
      <c r="O493" s="483" t="s">
        <v>1075</v>
      </c>
      <c r="P493" s="483" t="s">
        <v>1076</v>
      </c>
      <c r="Q493" s="482">
        <v>2023</v>
      </c>
      <c r="R493" s="484">
        <v>10534296.264</v>
      </c>
      <c r="S493" s="430">
        <f t="shared" si="7"/>
        <v>-411543.6668999996</v>
      </c>
    </row>
    <row r="494" spans="1:19" x14ac:dyDescent="0.3">
      <c r="A494" s="482">
        <v>124</v>
      </c>
      <c r="B494" s="483" t="s">
        <v>1181</v>
      </c>
      <c r="C494" s="482">
        <v>10</v>
      </c>
      <c r="D494" s="483" t="s">
        <v>861</v>
      </c>
      <c r="E494" s="483" t="s">
        <v>816</v>
      </c>
      <c r="F494" s="483" t="s">
        <v>815</v>
      </c>
      <c r="G494" s="483" t="s">
        <v>817</v>
      </c>
      <c r="H494" s="483" t="s">
        <v>629</v>
      </c>
      <c r="I494" s="483" t="s">
        <v>795</v>
      </c>
      <c r="J494" s="482">
        <v>2024</v>
      </c>
      <c r="K494" s="482">
        <v>41440</v>
      </c>
      <c r="L494" s="483" t="s">
        <v>1053</v>
      </c>
      <c r="M494" s="483" t="s">
        <v>1053</v>
      </c>
      <c r="N494" s="482">
        <v>114</v>
      </c>
      <c r="O494" s="483" t="s">
        <v>1054</v>
      </c>
      <c r="P494" s="483" t="s">
        <v>1072</v>
      </c>
      <c r="Q494" s="482">
        <v>2023</v>
      </c>
      <c r="R494" s="484">
        <v>56741.75</v>
      </c>
      <c r="S494" s="430">
        <f t="shared" si="7"/>
        <v>-15301.75</v>
      </c>
    </row>
    <row r="495" spans="1:19" x14ac:dyDescent="0.3">
      <c r="A495" s="482">
        <v>124</v>
      </c>
      <c r="B495" s="483" t="s">
        <v>1181</v>
      </c>
      <c r="C495" s="482">
        <v>10</v>
      </c>
      <c r="D495" s="483" t="s">
        <v>861</v>
      </c>
      <c r="E495" s="483" t="s">
        <v>816</v>
      </c>
      <c r="F495" s="483" t="s">
        <v>815</v>
      </c>
      <c r="G495" s="483" t="s">
        <v>817</v>
      </c>
      <c r="H495" s="483" t="s">
        <v>629</v>
      </c>
      <c r="I495" s="483" t="s">
        <v>795</v>
      </c>
      <c r="J495" s="482">
        <v>2024</v>
      </c>
      <c r="K495" s="482">
        <v>280</v>
      </c>
      <c r="L495" s="483" t="s">
        <v>1053</v>
      </c>
      <c r="M495" s="483" t="s">
        <v>1053</v>
      </c>
      <c r="N495" s="482">
        <v>115</v>
      </c>
      <c r="O495" s="483" t="s">
        <v>1055</v>
      </c>
      <c r="P495" s="483" t="s">
        <v>1073</v>
      </c>
      <c r="Q495" s="482">
        <v>2023</v>
      </c>
      <c r="R495" s="484">
        <v>68.25</v>
      </c>
      <c r="S495" s="430">
        <f t="shared" si="7"/>
        <v>211.75</v>
      </c>
    </row>
    <row r="496" spans="1:19" x14ac:dyDescent="0.3">
      <c r="A496" s="482">
        <v>124</v>
      </c>
      <c r="B496" s="483" t="s">
        <v>1181</v>
      </c>
      <c r="C496" s="482">
        <v>10</v>
      </c>
      <c r="D496" s="483" t="s">
        <v>861</v>
      </c>
      <c r="E496" s="483" t="s">
        <v>816</v>
      </c>
      <c r="F496" s="483" t="s">
        <v>815</v>
      </c>
      <c r="G496" s="483" t="s">
        <v>817</v>
      </c>
      <c r="H496" s="483" t="s">
        <v>629</v>
      </c>
      <c r="I496" s="483" t="s">
        <v>795</v>
      </c>
      <c r="J496" s="482">
        <v>2024</v>
      </c>
      <c r="K496" s="482">
        <v>280</v>
      </c>
      <c r="L496" s="483" t="s">
        <v>1053</v>
      </c>
      <c r="M496" s="483" t="s">
        <v>1053</v>
      </c>
      <c r="N496" s="482">
        <v>116</v>
      </c>
      <c r="O496" s="483" t="s">
        <v>1056</v>
      </c>
      <c r="P496" s="483" t="s">
        <v>1074</v>
      </c>
      <c r="Q496" s="482">
        <v>2023</v>
      </c>
      <c r="R496" s="484">
        <v>65</v>
      </c>
      <c r="S496" s="430">
        <f t="shared" si="7"/>
        <v>215</v>
      </c>
    </row>
    <row r="497" spans="1:19" x14ac:dyDescent="0.3">
      <c r="A497" s="482">
        <v>124</v>
      </c>
      <c r="B497" s="483" t="s">
        <v>1181</v>
      </c>
      <c r="C497" s="482">
        <v>10</v>
      </c>
      <c r="D497" s="483" t="s">
        <v>861</v>
      </c>
      <c r="E497" s="483" t="s">
        <v>816</v>
      </c>
      <c r="F497" s="483" t="s">
        <v>815</v>
      </c>
      <c r="G497" s="483" t="s">
        <v>817</v>
      </c>
      <c r="H497" s="483" t="s">
        <v>629</v>
      </c>
      <c r="I497" s="483" t="s">
        <v>795</v>
      </c>
      <c r="J497" s="482">
        <v>2024</v>
      </c>
      <c r="K497" s="482">
        <v>42000</v>
      </c>
      <c r="L497" s="483" t="s">
        <v>1053</v>
      </c>
      <c r="M497" s="483" t="s">
        <v>1053</v>
      </c>
      <c r="N497" s="482">
        <v>117</v>
      </c>
      <c r="O497" s="483" t="s">
        <v>1075</v>
      </c>
      <c r="P497" s="483" t="s">
        <v>1076</v>
      </c>
      <c r="Q497" s="482">
        <v>2023</v>
      </c>
      <c r="R497" s="484">
        <v>56875</v>
      </c>
      <c r="S497" s="430">
        <f t="shared" si="7"/>
        <v>-14875</v>
      </c>
    </row>
    <row r="498" spans="1:19" x14ac:dyDescent="0.3">
      <c r="A498" s="482">
        <v>125</v>
      </c>
      <c r="B498" s="483" t="s">
        <v>1182</v>
      </c>
      <c r="C498" s="482">
        <v>10</v>
      </c>
      <c r="D498" s="483" t="s">
        <v>861</v>
      </c>
      <c r="E498" s="483" t="s">
        <v>628</v>
      </c>
      <c r="F498" s="483" t="s">
        <v>813</v>
      </c>
      <c r="G498" s="483" t="s">
        <v>814</v>
      </c>
      <c r="H498" s="483" t="s">
        <v>628</v>
      </c>
      <c r="I498" s="483" t="s">
        <v>795</v>
      </c>
      <c r="J498" s="482">
        <v>2024</v>
      </c>
      <c r="K498" s="482">
        <v>495880</v>
      </c>
      <c r="L498" s="483" t="s">
        <v>1053</v>
      </c>
      <c r="M498" s="483" t="s">
        <v>1053</v>
      </c>
      <c r="N498" s="482">
        <v>114</v>
      </c>
      <c r="O498" s="483" t="s">
        <v>1054</v>
      </c>
      <c r="P498" s="483" t="s">
        <v>1072</v>
      </c>
      <c r="Q498" s="482">
        <v>2023</v>
      </c>
      <c r="R498" s="484">
        <v>391860</v>
      </c>
      <c r="S498" s="430">
        <f t="shared" si="7"/>
        <v>104020</v>
      </c>
    </row>
    <row r="499" spans="1:19" x14ac:dyDescent="0.3">
      <c r="A499" s="482">
        <v>125</v>
      </c>
      <c r="B499" s="483" t="s">
        <v>1182</v>
      </c>
      <c r="C499" s="482">
        <v>10</v>
      </c>
      <c r="D499" s="483" t="s">
        <v>861</v>
      </c>
      <c r="E499" s="483" t="s">
        <v>628</v>
      </c>
      <c r="F499" s="483" t="s">
        <v>813</v>
      </c>
      <c r="G499" s="483" t="s">
        <v>814</v>
      </c>
      <c r="H499" s="483" t="s">
        <v>628</v>
      </c>
      <c r="I499" s="483" t="s">
        <v>795</v>
      </c>
      <c r="J499" s="482">
        <v>2024</v>
      </c>
      <c r="K499" s="482">
        <v>0</v>
      </c>
      <c r="L499" s="483" t="s">
        <v>1053</v>
      </c>
      <c r="M499" s="483" t="s">
        <v>1053</v>
      </c>
      <c r="N499" s="482">
        <v>115</v>
      </c>
      <c r="O499" s="483" t="s">
        <v>1055</v>
      </c>
      <c r="P499" s="483" t="s">
        <v>1073</v>
      </c>
      <c r="Q499" s="482">
        <v>2023</v>
      </c>
      <c r="R499" s="484">
        <v>0</v>
      </c>
      <c r="S499" s="430">
        <f t="shared" si="7"/>
        <v>0</v>
      </c>
    </row>
    <row r="500" spans="1:19" x14ac:dyDescent="0.3">
      <c r="A500" s="482">
        <v>125</v>
      </c>
      <c r="B500" s="483" t="s">
        <v>1182</v>
      </c>
      <c r="C500" s="482">
        <v>10</v>
      </c>
      <c r="D500" s="483" t="s">
        <v>861</v>
      </c>
      <c r="E500" s="483" t="s">
        <v>628</v>
      </c>
      <c r="F500" s="483" t="s">
        <v>813</v>
      </c>
      <c r="G500" s="483" t="s">
        <v>814</v>
      </c>
      <c r="H500" s="483" t="s">
        <v>628</v>
      </c>
      <c r="I500" s="483" t="s">
        <v>795</v>
      </c>
      <c r="J500" s="482">
        <v>2024</v>
      </c>
      <c r="K500" s="482">
        <v>0</v>
      </c>
      <c r="L500" s="483" t="s">
        <v>1053</v>
      </c>
      <c r="M500" s="483" t="s">
        <v>1053</v>
      </c>
      <c r="N500" s="482">
        <v>116</v>
      </c>
      <c r="O500" s="483" t="s">
        <v>1056</v>
      </c>
      <c r="P500" s="483" t="s">
        <v>1074</v>
      </c>
      <c r="Q500" s="482">
        <v>2023</v>
      </c>
      <c r="R500" s="484">
        <v>0</v>
      </c>
      <c r="S500" s="430">
        <f t="shared" si="7"/>
        <v>0</v>
      </c>
    </row>
    <row r="501" spans="1:19" x14ac:dyDescent="0.3">
      <c r="A501" s="482">
        <v>125</v>
      </c>
      <c r="B501" s="483" t="s">
        <v>1182</v>
      </c>
      <c r="C501" s="482">
        <v>10</v>
      </c>
      <c r="D501" s="483" t="s">
        <v>861</v>
      </c>
      <c r="E501" s="483" t="s">
        <v>628</v>
      </c>
      <c r="F501" s="483" t="s">
        <v>813</v>
      </c>
      <c r="G501" s="483" t="s">
        <v>814</v>
      </c>
      <c r="H501" s="483" t="s">
        <v>628</v>
      </c>
      <c r="I501" s="483" t="s">
        <v>795</v>
      </c>
      <c r="J501" s="482">
        <v>2024</v>
      </c>
      <c r="K501" s="482">
        <v>495880</v>
      </c>
      <c r="L501" s="483" t="s">
        <v>1053</v>
      </c>
      <c r="M501" s="483" t="s">
        <v>1053</v>
      </c>
      <c r="N501" s="482">
        <v>117</v>
      </c>
      <c r="O501" s="483" t="s">
        <v>1075</v>
      </c>
      <c r="P501" s="483" t="s">
        <v>1076</v>
      </c>
      <c r="Q501" s="482">
        <v>2023</v>
      </c>
      <c r="R501" s="484">
        <v>391860</v>
      </c>
      <c r="S501" s="430">
        <f t="shared" si="7"/>
        <v>104020</v>
      </c>
    </row>
    <row r="502" spans="1:19" x14ac:dyDescent="0.3">
      <c r="A502" s="482">
        <v>126</v>
      </c>
      <c r="B502" s="483" t="s">
        <v>1183</v>
      </c>
      <c r="C502" s="482">
        <v>10</v>
      </c>
      <c r="D502" s="483" t="s">
        <v>861</v>
      </c>
      <c r="E502" s="483" t="s">
        <v>628</v>
      </c>
      <c r="F502" s="483" t="s">
        <v>813</v>
      </c>
      <c r="G502" s="483" t="s">
        <v>814</v>
      </c>
      <c r="H502" s="483" t="s">
        <v>628</v>
      </c>
      <c r="I502" s="483" t="s">
        <v>795</v>
      </c>
      <c r="J502" s="482">
        <v>2024</v>
      </c>
      <c r="K502" s="482">
        <v>810622.5</v>
      </c>
      <c r="L502" s="483" t="s">
        <v>1053</v>
      </c>
      <c r="M502" s="483" t="s">
        <v>1053</v>
      </c>
      <c r="N502" s="482">
        <v>114</v>
      </c>
      <c r="O502" s="483" t="s">
        <v>1054</v>
      </c>
      <c r="P502" s="483" t="s">
        <v>1072</v>
      </c>
      <c r="Q502" s="482">
        <v>2023</v>
      </c>
      <c r="R502" s="484">
        <v>835925</v>
      </c>
      <c r="S502" s="430">
        <f t="shared" si="7"/>
        <v>-25302.5</v>
      </c>
    </row>
    <row r="503" spans="1:19" x14ac:dyDescent="0.3">
      <c r="A503" s="482">
        <v>126</v>
      </c>
      <c r="B503" s="483" t="s">
        <v>1183</v>
      </c>
      <c r="C503" s="482">
        <v>10</v>
      </c>
      <c r="D503" s="483" t="s">
        <v>861</v>
      </c>
      <c r="E503" s="483" t="s">
        <v>628</v>
      </c>
      <c r="F503" s="483" t="s">
        <v>813</v>
      </c>
      <c r="G503" s="483" t="s">
        <v>814</v>
      </c>
      <c r="H503" s="483" t="s">
        <v>628</v>
      </c>
      <c r="I503" s="483" t="s">
        <v>795</v>
      </c>
      <c r="J503" s="482">
        <v>2024</v>
      </c>
      <c r="K503" s="482">
        <v>55897.5</v>
      </c>
      <c r="L503" s="483" t="s">
        <v>1053</v>
      </c>
      <c r="M503" s="483" t="s">
        <v>1053</v>
      </c>
      <c r="N503" s="482">
        <v>115</v>
      </c>
      <c r="O503" s="483" t="s">
        <v>1055</v>
      </c>
      <c r="P503" s="483" t="s">
        <v>1073</v>
      </c>
      <c r="Q503" s="482">
        <v>2023</v>
      </c>
      <c r="R503" s="484">
        <v>57565</v>
      </c>
      <c r="S503" s="430">
        <f t="shared" si="7"/>
        <v>-1667.5</v>
      </c>
    </row>
    <row r="504" spans="1:19" x14ac:dyDescent="0.3">
      <c r="A504" s="482">
        <v>126</v>
      </c>
      <c r="B504" s="483" t="s">
        <v>1183</v>
      </c>
      <c r="C504" s="482">
        <v>10</v>
      </c>
      <c r="D504" s="483" t="s">
        <v>861</v>
      </c>
      <c r="E504" s="483" t="s">
        <v>628</v>
      </c>
      <c r="F504" s="483" t="s">
        <v>813</v>
      </c>
      <c r="G504" s="483" t="s">
        <v>814</v>
      </c>
      <c r="H504" s="483" t="s">
        <v>628</v>
      </c>
      <c r="I504" s="483" t="s">
        <v>795</v>
      </c>
      <c r="J504" s="482">
        <v>2024</v>
      </c>
      <c r="K504" s="482">
        <v>65105</v>
      </c>
      <c r="L504" s="483" t="s">
        <v>1053</v>
      </c>
      <c r="M504" s="483" t="s">
        <v>1053</v>
      </c>
      <c r="N504" s="482">
        <v>116</v>
      </c>
      <c r="O504" s="483" t="s">
        <v>1056</v>
      </c>
      <c r="P504" s="483" t="s">
        <v>1074</v>
      </c>
      <c r="Q504" s="482">
        <v>2023</v>
      </c>
      <c r="R504" s="484">
        <v>67135</v>
      </c>
      <c r="S504" s="430">
        <f t="shared" si="7"/>
        <v>-2030</v>
      </c>
    </row>
    <row r="505" spans="1:19" x14ac:dyDescent="0.3">
      <c r="A505" s="482">
        <v>126</v>
      </c>
      <c r="B505" s="483" t="s">
        <v>1183</v>
      </c>
      <c r="C505" s="482">
        <v>10</v>
      </c>
      <c r="D505" s="483" t="s">
        <v>861</v>
      </c>
      <c r="E505" s="483" t="s">
        <v>628</v>
      </c>
      <c r="F505" s="483" t="s">
        <v>813</v>
      </c>
      <c r="G505" s="483" t="s">
        <v>814</v>
      </c>
      <c r="H505" s="483" t="s">
        <v>628</v>
      </c>
      <c r="I505" s="483" t="s">
        <v>795</v>
      </c>
      <c r="J505" s="482">
        <v>2024</v>
      </c>
      <c r="K505" s="482">
        <v>931625</v>
      </c>
      <c r="L505" s="483" t="s">
        <v>1053</v>
      </c>
      <c r="M505" s="483" t="s">
        <v>1053</v>
      </c>
      <c r="N505" s="482">
        <v>117</v>
      </c>
      <c r="O505" s="483" t="s">
        <v>1075</v>
      </c>
      <c r="P505" s="483" t="s">
        <v>1076</v>
      </c>
      <c r="Q505" s="482">
        <v>2023</v>
      </c>
      <c r="R505" s="484">
        <v>960625</v>
      </c>
      <c r="S505" s="430">
        <f t="shared" si="7"/>
        <v>-29000</v>
      </c>
    </row>
    <row r="506" spans="1:19" x14ac:dyDescent="0.3">
      <c r="A506" s="482">
        <v>127</v>
      </c>
      <c r="B506" s="483" t="s">
        <v>1184</v>
      </c>
      <c r="C506" s="482">
        <v>10</v>
      </c>
      <c r="D506" s="483" t="s">
        <v>861</v>
      </c>
      <c r="E506" s="483" t="s">
        <v>628</v>
      </c>
      <c r="F506" s="483" t="s">
        <v>813</v>
      </c>
      <c r="G506" s="483" t="s">
        <v>814</v>
      </c>
      <c r="H506" s="483" t="s">
        <v>628</v>
      </c>
      <c r="I506" s="483" t="s">
        <v>795</v>
      </c>
      <c r="J506" s="482">
        <v>2024</v>
      </c>
      <c r="K506" s="482">
        <v>4885672.8</v>
      </c>
      <c r="L506" s="483" t="s">
        <v>1053</v>
      </c>
      <c r="M506" s="483" t="s">
        <v>1053</v>
      </c>
      <c r="N506" s="482">
        <v>114</v>
      </c>
      <c r="O506" s="483" t="s">
        <v>1054</v>
      </c>
      <c r="P506" s="483" t="s">
        <v>1072</v>
      </c>
      <c r="Q506" s="482">
        <v>2023</v>
      </c>
      <c r="R506" s="484">
        <v>5011980</v>
      </c>
      <c r="S506" s="430">
        <f t="shared" si="7"/>
        <v>-126307.20000000019</v>
      </c>
    </row>
    <row r="507" spans="1:19" x14ac:dyDescent="0.3">
      <c r="A507" s="482">
        <v>127</v>
      </c>
      <c r="B507" s="483" t="s">
        <v>1184</v>
      </c>
      <c r="C507" s="482">
        <v>10</v>
      </c>
      <c r="D507" s="483" t="s">
        <v>861</v>
      </c>
      <c r="E507" s="483" t="s">
        <v>628</v>
      </c>
      <c r="F507" s="483" t="s">
        <v>813</v>
      </c>
      <c r="G507" s="483" t="s">
        <v>814</v>
      </c>
      <c r="H507" s="483" t="s">
        <v>628</v>
      </c>
      <c r="I507" s="483" t="s">
        <v>795</v>
      </c>
      <c r="J507" s="482">
        <v>2024</v>
      </c>
      <c r="K507" s="482">
        <v>140726.79999999999</v>
      </c>
      <c r="L507" s="483" t="s">
        <v>1053</v>
      </c>
      <c r="M507" s="483" t="s">
        <v>1053</v>
      </c>
      <c r="N507" s="482">
        <v>115</v>
      </c>
      <c r="O507" s="483" t="s">
        <v>1055</v>
      </c>
      <c r="P507" s="483" t="s">
        <v>1073</v>
      </c>
      <c r="Q507" s="482">
        <v>2023</v>
      </c>
      <c r="R507" s="484">
        <v>123445.5</v>
      </c>
      <c r="S507" s="430">
        <f t="shared" si="7"/>
        <v>17281.299999999988</v>
      </c>
    </row>
    <row r="508" spans="1:19" x14ac:dyDescent="0.3">
      <c r="A508" s="482">
        <v>127</v>
      </c>
      <c r="B508" s="483" t="s">
        <v>1184</v>
      </c>
      <c r="C508" s="482">
        <v>10</v>
      </c>
      <c r="D508" s="483" t="s">
        <v>861</v>
      </c>
      <c r="E508" s="483" t="s">
        <v>628</v>
      </c>
      <c r="F508" s="483" t="s">
        <v>813</v>
      </c>
      <c r="G508" s="483" t="s">
        <v>814</v>
      </c>
      <c r="H508" s="483" t="s">
        <v>628</v>
      </c>
      <c r="I508" s="483" t="s">
        <v>795</v>
      </c>
      <c r="J508" s="482">
        <v>2024</v>
      </c>
      <c r="K508" s="482">
        <v>42773.4</v>
      </c>
      <c r="L508" s="483" t="s">
        <v>1053</v>
      </c>
      <c r="M508" s="483" t="s">
        <v>1053</v>
      </c>
      <c r="N508" s="482">
        <v>116</v>
      </c>
      <c r="O508" s="483" t="s">
        <v>1056</v>
      </c>
      <c r="P508" s="483" t="s">
        <v>1074</v>
      </c>
      <c r="Q508" s="482">
        <v>2023</v>
      </c>
      <c r="R508" s="484">
        <v>67439.25</v>
      </c>
      <c r="S508" s="430">
        <f t="shared" si="7"/>
        <v>-24665.85</v>
      </c>
    </row>
    <row r="509" spans="1:19" x14ac:dyDescent="0.3">
      <c r="A509" s="482">
        <v>127</v>
      </c>
      <c r="B509" s="483" t="s">
        <v>1184</v>
      </c>
      <c r="C509" s="482">
        <v>10</v>
      </c>
      <c r="D509" s="483" t="s">
        <v>861</v>
      </c>
      <c r="E509" s="483" t="s">
        <v>628</v>
      </c>
      <c r="F509" s="483" t="s">
        <v>813</v>
      </c>
      <c r="G509" s="483" t="s">
        <v>814</v>
      </c>
      <c r="H509" s="483" t="s">
        <v>628</v>
      </c>
      <c r="I509" s="483" t="s">
        <v>795</v>
      </c>
      <c r="J509" s="482">
        <v>2024</v>
      </c>
      <c r="K509" s="482">
        <v>5069173</v>
      </c>
      <c r="L509" s="483" t="s">
        <v>1053</v>
      </c>
      <c r="M509" s="483" t="s">
        <v>1053</v>
      </c>
      <c r="N509" s="482">
        <v>117</v>
      </c>
      <c r="O509" s="483" t="s">
        <v>1075</v>
      </c>
      <c r="P509" s="483" t="s">
        <v>1076</v>
      </c>
      <c r="Q509" s="482">
        <v>2023</v>
      </c>
      <c r="R509" s="484">
        <v>5202864.75</v>
      </c>
      <c r="S509" s="430">
        <f t="shared" si="7"/>
        <v>-133691.75</v>
      </c>
    </row>
    <row r="510" spans="1:19" x14ac:dyDescent="0.3">
      <c r="A510" s="482">
        <v>128</v>
      </c>
      <c r="B510" s="483" t="s">
        <v>1185</v>
      </c>
      <c r="C510" s="482">
        <v>11</v>
      </c>
      <c r="D510" s="483" t="s">
        <v>859</v>
      </c>
      <c r="E510" s="483" t="s">
        <v>797</v>
      </c>
      <c r="F510" s="483" t="s">
        <v>796</v>
      </c>
      <c r="G510" s="483" t="s">
        <v>798</v>
      </c>
      <c r="H510" s="483" t="s">
        <v>799</v>
      </c>
      <c r="I510" s="483" t="s">
        <v>795</v>
      </c>
      <c r="J510" s="482">
        <v>2024</v>
      </c>
      <c r="K510" s="482">
        <v>13612.5</v>
      </c>
      <c r="L510" s="483" t="s">
        <v>1053</v>
      </c>
      <c r="M510" s="483" t="s">
        <v>1053</v>
      </c>
      <c r="N510" s="482">
        <v>114</v>
      </c>
      <c r="O510" s="483" t="s">
        <v>1054</v>
      </c>
      <c r="P510" s="483" t="s">
        <v>1072</v>
      </c>
      <c r="Q510" s="482">
        <v>2023</v>
      </c>
      <c r="R510" s="485"/>
      <c r="S510" s="430">
        <f t="shared" si="7"/>
        <v>13612.5</v>
      </c>
    </row>
    <row r="511" spans="1:19" x14ac:dyDescent="0.3">
      <c r="A511" s="482">
        <v>128</v>
      </c>
      <c r="B511" s="483" t="s">
        <v>1185</v>
      </c>
      <c r="C511" s="482">
        <v>11</v>
      </c>
      <c r="D511" s="483" t="s">
        <v>859</v>
      </c>
      <c r="E511" s="483" t="s">
        <v>797</v>
      </c>
      <c r="F511" s="483" t="s">
        <v>796</v>
      </c>
      <c r="G511" s="483" t="s">
        <v>798</v>
      </c>
      <c r="H511" s="483" t="s">
        <v>799</v>
      </c>
      <c r="I511" s="483" t="s">
        <v>795</v>
      </c>
      <c r="J511" s="482">
        <v>2024</v>
      </c>
      <c r="K511" s="482">
        <v>0</v>
      </c>
      <c r="L511" s="483" t="s">
        <v>1053</v>
      </c>
      <c r="M511" s="483" t="s">
        <v>1053</v>
      </c>
      <c r="N511" s="482">
        <v>115</v>
      </c>
      <c r="O511" s="483" t="s">
        <v>1055</v>
      </c>
      <c r="P511" s="483" t="s">
        <v>1073</v>
      </c>
      <c r="Q511" s="482">
        <v>2023</v>
      </c>
      <c r="R511" s="485"/>
      <c r="S511" s="430">
        <f t="shared" si="7"/>
        <v>0</v>
      </c>
    </row>
    <row r="512" spans="1:19" x14ac:dyDescent="0.3">
      <c r="A512" s="482">
        <v>128</v>
      </c>
      <c r="B512" s="483" t="s">
        <v>1185</v>
      </c>
      <c r="C512" s="482">
        <v>11</v>
      </c>
      <c r="D512" s="483" t="s">
        <v>859</v>
      </c>
      <c r="E512" s="483" t="s">
        <v>797</v>
      </c>
      <c r="F512" s="483" t="s">
        <v>796</v>
      </c>
      <c r="G512" s="483" t="s">
        <v>798</v>
      </c>
      <c r="H512" s="483" t="s">
        <v>799</v>
      </c>
      <c r="I512" s="483" t="s">
        <v>795</v>
      </c>
      <c r="J512" s="482">
        <v>2024</v>
      </c>
      <c r="K512" s="482">
        <v>0</v>
      </c>
      <c r="L512" s="483" t="s">
        <v>1053</v>
      </c>
      <c r="M512" s="483" t="s">
        <v>1053</v>
      </c>
      <c r="N512" s="482">
        <v>116</v>
      </c>
      <c r="O512" s="483" t="s">
        <v>1056</v>
      </c>
      <c r="P512" s="483" t="s">
        <v>1074</v>
      </c>
      <c r="Q512" s="482">
        <v>2023</v>
      </c>
      <c r="R512" s="485"/>
      <c r="S512" s="430">
        <f t="shared" si="7"/>
        <v>0</v>
      </c>
    </row>
    <row r="513" spans="1:19" x14ac:dyDescent="0.3">
      <c r="A513" s="482">
        <v>128</v>
      </c>
      <c r="B513" s="483" t="s">
        <v>1185</v>
      </c>
      <c r="C513" s="482">
        <v>11</v>
      </c>
      <c r="D513" s="483" t="s">
        <v>859</v>
      </c>
      <c r="E513" s="483" t="s">
        <v>797</v>
      </c>
      <c r="F513" s="483" t="s">
        <v>796</v>
      </c>
      <c r="G513" s="483" t="s">
        <v>798</v>
      </c>
      <c r="H513" s="483" t="s">
        <v>799</v>
      </c>
      <c r="I513" s="483" t="s">
        <v>795</v>
      </c>
      <c r="J513" s="482">
        <v>2024</v>
      </c>
      <c r="K513" s="482">
        <v>13612.5</v>
      </c>
      <c r="L513" s="483" t="s">
        <v>1053</v>
      </c>
      <c r="M513" s="483" t="s">
        <v>1053</v>
      </c>
      <c r="N513" s="482">
        <v>117</v>
      </c>
      <c r="O513" s="483" t="s">
        <v>1075</v>
      </c>
      <c r="P513" s="483" t="s">
        <v>1076</v>
      </c>
      <c r="Q513" s="482">
        <v>2023</v>
      </c>
      <c r="R513" s="485"/>
      <c r="S513" s="430">
        <f t="shared" si="7"/>
        <v>13612.5</v>
      </c>
    </row>
    <row r="514" spans="1:19" x14ac:dyDescent="0.3">
      <c r="A514" s="482">
        <v>129</v>
      </c>
      <c r="B514" s="483" t="s">
        <v>1186</v>
      </c>
      <c r="C514" s="482">
        <v>11</v>
      </c>
      <c r="D514" s="483" t="s">
        <v>859</v>
      </c>
      <c r="E514" s="483" t="s">
        <v>797</v>
      </c>
      <c r="F514" s="483" t="s">
        <v>796</v>
      </c>
      <c r="G514" s="483" t="s">
        <v>801</v>
      </c>
      <c r="H514" s="483" t="s">
        <v>657</v>
      </c>
      <c r="I514" s="483" t="s">
        <v>795</v>
      </c>
      <c r="J514" s="482">
        <v>2024</v>
      </c>
      <c r="K514" s="482">
        <v>152903625</v>
      </c>
      <c r="L514" s="483" t="s">
        <v>1053</v>
      </c>
      <c r="M514" s="483" t="s">
        <v>1053</v>
      </c>
      <c r="N514" s="482">
        <v>114</v>
      </c>
      <c r="O514" s="483" t="s">
        <v>1054</v>
      </c>
      <c r="P514" s="483" t="s">
        <v>1072</v>
      </c>
      <c r="Q514" s="482">
        <v>2023</v>
      </c>
      <c r="R514" s="484">
        <v>142892168.69999999</v>
      </c>
      <c r="S514" s="430">
        <f t="shared" si="7"/>
        <v>10011456.300000012</v>
      </c>
    </row>
    <row r="515" spans="1:19" x14ac:dyDescent="0.3">
      <c r="A515" s="482">
        <v>129</v>
      </c>
      <c r="B515" s="483" t="s">
        <v>1186</v>
      </c>
      <c r="C515" s="482">
        <v>11</v>
      </c>
      <c r="D515" s="483" t="s">
        <v>859</v>
      </c>
      <c r="E515" s="483" t="s">
        <v>797</v>
      </c>
      <c r="F515" s="483" t="s">
        <v>796</v>
      </c>
      <c r="G515" s="483" t="s">
        <v>801</v>
      </c>
      <c r="H515" s="483" t="s">
        <v>657</v>
      </c>
      <c r="I515" s="483" t="s">
        <v>795</v>
      </c>
      <c r="J515" s="482">
        <v>2024</v>
      </c>
      <c r="K515" s="482">
        <v>3713955</v>
      </c>
      <c r="L515" s="483" t="s">
        <v>1053</v>
      </c>
      <c r="M515" s="483" t="s">
        <v>1053</v>
      </c>
      <c r="N515" s="482">
        <v>115</v>
      </c>
      <c r="O515" s="483" t="s">
        <v>1055</v>
      </c>
      <c r="P515" s="483" t="s">
        <v>1073</v>
      </c>
      <c r="Q515" s="482">
        <v>2023</v>
      </c>
      <c r="R515" s="484">
        <v>3974200</v>
      </c>
      <c r="S515" s="430">
        <f t="shared" ref="S515:S578" si="8">K515-R515</f>
        <v>-260245</v>
      </c>
    </row>
    <row r="516" spans="1:19" x14ac:dyDescent="0.3">
      <c r="A516" s="482">
        <v>129</v>
      </c>
      <c r="B516" s="483" t="s">
        <v>1186</v>
      </c>
      <c r="C516" s="482">
        <v>11</v>
      </c>
      <c r="D516" s="483" t="s">
        <v>859</v>
      </c>
      <c r="E516" s="483" t="s">
        <v>797</v>
      </c>
      <c r="F516" s="483" t="s">
        <v>796</v>
      </c>
      <c r="G516" s="483" t="s">
        <v>801</v>
      </c>
      <c r="H516" s="483" t="s">
        <v>657</v>
      </c>
      <c r="I516" s="483" t="s">
        <v>795</v>
      </c>
      <c r="J516" s="482">
        <v>2024</v>
      </c>
      <c r="K516" s="482">
        <v>703731</v>
      </c>
      <c r="L516" s="483" t="s">
        <v>1053</v>
      </c>
      <c r="M516" s="483" t="s">
        <v>1053</v>
      </c>
      <c r="N516" s="482">
        <v>116</v>
      </c>
      <c r="O516" s="483" t="s">
        <v>1056</v>
      </c>
      <c r="P516" s="483" t="s">
        <v>1074</v>
      </c>
      <c r="Q516" s="482">
        <v>2023</v>
      </c>
      <c r="R516" s="484">
        <v>737150</v>
      </c>
      <c r="S516" s="430">
        <f t="shared" si="8"/>
        <v>-33419</v>
      </c>
    </row>
    <row r="517" spans="1:19" x14ac:dyDescent="0.3">
      <c r="A517" s="482">
        <v>129</v>
      </c>
      <c r="B517" s="483" t="s">
        <v>1186</v>
      </c>
      <c r="C517" s="482">
        <v>11</v>
      </c>
      <c r="D517" s="483" t="s">
        <v>859</v>
      </c>
      <c r="E517" s="483" t="s">
        <v>797</v>
      </c>
      <c r="F517" s="483" t="s">
        <v>796</v>
      </c>
      <c r="G517" s="483" t="s">
        <v>801</v>
      </c>
      <c r="H517" s="483" t="s">
        <v>657</v>
      </c>
      <c r="I517" s="483" t="s">
        <v>795</v>
      </c>
      <c r="J517" s="482">
        <v>2024</v>
      </c>
      <c r="K517" s="482">
        <v>157321311</v>
      </c>
      <c r="L517" s="483" t="s">
        <v>1053</v>
      </c>
      <c r="M517" s="483" t="s">
        <v>1053</v>
      </c>
      <c r="N517" s="482">
        <v>117</v>
      </c>
      <c r="O517" s="483" t="s">
        <v>1075</v>
      </c>
      <c r="P517" s="483" t="s">
        <v>1076</v>
      </c>
      <c r="Q517" s="482">
        <v>2023</v>
      </c>
      <c r="R517" s="484">
        <v>147603518.69999999</v>
      </c>
      <c r="S517" s="430">
        <f t="shared" si="8"/>
        <v>9717792.3000000119</v>
      </c>
    </row>
    <row r="518" spans="1:19" x14ac:dyDescent="0.3">
      <c r="A518" s="482">
        <v>130</v>
      </c>
      <c r="B518" s="483" t="s">
        <v>1187</v>
      </c>
      <c r="C518" s="482">
        <v>11</v>
      </c>
      <c r="D518" s="483" t="s">
        <v>859</v>
      </c>
      <c r="E518" s="483" t="s">
        <v>825</v>
      </c>
      <c r="F518" s="483" t="s">
        <v>824</v>
      </c>
      <c r="G518" s="483" t="s">
        <v>831</v>
      </c>
      <c r="H518" s="483" t="s">
        <v>635</v>
      </c>
      <c r="I518" s="483" t="s">
        <v>795</v>
      </c>
      <c r="J518" s="482">
        <v>2024</v>
      </c>
      <c r="K518" s="482">
        <v>298034</v>
      </c>
      <c r="L518" s="483" t="s">
        <v>1053</v>
      </c>
      <c r="M518" s="483" t="s">
        <v>1053</v>
      </c>
      <c r="N518" s="482">
        <v>114</v>
      </c>
      <c r="O518" s="483" t="s">
        <v>1054</v>
      </c>
      <c r="P518" s="483" t="s">
        <v>1072</v>
      </c>
      <c r="Q518" s="482">
        <v>2023</v>
      </c>
      <c r="R518" s="484">
        <v>244882</v>
      </c>
      <c r="S518" s="430">
        <f t="shared" si="8"/>
        <v>53152</v>
      </c>
    </row>
    <row r="519" spans="1:19" x14ac:dyDescent="0.3">
      <c r="A519" s="482">
        <v>130</v>
      </c>
      <c r="B519" s="483" t="s">
        <v>1187</v>
      </c>
      <c r="C519" s="482">
        <v>11</v>
      </c>
      <c r="D519" s="483" t="s">
        <v>859</v>
      </c>
      <c r="E519" s="483" t="s">
        <v>825</v>
      </c>
      <c r="F519" s="483" t="s">
        <v>824</v>
      </c>
      <c r="G519" s="483" t="s">
        <v>831</v>
      </c>
      <c r="H519" s="483" t="s">
        <v>635</v>
      </c>
      <c r="I519" s="483" t="s">
        <v>795</v>
      </c>
      <c r="J519" s="482">
        <v>2024</v>
      </c>
      <c r="K519" s="482">
        <v>0</v>
      </c>
      <c r="L519" s="483" t="s">
        <v>1053</v>
      </c>
      <c r="M519" s="483" t="s">
        <v>1053</v>
      </c>
      <c r="N519" s="482">
        <v>115</v>
      </c>
      <c r="O519" s="483" t="s">
        <v>1055</v>
      </c>
      <c r="P519" s="483" t="s">
        <v>1073</v>
      </c>
      <c r="Q519" s="482">
        <v>2023</v>
      </c>
      <c r="R519" s="484">
        <v>176</v>
      </c>
      <c r="S519" s="430">
        <f t="shared" si="8"/>
        <v>-176</v>
      </c>
    </row>
    <row r="520" spans="1:19" x14ac:dyDescent="0.3">
      <c r="A520" s="482">
        <v>130</v>
      </c>
      <c r="B520" s="483" t="s">
        <v>1187</v>
      </c>
      <c r="C520" s="482">
        <v>11</v>
      </c>
      <c r="D520" s="483" t="s">
        <v>859</v>
      </c>
      <c r="E520" s="483" t="s">
        <v>825</v>
      </c>
      <c r="F520" s="483" t="s">
        <v>824</v>
      </c>
      <c r="G520" s="483" t="s">
        <v>831</v>
      </c>
      <c r="H520" s="483" t="s">
        <v>635</v>
      </c>
      <c r="I520" s="483" t="s">
        <v>795</v>
      </c>
      <c r="J520" s="482">
        <v>2024</v>
      </c>
      <c r="K520" s="482">
        <v>0</v>
      </c>
      <c r="L520" s="483" t="s">
        <v>1053</v>
      </c>
      <c r="M520" s="483" t="s">
        <v>1053</v>
      </c>
      <c r="N520" s="482">
        <v>116</v>
      </c>
      <c r="O520" s="483" t="s">
        <v>1056</v>
      </c>
      <c r="P520" s="483" t="s">
        <v>1074</v>
      </c>
      <c r="Q520" s="482">
        <v>2023</v>
      </c>
      <c r="R520" s="484">
        <v>0</v>
      </c>
      <c r="S520" s="430">
        <f t="shared" si="8"/>
        <v>0</v>
      </c>
    </row>
    <row r="521" spans="1:19" x14ac:dyDescent="0.3">
      <c r="A521" s="482">
        <v>130</v>
      </c>
      <c r="B521" s="483" t="s">
        <v>1187</v>
      </c>
      <c r="C521" s="482">
        <v>11</v>
      </c>
      <c r="D521" s="483" t="s">
        <v>859</v>
      </c>
      <c r="E521" s="483" t="s">
        <v>825</v>
      </c>
      <c r="F521" s="483" t="s">
        <v>824</v>
      </c>
      <c r="G521" s="483" t="s">
        <v>831</v>
      </c>
      <c r="H521" s="483" t="s">
        <v>635</v>
      </c>
      <c r="I521" s="483" t="s">
        <v>795</v>
      </c>
      <c r="J521" s="482">
        <v>2024</v>
      </c>
      <c r="K521" s="482">
        <v>298034</v>
      </c>
      <c r="L521" s="483" t="s">
        <v>1053</v>
      </c>
      <c r="M521" s="483" t="s">
        <v>1053</v>
      </c>
      <c r="N521" s="482">
        <v>117</v>
      </c>
      <c r="O521" s="483" t="s">
        <v>1075</v>
      </c>
      <c r="P521" s="483" t="s">
        <v>1076</v>
      </c>
      <c r="Q521" s="482">
        <v>2023</v>
      </c>
      <c r="R521" s="484">
        <v>245058</v>
      </c>
      <c r="S521" s="430">
        <f t="shared" si="8"/>
        <v>52976</v>
      </c>
    </row>
    <row r="522" spans="1:19" x14ac:dyDescent="0.3">
      <c r="A522" s="482">
        <v>131</v>
      </c>
      <c r="B522" s="483" t="s">
        <v>1188</v>
      </c>
      <c r="C522" s="482">
        <v>11</v>
      </c>
      <c r="D522" s="483" t="s">
        <v>859</v>
      </c>
      <c r="E522" s="483" t="s">
        <v>825</v>
      </c>
      <c r="F522" s="483" t="s">
        <v>824</v>
      </c>
      <c r="G522" s="483" t="s">
        <v>831</v>
      </c>
      <c r="H522" s="483" t="s">
        <v>635</v>
      </c>
      <c r="I522" s="483" t="s">
        <v>795</v>
      </c>
      <c r="J522" s="482">
        <v>2024</v>
      </c>
      <c r="K522" s="482">
        <v>6824356.5</v>
      </c>
      <c r="L522" s="483" t="s">
        <v>1053</v>
      </c>
      <c r="M522" s="483" t="s">
        <v>1053</v>
      </c>
      <c r="N522" s="482">
        <v>114</v>
      </c>
      <c r="O522" s="483" t="s">
        <v>1054</v>
      </c>
      <c r="P522" s="483" t="s">
        <v>1072</v>
      </c>
      <c r="Q522" s="482">
        <v>2023</v>
      </c>
      <c r="R522" s="484">
        <v>6278741.25</v>
      </c>
      <c r="S522" s="430">
        <f t="shared" si="8"/>
        <v>545615.25</v>
      </c>
    </row>
    <row r="523" spans="1:19" x14ac:dyDescent="0.3">
      <c r="A523" s="482">
        <v>131</v>
      </c>
      <c r="B523" s="483" t="s">
        <v>1188</v>
      </c>
      <c r="C523" s="482">
        <v>11</v>
      </c>
      <c r="D523" s="483" t="s">
        <v>859</v>
      </c>
      <c r="E523" s="483" t="s">
        <v>825</v>
      </c>
      <c r="F523" s="483" t="s">
        <v>824</v>
      </c>
      <c r="G523" s="483" t="s">
        <v>831</v>
      </c>
      <c r="H523" s="483" t="s">
        <v>635</v>
      </c>
      <c r="I523" s="483" t="s">
        <v>795</v>
      </c>
      <c r="J523" s="482">
        <v>2024</v>
      </c>
      <c r="K523" s="482">
        <v>0</v>
      </c>
      <c r="L523" s="483" t="s">
        <v>1053</v>
      </c>
      <c r="M523" s="483" t="s">
        <v>1053</v>
      </c>
      <c r="N523" s="482">
        <v>115</v>
      </c>
      <c r="O523" s="483" t="s">
        <v>1055</v>
      </c>
      <c r="P523" s="483" t="s">
        <v>1073</v>
      </c>
      <c r="Q523" s="482">
        <v>2023</v>
      </c>
      <c r="R523" s="484">
        <v>0</v>
      </c>
      <c r="S523" s="430">
        <f t="shared" si="8"/>
        <v>0</v>
      </c>
    </row>
    <row r="524" spans="1:19" x14ac:dyDescent="0.3">
      <c r="A524" s="482">
        <v>131</v>
      </c>
      <c r="B524" s="483" t="s">
        <v>1188</v>
      </c>
      <c r="C524" s="482">
        <v>11</v>
      </c>
      <c r="D524" s="483" t="s">
        <v>859</v>
      </c>
      <c r="E524" s="483" t="s">
        <v>825</v>
      </c>
      <c r="F524" s="483" t="s">
        <v>824</v>
      </c>
      <c r="G524" s="483" t="s">
        <v>831</v>
      </c>
      <c r="H524" s="483" t="s">
        <v>635</v>
      </c>
      <c r="I524" s="483" t="s">
        <v>795</v>
      </c>
      <c r="J524" s="482">
        <v>2024</v>
      </c>
      <c r="K524" s="482">
        <v>0</v>
      </c>
      <c r="L524" s="483" t="s">
        <v>1053</v>
      </c>
      <c r="M524" s="483" t="s">
        <v>1053</v>
      </c>
      <c r="N524" s="482">
        <v>116</v>
      </c>
      <c r="O524" s="483" t="s">
        <v>1056</v>
      </c>
      <c r="P524" s="483" t="s">
        <v>1074</v>
      </c>
      <c r="Q524" s="482">
        <v>2023</v>
      </c>
      <c r="R524" s="484">
        <v>0</v>
      </c>
      <c r="S524" s="430">
        <f t="shared" si="8"/>
        <v>0</v>
      </c>
    </row>
    <row r="525" spans="1:19" x14ac:dyDescent="0.3">
      <c r="A525" s="482">
        <v>131</v>
      </c>
      <c r="B525" s="483" t="s">
        <v>1188</v>
      </c>
      <c r="C525" s="482">
        <v>11</v>
      </c>
      <c r="D525" s="483" t="s">
        <v>859</v>
      </c>
      <c r="E525" s="483" t="s">
        <v>825</v>
      </c>
      <c r="F525" s="483" t="s">
        <v>824</v>
      </c>
      <c r="G525" s="483" t="s">
        <v>831</v>
      </c>
      <c r="H525" s="483" t="s">
        <v>635</v>
      </c>
      <c r="I525" s="483" t="s">
        <v>795</v>
      </c>
      <c r="J525" s="482">
        <v>2024</v>
      </c>
      <c r="K525" s="482">
        <v>6824356.5</v>
      </c>
      <c r="L525" s="483" t="s">
        <v>1053</v>
      </c>
      <c r="M525" s="483" t="s">
        <v>1053</v>
      </c>
      <c r="N525" s="482">
        <v>117</v>
      </c>
      <c r="O525" s="483" t="s">
        <v>1075</v>
      </c>
      <c r="P525" s="483" t="s">
        <v>1076</v>
      </c>
      <c r="Q525" s="482">
        <v>2023</v>
      </c>
      <c r="R525" s="484">
        <v>6278741.25</v>
      </c>
      <c r="S525" s="430">
        <f t="shared" si="8"/>
        <v>545615.25</v>
      </c>
    </row>
    <row r="526" spans="1:19" x14ac:dyDescent="0.3">
      <c r="A526" s="482">
        <v>132</v>
      </c>
      <c r="B526" s="483" t="s">
        <v>1189</v>
      </c>
      <c r="C526" s="482">
        <v>11</v>
      </c>
      <c r="D526" s="483" t="s">
        <v>859</v>
      </c>
      <c r="E526" s="483" t="s">
        <v>825</v>
      </c>
      <c r="F526" s="483" t="s">
        <v>824</v>
      </c>
      <c r="G526" s="483" t="s">
        <v>831</v>
      </c>
      <c r="H526" s="483" t="s">
        <v>635</v>
      </c>
      <c r="I526" s="483" t="s">
        <v>795</v>
      </c>
      <c r="J526" s="482">
        <v>2024</v>
      </c>
      <c r="K526" s="482">
        <v>66300</v>
      </c>
      <c r="L526" s="483" t="s">
        <v>1053</v>
      </c>
      <c r="M526" s="483" t="s">
        <v>1053</v>
      </c>
      <c r="N526" s="482">
        <v>114</v>
      </c>
      <c r="O526" s="483" t="s">
        <v>1054</v>
      </c>
      <c r="P526" s="483" t="s">
        <v>1072</v>
      </c>
      <c r="Q526" s="482">
        <v>2023</v>
      </c>
      <c r="R526" s="484">
        <v>119966</v>
      </c>
      <c r="S526" s="430">
        <f t="shared" si="8"/>
        <v>-53666</v>
      </c>
    </row>
    <row r="527" spans="1:19" x14ac:dyDescent="0.3">
      <c r="A527" s="482">
        <v>132</v>
      </c>
      <c r="B527" s="483" t="s">
        <v>1189</v>
      </c>
      <c r="C527" s="482">
        <v>11</v>
      </c>
      <c r="D527" s="483" t="s">
        <v>859</v>
      </c>
      <c r="E527" s="483" t="s">
        <v>825</v>
      </c>
      <c r="F527" s="483" t="s">
        <v>824</v>
      </c>
      <c r="G527" s="483" t="s">
        <v>831</v>
      </c>
      <c r="H527" s="483" t="s">
        <v>635</v>
      </c>
      <c r="I527" s="483" t="s">
        <v>795</v>
      </c>
      <c r="J527" s="482">
        <v>2024</v>
      </c>
      <c r="K527" s="482">
        <v>0</v>
      </c>
      <c r="L527" s="483" t="s">
        <v>1053</v>
      </c>
      <c r="M527" s="483" t="s">
        <v>1053</v>
      </c>
      <c r="N527" s="482">
        <v>115</v>
      </c>
      <c r="O527" s="483" t="s">
        <v>1055</v>
      </c>
      <c r="P527" s="483" t="s">
        <v>1073</v>
      </c>
      <c r="Q527" s="482">
        <v>2023</v>
      </c>
      <c r="R527" s="484">
        <v>0</v>
      </c>
      <c r="S527" s="430">
        <f t="shared" si="8"/>
        <v>0</v>
      </c>
    </row>
    <row r="528" spans="1:19" x14ac:dyDescent="0.3">
      <c r="A528" s="482">
        <v>132</v>
      </c>
      <c r="B528" s="483" t="s">
        <v>1189</v>
      </c>
      <c r="C528" s="482">
        <v>11</v>
      </c>
      <c r="D528" s="483" t="s">
        <v>859</v>
      </c>
      <c r="E528" s="483" t="s">
        <v>825</v>
      </c>
      <c r="F528" s="483" t="s">
        <v>824</v>
      </c>
      <c r="G528" s="483" t="s">
        <v>831</v>
      </c>
      <c r="H528" s="483" t="s">
        <v>635</v>
      </c>
      <c r="I528" s="483" t="s">
        <v>795</v>
      </c>
      <c r="J528" s="482">
        <v>2024</v>
      </c>
      <c r="K528" s="482">
        <v>0</v>
      </c>
      <c r="L528" s="483" t="s">
        <v>1053</v>
      </c>
      <c r="M528" s="483" t="s">
        <v>1053</v>
      </c>
      <c r="N528" s="482">
        <v>116</v>
      </c>
      <c r="O528" s="483" t="s">
        <v>1056</v>
      </c>
      <c r="P528" s="483" t="s">
        <v>1074</v>
      </c>
      <c r="Q528" s="482">
        <v>2023</v>
      </c>
      <c r="R528" s="484">
        <v>0</v>
      </c>
      <c r="S528" s="430">
        <f t="shared" si="8"/>
        <v>0</v>
      </c>
    </row>
    <row r="529" spans="1:19" x14ac:dyDescent="0.3">
      <c r="A529" s="482">
        <v>132</v>
      </c>
      <c r="B529" s="483" t="s">
        <v>1189</v>
      </c>
      <c r="C529" s="482">
        <v>11</v>
      </c>
      <c r="D529" s="483" t="s">
        <v>859</v>
      </c>
      <c r="E529" s="483" t="s">
        <v>825</v>
      </c>
      <c r="F529" s="483" t="s">
        <v>824</v>
      </c>
      <c r="G529" s="483" t="s">
        <v>831</v>
      </c>
      <c r="H529" s="483" t="s">
        <v>635</v>
      </c>
      <c r="I529" s="483" t="s">
        <v>795</v>
      </c>
      <c r="J529" s="482">
        <v>2024</v>
      </c>
      <c r="K529" s="482">
        <v>66300</v>
      </c>
      <c r="L529" s="483" t="s">
        <v>1053</v>
      </c>
      <c r="M529" s="483" t="s">
        <v>1053</v>
      </c>
      <c r="N529" s="482">
        <v>117</v>
      </c>
      <c r="O529" s="483" t="s">
        <v>1075</v>
      </c>
      <c r="P529" s="483" t="s">
        <v>1076</v>
      </c>
      <c r="Q529" s="482">
        <v>2023</v>
      </c>
      <c r="R529" s="484">
        <v>119966</v>
      </c>
      <c r="S529" s="430">
        <f t="shared" si="8"/>
        <v>-53666</v>
      </c>
    </row>
    <row r="530" spans="1:19" x14ac:dyDescent="0.3">
      <c r="A530" s="482">
        <v>133</v>
      </c>
      <c r="B530" s="483" t="s">
        <v>1190</v>
      </c>
      <c r="C530" s="482">
        <v>11</v>
      </c>
      <c r="D530" s="483" t="s">
        <v>859</v>
      </c>
      <c r="E530" s="483" t="s">
        <v>825</v>
      </c>
      <c r="F530" s="483" t="s">
        <v>824</v>
      </c>
      <c r="G530" s="483" t="s">
        <v>831</v>
      </c>
      <c r="H530" s="483" t="s">
        <v>635</v>
      </c>
      <c r="I530" s="483" t="s">
        <v>795</v>
      </c>
      <c r="J530" s="482">
        <v>2024</v>
      </c>
      <c r="K530" s="482">
        <v>4487.6000000000004</v>
      </c>
      <c r="L530" s="483" t="s">
        <v>1053</v>
      </c>
      <c r="M530" s="483" t="s">
        <v>1053</v>
      </c>
      <c r="N530" s="482">
        <v>114</v>
      </c>
      <c r="O530" s="483" t="s">
        <v>1054</v>
      </c>
      <c r="P530" s="483" t="s">
        <v>1072</v>
      </c>
      <c r="Q530" s="482">
        <v>2023</v>
      </c>
      <c r="R530" s="484">
        <v>0</v>
      </c>
      <c r="S530" s="430">
        <f t="shared" si="8"/>
        <v>4487.6000000000004</v>
      </c>
    </row>
    <row r="531" spans="1:19" x14ac:dyDescent="0.3">
      <c r="A531" s="482">
        <v>133</v>
      </c>
      <c r="B531" s="483" t="s">
        <v>1190</v>
      </c>
      <c r="C531" s="482">
        <v>11</v>
      </c>
      <c r="D531" s="483" t="s">
        <v>859</v>
      </c>
      <c r="E531" s="483" t="s">
        <v>825</v>
      </c>
      <c r="F531" s="483" t="s">
        <v>824</v>
      </c>
      <c r="G531" s="483" t="s">
        <v>831</v>
      </c>
      <c r="H531" s="483" t="s">
        <v>635</v>
      </c>
      <c r="I531" s="483" t="s">
        <v>795</v>
      </c>
      <c r="J531" s="482">
        <v>2024</v>
      </c>
      <c r="K531" s="482">
        <v>0</v>
      </c>
      <c r="L531" s="483" t="s">
        <v>1053</v>
      </c>
      <c r="M531" s="483" t="s">
        <v>1053</v>
      </c>
      <c r="N531" s="482">
        <v>115</v>
      </c>
      <c r="O531" s="483" t="s">
        <v>1055</v>
      </c>
      <c r="P531" s="483" t="s">
        <v>1073</v>
      </c>
      <c r="Q531" s="482">
        <v>2023</v>
      </c>
      <c r="R531" s="484">
        <v>0</v>
      </c>
      <c r="S531" s="430">
        <f t="shared" si="8"/>
        <v>0</v>
      </c>
    </row>
    <row r="532" spans="1:19" x14ac:dyDescent="0.3">
      <c r="A532" s="482">
        <v>133</v>
      </c>
      <c r="B532" s="483" t="s">
        <v>1190</v>
      </c>
      <c r="C532" s="482">
        <v>11</v>
      </c>
      <c r="D532" s="483" t="s">
        <v>859</v>
      </c>
      <c r="E532" s="483" t="s">
        <v>825</v>
      </c>
      <c r="F532" s="483" t="s">
        <v>824</v>
      </c>
      <c r="G532" s="483" t="s">
        <v>831</v>
      </c>
      <c r="H532" s="483" t="s">
        <v>635</v>
      </c>
      <c r="I532" s="483" t="s">
        <v>795</v>
      </c>
      <c r="J532" s="482">
        <v>2024</v>
      </c>
      <c r="K532" s="482">
        <v>0</v>
      </c>
      <c r="L532" s="483" t="s">
        <v>1053</v>
      </c>
      <c r="M532" s="483" t="s">
        <v>1053</v>
      </c>
      <c r="N532" s="482">
        <v>116</v>
      </c>
      <c r="O532" s="483" t="s">
        <v>1056</v>
      </c>
      <c r="P532" s="483" t="s">
        <v>1074</v>
      </c>
      <c r="Q532" s="482">
        <v>2023</v>
      </c>
      <c r="R532" s="484">
        <v>0</v>
      </c>
      <c r="S532" s="430">
        <f t="shared" si="8"/>
        <v>0</v>
      </c>
    </row>
    <row r="533" spans="1:19" x14ac:dyDescent="0.3">
      <c r="A533" s="482">
        <v>133</v>
      </c>
      <c r="B533" s="483" t="s">
        <v>1190</v>
      </c>
      <c r="C533" s="482">
        <v>11</v>
      </c>
      <c r="D533" s="483" t="s">
        <v>859</v>
      </c>
      <c r="E533" s="483" t="s">
        <v>825</v>
      </c>
      <c r="F533" s="483" t="s">
        <v>824</v>
      </c>
      <c r="G533" s="483" t="s">
        <v>831</v>
      </c>
      <c r="H533" s="483" t="s">
        <v>635</v>
      </c>
      <c r="I533" s="483" t="s">
        <v>795</v>
      </c>
      <c r="J533" s="482">
        <v>2024</v>
      </c>
      <c r="K533" s="482">
        <v>4487.6000000000004</v>
      </c>
      <c r="L533" s="483" t="s">
        <v>1053</v>
      </c>
      <c r="M533" s="483" t="s">
        <v>1053</v>
      </c>
      <c r="N533" s="482">
        <v>117</v>
      </c>
      <c r="O533" s="483" t="s">
        <v>1075</v>
      </c>
      <c r="P533" s="483" t="s">
        <v>1076</v>
      </c>
      <c r="Q533" s="482">
        <v>2023</v>
      </c>
      <c r="R533" s="484">
        <v>0</v>
      </c>
      <c r="S533" s="430">
        <f t="shared" si="8"/>
        <v>4487.6000000000004</v>
      </c>
    </row>
    <row r="534" spans="1:19" x14ac:dyDescent="0.3">
      <c r="A534" s="482">
        <v>134</v>
      </c>
      <c r="B534" s="483" t="s">
        <v>1191</v>
      </c>
      <c r="C534" s="482">
        <v>11</v>
      </c>
      <c r="D534" s="483" t="s">
        <v>859</v>
      </c>
      <c r="E534" s="483" t="s">
        <v>825</v>
      </c>
      <c r="F534" s="483" t="s">
        <v>824</v>
      </c>
      <c r="G534" s="483" t="s">
        <v>831</v>
      </c>
      <c r="H534" s="483" t="s">
        <v>635</v>
      </c>
      <c r="I534" s="483" t="s">
        <v>795</v>
      </c>
      <c r="J534" s="482">
        <v>2024</v>
      </c>
      <c r="K534" s="482">
        <v>288306</v>
      </c>
      <c r="L534" s="483" t="s">
        <v>1053</v>
      </c>
      <c r="M534" s="483" t="s">
        <v>1053</v>
      </c>
      <c r="N534" s="482">
        <v>114</v>
      </c>
      <c r="O534" s="483" t="s">
        <v>1054</v>
      </c>
      <c r="P534" s="483" t="s">
        <v>1072</v>
      </c>
      <c r="Q534" s="482">
        <v>2023</v>
      </c>
      <c r="R534" s="484">
        <v>338166.4</v>
      </c>
      <c r="S534" s="430">
        <f t="shared" si="8"/>
        <v>-49860.400000000023</v>
      </c>
    </row>
    <row r="535" spans="1:19" x14ac:dyDescent="0.3">
      <c r="A535" s="482">
        <v>134</v>
      </c>
      <c r="B535" s="483" t="s">
        <v>1191</v>
      </c>
      <c r="C535" s="482">
        <v>11</v>
      </c>
      <c r="D535" s="483" t="s">
        <v>859</v>
      </c>
      <c r="E535" s="483" t="s">
        <v>825</v>
      </c>
      <c r="F535" s="483" t="s">
        <v>824</v>
      </c>
      <c r="G535" s="483" t="s">
        <v>831</v>
      </c>
      <c r="H535" s="483" t="s">
        <v>635</v>
      </c>
      <c r="I535" s="483" t="s">
        <v>795</v>
      </c>
      <c r="J535" s="482">
        <v>2024</v>
      </c>
      <c r="K535" s="482">
        <v>0</v>
      </c>
      <c r="L535" s="483" t="s">
        <v>1053</v>
      </c>
      <c r="M535" s="483" t="s">
        <v>1053</v>
      </c>
      <c r="N535" s="482">
        <v>115</v>
      </c>
      <c r="O535" s="483" t="s">
        <v>1055</v>
      </c>
      <c r="P535" s="483" t="s">
        <v>1073</v>
      </c>
      <c r="Q535" s="482">
        <v>2023</v>
      </c>
      <c r="R535" s="484">
        <v>1123.2</v>
      </c>
      <c r="S535" s="430">
        <f t="shared" si="8"/>
        <v>-1123.2</v>
      </c>
    </row>
    <row r="536" spans="1:19" x14ac:dyDescent="0.3">
      <c r="A536" s="482">
        <v>134</v>
      </c>
      <c r="B536" s="483" t="s">
        <v>1191</v>
      </c>
      <c r="C536" s="482">
        <v>11</v>
      </c>
      <c r="D536" s="483" t="s">
        <v>859</v>
      </c>
      <c r="E536" s="483" t="s">
        <v>825</v>
      </c>
      <c r="F536" s="483" t="s">
        <v>824</v>
      </c>
      <c r="G536" s="483" t="s">
        <v>831</v>
      </c>
      <c r="H536" s="483" t="s">
        <v>635</v>
      </c>
      <c r="I536" s="483" t="s">
        <v>795</v>
      </c>
      <c r="J536" s="482">
        <v>2024</v>
      </c>
      <c r="K536" s="482">
        <v>0</v>
      </c>
      <c r="L536" s="483" t="s">
        <v>1053</v>
      </c>
      <c r="M536" s="483" t="s">
        <v>1053</v>
      </c>
      <c r="N536" s="482">
        <v>116</v>
      </c>
      <c r="O536" s="483" t="s">
        <v>1056</v>
      </c>
      <c r="P536" s="483" t="s">
        <v>1074</v>
      </c>
      <c r="Q536" s="482">
        <v>2023</v>
      </c>
      <c r="R536" s="484">
        <v>499.2</v>
      </c>
      <c r="S536" s="430">
        <f t="shared" si="8"/>
        <v>-499.2</v>
      </c>
    </row>
    <row r="537" spans="1:19" x14ac:dyDescent="0.3">
      <c r="A537" s="482">
        <v>134</v>
      </c>
      <c r="B537" s="483" t="s">
        <v>1191</v>
      </c>
      <c r="C537" s="482">
        <v>11</v>
      </c>
      <c r="D537" s="483" t="s">
        <v>859</v>
      </c>
      <c r="E537" s="483" t="s">
        <v>825</v>
      </c>
      <c r="F537" s="483" t="s">
        <v>824</v>
      </c>
      <c r="G537" s="483" t="s">
        <v>831</v>
      </c>
      <c r="H537" s="483" t="s">
        <v>635</v>
      </c>
      <c r="I537" s="483" t="s">
        <v>795</v>
      </c>
      <c r="J537" s="482">
        <v>2024</v>
      </c>
      <c r="K537" s="482">
        <v>288306</v>
      </c>
      <c r="L537" s="483" t="s">
        <v>1053</v>
      </c>
      <c r="M537" s="483" t="s">
        <v>1053</v>
      </c>
      <c r="N537" s="482">
        <v>117</v>
      </c>
      <c r="O537" s="483" t="s">
        <v>1075</v>
      </c>
      <c r="P537" s="483" t="s">
        <v>1076</v>
      </c>
      <c r="Q537" s="482">
        <v>2023</v>
      </c>
      <c r="R537" s="484">
        <v>339788.79999999999</v>
      </c>
      <c r="S537" s="430">
        <f t="shared" si="8"/>
        <v>-51482.799999999988</v>
      </c>
    </row>
    <row r="538" spans="1:19" x14ac:dyDescent="0.3">
      <c r="A538" s="482">
        <v>135</v>
      </c>
      <c r="B538" s="483" t="s">
        <v>1192</v>
      </c>
      <c r="C538" s="482">
        <v>11</v>
      </c>
      <c r="D538" s="483" t="s">
        <v>859</v>
      </c>
      <c r="E538" s="483" t="s">
        <v>825</v>
      </c>
      <c r="F538" s="483" t="s">
        <v>824</v>
      </c>
      <c r="G538" s="483" t="s">
        <v>831</v>
      </c>
      <c r="H538" s="483" t="s">
        <v>635</v>
      </c>
      <c r="I538" s="483" t="s">
        <v>795</v>
      </c>
      <c r="J538" s="482">
        <v>2024</v>
      </c>
      <c r="K538" s="482">
        <v>0</v>
      </c>
      <c r="L538" s="483" t="s">
        <v>1053</v>
      </c>
      <c r="M538" s="483" t="s">
        <v>1053</v>
      </c>
      <c r="N538" s="482">
        <v>114</v>
      </c>
      <c r="O538" s="483" t="s">
        <v>1054</v>
      </c>
      <c r="P538" s="483" t="s">
        <v>1072</v>
      </c>
      <c r="Q538" s="482">
        <v>2023</v>
      </c>
      <c r="R538" s="484">
        <v>3884.4</v>
      </c>
      <c r="S538" s="430">
        <f t="shared" si="8"/>
        <v>-3884.4</v>
      </c>
    </row>
    <row r="539" spans="1:19" x14ac:dyDescent="0.3">
      <c r="A539" s="482">
        <v>135</v>
      </c>
      <c r="B539" s="483" t="s">
        <v>1192</v>
      </c>
      <c r="C539" s="482">
        <v>11</v>
      </c>
      <c r="D539" s="483" t="s">
        <v>859</v>
      </c>
      <c r="E539" s="483" t="s">
        <v>825</v>
      </c>
      <c r="F539" s="483" t="s">
        <v>824</v>
      </c>
      <c r="G539" s="483" t="s">
        <v>831</v>
      </c>
      <c r="H539" s="483" t="s">
        <v>635</v>
      </c>
      <c r="I539" s="483" t="s">
        <v>795</v>
      </c>
      <c r="J539" s="482">
        <v>2024</v>
      </c>
      <c r="K539" s="482">
        <v>0</v>
      </c>
      <c r="L539" s="483" t="s">
        <v>1053</v>
      </c>
      <c r="M539" s="483" t="s">
        <v>1053</v>
      </c>
      <c r="N539" s="482">
        <v>115</v>
      </c>
      <c r="O539" s="483" t="s">
        <v>1055</v>
      </c>
      <c r="P539" s="483" t="s">
        <v>1073</v>
      </c>
      <c r="Q539" s="482">
        <v>2023</v>
      </c>
      <c r="R539" s="484">
        <v>0</v>
      </c>
      <c r="S539" s="430">
        <f t="shared" si="8"/>
        <v>0</v>
      </c>
    </row>
    <row r="540" spans="1:19" x14ac:dyDescent="0.3">
      <c r="A540" s="482">
        <v>135</v>
      </c>
      <c r="B540" s="483" t="s">
        <v>1192</v>
      </c>
      <c r="C540" s="482">
        <v>11</v>
      </c>
      <c r="D540" s="483" t="s">
        <v>859</v>
      </c>
      <c r="E540" s="483" t="s">
        <v>825</v>
      </c>
      <c r="F540" s="483" t="s">
        <v>824</v>
      </c>
      <c r="G540" s="483" t="s">
        <v>831</v>
      </c>
      <c r="H540" s="483" t="s">
        <v>635</v>
      </c>
      <c r="I540" s="483" t="s">
        <v>795</v>
      </c>
      <c r="J540" s="482">
        <v>2024</v>
      </c>
      <c r="K540" s="482">
        <v>0</v>
      </c>
      <c r="L540" s="483" t="s">
        <v>1053</v>
      </c>
      <c r="M540" s="483" t="s">
        <v>1053</v>
      </c>
      <c r="N540" s="482">
        <v>116</v>
      </c>
      <c r="O540" s="483" t="s">
        <v>1056</v>
      </c>
      <c r="P540" s="483" t="s">
        <v>1074</v>
      </c>
      <c r="Q540" s="482">
        <v>2023</v>
      </c>
      <c r="R540" s="484">
        <v>0</v>
      </c>
      <c r="S540" s="430">
        <f t="shared" si="8"/>
        <v>0</v>
      </c>
    </row>
    <row r="541" spans="1:19" x14ac:dyDescent="0.3">
      <c r="A541" s="482">
        <v>135</v>
      </c>
      <c r="B541" s="483" t="s">
        <v>1192</v>
      </c>
      <c r="C541" s="482">
        <v>11</v>
      </c>
      <c r="D541" s="483" t="s">
        <v>859</v>
      </c>
      <c r="E541" s="483" t="s">
        <v>825</v>
      </c>
      <c r="F541" s="483" t="s">
        <v>824</v>
      </c>
      <c r="G541" s="483" t="s">
        <v>831</v>
      </c>
      <c r="H541" s="483" t="s">
        <v>635</v>
      </c>
      <c r="I541" s="483" t="s">
        <v>795</v>
      </c>
      <c r="J541" s="482">
        <v>2024</v>
      </c>
      <c r="K541" s="482">
        <v>0</v>
      </c>
      <c r="L541" s="483" t="s">
        <v>1053</v>
      </c>
      <c r="M541" s="483" t="s">
        <v>1053</v>
      </c>
      <c r="N541" s="482">
        <v>117</v>
      </c>
      <c r="O541" s="483" t="s">
        <v>1075</v>
      </c>
      <c r="P541" s="483" t="s">
        <v>1076</v>
      </c>
      <c r="Q541" s="482">
        <v>2023</v>
      </c>
      <c r="R541" s="484">
        <v>3884.4</v>
      </c>
      <c r="S541" s="430">
        <f t="shared" si="8"/>
        <v>-3884.4</v>
      </c>
    </row>
    <row r="542" spans="1:19" x14ac:dyDescent="0.3">
      <c r="A542" s="482">
        <v>136</v>
      </c>
      <c r="B542" s="483" t="s">
        <v>1193</v>
      </c>
      <c r="C542" s="482">
        <v>11</v>
      </c>
      <c r="D542" s="483" t="s">
        <v>859</v>
      </c>
      <c r="E542" s="483" t="s">
        <v>825</v>
      </c>
      <c r="F542" s="483" t="s">
        <v>824</v>
      </c>
      <c r="G542" s="483" t="s">
        <v>831</v>
      </c>
      <c r="H542" s="483" t="s">
        <v>635</v>
      </c>
      <c r="I542" s="483" t="s">
        <v>795</v>
      </c>
      <c r="J542" s="482">
        <v>2024</v>
      </c>
      <c r="K542" s="482">
        <v>2600</v>
      </c>
      <c r="L542" s="483" t="s">
        <v>1053</v>
      </c>
      <c r="M542" s="483" t="s">
        <v>1053</v>
      </c>
      <c r="N542" s="482">
        <v>114</v>
      </c>
      <c r="O542" s="483" t="s">
        <v>1054</v>
      </c>
      <c r="P542" s="483" t="s">
        <v>1072</v>
      </c>
      <c r="Q542" s="482">
        <v>2023</v>
      </c>
      <c r="R542" s="484">
        <v>3952</v>
      </c>
      <c r="S542" s="430">
        <f t="shared" si="8"/>
        <v>-1352</v>
      </c>
    </row>
    <row r="543" spans="1:19" x14ac:dyDescent="0.3">
      <c r="A543" s="482">
        <v>136</v>
      </c>
      <c r="B543" s="483" t="s">
        <v>1193</v>
      </c>
      <c r="C543" s="482">
        <v>11</v>
      </c>
      <c r="D543" s="483" t="s">
        <v>859</v>
      </c>
      <c r="E543" s="483" t="s">
        <v>825</v>
      </c>
      <c r="F543" s="483" t="s">
        <v>824</v>
      </c>
      <c r="G543" s="483" t="s">
        <v>831</v>
      </c>
      <c r="H543" s="483" t="s">
        <v>635</v>
      </c>
      <c r="I543" s="483" t="s">
        <v>795</v>
      </c>
      <c r="J543" s="482">
        <v>2024</v>
      </c>
      <c r="K543" s="482">
        <v>0</v>
      </c>
      <c r="L543" s="483" t="s">
        <v>1053</v>
      </c>
      <c r="M543" s="483" t="s">
        <v>1053</v>
      </c>
      <c r="N543" s="482">
        <v>115</v>
      </c>
      <c r="O543" s="483" t="s">
        <v>1055</v>
      </c>
      <c r="P543" s="483" t="s">
        <v>1073</v>
      </c>
      <c r="Q543" s="482">
        <v>2023</v>
      </c>
      <c r="R543" s="484">
        <v>0</v>
      </c>
      <c r="S543" s="430">
        <f t="shared" si="8"/>
        <v>0</v>
      </c>
    </row>
    <row r="544" spans="1:19" x14ac:dyDescent="0.3">
      <c r="A544" s="482">
        <v>136</v>
      </c>
      <c r="B544" s="483" t="s">
        <v>1193</v>
      </c>
      <c r="C544" s="482">
        <v>11</v>
      </c>
      <c r="D544" s="483" t="s">
        <v>859</v>
      </c>
      <c r="E544" s="483" t="s">
        <v>825</v>
      </c>
      <c r="F544" s="483" t="s">
        <v>824</v>
      </c>
      <c r="G544" s="483" t="s">
        <v>831</v>
      </c>
      <c r="H544" s="483" t="s">
        <v>635</v>
      </c>
      <c r="I544" s="483" t="s">
        <v>795</v>
      </c>
      <c r="J544" s="482">
        <v>2024</v>
      </c>
      <c r="K544" s="482">
        <v>0</v>
      </c>
      <c r="L544" s="483" t="s">
        <v>1053</v>
      </c>
      <c r="M544" s="483" t="s">
        <v>1053</v>
      </c>
      <c r="N544" s="482">
        <v>116</v>
      </c>
      <c r="O544" s="483" t="s">
        <v>1056</v>
      </c>
      <c r="P544" s="483" t="s">
        <v>1074</v>
      </c>
      <c r="Q544" s="482">
        <v>2023</v>
      </c>
      <c r="R544" s="484">
        <v>0</v>
      </c>
      <c r="S544" s="430">
        <f t="shared" si="8"/>
        <v>0</v>
      </c>
    </row>
    <row r="545" spans="1:19" x14ac:dyDescent="0.3">
      <c r="A545" s="482">
        <v>136</v>
      </c>
      <c r="B545" s="483" t="s">
        <v>1193</v>
      </c>
      <c r="C545" s="482">
        <v>11</v>
      </c>
      <c r="D545" s="483" t="s">
        <v>859</v>
      </c>
      <c r="E545" s="483" t="s">
        <v>825</v>
      </c>
      <c r="F545" s="483" t="s">
        <v>824</v>
      </c>
      <c r="G545" s="483" t="s">
        <v>831</v>
      </c>
      <c r="H545" s="483" t="s">
        <v>635</v>
      </c>
      <c r="I545" s="483" t="s">
        <v>795</v>
      </c>
      <c r="J545" s="482">
        <v>2024</v>
      </c>
      <c r="K545" s="482">
        <v>2600</v>
      </c>
      <c r="L545" s="483" t="s">
        <v>1053</v>
      </c>
      <c r="M545" s="483" t="s">
        <v>1053</v>
      </c>
      <c r="N545" s="482">
        <v>117</v>
      </c>
      <c r="O545" s="483" t="s">
        <v>1075</v>
      </c>
      <c r="P545" s="483" t="s">
        <v>1076</v>
      </c>
      <c r="Q545" s="482">
        <v>2023</v>
      </c>
      <c r="R545" s="484">
        <v>3952</v>
      </c>
      <c r="S545" s="430">
        <f t="shared" si="8"/>
        <v>-1352</v>
      </c>
    </row>
    <row r="546" spans="1:19" x14ac:dyDescent="0.3">
      <c r="A546" s="482">
        <v>137</v>
      </c>
      <c r="B546" s="483" t="s">
        <v>1194</v>
      </c>
      <c r="C546" s="482">
        <v>11</v>
      </c>
      <c r="D546" s="483" t="s">
        <v>859</v>
      </c>
      <c r="E546" s="483" t="s">
        <v>825</v>
      </c>
      <c r="F546" s="483" t="s">
        <v>824</v>
      </c>
      <c r="G546" s="483" t="s">
        <v>834</v>
      </c>
      <c r="H546" s="483" t="s">
        <v>835</v>
      </c>
      <c r="I546" s="483" t="s">
        <v>795</v>
      </c>
      <c r="J546" s="482">
        <v>2024</v>
      </c>
      <c r="K546" s="482">
        <v>200377.8</v>
      </c>
      <c r="L546" s="483" t="s">
        <v>1053</v>
      </c>
      <c r="M546" s="483" t="s">
        <v>1053</v>
      </c>
      <c r="N546" s="482">
        <v>114</v>
      </c>
      <c r="O546" s="483" t="s">
        <v>1054</v>
      </c>
      <c r="P546" s="483" t="s">
        <v>1072</v>
      </c>
      <c r="Q546" s="482">
        <v>2023</v>
      </c>
      <c r="R546" s="484">
        <v>118175.2</v>
      </c>
      <c r="S546" s="430">
        <f t="shared" si="8"/>
        <v>82202.599999999991</v>
      </c>
    </row>
    <row r="547" spans="1:19" x14ac:dyDescent="0.3">
      <c r="A547" s="482">
        <v>137</v>
      </c>
      <c r="B547" s="483" t="s">
        <v>1194</v>
      </c>
      <c r="C547" s="482">
        <v>11</v>
      </c>
      <c r="D547" s="483" t="s">
        <v>859</v>
      </c>
      <c r="E547" s="483" t="s">
        <v>825</v>
      </c>
      <c r="F547" s="483" t="s">
        <v>824</v>
      </c>
      <c r="G547" s="483" t="s">
        <v>834</v>
      </c>
      <c r="H547" s="483" t="s">
        <v>835</v>
      </c>
      <c r="I547" s="483" t="s">
        <v>795</v>
      </c>
      <c r="J547" s="482">
        <v>2024</v>
      </c>
      <c r="K547" s="482">
        <v>0</v>
      </c>
      <c r="L547" s="483" t="s">
        <v>1053</v>
      </c>
      <c r="M547" s="483" t="s">
        <v>1053</v>
      </c>
      <c r="N547" s="482">
        <v>115</v>
      </c>
      <c r="O547" s="483" t="s">
        <v>1055</v>
      </c>
      <c r="P547" s="483" t="s">
        <v>1073</v>
      </c>
      <c r="Q547" s="482">
        <v>2023</v>
      </c>
      <c r="R547" s="484">
        <v>0</v>
      </c>
      <c r="S547" s="430">
        <f t="shared" si="8"/>
        <v>0</v>
      </c>
    </row>
    <row r="548" spans="1:19" x14ac:dyDescent="0.3">
      <c r="A548" s="482">
        <v>137</v>
      </c>
      <c r="B548" s="483" t="s">
        <v>1194</v>
      </c>
      <c r="C548" s="482">
        <v>11</v>
      </c>
      <c r="D548" s="483" t="s">
        <v>859</v>
      </c>
      <c r="E548" s="483" t="s">
        <v>825</v>
      </c>
      <c r="F548" s="483" t="s">
        <v>824</v>
      </c>
      <c r="G548" s="483" t="s">
        <v>834</v>
      </c>
      <c r="H548" s="483" t="s">
        <v>835</v>
      </c>
      <c r="I548" s="483" t="s">
        <v>795</v>
      </c>
      <c r="J548" s="482">
        <v>2024</v>
      </c>
      <c r="K548" s="482">
        <v>0</v>
      </c>
      <c r="L548" s="483" t="s">
        <v>1053</v>
      </c>
      <c r="M548" s="483" t="s">
        <v>1053</v>
      </c>
      <c r="N548" s="482">
        <v>116</v>
      </c>
      <c r="O548" s="483" t="s">
        <v>1056</v>
      </c>
      <c r="P548" s="483" t="s">
        <v>1074</v>
      </c>
      <c r="Q548" s="482">
        <v>2023</v>
      </c>
      <c r="R548" s="484">
        <v>0</v>
      </c>
      <c r="S548" s="430">
        <f t="shared" si="8"/>
        <v>0</v>
      </c>
    </row>
    <row r="549" spans="1:19" x14ac:dyDescent="0.3">
      <c r="A549" s="482">
        <v>137</v>
      </c>
      <c r="B549" s="483" t="s">
        <v>1194</v>
      </c>
      <c r="C549" s="482">
        <v>11</v>
      </c>
      <c r="D549" s="483" t="s">
        <v>859</v>
      </c>
      <c r="E549" s="483" t="s">
        <v>825</v>
      </c>
      <c r="F549" s="483" t="s">
        <v>824</v>
      </c>
      <c r="G549" s="483" t="s">
        <v>834</v>
      </c>
      <c r="H549" s="483" t="s">
        <v>835</v>
      </c>
      <c r="I549" s="483" t="s">
        <v>795</v>
      </c>
      <c r="J549" s="482">
        <v>2024</v>
      </c>
      <c r="K549" s="482">
        <v>200377.8</v>
      </c>
      <c r="L549" s="483" t="s">
        <v>1053</v>
      </c>
      <c r="M549" s="483" t="s">
        <v>1053</v>
      </c>
      <c r="N549" s="482">
        <v>117</v>
      </c>
      <c r="O549" s="483" t="s">
        <v>1075</v>
      </c>
      <c r="P549" s="483" t="s">
        <v>1076</v>
      </c>
      <c r="Q549" s="482">
        <v>2023</v>
      </c>
      <c r="R549" s="484">
        <v>118175.2</v>
      </c>
      <c r="S549" s="430">
        <f t="shared" si="8"/>
        <v>82202.599999999991</v>
      </c>
    </row>
    <row r="550" spans="1:19" x14ac:dyDescent="0.3">
      <c r="A550" s="482">
        <v>138</v>
      </c>
      <c r="B550" s="483" t="s">
        <v>1195</v>
      </c>
      <c r="C550" s="482">
        <v>11</v>
      </c>
      <c r="D550" s="483" t="s">
        <v>859</v>
      </c>
      <c r="E550" s="483" t="s">
        <v>825</v>
      </c>
      <c r="F550" s="483" t="s">
        <v>824</v>
      </c>
      <c r="G550" s="483" t="s">
        <v>832</v>
      </c>
      <c r="H550" s="483" t="s">
        <v>833</v>
      </c>
      <c r="I550" s="483" t="s">
        <v>795</v>
      </c>
      <c r="J550" s="482">
        <v>2024</v>
      </c>
      <c r="K550" s="482">
        <v>121500</v>
      </c>
      <c r="L550" s="483" t="s">
        <v>1053</v>
      </c>
      <c r="M550" s="483" t="s">
        <v>1053</v>
      </c>
      <c r="N550" s="482">
        <v>114</v>
      </c>
      <c r="O550" s="483" t="s">
        <v>1054</v>
      </c>
      <c r="P550" s="483" t="s">
        <v>1072</v>
      </c>
      <c r="Q550" s="482">
        <v>2023</v>
      </c>
      <c r="R550" s="484">
        <v>183736.8</v>
      </c>
      <c r="S550" s="430">
        <f t="shared" si="8"/>
        <v>-62236.799999999988</v>
      </c>
    </row>
    <row r="551" spans="1:19" x14ac:dyDescent="0.3">
      <c r="A551" s="482">
        <v>138</v>
      </c>
      <c r="B551" s="483" t="s">
        <v>1195</v>
      </c>
      <c r="C551" s="482">
        <v>11</v>
      </c>
      <c r="D551" s="483" t="s">
        <v>859</v>
      </c>
      <c r="E551" s="483" t="s">
        <v>825</v>
      </c>
      <c r="F551" s="483" t="s">
        <v>824</v>
      </c>
      <c r="G551" s="483" t="s">
        <v>832</v>
      </c>
      <c r="H551" s="483" t="s">
        <v>833</v>
      </c>
      <c r="I551" s="483" t="s">
        <v>795</v>
      </c>
      <c r="J551" s="482">
        <v>2024</v>
      </c>
      <c r="K551" s="482">
        <v>0</v>
      </c>
      <c r="L551" s="483" t="s">
        <v>1053</v>
      </c>
      <c r="M551" s="483" t="s">
        <v>1053</v>
      </c>
      <c r="N551" s="482">
        <v>115</v>
      </c>
      <c r="O551" s="483" t="s">
        <v>1055</v>
      </c>
      <c r="P551" s="483" t="s">
        <v>1073</v>
      </c>
      <c r="Q551" s="482">
        <v>2023</v>
      </c>
      <c r="R551" s="484">
        <v>0</v>
      </c>
      <c r="S551" s="430">
        <f t="shared" si="8"/>
        <v>0</v>
      </c>
    </row>
    <row r="552" spans="1:19" x14ac:dyDescent="0.3">
      <c r="A552" s="482">
        <v>138</v>
      </c>
      <c r="B552" s="483" t="s">
        <v>1195</v>
      </c>
      <c r="C552" s="482">
        <v>11</v>
      </c>
      <c r="D552" s="483" t="s">
        <v>859</v>
      </c>
      <c r="E552" s="483" t="s">
        <v>825</v>
      </c>
      <c r="F552" s="483" t="s">
        <v>824</v>
      </c>
      <c r="G552" s="483" t="s">
        <v>832</v>
      </c>
      <c r="H552" s="483" t="s">
        <v>833</v>
      </c>
      <c r="I552" s="483" t="s">
        <v>795</v>
      </c>
      <c r="J552" s="482">
        <v>2024</v>
      </c>
      <c r="K552" s="482">
        <v>0</v>
      </c>
      <c r="L552" s="483" t="s">
        <v>1053</v>
      </c>
      <c r="M552" s="483" t="s">
        <v>1053</v>
      </c>
      <c r="N552" s="482">
        <v>116</v>
      </c>
      <c r="O552" s="483" t="s">
        <v>1056</v>
      </c>
      <c r="P552" s="483" t="s">
        <v>1074</v>
      </c>
      <c r="Q552" s="482">
        <v>2023</v>
      </c>
      <c r="R552" s="484">
        <v>0</v>
      </c>
      <c r="S552" s="430">
        <f t="shared" si="8"/>
        <v>0</v>
      </c>
    </row>
    <row r="553" spans="1:19" x14ac:dyDescent="0.3">
      <c r="A553" s="482">
        <v>138</v>
      </c>
      <c r="B553" s="483" t="s">
        <v>1195</v>
      </c>
      <c r="C553" s="482">
        <v>11</v>
      </c>
      <c r="D553" s="483" t="s">
        <v>859</v>
      </c>
      <c r="E553" s="483" t="s">
        <v>825</v>
      </c>
      <c r="F553" s="483" t="s">
        <v>824</v>
      </c>
      <c r="G553" s="483" t="s">
        <v>832</v>
      </c>
      <c r="H553" s="483" t="s">
        <v>833</v>
      </c>
      <c r="I553" s="483" t="s">
        <v>795</v>
      </c>
      <c r="J553" s="482">
        <v>2024</v>
      </c>
      <c r="K553" s="482">
        <v>121500</v>
      </c>
      <c r="L553" s="483" t="s">
        <v>1053</v>
      </c>
      <c r="M553" s="483" t="s">
        <v>1053</v>
      </c>
      <c r="N553" s="482">
        <v>117</v>
      </c>
      <c r="O553" s="483" t="s">
        <v>1075</v>
      </c>
      <c r="P553" s="483" t="s">
        <v>1076</v>
      </c>
      <c r="Q553" s="482">
        <v>2023</v>
      </c>
      <c r="R553" s="484">
        <v>183736.8</v>
      </c>
      <c r="S553" s="430">
        <f t="shared" si="8"/>
        <v>-62236.799999999988</v>
      </c>
    </row>
    <row r="554" spans="1:19" x14ac:dyDescent="0.3">
      <c r="A554" s="482">
        <v>139</v>
      </c>
      <c r="B554" s="483" t="s">
        <v>1196</v>
      </c>
      <c r="C554" s="482">
        <v>11</v>
      </c>
      <c r="D554" s="483" t="s">
        <v>859</v>
      </c>
      <c r="E554" s="483" t="s">
        <v>638</v>
      </c>
      <c r="F554" s="483" t="s">
        <v>836</v>
      </c>
      <c r="G554" s="483" t="s">
        <v>837</v>
      </c>
      <c r="H554" s="483" t="s">
        <v>637</v>
      </c>
      <c r="I554" s="483" t="s">
        <v>795</v>
      </c>
      <c r="J554" s="482">
        <v>2024</v>
      </c>
      <c r="K554" s="482">
        <v>49505482.600000001</v>
      </c>
      <c r="L554" s="483" t="s">
        <v>1053</v>
      </c>
      <c r="M554" s="483" t="s">
        <v>1053</v>
      </c>
      <c r="N554" s="482">
        <v>114</v>
      </c>
      <c r="O554" s="483" t="s">
        <v>1054</v>
      </c>
      <c r="P554" s="483" t="s">
        <v>1072</v>
      </c>
      <c r="Q554" s="482">
        <v>2023</v>
      </c>
      <c r="R554" s="484">
        <v>20306969.100000001</v>
      </c>
      <c r="S554" s="430">
        <f t="shared" si="8"/>
        <v>29198513.5</v>
      </c>
    </row>
    <row r="555" spans="1:19" x14ac:dyDescent="0.3">
      <c r="A555" s="482">
        <v>139</v>
      </c>
      <c r="B555" s="483" t="s">
        <v>1196</v>
      </c>
      <c r="C555" s="482">
        <v>11</v>
      </c>
      <c r="D555" s="483" t="s">
        <v>859</v>
      </c>
      <c r="E555" s="483" t="s">
        <v>638</v>
      </c>
      <c r="F555" s="483" t="s">
        <v>836</v>
      </c>
      <c r="G555" s="483" t="s">
        <v>837</v>
      </c>
      <c r="H555" s="483" t="s">
        <v>637</v>
      </c>
      <c r="I555" s="483" t="s">
        <v>795</v>
      </c>
      <c r="J555" s="482">
        <v>2024</v>
      </c>
      <c r="K555" s="482">
        <v>2308600</v>
      </c>
      <c r="L555" s="483" t="s">
        <v>1053</v>
      </c>
      <c r="M555" s="483" t="s">
        <v>1053</v>
      </c>
      <c r="N555" s="482">
        <v>115</v>
      </c>
      <c r="O555" s="483" t="s">
        <v>1055</v>
      </c>
      <c r="P555" s="483" t="s">
        <v>1073</v>
      </c>
      <c r="Q555" s="482">
        <v>2023</v>
      </c>
      <c r="R555" s="484">
        <v>0</v>
      </c>
      <c r="S555" s="430">
        <f t="shared" si="8"/>
        <v>2308600</v>
      </c>
    </row>
    <row r="556" spans="1:19" x14ac:dyDescent="0.3">
      <c r="A556" s="482">
        <v>139</v>
      </c>
      <c r="B556" s="483" t="s">
        <v>1196</v>
      </c>
      <c r="C556" s="482">
        <v>11</v>
      </c>
      <c r="D556" s="483" t="s">
        <v>859</v>
      </c>
      <c r="E556" s="483" t="s">
        <v>638</v>
      </c>
      <c r="F556" s="483" t="s">
        <v>836</v>
      </c>
      <c r="G556" s="483" t="s">
        <v>837</v>
      </c>
      <c r="H556" s="483" t="s">
        <v>637</v>
      </c>
      <c r="I556" s="483" t="s">
        <v>795</v>
      </c>
      <c r="J556" s="482">
        <v>2024</v>
      </c>
      <c r="K556" s="482">
        <v>5160.3999999999996</v>
      </c>
      <c r="L556" s="483" t="s">
        <v>1053</v>
      </c>
      <c r="M556" s="483" t="s">
        <v>1053</v>
      </c>
      <c r="N556" s="482">
        <v>116</v>
      </c>
      <c r="O556" s="483" t="s">
        <v>1056</v>
      </c>
      <c r="P556" s="483" t="s">
        <v>1074</v>
      </c>
      <c r="Q556" s="482">
        <v>2023</v>
      </c>
      <c r="R556" s="484">
        <v>0</v>
      </c>
      <c r="S556" s="430">
        <f t="shared" si="8"/>
        <v>5160.3999999999996</v>
      </c>
    </row>
    <row r="557" spans="1:19" x14ac:dyDescent="0.3">
      <c r="A557" s="482">
        <v>139</v>
      </c>
      <c r="B557" s="483" t="s">
        <v>1196</v>
      </c>
      <c r="C557" s="482">
        <v>11</v>
      </c>
      <c r="D557" s="483" t="s">
        <v>859</v>
      </c>
      <c r="E557" s="483" t="s">
        <v>638</v>
      </c>
      <c r="F557" s="483" t="s">
        <v>836</v>
      </c>
      <c r="G557" s="483" t="s">
        <v>837</v>
      </c>
      <c r="H557" s="483" t="s">
        <v>637</v>
      </c>
      <c r="I557" s="483" t="s">
        <v>795</v>
      </c>
      <c r="J557" s="482">
        <v>2024</v>
      </c>
      <c r="K557" s="482">
        <v>51819243</v>
      </c>
      <c r="L557" s="483" t="s">
        <v>1053</v>
      </c>
      <c r="M557" s="483" t="s">
        <v>1053</v>
      </c>
      <c r="N557" s="482">
        <v>117</v>
      </c>
      <c r="O557" s="483" t="s">
        <v>1075</v>
      </c>
      <c r="P557" s="483" t="s">
        <v>1076</v>
      </c>
      <c r="Q557" s="482">
        <v>2023</v>
      </c>
      <c r="R557" s="484">
        <v>20306969.100000001</v>
      </c>
      <c r="S557" s="430">
        <f t="shared" si="8"/>
        <v>31512273.899999999</v>
      </c>
    </row>
    <row r="558" spans="1:19" x14ac:dyDescent="0.3">
      <c r="A558" s="482">
        <v>140</v>
      </c>
      <c r="B558" s="483" t="s">
        <v>1197</v>
      </c>
      <c r="C558" s="482">
        <v>11</v>
      </c>
      <c r="D558" s="483" t="s">
        <v>859</v>
      </c>
      <c r="E558" s="483" t="s">
        <v>816</v>
      </c>
      <c r="F558" s="483" t="s">
        <v>815</v>
      </c>
      <c r="G558" s="483" t="s">
        <v>817</v>
      </c>
      <c r="H558" s="483" t="s">
        <v>629</v>
      </c>
      <c r="I558" s="483" t="s">
        <v>795</v>
      </c>
      <c r="J558" s="482">
        <v>2024</v>
      </c>
      <c r="K558" s="482">
        <v>2017699.2</v>
      </c>
      <c r="L558" s="483" t="s">
        <v>1053</v>
      </c>
      <c r="M558" s="483" t="s">
        <v>1053</v>
      </c>
      <c r="N558" s="482">
        <v>114</v>
      </c>
      <c r="O558" s="483" t="s">
        <v>1054</v>
      </c>
      <c r="P558" s="483" t="s">
        <v>1072</v>
      </c>
      <c r="Q558" s="482">
        <v>2023</v>
      </c>
      <c r="R558" s="484">
        <v>1668316.5179999999</v>
      </c>
      <c r="S558" s="430">
        <f t="shared" si="8"/>
        <v>349382.68200000003</v>
      </c>
    </row>
    <row r="559" spans="1:19" x14ac:dyDescent="0.3">
      <c r="A559" s="482">
        <v>140</v>
      </c>
      <c r="B559" s="483" t="s">
        <v>1197</v>
      </c>
      <c r="C559" s="482">
        <v>11</v>
      </c>
      <c r="D559" s="483" t="s">
        <v>859</v>
      </c>
      <c r="E559" s="483" t="s">
        <v>816</v>
      </c>
      <c r="F559" s="483" t="s">
        <v>815</v>
      </c>
      <c r="G559" s="483" t="s">
        <v>817</v>
      </c>
      <c r="H559" s="483" t="s">
        <v>629</v>
      </c>
      <c r="I559" s="483" t="s">
        <v>795</v>
      </c>
      <c r="J559" s="482">
        <v>2024</v>
      </c>
      <c r="K559" s="482">
        <v>168.3</v>
      </c>
      <c r="L559" s="483" t="s">
        <v>1053</v>
      </c>
      <c r="M559" s="483" t="s">
        <v>1053</v>
      </c>
      <c r="N559" s="482">
        <v>115</v>
      </c>
      <c r="O559" s="483" t="s">
        <v>1055</v>
      </c>
      <c r="P559" s="483" t="s">
        <v>1073</v>
      </c>
      <c r="Q559" s="482">
        <v>2023</v>
      </c>
      <c r="R559" s="484">
        <v>0</v>
      </c>
      <c r="S559" s="430">
        <f t="shared" si="8"/>
        <v>168.3</v>
      </c>
    </row>
    <row r="560" spans="1:19" x14ac:dyDescent="0.3">
      <c r="A560" s="482">
        <v>140</v>
      </c>
      <c r="B560" s="483" t="s">
        <v>1197</v>
      </c>
      <c r="C560" s="482">
        <v>11</v>
      </c>
      <c r="D560" s="483" t="s">
        <v>859</v>
      </c>
      <c r="E560" s="483" t="s">
        <v>816</v>
      </c>
      <c r="F560" s="483" t="s">
        <v>815</v>
      </c>
      <c r="G560" s="483" t="s">
        <v>817</v>
      </c>
      <c r="H560" s="483" t="s">
        <v>629</v>
      </c>
      <c r="I560" s="483" t="s">
        <v>795</v>
      </c>
      <c r="J560" s="482">
        <v>2024</v>
      </c>
      <c r="K560" s="482">
        <v>7137.9</v>
      </c>
      <c r="L560" s="483" t="s">
        <v>1053</v>
      </c>
      <c r="M560" s="483" t="s">
        <v>1053</v>
      </c>
      <c r="N560" s="482">
        <v>116</v>
      </c>
      <c r="O560" s="483" t="s">
        <v>1056</v>
      </c>
      <c r="P560" s="483" t="s">
        <v>1074</v>
      </c>
      <c r="Q560" s="482">
        <v>2023</v>
      </c>
      <c r="R560" s="484">
        <v>0</v>
      </c>
      <c r="S560" s="430">
        <f t="shared" si="8"/>
        <v>7137.9</v>
      </c>
    </row>
    <row r="561" spans="1:19" x14ac:dyDescent="0.3">
      <c r="A561" s="482">
        <v>140</v>
      </c>
      <c r="B561" s="483" t="s">
        <v>1197</v>
      </c>
      <c r="C561" s="482">
        <v>11</v>
      </c>
      <c r="D561" s="483" t="s">
        <v>859</v>
      </c>
      <c r="E561" s="483" t="s">
        <v>816</v>
      </c>
      <c r="F561" s="483" t="s">
        <v>815</v>
      </c>
      <c r="G561" s="483" t="s">
        <v>817</v>
      </c>
      <c r="H561" s="483" t="s">
        <v>629</v>
      </c>
      <c r="I561" s="483" t="s">
        <v>795</v>
      </c>
      <c r="J561" s="482">
        <v>2024</v>
      </c>
      <c r="K561" s="482">
        <v>2025005.4</v>
      </c>
      <c r="L561" s="483" t="s">
        <v>1053</v>
      </c>
      <c r="M561" s="483" t="s">
        <v>1053</v>
      </c>
      <c r="N561" s="482">
        <v>117</v>
      </c>
      <c r="O561" s="483" t="s">
        <v>1075</v>
      </c>
      <c r="P561" s="483" t="s">
        <v>1076</v>
      </c>
      <c r="Q561" s="482">
        <v>2023</v>
      </c>
      <c r="R561" s="484">
        <v>1668316.5179999999</v>
      </c>
      <c r="S561" s="430">
        <f t="shared" si="8"/>
        <v>356688.88199999998</v>
      </c>
    </row>
    <row r="562" spans="1:19" x14ac:dyDescent="0.3">
      <c r="A562" s="482">
        <v>141</v>
      </c>
      <c r="B562" s="483" t="s">
        <v>1198</v>
      </c>
      <c r="C562" s="482">
        <v>11</v>
      </c>
      <c r="D562" s="483" t="s">
        <v>859</v>
      </c>
      <c r="E562" s="483" t="s">
        <v>806</v>
      </c>
      <c r="F562" s="483" t="s">
        <v>805</v>
      </c>
      <c r="G562" s="483" t="s">
        <v>811</v>
      </c>
      <c r="H562" s="483" t="s">
        <v>812</v>
      </c>
      <c r="I562" s="483" t="s">
        <v>795</v>
      </c>
      <c r="J562" s="482">
        <v>2024</v>
      </c>
      <c r="K562" s="482">
        <v>52722.78</v>
      </c>
      <c r="L562" s="483" t="s">
        <v>1053</v>
      </c>
      <c r="M562" s="483" t="s">
        <v>1053</v>
      </c>
      <c r="N562" s="482">
        <v>114</v>
      </c>
      <c r="O562" s="483" t="s">
        <v>1054</v>
      </c>
      <c r="P562" s="483" t="s">
        <v>1072</v>
      </c>
      <c r="Q562" s="482">
        <v>2023</v>
      </c>
      <c r="R562" s="484">
        <v>62908.296000000002</v>
      </c>
      <c r="S562" s="430">
        <f t="shared" si="8"/>
        <v>-10185.516000000003</v>
      </c>
    </row>
    <row r="563" spans="1:19" x14ac:dyDescent="0.3">
      <c r="A563" s="482">
        <v>141</v>
      </c>
      <c r="B563" s="483" t="s">
        <v>1198</v>
      </c>
      <c r="C563" s="482">
        <v>11</v>
      </c>
      <c r="D563" s="483" t="s">
        <v>859</v>
      </c>
      <c r="E563" s="483" t="s">
        <v>806</v>
      </c>
      <c r="F563" s="483" t="s">
        <v>805</v>
      </c>
      <c r="G563" s="483" t="s">
        <v>811</v>
      </c>
      <c r="H563" s="483" t="s">
        <v>812</v>
      </c>
      <c r="I563" s="483" t="s">
        <v>795</v>
      </c>
      <c r="J563" s="482">
        <v>2024</v>
      </c>
      <c r="K563" s="482">
        <v>0</v>
      </c>
      <c r="L563" s="483" t="s">
        <v>1053</v>
      </c>
      <c r="M563" s="483" t="s">
        <v>1053</v>
      </c>
      <c r="N563" s="482">
        <v>115</v>
      </c>
      <c r="O563" s="483" t="s">
        <v>1055</v>
      </c>
      <c r="P563" s="483" t="s">
        <v>1073</v>
      </c>
      <c r="Q563" s="482">
        <v>2023</v>
      </c>
      <c r="R563" s="484">
        <v>0</v>
      </c>
      <c r="S563" s="430">
        <f t="shared" si="8"/>
        <v>0</v>
      </c>
    </row>
    <row r="564" spans="1:19" x14ac:dyDescent="0.3">
      <c r="A564" s="482">
        <v>141</v>
      </c>
      <c r="B564" s="483" t="s">
        <v>1198</v>
      </c>
      <c r="C564" s="482">
        <v>11</v>
      </c>
      <c r="D564" s="483" t="s">
        <v>859</v>
      </c>
      <c r="E564" s="483" t="s">
        <v>806</v>
      </c>
      <c r="F564" s="483" t="s">
        <v>805</v>
      </c>
      <c r="G564" s="483" t="s">
        <v>811</v>
      </c>
      <c r="H564" s="483" t="s">
        <v>812</v>
      </c>
      <c r="I564" s="483" t="s">
        <v>795</v>
      </c>
      <c r="J564" s="482">
        <v>2024</v>
      </c>
      <c r="K564" s="482">
        <v>0</v>
      </c>
      <c r="L564" s="483" t="s">
        <v>1053</v>
      </c>
      <c r="M564" s="483" t="s">
        <v>1053</v>
      </c>
      <c r="N564" s="482">
        <v>116</v>
      </c>
      <c r="O564" s="483" t="s">
        <v>1056</v>
      </c>
      <c r="P564" s="483" t="s">
        <v>1074</v>
      </c>
      <c r="Q564" s="482">
        <v>2023</v>
      </c>
      <c r="R564" s="484">
        <v>0</v>
      </c>
      <c r="S564" s="430">
        <f t="shared" si="8"/>
        <v>0</v>
      </c>
    </row>
    <row r="565" spans="1:19" x14ac:dyDescent="0.3">
      <c r="A565" s="482">
        <v>141</v>
      </c>
      <c r="B565" s="483" t="s">
        <v>1198</v>
      </c>
      <c r="C565" s="482">
        <v>11</v>
      </c>
      <c r="D565" s="483" t="s">
        <v>859</v>
      </c>
      <c r="E565" s="483" t="s">
        <v>806</v>
      </c>
      <c r="F565" s="483" t="s">
        <v>805</v>
      </c>
      <c r="G565" s="483" t="s">
        <v>811</v>
      </c>
      <c r="H565" s="483" t="s">
        <v>812</v>
      </c>
      <c r="I565" s="483" t="s">
        <v>795</v>
      </c>
      <c r="J565" s="482">
        <v>2024</v>
      </c>
      <c r="K565" s="482">
        <v>52722.78</v>
      </c>
      <c r="L565" s="483" t="s">
        <v>1053</v>
      </c>
      <c r="M565" s="483" t="s">
        <v>1053</v>
      </c>
      <c r="N565" s="482">
        <v>117</v>
      </c>
      <c r="O565" s="483" t="s">
        <v>1075</v>
      </c>
      <c r="P565" s="483" t="s">
        <v>1076</v>
      </c>
      <c r="Q565" s="482">
        <v>2023</v>
      </c>
      <c r="R565" s="484">
        <v>62908.296000000002</v>
      </c>
      <c r="S565" s="430">
        <f t="shared" si="8"/>
        <v>-10185.516000000003</v>
      </c>
    </row>
    <row r="566" spans="1:19" x14ac:dyDescent="0.3">
      <c r="A566" s="482">
        <v>142</v>
      </c>
      <c r="B566" s="483" t="s">
        <v>1199</v>
      </c>
      <c r="C566" s="482">
        <v>11</v>
      </c>
      <c r="D566" s="483" t="s">
        <v>859</v>
      </c>
      <c r="E566" s="483" t="s">
        <v>849</v>
      </c>
      <c r="F566" s="483" t="s">
        <v>848</v>
      </c>
      <c r="G566" s="483" t="s">
        <v>851</v>
      </c>
      <c r="H566" s="483" t="s">
        <v>852</v>
      </c>
      <c r="I566" s="483" t="s">
        <v>795</v>
      </c>
      <c r="J566" s="482">
        <v>2024</v>
      </c>
      <c r="K566" s="482">
        <v>1114632</v>
      </c>
      <c r="L566" s="483" t="s">
        <v>1053</v>
      </c>
      <c r="M566" s="483" t="s">
        <v>1053</v>
      </c>
      <c r="N566" s="482">
        <v>114</v>
      </c>
      <c r="O566" s="483" t="s">
        <v>1054</v>
      </c>
      <c r="P566" s="483" t="s">
        <v>1072</v>
      </c>
      <c r="Q566" s="482">
        <v>2023</v>
      </c>
      <c r="R566" s="484">
        <v>1123054</v>
      </c>
      <c r="S566" s="430">
        <f t="shared" si="8"/>
        <v>-8422</v>
      </c>
    </row>
    <row r="567" spans="1:19" x14ac:dyDescent="0.3">
      <c r="A567" s="482">
        <v>142</v>
      </c>
      <c r="B567" s="483" t="s">
        <v>1199</v>
      </c>
      <c r="C567" s="482">
        <v>11</v>
      </c>
      <c r="D567" s="483" t="s">
        <v>859</v>
      </c>
      <c r="E567" s="483" t="s">
        <v>849</v>
      </c>
      <c r="F567" s="483" t="s">
        <v>848</v>
      </c>
      <c r="G567" s="483" t="s">
        <v>851</v>
      </c>
      <c r="H567" s="483" t="s">
        <v>852</v>
      </c>
      <c r="I567" s="483" t="s">
        <v>795</v>
      </c>
      <c r="J567" s="482">
        <v>2024</v>
      </c>
      <c r="K567" s="482">
        <v>0</v>
      </c>
      <c r="L567" s="483" t="s">
        <v>1053</v>
      </c>
      <c r="M567" s="483" t="s">
        <v>1053</v>
      </c>
      <c r="N567" s="482">
        <v>115</v>
      </c>
      <c r="O567" s="483" t="s">
        <v>1055</v>
      </c>
      <c r="P567" s="483" t="s">
        <v>1073</v>
      </c>
      <c r="Q567" s="482">
        <v>2023</v>
      </c>
      <c r="R567" s="484">
        <v>0</v>
      </c>
      <c r="S567" s="430">
        <f t="shared" si="8"/>
        <v>0</v>
      </c>
    </row>
    <row r="568" spans="1:19" x14ac:dyDescent="0.3">
      <c r="A568" s="482">
        <v>142</v>
      </c>
      <c r="B568" s="483" t="s">
        <v>1199</v>
      </c>
      <c r="C568" s="482">
        <v>11</v>
      </c>
      <c r="D568" s="483" t="s">
        <v>859</v>
      </c>
      <c r="E568" s="483" t="s">
        <v>849</v>
      </c>
      <c r="F568" s="483" t="s">
        <v>848</v>
      </c>
      <c r="G568" s="483" t="s">
        <v>851</v>
      </c>
      <c r="H568" s="483" t="s">
        <v>852</v>
      </c>
      <c r="I568" s="483" t="s">
        <v>795</v>
      </c>
      <c r="J568" s="482">
        <v>2024</v>
      </c>
      <c r="K568" s="482">
        <v>0</v>
      </c>
      <c r="L568" s="483" t="s">
        <v>1053</v>
      </c>
      <c r="M568" s="483" t="s">
        <v>1053</v>
      </c>
      <c r="N568" s="482">
        <v>116</v>
      </c>
      <c r="O568" s="483" t="s">
        <v>1056</v>
      </c>
      <c r="P568" s="483" t="s">
        <v>1074</v>
      </c>
      <c r="Q568" s="482">
        <v>2023</v>
      </c>
      <c r="R568" s="484">
        <v>0</v>
      </c>
      <c r="S568" s="430">
        <f t="shared" si="8"/>
        <v>0</v>
      </c>
    </row>
    <row r="569" spans="1:19" x14ac:dyDescent="0.3">
      <c r="A569" s="482">
        <v>142</v>
      </c>
      <c r="B569" s="483" t="s">
        <v>1199</v>
      </c>
      <c r="C569" s="482">
        <v>11</v>
      </c>
      <c r="D569" s="483" t="s">
        <v>859</v>
      </c>
      <c r="E569" s="483" t="s">
        <v>849</v>
      </c>
      <c r="F569" s="483" t="s">
        <v>848</v>
      </c>
      <c r="G569" s="483" t="s">
        <v>851</v>
      </c>
      <c r="H569" s="483" t="s">
        <v>852</v>
      </c>
      <c r="I569" s="483" t="s">
        <v>795</v>
      </c>
      <c r="J569" s="482">
        <v>2024</v>
      </c>
      <c r="K569" s="482">
        <v>1114632</v>
      </c>
      <c r="L569" s="483" t="s">
        <v>1053</v>
      </c>
      <c r="M569" s="483" t="s">
        <v>1053</v>
      </c>
      <c r="N569" s="482">
        <v>117</v>
      </c>
      <c r="O569" s="483" t="s">
        <v>1075</v>
      </c>
      <c r="P569" s="483" t="s">
        <v>1076</v>
      </c>
      <c r="Q569" s="482">
        <v>2023</v>
      </c>
      <c r="R569" s="484">
        <v>1123054</v>
      </c>
      <c r="S569" s="430">
        <f t="shared" si="8"/>
        <v>-8422</v>
      </c>
    </row>
    <row r="570" spans="1:19" x14ac:dyDescent="0.3">
      <c r="A570" s="482">
        <v>143</v>
      </c>
      <c r="B570" s="483" t="s">
        <v>1200</v>
      </c>
      <c r="C570" s="482">
        <v>11</v>
      </c>
      <c r="D570" s="483" t="s">
        <v>859</v>
      </c>
      <c r="E570" s="483" t="s">
        <v>849</v>
      </c>
      <c r="F570" s="483" t="s">
        <v>848</v>
      </c>
      <c r="G570" s="483" t="s">
        <v>853</v>
      </c>
      <c r="H570" s="483" t="s">
        <v>854</v>
      </c>
      <c r="I570" s="483" t="s">
        <v>795</v>
      </c>
      <c r="J570" s="482">
        <v>2024</v>
      </c>
      <c r="K570" s="482">
        <v>840344.27399999998</v>
      </c>
      <c r="L570" s="483" t="s">
        <v>1053</v>
      </c>
      <c r="M570" s="483" t="s">
        <v>1053</v>
      </c>
      <c r="N570" s="482">
        <v>114</v>
      </c>
      <c r="O570" s="483" t="s">
        <v>1054</v>
      </c>
      <c r="P570" s="483" t="s">
        <v>1072</v>
      </c>
      <c r="Q570" s="482">
        <v>2023</v>
      </c>
      <c r="R570" s="484">
        <v>872487</v>
      </c>
      <c r="S570" s="430">
        <f t="shared" si="8"/>
        <v>-32142.726000000024</v>
      </c>
    </row>
    <row r="571" spans="1:19" x14ac:dyDescent="0.3">
      <c r="A571" s="482">
        <v>143</v>
      </c>
      <c r="B571" s="483" t="s">
        <v>1200</v>
      </c>
      <c r="C571" s="482">
        <v>11</v>
      </c>
      <c r="D571" s="483" t="s">
        <v>859</v>
      </c>
      <c r="E571" s="483" t="s">
        <v>849</v>
      </c>
      <c r="F571" s="483" t="s">
        <v>848</v>
      </c>
      <c r="G571" s="483" t="s">
        <v>853</v>
      </c>
      <c r="H571" s="483" t="s">
        <v>854</v>
      </c>
      <c r="I571" s="483" t="s">
        <v>795</v>
      </c>
      <c r="J571" s="482">
        <v>2024</v>
      </c>
      <c r="K571" s="482">
        <v>0</v>
      </c>
      <c r="L571" s="483" t="s">
        <v>1053</v>
      </c>
      <c r="M571" s="483" t="s">
        <v>1053</v>
      </c>
      <c r="N571" s="482">
        <v>115</v>
      </c>
      <c r="O571" s="483" t="s">
        <v>1055</v>
      </c>
      <c r="P571" s="483" t="s">
        <v>1073</v>
      </c>
      <c r="Q571" s="482">
        <v>2023</v>
      </c>
      <c r="R571" s="484">
        <v>5940</v>
      </c>
      <c r="S571" s="430">
        <f t="shared" si="8"/>
        <v>-5940</v>
      </c>
    </row>
    <row r="572" spans="1:19" x14ac:dyDescent="0.3">
      <c r="A572" s="482">
        <v>143</v>
      </c>
      <c r="B572" s="483" t="s">
        <v>1200</v>
      </c>
      <c r="C572" s="482">
        <v>11</v>
      </c>
      <c r="D572" s="483" t="s">
        <v>859</v>
      </c>
      <c r="E572" s="483" t="s">
        <v>849</v>
      </c>
      <c r="F572" s="483" t="s">
        <v>848</v>
      </c>
      <c r="G572" s="483" t="s">
        <v>853</v>
      </c>
      <c r="H572" s="483" t="s">
        <v>854</v>
      </c>
      <c r="I572" s="483" t="s">
        <v>795</v>
      </c>
      <c r="J572" s="482">
        <v>2024</v>
      </c>
      <c r="K572" s="482">
        <v>88571.34</v>
      </c>
      <c r="L572" s="483" t="s">
        <v>1053</v>
      </c>
      <c r="M572" s="483" t="s">
        <v>1053</v>
      </c>
      <c r="N572" s="482">
        <v>116</v>
      </c>
      <c r="O572" s="483" t="s">
        <v>1056</v>
      </c>
      <c r="P572" s="483" t="s">
        <v>1074</v>
      </c>
      <c r="Q572" s="482">
        <v>2023</v>
      </c>
      <c r="R572" s="484">
        <v>7029</v>
      </c>
      <c r="S572" s="430">
        <f t="shared" si="8"/>
        <v>81542.34</v>
      </c>
    </row>
    <row r="573" spans="1:19" x14ac:dyDescent="0.3">
      <c r="A573" s="482">
        <v>143</v>
      </c>
      <c r="B573" s="483" t="s">
        <v>1200</v>
      </c>
      <c r="C573" s="482">
        <v>11</v>
      </c>
      <c r="D573" s="483" t="s">
        <v>859</v>
      </c>
      <c r="E573" s="483" t="s">
        <v>849</v>
      </c>
      <c r="F573" s="483" t="s">
        <v>848</v>
      </c>
      <c r="G573" s="483" t="s">
        <v>853</v>
      </c>
      <c r="H573" s="483" t="s">
        <v>854</v>
      </c>
      <c r="I573" s="483" t="s">
        <v>795</v>
      </c>
      <c r="J573" s="482">
        <v>2024</v>
      </c>
      <c r="K573" s="482">
        <v>928915.61399999994</v>
      </c>
      <c r="L573" s="483" t="s">
        <v>1053</v>
      </c>
      <c r="M573" s="483" t="s">
        <v>1053</v>
      </c>
      <c r="N573" s="482">
        <v>117</v>
      </c>
      <c r="O573" s="483" t="s">
        <v>1075</v>
      </c>
      <c r="P573" s="483" t="s">
        <v>1076</v>
      </c>
      <c r="Q573" s="482">
        <v>2023</v>
      </c>
      <c r="R573" s="484">
        <v>885456</v>
      </c>
      <c r="S573" s="430">
        <f t="shared" si="8"/>
        <v>43459.613999999943</v>
      </c>
    </row>
    <row r="574" spans="1:19" x14ac:dyDescent="0.3">
      <c r="A574" s="482">
        <v>144</v>
      </c>
      <c r="B574" s="483" t="s">
        <v>1201</v>
      </c>
      <c r="C574" s="482">
        <v>11</v>
      </c>
      <c r="D574" s="483" t="s">
        <v>859</v>
      </c>
      <c r="E574" s="483" t="s">
        <v>628</v>
      </c>
      <c r="F574" s="483" t="s">
        <v>813</v>
      </c>
      <c r="G574" s="483" t="s">
        <v>814</v>
      </c>
      <c r="H574" s="483" t="s">
        <v>628</v>
      </c>
      <c r="I574" s="483" t="s">
        <v>795</v>
      </c>
      <c r="J574" s="482">
        <v>2024</v>
      </c>
      <c r="K574" s="482">
        <v>38614903.600000001</v>
      </c>
      <c r="L574" s="483" t="s">
        <v>1053</v>
      </c>
      <c r="M574" s="483" t="s">
        <v>1053</v>
      </c>
      <c r="N574" s="482">
        <v>114</v>
      </c>
      <c r="O574" s="483" t="s">
        <v>1054</v>
      </c>
      <c r="P574" s="483" t="s">
        <v>1072</v>
      </c>
      <c r="Q574" s="482">
        <v>2023</v>
      </c>
      <c r="R574" s="484">
        <v>32173331.256000001</v>
      </c>
      <c r="S574" s="430">
        <f t="shared" si="8"/>
        <v>6441572.3440000005</v>
      </c>
    </row>
    <row r="575" spans="1:19" x14ac:dyDescent="0.3">
      <c r="A575" s="482">
        <v>144</v>
      </c>
      <c r="B575" s="483" t="s">
        <v>1201</v>
      </c>
      <c r="C575" s="482">
        <v>11</v>
      </c>
      <c r="D575" s="483" t="s">
        <v>859</v>
      </c>
      <c r="E575" s="483" t="s">
        <v>628</v>
      </c>
      <c r="F575" s="483" t="s">
        <v>813</v>
      </c>
      <c r="G575" s="483" t="s">
        <v>814</v>
      </c>
      <c r="H575" s="483" t="s">
        <v>628</v>
      </c>
      <c r="I575" s="483" t="s">
        <v>795</v>
      </c>
      <c r="J575" s="482">
        <v>2024</v>
      </c>
      <c r="K575" s="482">
        <v>269041.58399999997</v>
      </c>
      <c r="L575" s="483" t="s">
        <v>1053</v>
      </c>
      <c r="M575" s="483" t="s">
        <v>1053</v>
      </c>
      <c r="N575" s="482">
        <v>115</v>
      </c>
      <c r="O575" s="483" t="s">
        <v>1055</v>
      </c>
      <c r="P575" s="483" t="s">
        <v>1073</v>
      </c>
      <c r="Q575" s="482">
        <v>2023</v>
      </c>
      <c r="R575" s="484">
        <v>1492.2629999999999</v>
      </c>
      <c r="S575" s="430">
        <f t="shared" si="8"/>
        <v>267549.321</v>
      </c>
    </row>
    <row r="576" spans="1:19" x14ac:dyDescent="0.3">
      <c r="A576" s="482">
        <v>144</v>
      </c>
      <c r="B576" s="483" t="s">
        <v>1201</v>
      </c>
      <c r="C576" s="482">
        <v>11</v>
      </c>
      <c r="D576" s="483" t="s">
        <v>859</v>
      </c>
      <c r="E576" s="483" t="s">
        <v>628</v>
      </c>
      <c r="F576" s="483" t="s">
        <v>813</v>
      </c>
      <c r="G576" s="483" t="s">
        <v>814</v>
      </c>
      <c r="H576" s="483" t="s">
        <v>628</v>
      </c>
      <c r="I576" s="483" t="s">
        <v>795</v>
      </c>
      <c r="J576" s="482">
        <v>2024</v>
      </c>
      <c r="K576" s="482">
        <v>13702.5</v>
      </c>
      <c r="L576" s="483" t="s">
        <v>1053</v>
      </c>
      <c r="M576" s="483" t="s">
        <v>1053</v>
      </c>
      <c r="N576" s="482">
        <v>116</v>
      </c>
      <c r="O576" s="483" t="s">
        <v>1056</v>
      </c>
      <c r="P576" s="483" t="s">
        <v>1074</v>
      </c>
      <c r="Q576" s="482">
        <v>2023</v>
      </c>
      <c r="R576" s="484">
        <v>14146.460999999999</v>
      </c>
      <c r="S576" s="430">
        <f t="shared" si="8"/>
        <v>-443.96099999999933</v>
      </c>
    </row>
    <row r="577" spans="1:19" x14ac:dyDescent="0.3">
      <c r="A577" s="482">
        <v>144</v>
      </c>
      <c r="B577" s="483" t="s">
        <v>1201</v>
      </c>
      <c r="C577" s="482">
        <v>11</v>
      </c>
      <c r="D577" s="483" t="s">
        <v>859</v>
      </c>
      <c r="E577" s="483" t="s">
        <v>628</v>
      </c>
      <c r="F577" s="483" t="s">
        <v>813</v>
      </c>
      <c r="G577" s="483" t="s">
        <v>814</v>
      </c>
      <c r="H577" s="483" t="s">
        <v>628</v>
      </c>
      <c r="I577" s="483" t="s">
        <v>795</v>
      </c>
      <c r="J577" s="482">
        <v>2024</v>
      </c>
      <c r="K577" s="482">
        <v>38897647.684</v>
      </c>
      <c r="L577" s="483" t="s">
        <v>1053</v>
      </c>
      <c r="M577" s="483" t="s">
        <v>1053</v>
      </c>
      <c r="N577" s="482">
        <v>117</v>
      </c>
      <c r="O577" s="483" t="s">
        <v>1075</v>
      </c>
      <c r="P577" s="483" t="s">
        <v>1076</v>
      </c>
      <c r="Q577" s="482">
        <v>2023</v>
      </c>
      <c r="R577" s="484">
        <v>32188969.98</v>
      </c>
      <c r="S577" s="430">
        <f t="shared" si="8"/>
        <v>6708677.7039999999</v>
      </c>
    </row>
    <row r="578" spans="1:19" x14ac:dyDescent="0.3">
      <c r="A578" s="482">
        <v>145</v>
      </c>
      <c r="B578" s="483" t="s">
        <v>1202</v>
      </c>
      <c r="C578" s="482">
        <v>11</v>
      </c>
      <c r="D578" s="483" t="s">
        <v>859</v>
      </c>
      <c r="E578" s="483" t="s">
        <v>628</v>
      </c>
      <c r="F578" s="483" t="s">
        <v>813</v>
      </c>
      <c r="G578" s="483" t="s">
        <v>814</v>
      </c>
      <c r="H578" s="483" t="s">
        <v>628</v>
      </c>
      <c r="I578" s="483" t="s">
        <v>795</v>
      </c>
      <c r="J578" s="482">
        <v>2024</v>
      </c>
      <c r="K578" s="482">
        <v>758310.27300000004</v>
      </c>
      <c r="L578" s="483" t="s">
        <v>1053</v>
      </c>
      <c r="M578" s="483" t="s">
        <v>1053</v>
      </c>
      <c r="N578" s="482">
        <v>114</v>
      </c>
      <c r="O578" s="483" t="s">
        <v>1054</v>
      </c>
      <c r="P578" s="483" t="s">
        <v>1072</v>
      </c>
      <c r="Q578" s="482">
        <v>2023</v>
      </c>
      <c r="R578" s="484">
        <v>704203.51199999999</v>
      </c>
      <c r="S578" s="430">
        <f t="shared" si="8"/>
        <v>54106.761000000057</v>
      </c>
    </row>
    <row r="579" spans="1:19" x14ac:dyDescent="0.3">
      <c r="A579" s="482">
        <v>145</v>
      </c>
      <c r="B579" s="483" t="s">
        <v>1202</v>
      </c>
      <c r="C579" s="482">
        <v>11</v>
      </c>
      <c r="D579" s="483" t="s">
        <v>859</v>
      </c>
      <c r="E579" s="483" t="s">
        <v>628</v>
      </c>
      <c r="F579" s="483" t="s">
        <v>813</v>
      </c>
      <c r="G579" s="483" t="s">
        <v>814</v>
      </c>
      <c r="H579" s="483" t="s">
        <v>628</v>
      </c>
      <c r="I579" s="483" t="s">
        <v>795</v>
      </c>
      <c r="J579" s="482">
        <v>2024</v>
      </c>
      <c r="K579" s="482">
        <v>0</v>
      </c>
      <c r="L579" s="483" t="s">
        <v>1053</v>
      </c>
      <c r="M579" s="483" t="s">
        <v>1053</v>
      </c>
      <c r="N579" s="482">
        <v>115</v>
      </c>
      <c r="O579" s="483" t="s">
        <v>1055</v>
      </c>
      <c r="P579" s="483" t="s">
        <v>1073</v>
      </c>
      <c r="Q579" s="482">
        <v>2023</v>
      </c>
      <c r="R579" s="484">
        <v>0</v>
      </c>
      <c r="S579" s="430">
        <f t="shared" ref="S579:S642" si="9">K579-R579</f>
        <v>0</v>
      </c>
    </row>
    <row r="580" spans="1:19" x14ac:dyDescent="0.3">
      <c r="A580" s="482">
        <v>145</v>
      </c>
      <c r="B580" s="483" t="s">
        <v>1202</v>
      </c>
      <c r="C580" s="482">
        <v>11</v>
      </c>
      <c r="D580" s="483" t="s">
        <v>859</v>
      </c>
      <c r="E580" s="483" t="s">
        <v>628</v>
      </c>
      <c r="F580" s="483" t="s">
        <v>813</v>
      </c>
      <c r="G580" s="483" t="s">
        <v>814</v>
      </c>
      <c r="H580" s="483" t="s">
        <v>628</v>
      </c>
      <c r="I580" s="483" t="s">
        <v>795</v>
      </c>
      <c r="J580" s="482">
        <v>2024</v>
      </c>
      <c r="K580" s="482">
        <v>0</v>
      </c>
      <c r="L580" s="483" t="s">
        <v>1053</v>
      </c>
      <c r="M580" s="483" t="s">
        <v>1053</v>
      </c>
      <c r="N580" s="482">
        <v>116</v>
      </c>
      <c r="O580" s="483" t="s">
        <v>1056</v>
      </c>
      <c r="P580" s="483" t="s">
        <v>1074</v>
      </c>
      <c r="Q580" s="482">
        <v>2023</v>
      </c>
      <c r="R580" s="484">
        <v>0</v>
      </c>
      <c r="S580" s="430">
        <f t="shared" si="9"/>
        <v>0</v>
      </c>
    </row>
    <row r="581" spans="1:19" x14ac:dyDescent="0.3">
      <c r="A581" s="482">
        <v>145</v>
      </c>
      <c r="B581" s="483" t="s">
        <v>1202</v>
      </c>
      <c r="C581" s="482">
        <v>11</v>
      </c>
      <c r="D581" s="483" t="s">
        <v>859</v>
      </c>
      <c r="E581" s="483" t="s">
        <v>628</v>
      </c>
      <c r="F581" s="483" t="s">
        <v>813</v>
      </c>
      <c r="G581" s="483" t="s">
        <v>814</v>
      </c>
      <c r="H581" s="483" t="s">
        <v>628</v>
      </c>
      <c r="I581" s="483" t="s">
        <v>795</v>
      </c>
      <c r="J581" s="482">
        <v>2024</v>
      </c>
      <c r="K581" s="482">
        <v>758310.27300000004</v>
      </c>
      <c r="L581" s="483" t="s">
        <v>1053</v>
      </c>
      <c r="M581" s="483" t="s">
        <v>1053</v>
      </c>
      <c r="N581" s="482">
        <v>117</v>
      </c>
      <c r="O581" s="483" t="s">
        <v>1075</v>
      </c>
      <c r="P581" s="483" t="s">
        <v>1076</v>
      </c>
      <c r="Q581" s="482">
        <v>2023</v>
      </c>
      <c r="R581" s="484">
        <v>704203.51199999999</v>
      </c>
      <c r="S581" s="430">
        <f t="shared" si="9"/>
        <v>54106.761000000057</v>
      </c>
    </row>
    <row r="582" spans="1:19" x14ac:dyDescent="0.3">
      <c r="A582" s="482">
        <v>146</v>
      </c>
      <c r="B582" s="483" t="s">
        <v>1203</v>
      </c>
      <c r="C582" s="482">
        <v>11</v>
      </c>
      <c r="D582" s="483" t="s">
        <v>859</v>
      </c>
      <c r="E582" s="483" t="s">
        <v>628</v>
      </c>
      <c r="F582" s="483" t="s">
        <v>813</v>
      </c>
      <c r="G582" s="483" t="s">
        <v>814</v>
      </c>
      <c r="H582" s="483" t="s">
        <v>628</v>
      </c>
      <c r="I582" s="483" t="s">
        <v>795</v>
      </c>
      <c r="J582" s="482">
        <v>2024</v>
      </c>
      <c r="K582" s="482">
        <v>12085760</v>
      </c>
      <c r="L582" s="483" t="s">
        <v>1053</v>
      </c>
      <c r="M582" s="483" t="s">
        <v>1053</v>
      </c>
      <c r="N582" s="482">
        <v>114</v>
      </c>
      <c r="O582" s="483" t="s">
        <v>1054</v>
      </c>
      <c r="P582" s="483" t="s">
        <v>1072</v>
      </c>
      <c r="Q582" s="482">
        <v>2023</v>
      </c>
      <c r="R582" s="484">
        <v>13453808</v>
      </c>
      <c r="S582" s="430">
        <f t="shared" si="9"/>
        <v>-1368048</v>
      </c>
    </row>
    <row r="583" spans="1:19" x14ac:dyDescent="0.3">
      <c r="A583" s="482">
        <v>146</v>
      </c>
      <c r="B583" s="483" t="s">
        <v>1203</v>
      </c>
      <c r="C583" s="482">
        <v>11</v>
      </c>
      <c r="D583" s="483" t="s">
        <v>859</v>
      </c>
      <c r="E583" s="483" t="s">
        <v>628</v>
      </c>
      <c r="F583" s="483" t="s">
        <v>813</v>
      </c>
      <c r="G583" s="483" t="s">
        <v>814</v>
      </c>
      <c r="H583" s="483" t="s">
        <v>628</v>
      </c>
      <c r="I583" s="483" t="s">
        <v>795</v>
      </c>
      <c r="J583" s="482">
        <v>2024</v>
      </c>
      <c r="K583" s="482">
        <v>1331168</v>
      </c>
      <c r="L583" s="483" t="s">
        <v>1053</v>
      </c>
      <c r="M583" s="483" t="s">
        <v>1053</v>
      </c>
      <c r="N583" s="482">
        <v>115</v>
      </c>
      <c r="O583" s="483" t="s">
        <v>1055</v>
      </c>
      <c r="P583" s="483" t="s">
        <v>1073</v>
      </c>
      <c r="Q583" s="482">
        <v>2023</v>
      </c>
      <c r="R583" s="484">
        <v>1124472</v>
      </c>
      <c r="S583" s="430">
        <f t="shared" si="9"/>
        <v>206696</v>
      </c>
    </row>
    <row r="584" spans="1:19" x14ac:dyDescent="0.3">
      <c r="A584" s="482">
        <v>146</v>
      </c>
      <c r="B584" s="483" t="s">
        <v>1203</v>
      </c>
      <c r="C584" s="482">
        <v>11</v>
      </c>
      <c r="D584" s="483" t="s">
        <v>859</v>
      </c>
      <c r="E584" s="483" t="s">
        <v>628</v>
      </c>
      <c r="F584" s="483" t="s">
        <v>813</v>
      </c>
      <c r="G584" s="483" t="s">
        <v>814</v>
      </c>
      <c r="H584" s="483" t="s">
        <v>628</v>
      </c>
      <c r="I584" s="483" t="s">
        <v>795</v>
      </c>
      <c r="J584" s="482">
        <v>2024</v>
      </c>
      <c r="K584" s="482">
        <v>112008</v>
      </c>
      <c r="L584" s="483" t="s">
        <v>1053</v>
      </c>
      <c r="M584" s="483" t="s">
        <v>1053</v>
      </c>
      <c r="N584" s="482">
        <v>116</v>
      </c>
      <c r="O584" s="483" t="s">
        <v>1056</v>
      </c>
      <c r="P584" s="483" t="s">
        <v>1074</v>
      </c>
      <c r="Q584" s="482">
        <v>2023</v>
      </c>
      <c r="R584" s="484">
        <v>44976</v>
      </c>
      <c r="S584" s="430">
        <f t="shared" si="9"/>
        <v>67032</v>
      </c>
    </row>
    <row r="585" spans="1:19" x14ac:dyDescent="0.3">
      <c r="A585" s="482">
        <v>146</v>
      </c>
      <c r="B585" s="483" t="s">
        <v>1203</v>
      </c>
      <c r="C585" s="482">
        <v>11</v>
      </c>
      <c r="D585" s="483" t="s">
        <v>859</v>
      </c>
      <c r="E585" s="483" t="s">
        <v>628</v>
      </c>
      <c r="F585" s="483" t="s">
        <v>813</v>
      </c>
      <c r="G585" s="483" t="s">
        <v>814</v>
      </c>
      <c r="H585" s="483" t="s">
        <v>628</v>
      </c>
      <c r="I585" s="483" t="s">
        <v>795</v>
      </c>
      <c r="J585" s="482">
        <v>2024</v>
      </c>
      <c r="K585" s="482">
        <v>13528936</v>
      </c>
      <c r="L585" s="483" t="s">
        <v>1053</v>
      </c>
      <c r="M585" s="483" t="s">
        <v>1053</v>
      </c>
      <c r="N585" s="482">
        <v>117</v>
      </c>
      <c r="O585" s="483" t="s">
        <v>1075</v>
      </c>
      <c r="P585" s="483" t="s">
        <v>1076</v>
      </c>
      <c r="Q585" s="482">
        <v>2023</v>
      </c>
      <c r="R585" s="484">
        <v>14623256</v>
      </c>
      <c r="S585" s="430">
        <f t="shared" si="9"/>
        <v>-1094320</v>
      </c>
    </row>
    <row r="586" spans="1:19" x14ac:dyDescent="0.3">
      <c r="A586" s="482">
        <v>147</v>
      </c>
      <c r="B586" s="483" t="s">
        <v>1204</v>
      </c>
      <c r="C586" s="482">
        <v>11</v>
      </c>
      <c r="D586" s="483" t="s">
        <v>859</v>
      </c>
      <c r="E586" s="483" t="s">
        <v>628</v>
      </c>
      <c r="F586" s="483" t="s">
        <v>813</v>
      </c>
      <c r="G586" s="483" t="s">
        <v>814</v>
      </c>
      <c r="H586" s="483" t="s">
        <v>628</v>
      </c>
      <c r="I586" s="483" t="s">
        <v>795</v>
      </c>
      <c r="J586" s="482">
        <v>2024</v>
      </c>
      <c r="K586" s="482">
        <v>4791600</v>
      </c>
      <c r="L586" s="483" t="s">
        <v>1053</v>
      </c>
      <c r="M586" s="483" t="s">
        <v>1053</v>
      </c>
      <c r="N586" s="482">
        <v>114</v>
      </c>
      <c r="O586" s="483" t="s">
        <v>1054</v>
      </c>
      <c r="P586" s="483" t="s">
        <v>1072</v>
      </c>
      <c r="Q586" s="482">
        <v>2023</v>
      </c>
      <c r="R586" s="484">
        <v>4644656.46</v>
      </c>
      <c r="S586" s="430">
        <f t="shared" si="9"/>
        <v>146943.54000000004</v>
      </c>
    </row>
    <row r="587" spans="1:19" x14ac:dyDescent="0.3">
      <c r="A587" s="482">
        <v>147</v>
      </c>
      <c r="B587" s="483" t="s">
        <v>1204</v>
      </c>
      <c r="C587" s="482">
        <v>11</v>
      </c>
      <c r="D587" s="483" t="s">
        <v>859</v>
      </c>
      <c r="E587" s="483" t="s">
        <v>628</v>
      </c>
      <c r="F587" s="483" t="s">
        <v>813</v>
      </c>
      <c r="G587" s="483" t="s">
        <v>814</v>
      </c>
      <c r="H587" s="483" t="s">
        <v>628</v>
      </c>
      <c r="I587" s="483" t="s">
        <v>795</v>
      </c>
      <c r="J587" s="482">
        <v>2024</v>
      </c>
      <c r="K587" s="482">
        <v>40290.300000000003</v>
      </c>
      <c r="L587" s="483" t="s">
        <v>1053</v>
      </c>
      <c r="M587" s="483" t="s">
        <v>1053</v>
      </c>
      <c r="N587" s="482">
        <v>115</v>
      </c>
      <c r="O587" s="483" t="s">
        <v>1055</v>
      </c>
      <c r="P587" s="483" t="s">
        <v>1073</v>
      </c>
      <c r="Q587" s="482">
        <v>2023</v>
      </c>
      <c r="R587" s="484">
        <v>119279.16</v>
      </c>
      <c r="S587" s="430">
        <f t="shared" si="9"/>
        <v>-78988.86</v>
      </c>
    </row>
    <row r="588" spans="1:19" x14ac:dyDescent="0.3">
      <c r="A588" s="482">
        <v>147</v>
      </c>
      <c r="B588" s="483" t="s">
        <v>1204</v>
      </c>
      <c r="C588" s="482">
        <v>11</v>
      </c>
      <c r="D588" s="483" t="s">
        <v>859</v>
      </c>
      <c r="E588" s="483" t="s">
        <v>628</v>
      </c>
      <c r="F588" s="483" t="s">
        <v>813</v>
      </c>
      <c r="G588" s="483" t="s">
        <v>814</v>
      </c>
      <c r="H588" s="483" t="s">
        <v>628</v>
      </c>
      <c r="I588" s="483" t="s">
        <v>795</v>
      </c>
      <c r="J588" s="482">
        <v>2024</v>
      </c>
      <c r="K588" s="482">
        <v>237697.29</v>
      </c>
      <c r="L588" s="483" t="s">
        <v>1053</v>
      </c>
      <c r="M588" s="483" t="s">
        <v>1053</v>
      </c>
      <c r="N588" s="482">
        <v>116</v>
      </c>
      <c r="O588" s="483" t="s">
        <v>1056</v>
      </c>
      <c r="P588" s="483" t="s">
        <v>1074</v>
      </c>
      <c r="Q588" s="482">
        <v>2023</v>
      </c>
      <c r="R588" s="484">
        <v>414922.23</v>
      </c>
      <c r="S588" s="430">
        <f t="shared" si="9"/>
        <v>-177224.93999999997</v>
      </c>
    </row>
    <row r="589" spans="1:19" x14ac:dyDescent="0.3">
      <c r="A589" s="482">
        <v>147</v>
      </c>
      <c r="B589" s="483" t="s">
        <v>1204</v>
      </c>
      <c r="C589" s="482">
        <v>11</v>
      </c>
      <c r="D589" s="483" t="s">
        <v>859</v>
      </c>
      <c r="E589" s="483" t="s">
        <v>628</v>
      </c>
      <c r="F589" s="483" t="s">
        <v>813</v>
      </c>
      <c r="G589" s="483" t="s">
        <v>814</v>
      </c>
      <c r="H589" s="483" t="s">
        <v>628</v>
      </c>
      <c r="I589" s="483" t="s">
        <v>795</v>
      </c>
      <c r="J589" s="482">
        <v>2024</v>
      </c>
      <c r="K589" s="482">
        <v>5069587.59</v>
      </c>
      <c r="L589" s="483" t="s">
        <v>1053</v>
      </c>
      <c r="M589" s="483" t="s">
        <v>1053</v>
      </c>
      <c r="N589" s="482">
        <v>117</v>
      </c>
      <c r="O589" s="483" t="s">
        <v>1075</v>
      </c>
      <c r="P589" s="483" t="s">
        <v>1076</v>
      </c>
      <c r="Q589" s="482">
        <v>2023</v>
      </c>
      <c r="R589" s="484">
        <v>5178857.8499999996</v>
      </c>
      <c r="S589" s="430">
        <f t="shared" si="9"/>
        <v>-109270.25999999978</v>
      </c>
    </row>
    <row r="590" spans="1:19" x14ac:dyDescent="0.3">
      <c r="A590" s="482">
        <v>148</v>
      </c>
      <c r="B590" s="483" t="s">
        <v>1205</v>
      </c>
      <c r="C590" s="482">
        <v>17</v>
      </c>
      <c r="D590" s="483" t="s">
        <v>871</v>
      </c>
      <c r="E590" s="483" t="s">
        <v>819</v>
      </c>
      <c r="F590" s="483" t="s">
        <v>818</v>
      </c>
      <c r="G590" s="483" t="s">
        <v>820</v>
      </c>
      <c r="H590" s="483" t="s">
        <v>821</v>
      </c>
      <c r="I590" s="483" t="s">
        <v>795</v>
      </c>
      <c r="J590" s="482">
        <v>2024</v>
      </c>
      <c r="K590" s="482">
        <v>4136100</v>
      </c>
      <c r="L590" s="483" t="s">
        <v>1053</v>
      </c>
      <c r="M590" s="483" t="s">
        <v>1053</v>
      </c>
      <c r="N590" s="482">
        <v>114</v>
      </c>
      <c r="O590" s="483" t="s">
        <v>1054</v>
      </c>
      <c r="P590" s="483" t="s">
        <v>1072</v>
      </c>
      <c r="Q590" s="482">
        <v>2023</v>
      </c>
      <c r="R590" s="484">
        <v>3818328</v>
      </c>
      <c r="S590" s="430">
        <f t="shared" si="9"/>
        <v>317772</v>
      </c>
    </row>
    <row r="591" spans="1:19" x14ac:dyDescent="0.3">
      <c r="A591" s="482">
        <v>148</v>
      </c>
      <c r="B591" s="483" t="s">
        <v>1205</v>
      </c>
      <c r="C591" s="482">
        <v>17</v>
      </c>
      <c r="D591" s="483" t="s">
        <v>871</v>
      </c>
      <c r="E591" s="483" t="s">
        <v>819</v>
      </c>
      <c r="F591" s="483" t="s">
        <v>818</v>
      </c>
      <c r="G591" s="483" t="s">
        <v>820</v>
      </c>
      <c r="H591" s="483" t="s">
        <v>821</v>
      </c>
      <c r="I591" s="483" t="s">
        <v>795</v>
      </c>
      <c r="J591" s="482">
        <v>2024</v>
      </c>
      <c r="K591" s="482">
        <v>486600</v>
      </c>
      <c r="L591" s="483" t="s">
        <v>1053</v>
      </c>
      <c r="M591" s="483" t="s">
        <v>1053</v>
      </c>
      <c r="N591" s="482">
        <v>115</v>
      </c>
      <c r="O591" s="483" t="s">
        <v>1055</v>
      </c>
      <c r="P591" s="483" t="s">
        <v>1073</v>
      </c>
      <c r="Q591" s="482">
        <v>2023</v>
      </c>
      <c r="R591" s="484">
        <v>449220</v>
      </c>
      <c r="S591" s="430">
        <f t="shared" si="9"/>
        <v>37380</v>
      </c>
    </row>
    <row r="592" spans="1:19" x14ac:dyDescent="0.3">
      <c r="A592" s="482">
        <v>148</v>
      </c>
      <c r="B592" s="483" t="s">
        <v>1205</v>
      </c>
      <c r="C592" s="482">
        <v>17</v>
      </c>
      <c r="D592" s="483" t="s">
        <v>871</v>
      </c>
      <c r="E592" s="483" t="s">
        <v>819</v>
      </c>
      <c r="F592" s="483" t="s">
        <v>818</v>
      </c>
      <c r="G592" s="483" t="s">
        <v>820</v>
      </c>
      <c r="H592" s="483" t="s">
        <v>821</v>
      </c>
      <c r="I592" s="483" t="s">
        <v>795</v>
      </c>
      <c r="J592" s="482">
        <v>2024</v>
      </c>
      <c r="K592" s="482">
        <v>243300</v>
      </c>
      <c r="L592" s="483" t="s">
        <v>1053</v>
      </c>
      <c r="M592" s="483" t="s">
        <v>1053</v>
      </c>
      <c r="N592" s="482">
        <v>116</v>
      </c>
      <c r="O592" s="483" t="s">
        <v>1056</v>
      </c>
      <c r="P592" s="483" t="s">
        <v>1074</v>
      </c>
      <c r="Q592" s="482">
        <v>2023</v>
      </c>
      <c r="R592" s="484">
        <v>224604</v>
      </c>
      <c r="S592" s="430">
        <f t="shared" si="9"/>
        <v>18696</v>
      </c>
    </row>
    <row r="593" spans="1:19" x14ac:dyDescent="0.3">
      <c r="A593" s="482">
        <v>148</v>
      </c>
      <c r="B593" s="483" t="s">
        <v>1205</v>
      </c>
      <c r="C593" s="482">
        <v>17</v>
      </c>
      <c r="D593" s="483" t="s">
        <v>871</v>
      </c>
      <c r="E593" s="483" t="s">
        <v>819</v>
      </c>
      <c r="F593" s="483" t="s">
        <v>818</v>
      </c>
      <c r="G593" s="483" t="s">
        <v>820</v>
      </c>
      <c r="H593" s="483" t="s">
        <v>821</v>
      </c>
      <c r="I593" s="483" t="s">
        <v>795</v>
      </c>
      <c r="J593" s="482">
        <v>2024</v>
      </c>
      <c r="K593" s="482">
        <v>4866000</v>
      </c>
      <c r="L593" s="483" t="s">
        <v>1053</v>
      </c>
      <c r="M593" s="483" t="s">
        <v>1053</v>
      </c>
      <c r="N593" s="482">
        <v>117</v>
      </c>
      <c r="O593" s="483" t="s">
        <v>1075</v>
      </c>
      <c r="P593" s="483" t="s">
        <v>1076</v>
      </c>
      <c r="Q593" s="482">
        <v>2023</v>
      </c>
      <c r="R593" s="484">
        <v>4492152</v>
      </c>
      <c r="S593" s="430">
        <f t="shared" si="9"/>
        <v>373848</v>
      </c>
    </row>
    <row r="594" spans="1:19" x14ac:dyDescent="0.3">
      <c r="A594" s="482">
        <v>149</v>
      </c>
      <c r="B594" s="483" t="s">
        <v>116</v>
      </c>
      <c r="C594" s="482">
        <v>17</v>
      </c>
      <c r="D594" s="483" t="s">
        <v>871</v>
      </c>
      <c r="E594" s="483" t="s">
        <v>806</v>
      </c>
      <c r="F594" s="483" t="s">
        <v>805</v>
      </c>
      <c r="G594" s="483" t="s">
        <v>807</v>
      </c>
      <c r="H594" s="483" t="s">
        <v>624</v>
      </c>
      <c r="I594" s="483" t="s">
        <v>795</v>
      </c>
      <c r="J594" s="482">
        <v>2024</v>
      </c>
      <c r="K594" s="482">
        <v>2231895.3662</v>
      </c>
      <c r="L594" s="483" t="s">
        <v>1053</v>
      </c>
      <c r="M594" s="483" t="s">
        <v>1053</v>
      </c>
      <c r="N594" s="482">
        <v>114</v>
      </c>
      <c r="O594" s="483" t="s">
        <v>1054</v>
      </c>
      <c r="P594" s="483" t="s">
        <v>1072</v>
      </c>
      <c r="Q594" s="482">
        <v>2023</v>
      </c>
      <c r="R594" s="484">
        <v>7847756.7479999997</v>
      </c>
      <c r="S594" s="430">
        <f t="shared" si="9"/>
        <v>-5615861.3817999996</v>
      </c>
    </row>
    <row r="595" spans="1:19" x14ac:dyDescent="0.3">
      <c r="A595" s="482">
        <v>149</v>
      </c>
      <c r="B595" s="483" t="s">
        <v>116</v>
      </c>
      <c r="C595" s="482">
        <v>17</v>
      </c>
      <c r="D595" s="483" t="s">
        <v>871</v>
      </c>
      <c r="E595" s="483" t="s">
        <v>806</v>
      </c>
      <c r="F595" s="483" t="s">
        <v>805</v>
      </c>
      <c r="G595" s="483" t="s">
        <v>807</v>
      </c>
      <c r="H595" s="483" t="s">
        <v>624</v>
      </c>
      <c r="I595" s="483" t="s">
        <v>795</v>
      </c>
      <c r="J595" s="482">
        <v>2024</v>
      </c>
      <c r="K595" s="482">
        <v>2696202.3190000001</v>
      </c>
      <c r="L595" s="483" t="s">
        <v>1053</v>
      </c>
      <c r="M595" s="483" t="s">
        <v>1053</v>
      </c>
      <c r="N595" s="482">
        <v>115</v>
      </c>
      <c r="O595" s="483" t="s">
        <v>1055</v>
      </c>
      <c r="P595" s="483" t="s">
        <v>1073</v>
      </c>
      <c r="Q595" s="482">
        <v>2023</v>
      </c>
      <c r="R595" s="484">
        <v>2930636.5920000002</v>
      </c>
      <c r="S595" s="430">
        <f t="shared" si="9"/>
        <v>-234434.27300000004</v>
      </c>
    </row>
    <row r="596" spans="1:19" x14ac:dyDescent="0.3">
      <c r="A596" s="482">
        <v>149</v>
      </c>
      <c r="B596" s="483" t="s">
        <v>116</v>
      </c>
      <c r="C596" s="482">
        <v>17</v>
      </c>
      <c r="D596" s="483" t="s">
        <v>871</v>
      </c>
      <c r="E596" s="483" t="s">
        <v>806</v>
      </c>
      <c r="F596" s="483" t="s">
        <v>805</v>
      </c>
      <c r="G596" s="483" t="s">
        <v>807</v>
      </c>
      <c r="H596" s="483" t="s">
        <v>624</v>
      </c>
      <c r="I596" s="483" t="s">
        <v>795</v>
      </c>
      <c r="J596" s="482">
        <v>2024</v>
      </c>
      <c r="K596" s="482">
        <v>4452346.2331999997</v>
      </c>
      <c r="L596" s="483" t="s">
        <v>1053</v>
      </c>
      <c r="M596" s="483" t="s">
        <v>1053</v>
      </c>
      <c r="N596" s="482">
        <v>116</v>
      </c>
      <c r="O596" s="483" t="s">
        <v>1056</v>
      </c>
      <c r="P596" s="483" t="s">
        <v>1074</v>
      </c>
      <c r="Q596" s="482">
        <v>2023</v>
      </c>
      <c r="R596" s="484">
        <v>580682.076</v>
      </c>
      <c r="S596" s="430">
        <f t="shared" si="9"/>
        <v>3871664.1571999998</v>
      </c>
    </row>
    <row r="597" spans="1:19" x14ac:dyDescent="0.3">
      <c r="A597" s="482">
        <v>149</v>
      </c>
      <c r="B597" s="483" t="s">
        <v>116</v>
      </c>
      <c r="C597" s="482">
        <v>17</v>
      </c>
      <c r="D597" s="483" t="s">
        <v>871</v>
      </c>
      <c r="E597" s="483" t="s">
        <v>806</v>
      </c>
      <c r="F597" s="483" t="s">
        <v>805</v>
      </c>
      <c r="G597" s="483" t="s">
        <v>807</v>
      </c>
      <c r="H597" s="483" t="s">
        <v>624</v>
      </c>
      <c r="I597" s="483" t="s">
        <v>795</v>
      </c>
      <c r="J597" s="482">
        <v>2024</v>
      </c>
      <c r="K597" s="482">
        <v>9380443.9184000008</v>
      </c>
      <c r="L597" s="483" t="s">
        <v>1053</v>
      </c>
      <c r="M597" s="483" t="s">
        <v>1053</v>
      </c>
      <c r="N597" s="482">
        <v>117</v>
      </c>
      <c r="O597" s="483" t="s">
        <v>1075</v>
      </c>
      <c r="P597" s="483" t="s">
        <v>1076</v>
      </c>
      <c r="Q597" s="482">
        <v>2023</v>
      </c>
      <c r="R597" s="484">
        <v>11359075.415999999</v>
      </c>
      <c r="S597" s="430">
        <f t="shared" si="9"/>
        <v>-1978631.4975999985</v>
      </c>
    </row>
    <row r="598" spans="1:19" x14ac:dyDescent="0.3">
      <c r="A598" s="482">
        <v>150</v>
      </c>
      <c r="B598" s="483" t="s">
        <v>1206</v>
      </c>
      <c r="C598" s="482">
        <v>17</v>
      </c>
      <c r="D598" s="483" t="s">
        <v>871</v>
      </c>
      <c r="E598" s="483" t="s">
        <v>825</v>
      </c>
      <c r="F598" s="483" t="s">
        <v>824</v>
      </c>
      <c r="G598" s="483" t="s">
        <v>831</v>
      </c>
      <c r="H598" s="483" t="s">
        <v>635</v>
      </c>
      <c r="I598" s="483" t="s">
        <v>795</v>
      </c>
      <c r="J598" s="482">
        <v>2024</v>
      </c>
      <c r="K598" s="482">
        <v>617840</v>
      </c>
      <c r="L598" s="483" t="s">
        <v>1053</v>
      </c>
      <c r="M598" s="483" t="s">
        <v>1053</v>
      </c>
      <c r="N598" s="482">
        <v>114</v>
      </c>
      <c r="O598" s="483" t="s">
        <v>1054</v>
      </c>
      <c r="P598" s="483" t="s">
        <v>1072</v>
      </c>
      <c r="Q598" s="482">
        <v>2023</v>
      </c>
      <c r="R598" s="484">
        <v>264600</v>
      </c>
      <c r="S598" s="430">
        <f t="shared" si="9"/>
        <v>353240</v>
      </c>
    </row>
    <row r="599" spans="1:19" x14ac:dyDescent="0.3">
      <c r="A599" s="482">
        <v>150</v>
      </c>
      <c r="B599" s="483" t="s">
        <v>1206</v>
      </c>
      <c r="C599" s="482">
        <v>17</v>
      </c>
      <c r="D599" s="483" t="s">
        <v>871</v>
      </c>
      <c r="E599" s="483" t="s">
        <v>825</v>
      </c>
      <c r="F599" s="483" t="s">
        <v>824</v>
      </c>
      <c r="G599" s="483" t="s">
        <v>831</v>
      </c>
      <c r="H599" s="483" t="s">
        <v>635</v>
      </c>
      <c r="I599" s="483" t="s">
        <v>795</v>
      </c>
      <c r="J599" s="482">
        <v>2024</v>
      </c>
      <c r="K599" s="482">
        <v>0</v>
      </c>
      <c r="L599" s="483" t="s">
        <v>1053</v>
      </c>
      <c r="M599" s="483" t="s">
        <v>1053</v>
      </c>
      <c r="N599" s="482">
        <v>115</v>
      </c>
      <c r="O599" s="483" t="s">
        <v>1055</v>
      </c>
      <c r="P599" s="483" t="s">
        <v>1073</v>
      </c>
      <c r="Q599" s="482">
        <v>2023</v>
      </c>
      <c r="R599" s="484">
        <v>0</v>
      </c>
      <c r="S599" s="430">
        <f t="shared" si="9"/>
        <v>0</v>
      </c>
    </row>
    <row r="600" spans="1:19" x14ac:dyDescent="0.3">
      <c r="A600" s="482">
        <v>150</v>
      </c>
      <c r="B600" s="483" t="s">
        <v>1206</v>
      </c>
      <c r="C600" s="482">
        <v>17</v>
      </c>
      <c r="D600" s="483" t="s">
        <v>871</v>
      </c>
      <c r="E600" s="483" t="s">
        <v>825</v>
      </c>
      <c r="F600" s="483" t="s">
        <v>824</v>
      </c>
      <c r="G600" s="483" t="s">
        <v>831</v>
      </c>
      <c r="H600" s="483" t="s">
        <v>635</v>
      </c>
      <c r="I600" s="483" t="s">
        <v>795</v>
      </c>
      <c r="J600" s="482">
        <v>2024</v>
      </c>
      <c r="K600" s="482">
        <v>0</v>
      </c>
      <c r="L600" s="483" t="s">
        <v>1053</v>
      </c>
      <c r="M600" s="483" t="s">
        <v>1053</v>
      </c>
      <c r="N600" s="482">
        <v>116</v>
      </c>
      <c r="O600" s="483" t="s">
        <v>1056</v>
      </c>
      <c r="P600" s="483" t="s">
        <v>1074</v>
      </c>
      <c r="Q600" s="482">
        <v>2023</v>
      </c>
      <c r="R600" s="484">
        <v>0</v>
      </c>
      <c r="S600" s="430">
        <f t="shared" si="9"/>
        <v>0</v>
      </c>
    </row>
    <row r="601" spans="1:19" x14ac:dyDescent="0.3">
      <c r="A601" s="482">
        <v>150</v>
      </c>
      <c r="B601" s="483" t="s">
        <v>1206</v>
      </c>
      <c r="C601" s="482">
        <v>17</v>
      </c>
      <c r="D601" s="483" t="s">
        <v>871</v>
      </c>
      <c r="E601" s="483" t="s">
        <v>825</v>
      </c>
      <c r="F601" s="483" t="s">
        <v>824</v>
      </c>
      <c r="G601" s="483" t="s">
        <v>831</v>
      </c>
      <c r="H601" s="483" t="s">
        <v>635</v>
      </c>
      <c r="I601" s="483" t="s">
        <v>795</v>
      </c>
      <c r="J601" s="482">
        <v>2024</v>
      </c>
      <c r="K601" s="482">
        <v>617840</v>
      </c>
      <c r="L601" s="483" t="s">
        <v>1053</v>
      </c>
      <c r="M601" s="483" t="s">
        <v>1053</v>
      </c>
      <c r="N601" s="482">
        <v>117</v>
      </c>
      <c r="O601" s="483" t="s">
        <v>1075</v>
      </c>
      <c r="P601" s="483" t="s">
        <v>1076</v>
      </c>
      <c r="Q601" s="482">
        <v>2023</v>
      </c>
      <c r="R601" s="484">
        <v>264600</v>
      </c>
      <c r="S601" s="430">
        <f t="shared" si="9"/>
        <v>353240</v>
      </c>
    </row>
    <row r="602" spans="1:19" x14ac:dyDescent="0.3">
      <c r="A602" s="482">
        <v>151</v>
      </c>
      <c r="B602" s="483" t="s">
        <v>1207</v>
      </c>
      <c r="C602" s="482">
        <v>17</v>
      </c>
      <c r="D602" s="483" t="s">
        <v>871</v>
      </c>
      <c r="E602" s="483" t="s">
        <v>825</v>
      </c>
      <c r="F602" s="483" t="s">
        <v>824</v>
      </c>
      <c r="G602" s="483" t="s">
        <v>831</v>
      </c>
      <c r="H602" s="483" t="s">
        <v>635</v>
      </c>
      <c r="I602" s="483" t="s">
        <v>795</v>
      </c>
      <c r="J602" s="482">
        <v>2024</v>
      </c>
      <c r="K602" s="482">
        <v>537540</v>
      </c>
      <c r="L602" s="483" t="s">
        <v>1053</v>
      </c>
      <c r="M602" s="483" t="s">
        <v>1053</v>
      </c>
      <c r="N602" s="482">
        <v>114</v>
      </c>
      <c r="O602" s="483" t="s">
        <v>1054</v>
      </c>
      <c r="P602" s="483" t="s">
        <v>1072</v>
      </c>
      <c r="Q602" s="482">
        <v>2023</v>
      </c>
      <c r="R602" s="484">
        <v>1535040</v>
      </c>
      <c r="S602" s="430">
        <f t="shared" si="9"/>
        <v>-997500</v>
      </c>
    </row>
    <row r="603" spans="1:19" x14ac:dyDescent="0.3">
      <c r="A603" s="482">
        <v>151</v>
      </c>
      <c r="B603" s="483" t="s">
        <v>1207</v>
      </c>
      <c r="C603" s="482">
        <v>17</v>
      </c>
      <c r="D603" s="483" t="s">
        <v>871</v>
      </c>
      <c r="E603" s="483" t="s">
        <v>825</v>
      </c>
      <c r="F603" s="483" t="s">
        <v>824</v>
      </c>
      <c r="G603" s="483" t="s">
        <v>831</v>
      </c>
      <c r="H603" s="483" t="s">
        <v>635</v>
      </c>
      <c r="I603" s="483" t="s">
        <v>795</v>
      </c>
      <c r="J603" s="482">
        <v>2024</v>
      </c>
      <c r="K603" s="482">
        <v>0</v>
      </c>
      <c r="L603" s="483" t="s">
        <v>1053</v>
      </c>
      <c r="M603" s="483" t="s">
        <v>1053</v>
      </c>
      <c r="N603" s="482">
        <v>115</v>
      </c>
      <c r="O603" s="483" t="s">
        <v>1055</v>
      </c>
      <c r="P603" s="483" t="s">
        <v>1073</v>
      </c>
      <c r="Q603" s="482">
        <v>2023</v>
      </c>
      <c r="R603" s="484">
        <v>0</v>
      </c>
      <c r="S603" s="430">
        <f t="shared" si="9"/>
        <v>0</v>
      </c>
    </row>
    <row r="604" spans="1:19" x14ac:dyDescent="0.3">
      <c r="A604" s="482">
        <v>151</v>
      </c>
      <c r="B604" s="483" t="s">
        <v>1207</v>
      </c>
      <c r="C604" s="482">
        <v>17</v>
      </c>
      <c r="D604" s="483" t="s">
        <v>871</v>
      </c>
      <c r="E604" s="483" t="s">
        <v>825</v>
      </c>
      <c r="F604" s="483" t="s">
        <v>824</v>
      </c>
      <c r="G604" s="483" t="s">
        <v>831</v>
      </c>
      <c r="H604" s="483" t="s">
        <v>635</v>
      </c>
      <c r="I604" s="483" t="s">
        <v>795</v>
      </c>
      <c r="J604" s="482">
        <v>2024</v>
      </c>
      <c r="K604" s="482">
        <v>0</v>
      </c>
      <c r="L604" s="483" t="s">
        <v>1053</v>
      </c>
      <c r="M604" s="483" t="s">
        <v>1053</v>
      </c>
      <c r="N604" s="482">
        <v>116</v>
      </c>
      <c r="O604" s="483" t="s">
        <v>1056</v>
      </c>
      <c r="P604" s="483" t="s">
        <v>1074</v>
      </c>
      <c r="Q604" s="482">
        <v>2023</v>
      </c>
      <c r="R604" s="484">
        <v>0</v>
      </c>
      <c r="S604" s="430">
        <f t="shared" si="9"/>
        <v>0</v>
      </c>
    </row>
    <row r="605" spans="1:19" x14ac:dyDescent="0.3">
      <c r="A605" s="482">
        <v>151</v>
      </c>
      <c r="B605" s="483" t="s">
        <v>1207</v>
      </c>
      <c r="C605" s="482">
        <v>17</v>
      </c>
      <c r="D605" s="483" t="s">
        <v>871</v>
      </c>
      <c r="E605" s="483" t="s">
        <v>825</v>
      </c>
      <c r="F605" s="483" t="s">
        <v>824</v>
      </c>
      <c r="G605" s="483" t="s">
        <v>831</v>
      </c>
      <c r="H605" s="483" t="s">
        <v>635</v>
      </c>
      <c r="I605" s="483" t="s">
        <v>795</v>
      </c>
      <c r="J605" s="482">
        <v>2024</v>
      </c>
      <c r="K605" s="482">
        <v>537540</v>
      </c>
      <c r="L605" s="483" t="s">
        <v>1053</v>
      </c>
      <c r="M605" s="483" t="s">
        <v>1053</v>
      </c>
      <c r="N605" s="482">
        <v>117</v>
      </c>
      <c r="O605" s="483" t="s">
        <v>1075</v>
      </c>
      <c r="P605" s="483" t="s">
        <v>1076</v>
      </c>
      <c r="Q605" s="482">
        <v>2023</v>
      </c>
      <c r="R605" s="484">
        <v>1535040</v>
      </c>
      <c r="S605" s="430">
        <f t="shared" si="9"/>
        <v>-997500</v>
      </c>
    </row>
    <row r="606" spans="1:19" x14ac:dyDescent="0.3">
      <c r="A606" s="482">
        <v>152</v>
      </c>
      <c r="B606" s="483" t="s">
        <v>1208</v>
      </c>
      <c r="C606" s="482">
        <v>17</v>
      </c>
      <c r="D606" s="483" t="s">
        <v>871</v>
      </c>
      <c r="E606" s="483" t="s">
        <v>825</v>
      </c>
      <c r="F606" s="483" t="s">
        <v>824</v>
      </c>
      <c r="G606" s="483" t="s">
        <v>830</v>
      </c>
      <c r="H606" s="483" t="s">
        <v>634</v>
      </c>
      <c r="I606" s="483" t="s">
        <v>795</v>
      </c>
      <c r="J606" s="482">
        <v>2024</v>
      </c>
      <c r="K606" s="482">
        <v>21896550</v>
      </c>
      <c r="L606" s="483" t="s">
        <v>1053</v>
      </c>
      <c r="M606" s="483" t="s">
        <v>1053</v>
      </c>
      <c r="N606" s="482">
        <v>114</v>
      </c>
      <c r="O606" s="483" t="s">
        <v>1054</v>
      </c>
      <c r="P606" s="483" t="s">
        <v>1072</v>
      </c>
      <c r="Q606" s="482">
        <v>2023</v>
      </c>
      <c r="R606" s="484">
        <v>20563200</v>
      </c>
      <c r="S606" s="430">
        <f t="shared" si="9"/>
        <v>1333350</v>
      </c>
    </row>
    <row r="607" spans="1:19" x14ac:dyDescent="0.3">
      <c r="A607" s="482">
        <v>152</v>
      </c>
      <c r="B607" s="483" t="s">
        <v>1208</v>
      </c>
      <c r="C607" s="482">
        <v>17</v>
      </c>
      <c r="D607" s="483" t="s">
        <v>871</v>
      </c>
      <c r="E607" s="483" t="s">
        <v>825</v>
      </c>
      <c r="F607" s="483" t="s">
        <v>824</v>
      </c>
      <c r="G607" s="483" t="s">
        <v>830</v>
      </c>
      <c r="H607" s="483" t="s">
        <v>634</v>
      </c>
      <c r="I607" s="483" t="s">
        <v>795</v>
      </c>
      <c r="J607" s="482">
        <v>2024</v>
      </c>
      <c r="K607" s="482">
        <v>138450</v>
      </c>
      <c r="L607" s="483" t="s">
        <v>1053</v>
      </c>
      <c r="M607" s="483" t="s">
        <v>1053</v>
      </c>
      <c r="N607" s="482">
        <v>115</v>
      </c>
      <c r="O607" s="483" t="s">
        <v>1055</v>
      </c>
      <c r="P607" s="483" t="s">
        <v>1073</v>
      </c>
      <c r="Q607" s="482">
        <v>2023</v>
      </c>
      <c r="R607" s="484">
        <v>185400</v>
      </c>
      <c r="S607" s="430">
        <f t="shared" si="9"/>
        <v>-46950</v>
      </c>
    </row>
    <row r="608" spans="1:19" x14ac:dyDescent="0.3">
      <c r="A608" s="482">
        <v>152</v>
      </c>
      <c r="B608" s="483" t="s">
        <v>1208</v>
      </c>
      <c r="C608" s="482">
        <v>17</v>
      </c>
      <c r="D608" s="483" t="s">
        <v>871</v>
      </c>
      <c r="E608" s="483" t="s">
        <v>825</v>
      </c>
      <c r="F608" s="483" t="s">
        <v>824</v>
      </c>
      <c r="G608" s="483" t="s">
        <v>830</v>
      </c>
      <c r="H608" s="483" t="s">
        <v>634</v>
      </c>
      <c r="I608" s="483" t="s">
        <v>795</v>
      </c>
      <c r="J608" s="482">
        <v>2024</v>
      </c>
      <c r="K608" s="482">
        <v>0</v>
      </c>
      <c r="L608" s="483" t="s">
        <v>1053</v>
      </c>
      <c r="M608" s="483" t="s">
        <v>1053</v>
      </c>
      <c r="N608" s="482">
        <v>116</v>
      </c>
      <c r="O608" s="483" t="s">
        <v>1056</v>
      </c>
      <c r="P608" s="483" t="s">
        <v>1074</v>
      </c>
      <c r="Q608" s="482">
        <v>2023</v>
      </c>
      <c r="R608" s="484">
        <v>0</v>
      </c>
      <c r="S608" s="430">
        <f t="shared" si="9"/>
        <v>0</v>
      </c>
    </row>
    <row r="609" spans="1:19" x14ac:dyDescent="0.3">
      <c r="A609" s="482">
        <v>152</v>
      </c>
      <c r="B609" s="483" t="s">
        <v>1208</v>
      </c>
      <c r="C609" s="482">
        <v>17</v>
      </c>
      <c r="D609" s="483" t="s">
        <v>871</v>
      </c>
      <c r="E609" s="483" t="s">
        <v>825</v>
      </c>
      <c r="F609" s="483" t="s">
        <v>824</v>
      </c>
      <c r="G609" s="483" t="s">
        <v>830</v>
      </c>
      <c r="H609" s="483" t="s">
        <v>634</v>
      </c>
      <c r="I609" s="483" t="s">
        <v>795</v>
      </c>
      <c r="J609" s="482">
        <v>2024</v>
      </c>
      <c r="K609" s="482">
        <v>22035000</v>
      </c>
      <c r="L609" s="483" t="s">
        <v>1053</v>
      </c>
      <c r="M609" s="483" t="s">
        <v>1053</v>
      </c>
      <c r="N609" s="482">
        <v>117</v>
      </c>
      <c r="O609" s="483" t="s">
        <v>1075</v>
      </c>
      <c r="P609" s="483" t="s">
        <v>1076</v>
      </c>
      <c r="Q609" s="482">
        <v>2023</v>
      </c>
      <c r="R609" s="484">
        <v>20748600</v>
      </c>
      <c r="S609" s="430">
        <f t="shared" si="9"/>
        <v>1286400</v>
      </c>
    </row>
    <row r="610" spans="1:19" x14ac:dyDescent="0.3">
      <c r="A610" s="482">
        <v>153</v>
      </c>
      <c r="B610" s="483" t="s">
        <v>1209</v>
      </c>
      <c r="C610" s="482">
        <v>17</v>
      </c>
      <c r="D610" s="483" t="s">
        <v>871</v>
      </c>
      <c r="E610" s="483" t="s">
        <v>628</v>
      </c>
      <c r="F610" s="483" t="s">
        <v>813</v>
      </c>
      <c r="G610" s="483" t="s">
        <v>814</v>
      </c>
      <c r="H610" s="483" t="s">
        <v>628</v>
      </c>
      <c r="I610" s="483" t="s">
        <v>795</v>
      </c>
      <c r="J610" s="482">
        <v>2024</v>
      </c>
      <c r="K610" s="482">
        <v>754659.2</v>
      </c>
      <c r="L610" s="483" t="s">
        <v>1053</v>
      </c>
      <c r="M610" s="483" t="s">
        <v>1053</v>
      </c>
      <c r="N610" s="482">
        <v>114</v>
      </c>
      <c r="O610" s="483" t="s">
        <v>1054</v>
      </c>
      <c r="P610" s="483" t="s">
        <v>1072</v>
      </c>
      <c r="Q610" s="482">
        <v>2023</v>
      </c>
      <c r="R610" s="484">
        <v>577807.98400000005</v>
      </c>
      <c r="S610" s="430">
        <f t="shared" si="9"/>
        <v>176851.2159999999</v>
      </c>
    </row>
    <row r="611" spans="1:19" x14ac:dyDescent="0.3">
      <c r="A611" s="482">
        <v>153</v>
      </c>
      <c r="B611" s="483" t="s">
        <v>1209</v>
      </c>
      <c r="C611" s="482">
        <v>17</v>
      </c>
      <c r="D611" s="483" t="s">
        <v>871</v>
      </c>
      <c r="E611" s="483" t="s">
        <v>628</v>
      </c>
      <c r="F611" s="483" t="s">
        <v>813</v>
      </c>
      <c r="G611" s="483" t="s">
        <v>814</v>
      </c>
      <c r="H611" s="483" t="s">
        <v>628</v>
      </c>
      <c r="I611" s="483" t="s">
        <v>795</v>
      </c>
      <c r="J611" s="482">
        <v>2024</v>
      </c>
      <c r="K611" s="482">
        <v>17320.64</v>
      </c>
      <c r="L611" s="483" t="s">
        <v>1053</v>
      </c>
      <c r="M611" s="483" t="s">
        <v>1053</v>
      </c>
      <c r="N611" s="482">
        <v>115</v>
      </c>
      <c r="O611" s="483" t="s">
        <v>1055</v>
      </c>
      <c r="P611" s="483" t="s">
        <v>1073</v>
      </c>
      <c r="Q611" s="482">
        <v>2023</v>
      </c>
      <c r="R611" s="484">
        <v>13158.531999999999</v>
      </c>
      <c r="S611" s="430">
        <f t="shared" si="9"/>
        <v>4162.1080000000002</v>
      </c>
    </row>
    <row r="612" spans="1:19" x14ac:dyDescent="0.3">
      <c r="A612" s="482">
        <v>153</v>
      </c>
      <c r="B612" s="483" t="s">
        <v>1209</v>
      </c>
      <c r="C612" s="482">
        <v>17</v>
      </c>
      <c r="D612" s="483" t="s">
        <v>871</v>
      </c>
      <c r="E612" s="483" t="s">
        <v>628</v>
      </c>
      <c r="F612" s="483" t="s">
        <v>813</v>
      </c>
      <c r="G612" s="483" t="s">
        <v>814</v>
      </c>
      <c r="H612" s="483" t="s">
        <v>628</v>
      </c>
      <c r="I612" s="483" t="s">
        <v>795</v>
      </c>
      <c r="J612" s="482">
        <v>2024</v>
      </c>
      <c r="K612" s="482">
        <v>813.6</v>
      </c>
      <c r="L612" s="483" t="s">
        <v>1053</v>
      </c>
      <c r="M612" s="483" t="s">
        <v>1053</v>
      </c>
      <c r="N612" s="482">
        <v>116</v>
      </c>
      <c r="O612" s="483" t="s">
        <v>1056</v>
      </c>
      <c r="P612" s="483" t="s">
        <v>1074</v>
      </c>
      <c r="Q612" s="482">
        <v>2023</v>
      </c>
      <c r="R612" s="484">
        <v>3821.212</v>
      </c>
      <c r="S612" s="430">
        <f t="shared" si="9"/>
        <v>-3007.6120000000001</v>
      </c>
    </row>
    <row r="613" spans="1:19" x14ac:dyDescent="0.3">
      <c r="A613" s="482">
        <v>153</v>
      </c>
      <c r="B613" s="483" t="s">
        <v>1209</v>
      </c>
      <c r="C613" s="482">
        <v>17</v>
      </c>
      <c r="D613" s="483" t="s">
        <v>871</v>
      </c>
      <c r="E613" s="483" t="s">
        <v>628</v>
      </c>
      <c r="F613" s="483" t="s">
        <v>813</v>
      </c>
      <c r="G613" s="483" t="s">
        <v>814</v>
      </c>
      <c r="H613" s="483" t="s">
        <v>628</v>
      </c>
      <c r="I613" s="483" t="s">
        <v>795</v>
      </c>
      <c r="J613" s="482">
        <v>2024</v>
      </c>
      <c r="K613" s="482">
        <v>772793.44</v>
      </c>
      <c r="L613" s="483" t="s">
        <v>1053</v>
      </c>
      <c r="M613" s="483" t="s">
        <v>1053</v>
      </c>
      <c r="N613" s="482">
        <v>117</v>
      </c>
      <c r="O613" s="483" t="s">
        <v>1075</v>
      </c>
      <c r="P613" s="483" t="s">
        <v>1076</v>
      </c>
      <c r="Q613" s="482">
        <v>2023</v>
      </c>
      <c r="R613" s="484">
        <v>594787.728</v>
      </c>
      <c r="S613" s="430">
        <f t="shared" si="9"/>
        <v>178005.71199999994</v>
      </c>
    </row>
    <row r="614" spans="1:19" x14ac:dyDescent="0.3">
      <c r="A614" s="482">
        <v>154</v>
      </c>
      <c r="B614" s="483" t="s">
        <v>1210</v>
      </c>
      <c r="C614" s="482">
        <v>12</v>
      </c>
      <c r="D614" s="483" t="s">
        <v>868</v>
      </c>
      <c r="E614" s="483" t="s">
        <v>797</v>
      </c>
      <c r="F614" s="483" t="s">
        <v>796</v>
      </c>
      <c r="G614" s="483" t="s">
        <v>801</v>
      </c>
      <c r="H614" s="483" t="s">
        <v>657</v>
      </c>
      <c r="I614" s="483" t="s">
        <v>795</v>
      </c>
      <c r="J614" s="482">
        <v>2024</v>
      </c>
      <c r="K614" s="482">
        <v>8041600</v>
      </c>
      <c r="L614" s="483" t="s">
        <v>1053</v>
      </c>
      <c r="M614" s="483" t="s">
        <v>1053</v>
      </c>
      <c r="N614" s="482">
        <v>114</v>
      </c>
      <c r="O614" s="483" t="s">
        <v>1054</v>
      </c>
      <c r="P614" s="483" t="s">
        <v>1072</v>
      </c>
      <c r="Q614" s="482">
        <v>2023</v>
      </c>
      <c r="R614" s="484">
        <v>7820750</v>
      </c>
      <c r="S614" s="430">
        <f t="shared" si="9"/>
        <v>220850</v>
      </c>
    </row>
    <row r="615" spans="1:19" x14ac:dyDescent="0.3">
      <c r="A615" s="482">
        <v>154</v>
      </c>
      <c r="B615" s="483" t="s">
        <v>1210</v>
      </c>
      <c r="C615" s="482">
        <v>12</v>
      </c>
      <c r="D615" s="483" t="s">
        <v>868</v>
      </c>
      <c r="E615" s="483" t="s">
        <v>797</v>
      </c>
      <c r="F615" s="483" t="s">
        <v>796</v>
      </c>
      <c r="G615" s="483" t="s">
        <v>801</v>
      </c>
      <c r="H615" s="483" t="s">
        <v>657</v>
      </c>
      <c r="I615" s="483" t="s">
        <v>795</v>
      </c>
      <c r="J615" s="482">
        <v>2024</v>
      </c>
      <c r="K615" s="482">
        <v>0</v>
      </c>
      <c r="L615" s="483" t="s">
        <v>1053</v>
      </c>
      <c r="M615" s="483" t="s">
        <v>1053</v>
      </c>
      <c r="N615" s="482">
        <v>115</v>
      </c>
      <c r="O615" s="483" t="s">
        <v>1055</v>
      </c>
      <c r="P615" s="483" t="s">
        <v>1073</v>
      </c>
      <c r="Q615" s="482">
        <v>2023</v>
      </c>
      <c r="R615" s="484">
        <v>0</v>
      </c>
      <c r="S615" s="430">
        <f t="shared" si="9"/>
        <v>0</v>
      </c>
    </row>
    <row r="616" spans="1:19" x14ac:dyDescent="0.3">
      <c r="A616" s="482">
        <v>154</v>
      </c>
      <c r="B616" s="483" t="s">
        <v>1210</v>
      </c>
      <c r="C616" s="482">
        <v>12</v>
      </c>
      <c r="D616" s="483" t="s">
        <v>868</v>
      </c>
      <c r="E616" s="483" t="s">
        <v>797</v>
      </c>
      <c r="F616" s="483" t="s">
        <v>796</v>
      </c>
      <c r="G616" s="483" t="s">
        <v>801</v>
      </c>
      <c r="H616" s="483" t="s">
        <v>657</v>
      </c>
      <c r="I616" s="483" t="s">
        <v>795</v>
      </c>
      <c r="J616" s="482">
        <v>2024</v>
      </c>
      <c r="K616" s="482">
        <v>0</v>
      </c>
      <c r="L616" s="483" t="s">
        <v>1053</v>
      </c>
      <c r="M616" s="483" t="s">
        <v>1053</v>
      </c>
      <c r="N616" s="482">
        <v>116</v>
      </c>
      <c r="O616" s="483" t="s">
        <v>1056</v>
      </c>
      <c r="P616" s="483" t="s">
        <v>1074</v>
      </c>
      <c r="Q616" s="482">
        <v>2023</v>
      </c>
      <c r="R616" s="484">
        <v>0</v>
      </c>
      <c r="S616" s="430">
        <f t="shared" si="9"/>
        <v>0</v>
      </c>
    </row>
    <row r="617" spans="1:19" x14ac:dyDescent="0.3">
      <c r="A617" s="482">
        <v>154</v>
      </c>
      <c r="B617" s="483" t="s">
        <v>1210</v>
      </c>
      <c r="C617" s="482">
        <v>12</v>
      </c>
      <c r="D617" s="483" t="s">
        <v>868</v>
      </c>
      <c r="E617" s="483" t="s">
        <v>797</v>
      </c>
      <c r="F617" s="483" t="s">
        <v>796</v>
      </c>
      <c r="G617" s="483" t="s">
        <v>801</v>
      </c>
      <c r="H617" s="483" t="s">
        <v>657</v>
      </c>
      <c r="I617" s="483" t="s">
        <v>795</v>
      </c>
      <c r="J617" s="482">
        <v>2024</v>
      </c>
      <c r="K617" s="482">
        <v>8041600</v>
      </c>
      <c r="L617" s="483" t="s">
        <v>1053</v>
      </c>
      <c r="M617" s="483" t="s">
        <v>1053</v>
      </c>
      <c r="N617" s="482">
        <v>117</v>
      </c>
      <c r="O617" s="483" t="s">
        <v>1075</v>
      </c>
      <c r="P617" s="483" t="s">
        <v>1076</v>
      </c>
      <c r="Q617" s="482">
        <v>2023</v>
      </c>
      <c r="R617" s="484">
        <v>7820750</v>
      </c>
      <c r="S617" s="430">
        <f t="shared" si="9"/>
        <v>220850</v>
      </c>
    </row>
    <row r="618" spans="1:19" x14ac:dyDescent="0.3">
      <c r="A618" s="482">
        <v>155</v>
      </c>
      <c r="B618" s="483" t="s">
        <v>1211</v>
      </c>
      <c r="C618" s="482">
        <v>6</v>
      </c>
      <c r="D618" s="483" t="s">
        <v>863</v>
      </c>
      <c r="E618" s="483" t="s">
        <v>819</v>
      </c>
      <c r="F618" s="483" t="s">
        <v>818</v>
      </c>
      <c r="G618" s="483" t="s">
        <v>820</v>
      </c>
      <c r="H618" s="483" t="s">
        <v>821</v>
      </c>
      <c r="I618" s="483" t="s">
        <v>795</v>
      </c>
      <c r="J618" s="482">
        <v>2024</v>
      </c>
      <c r="K618" s="482">
        <v>5340000</v>
      </c>
      <c r="L618" s="483" t="s">
        <v>1053</v>
      </c>
      <c r="M618" s="483" t="s">
        <v>1053</v>
      </c>
      <c r="N618" s="482">
        <v>114</v>
      </c>
      <c r="O618" s="483" t="s">
        <v>1054</v>
      </c>
      <c r="P618" s="483" t="s">
        <v>1072</v>
      </c>
      <c r="Q618" s="482">
        <v>2023</v>
      </c>
      <c r="R618" s="484">
        <v>4147500</v>
      </c>
      <c r="S618" s="430">
        <f t="shared" si="9"/>
        <v>1192500</v>
      </c>
    </row>
    <row r="619" spans="1:19" x14ac:dyDescent="0.3">
      <c r="A619" s="482">
        <v>155</v>
      </c>
      <c r="B619" s="483" t="s">
        <v>1211</v>
      </c>
      <c r="C619" s="482">
        <v>6</v>
      </c>
      <c r="D619" s="483" t="s">
        <v>863</v>
      </c>
      <c r="E619" s="483" t="s">
        <v>819</v>
      </c>
      <c r="F619" s="483" t="s">
        <v>818</v>
      </c>
      <c r="G619" s="483" t="s">
        <v>820</v>
      </c>
      <c r="H619" s="483" t="s">
        <v>821</v>
      </c>
      <c r="I619" s="483" t="s">
        <v>795</v>
      </c>
      <c r="J619" s="482">
        <v>2024</v>
      </c>
      <c r="K619" s="482">
        <v>0</v>
      </c>
      <c r="L619" s="483" t="s">
        <v>1053</v>
      </c>
      <c r="M619" s="483" t="s">
        <v>1053</v>
      </c>
      <c r="N619" s="482">
        <v>115</v>
      </c>
      <c r="O619" s="483" t="s">
        <v>1055</v>
      </c>
      <c r="P619" s="483" t="s">
        <v>1073</v>
      </c>
      <c r="Q619" s="482">
        <v>2023</v>
      </c>
      <c r="R619" s="484">
        <v>1264000</v>
      </c>
      <c r="S619" s="430">
        <f t="shared" si="9"/>
        <v>-1264000</v>
      </c>
    </row>
    <row r="620" spans="1:19" x14ac:dyDescent="0.3">
      <c r="A620" s="482">
        <v>155</v>
      </c>
      <c r="B620" s="483" t="s">
        <v>1211</v>
      </c>
      <c r="C620" s="482">
        <v>6</v>
      </c>
      <c r="D620" s="483" t="s">
        <v>863</v>
      </c>
      <c r="E620" s="483" t="s">
        <v>819</v>
      </c>
      <c r="F620" s="483" t="s">
        <v>818</v>
      </c>
      <c r="G620" s="483" t="s">
        <v>820</v>
      </c>
      <c r="H620" s="483" t="s">
        <v>821</v>
      </c>
      <c r="I620" s="483" t="s">
        <v>795</v>
      </c>
      <c r="J620" s="482">
        <v>2024</v>
      </c>
      <c r="K620" s="482">
        <v>1264000</v>
      </c>
      <c r="L620" s="483" t="s">
        <v>1053</v>
      </c>
      <c r="M620" s="483" t="s">
        <v>1053</v>
      </c>
      <c r="N620" s="482">
        <v>116</v>
      </c>
      <c r="O620" s="483" t="s">
        <v>1056</v>
      </c>
      <c r="P620" s="483" t="s">
        <v>1074</v>
      </c>
      <c r="Q620" s="482">
        <v>2023</v>
      </c>
      <c r="R620" s="484">
        <v>790000</v>
      </c>
      <c r="S620" s="430">
        <f t="shared" si="9"/>
        <v>474000</v>
      </c>
    </row>
    <row r="621" spans="1:19" x14ac:dyDescent="0.3">
      <c r="A621" s="482">
        <v>155</v>
      </c>
      <c r="B621" s="483" t="s">
        <v>1211</v>
      </c>
      <c r="C621" s="482">
        <v>6</v>
      </c>
      <c r="D621" s="483" t="s">
        <v>863</v>
      </c>
      <c r="E621" s="483" t="s">
        <v>819</v>
      </c>
      <c r="F621" s="483" t="s">
        <v>818</v>
      </c>
      <c r="G621" s="483" t="s">
        <v>820</v>
      </c>
      <c r="H621" s="483" t="s">
        <v>821</v>
      </c>
      <c r="I621" s="483" t="s">
        <v>795</v>
      </c>
      <c r="J621" s="482">
        <v>2024</v>
      </c>
      <c r="K621" s="482">
        <v>6604000</v>
      </c>
      <c r="L621" s="483" t="s">
        <v>1053</v>
      </c>
      <c r="M621" s="483" t="s">
        <v>1053</v>
      </c>
      <c r="N621" s="482">
        <v>117</v>
      </c>
      <c r="O621" s="483" t="s">
        <v>1075</v>
      </c>
      <c r="P621" s="483" t="s">
        <v>1076</v>
      </c>
      <c r="Q621" s="482">
        <v>2023</v>
      </c>
      <c r="R621" s="484">
        <v>6201500</v>
      </c>
      <c r="S621" s="430">
        <f t="shared" si="9"/>
        <v>402500</v>
      </c>
    </row>
    <row r="622" spans="1:19" x14ac:dyDescent="0.3">
      <c r="A622" s="482">
        <v>156</v>
      </c>
      <c r="B622" s="483" t="s">
        <v>1212</v>
      </c>
      <c r="C622" s="482">
        <v>6</v>
      </c>
      <c r="D622" s="483" t="s">
        <v>863</v>
      </c>
      <c r="E622" s="483" t="s">
        <v>819</v>
      </c>
      <c r="F622" s="483" t="s">
        <v>818</v>
      </c>
      <c r="G622" s="483" t="s">
        <v>820</v>
      </c>
      <c r="H622" s="483" t="s">
        <v>821</v>
      </c>
      <c r="I622" s="483" t="s">
        <v>795</v>
      </c>
      <c r="J622" s="482">
        <v>2024</v>
      </c>
      <c r="K622" s="482">
        <v>1154200</v>
      </c>
      <c r="L622" s="483" t="s">
        <v>1053</v>
      </c>
      <c r="M622" s="483" t="s">
        <v>1053</v>
      </c>
      <c r="N622" s="482">
        <v>114</v>
      </c>
      <c r="O622" s="483" t="s">
        <v>1054</v>
      </c>
      <c r="P622" s="483" t="s">
        <v>1072</v>
      </c>
      <c r="Q622" s="482">
        <v>2023</v>
      </c>
      <c r="R622" s="484">
        <v>757279</v>
      </c>
      <c r="S622" s="430">
        <f t="shared" si="9"/>
        <v>396921</v>
      </c>
    </row>
    <row r="623" spans="1:19" x14ac:dyDescent="0.3">
      <c r="A623" s="482">
        <v>156</v>
      </c>
      <c r="B623" s="483" t="s">
        <v>1212</v>
      </c>
      <c r="C623" s="482">
        <v>6</v>
      </c>
      <c r="D623" s="483" t="s">
        <v>863</v>
      </c>
      <c r="E623" s="483" t="s">
        <v>819</v>
      </c>
      <c r="F623" s="483" t="s">
        <v>818</v>
      </c>
      <c r="G623" s="483" t="s">
        <v>820</v>
      </c>
      <c r="H623" s="483" t="s">
        <v>821</v>
      </c>
      <c r="I623" s="483" t="s">
        <v>795</v>
      </c>
      <c r="J623" s="482">
        <v>2024</v>
      </c>
      <c r="K623" s="482">
        <v>154291.5</v>
      </c>
      <c r="L623" s="483" t="s">
        <v>1053</v>
      </c>
      <c r="M623" s="483" t="s">
        <v>1053</v>
      </c>
      <c r="N623" s="482">
        <v>115</v>
      </c>
      <c r="O623" s="483" t="s">
        <v>1055</v>
      </c>
      <c r="P623" s="483" t="s">
        <v>1073</v>
      </c>
      <c r="Q623" s="482">
        <v>2023</v>
      </c>
      <c r="R623" s="484">
        <v>38218</v>
      </c>
      <c r="S623" s="430">
        <f t="shared" si="9"/>
        <v>116073.5</v>
      </c>
    </row>
    <row r="624" spans="1:19" x14ac:dyDescent="0.3">
      <c r="A624" s="482">
        <v>156</v>
      </c>
      <c r="B624" s="483" t="s">
        <v>1212</v>
      </c>
      <c r="C624" s="482">
        <v>6</v>
      </c>
      <c r="D624" s="483" t="s">
        <v>863</v>
      </c>
      <c r="E624" s="483" t="s">
        <v>819</v>
      </c>
      <c r="F624" s="483" t="s">
        <v>818</v>
      </c>
      <c r="G624" s="483" t="s">
        <v>820</v>
      </c>
      <c r="H624" s="483" t="s">
        <v>821</v>
      </c>
      <c r="I624" s="483" t="s">
        <v>795</v>
      </c>
      <c r="J624" s="482">
        <v>2024</v>
      </c>
      <c r="K624" s="482">
        <v>515144.8</v>
      </c>
      <c r="L624" s="483" t="s">
        <v>1053</v>
      </c>
      <c r="M624" s="483" t="s">
        <v>1053</v>
      </c>
      <c r="N624" s="482">
        <v>116</v>
      </c>
      <c r="O624" s="483" t="s">
        <v>1056</v>
      </c>
      <c r="P624" s="483" t="s">
        <v>1074</v>
      </c>
      <c r="Q624" s="482">
        <v>2023</v>
      </c>
      <c r="R624" s="484">
        <v>320003</v>
      </c>
      <c r="S624" s="430">
        <f t="shared" si="9"/>
        <v>195141.8</v>
      </c>
    </row>
    <row r="625" spans="1:19" x14ac:dyDescent="0.3">
      <c r="A625" s="482">
        <v>156</v>
      </c>
      <c r="B625" s="483" t="s">
        <v>1212</v>
      </c>
      <c r="C625" s="482">
        <v>6</v>
      </c>
      <c r="D625" s="483" t="s">
        <v>863</v>
      </c>
      <c r="E625" s="483" t="s">
        <v>819</v>
      </c>
      <c r="F625" s="483" t="s">
        <v>818</v>
      </c>
      <c r="G625" s="483" t="s">
        <v>820</v>
      </c>
      <c r="H625" s="483" t="s">
        <v>821</v>
      </c>
      <c r="I625" s="483" t="s">
        <v>795</v>
      </c>
      <c r="J625" s="482">
        <v>2024</v>
      </c>
      <c r="K625" s="482">
        <v>1823636.3</v>
      </c>
      <c r="L625" s="483" t="s">
        <v>1053</v>
      </c>
      <c r="M625" s="483" t="s">
        <v>1053</v>
      </c>
      <c r="N625" s="482">
        <v>117</v>
      </c>
      <c r="O625" s="483" t="s">
        <v>1075</v>
      </c>
      <c r="P625" s="483" t="s">
        <v>1076</v>
      </c>
      <c r="Q625" s="482">
        <v>2023</v>
      </c>
      <c r="R625" s="484">
        <v>1115500</v>
      </c>
      <c r="S625" s="430">
        <f t="shared" si="9"/>
        <v>708136.3</v>
      </c>
    </row>
    <row r="626" spans="1:19" x14ac:dyDescent="0.3">
      <c r="A626" s="482">
        <v>157</v>
      </c>
      <c r="B626" s="483" t="s">
        <v>1213</v>
      </c>
      <c r="C626" s="482">
        <v>6</v>
      </c>
      <c r="D626" s="483" t="s">
        <v>863</v>
      </c>
      <c r="E626" s="483" t="s">
        <v>819</v>
      </c>
      <c r="F626" s="483" t="s">
        <v>818</v>
      </c>
      <c r="G626" s="483" t="s">
        <v>820</v>
      </c>
      <c r="H626" s="483" t="s">
        <v>821</v>
      </c>
      <c r="I626" s="483" t="s">
        <v>795</v>
      </c>
      <c r="J626" s="482">
        <v>2024</v>
      </c>
      <c r="K626" s="482">
        <v>631400</v>
      </c>
      <c r="L626" s="483" t="s">
        <v>1053</v>
      </c>
      <c r="M626" s="483" t="s">
        <v>1053</v>
      </c>
      <c r="N626" s="482">
        <v>114</v>
      </c>
      <c r="O626" s="483" t="s">
        <v>1054</v>
      </c>
      <c r="P626" s="483" t="s">
        <v>1072</v>
      </c>
      <c r="Q626" s="482">
        <v>2023</v>
      </c>
      <c r="R626" s="484">
        <v>1457553.6</v>
      </c>
      <c r="S626" s="430">
        <f t="shared" si="9"/>
        <v>-826153.60000000009</v>
      </c>
    </row>
    <row r="627" spans="1:19" x14ac:dyDescent="0.3">
      <c r="A627" s="482">
        <v>157</v>
      </c>
      <c r="B627" s="483" t="s">
        <v>1213</v>
      </c>
      <c r="C627" s="482">
        <v>6</v>
      </c>
      <c r="D627" s="483" t="s">
        <v>863</v>
      </c>
      <c r="E627" s="483" t="s">
        <v>819</v>
      </c>
      <c r="F627" s="483" t="s">
        <v>818</v>
      </c>
      <c r="G627" s="483" t="s">
        <v>820</v>
      </c>
      <c r="H627" s="483" t="s">
        <v>821</v>
      </c>
      <c r="I627" s="483" t="s">
        <v>795</v>
      </c>
      <c r="J627" s="482">
        <v>2024</v>
      </c>
      <c r="K627" s="482">
        <v>0</v>
      </c>
      <c r="L627" s="483" t="s">
        <v>1053</v>
      </c>
      <c r="M627" s="483" t="s">
        <v>1053</v>
      </c>
      <c r="N627" s="482">
        <v>115</v>
      </c>
      <c r="O627" s="483" t="s">
        <v>1055</v>
      </c>
      <c r="P627" s="483" t="s">
        <v>1073</v>
      </c>
      <c r="Q627" s="482">
        <v>2023</v>
      </c>
      <c r="R627" s="484">
        <v>7970</v>
      </c>
      <c r="S627" s="430">
        <f t="shared" si="9"/>
        <v>-7970</v>
      </c>
    </row>
    <row r="628" spans="1:19" x14ac:dyDescent="0.3">
      <c r="A628" s="482">
        <v>157</v>
      </c>
      <c r="B628" s="483" t="s">
        <v>1213</v>
      </c>
      <c r="C628" s="482">
        <v>6</v>
      </c>
      <c r="D628" s="483" t="s">
        <v>863</v>
      </c>
      <c r="E628" s="483" t="s">
        <v>819</v>
      </c>
      <c r="F628" s="483" t="s">
        <v>818</v>
      </c>
      <c r="G628" s="483" t="s">
        <v>820</v>
      </c>
      <c r="H628" s="483" t="s">
        <v>821</v>
      </c>
      <c r="I628" s="483" t="s">
        <v>795</v>
      </c>
      <c r="J628" s="482">
        <v>2024</v>
      </c>
      <c r="K628" s="482">
        <v>0</v>
      </c>
      <c r="L628" s="483" t="s">
        <v>1053</v>
      </c>
      <c r="M628" s="483" t="s">
        <v>1053</v>
      </c>
      <c r="N628" s="482">
        <v>116</v>
      </c>
      <c r="O628" s="483" t="s">
        <v>1056</v>
      </c>
      <c r="P628" s="483" t="s">
        <v>1074</v>
      </c>
      <c r="Q628" s="482">
        <v>2023</v>
      </c>
      <c r="R628" s="484">
        <v>0</v>
      </c>
      <c r="S628" s="430">
        <f t="shared" si="9"/>
        <v>0</v>
      </c>
    </row>
    <row r="629" spans="1:19" x14ac:dyDescent="0.3">
      <c r="A629" s="482">
        <v>157</v>
      </c>
      <c r="B629" s="483" t="s">
        <v>1213</v>
      </c>
      <c r="C629" s="482">
        <v>6</v>
      </c>
      <c r="D629" s="483" t="s">
        <v>863</v>
      </c>
      <c r="E629" s="483" t="s">
        <v>819</v>
      </c>
      <c r="F629" s="483" t="s">
        <v>818</v>
      </c>
      <c r="G629" s="483" t="s">
        <v>820</v>
      </c>
      <c r="H629" s="483" t="s">
        <v>821</v>
      </c>
      <c r="I629" s="483" t="s">
        <v>795</v>
      </c>
      <c r="J629" s="482">
        <v>2024</v>
      </c>
      <c r="K629" s="482">
        <v>631400</v>
      </c>
      <c r="L629" s="483" t="s">
        <v>1053</v>
      </c>
      <c r="M629" s="483" t="s">
        <v>1053</v>
      </c>
      <c r="N629" s="482">
        <v>117</v>
      </c>
      <c r="O629" s="483" t="s">
        <v>1075</v>
      </c>
      <c r="P629" s="483" t="s">
        <v>1076</v>
      </c>
      <c r="Q629" s="482">
        <v>2023</v>
      </c>
      <c r="R629" s="484">
        <v>1465523.6</v>
      </c>
      <c r="S629" s="430">
        <f t="shared" si="9"/>
        <v>-834123.60000000009</v>
      </c>
    </row>
    <row r="630" spans="1:19" x14ac:dyDescent="0.3">
      <c r="A630" s="482">
        <v>158</v>
      </c>
      <c r="B630" s="483" t="s">
        <v>1214</v>
      </c>
      <c r="C630" s="482">
        <v>6</v>
      </c>
      <c r="D630" s="483" t="s">
        <v>863</v>
      </c>
      <c r="E630" s="483" t="s">
        <v>819</v>
      </c>
      <c r="F630" s="483" t="s">
        <v>818</v>
      </c>
      <c r="G630" s="483" t="s">
        <v>820</v>
      </c>
      <c r="H630" s="483" t="s">
        <v>821</v>
      </c>
      <c r="I630" s="483" t="s">
        <v>795</v>
      </c>
      <c r="J630" s="482">
        <v>2024</v>
      </c>
      <c r="K630" s="482">
        <v>3682000</v>
      </c>
      <c r="L630" s="483" t="s">
        <v>1053</v>
      </c>
      <c r="M630" s="483" t="s">
        <v>1053</v>
      </c>
      <c r="N630" s="482">
        <v>114</v>
      </c>
      <c r="O630" s="483" t="s">
        <v>1054</v>
      </c>
      <c r="P630" s="483" t="s">
        <v>1072</v>
      </c>
      <c r="Q630" s="482">
        <v>2023</v>
      </c>
      <c r="R630" s="484">
        <v>3300000</v>
      </c>
      <c r="S630" s="430">
        <f t="shared" si="9"/>
        <v>382000</v>
      </c>
    </row>
    <row r="631" spans="1:19" x14ac:dyDescent="0.3">
      <c r="A631" s="482">
        <v>158</v>
      </c>
      <c r="B631" s="483" t="s">
        <v>1214</v>
      </c>
      <c r="C631" s="482">
        <v>6</v>
      </c>
      <c r="D631" s="483" t="s">
        <v>863</v>
      </c>
      <c r="E631" s="483" t="s">
        <v>819</v>
      </c>
      <c r="F631" s="483" t="s">
        <v>818</v>
      </c>
      <c r="G631" s="483" t="s">
        <v>820</v>
      </c>
      <c r="H631" s="483" t="s">
        <v>821</v>
      </c>
      <c r="I631" s="483" t="s">
        <v>795</v>
      </c>
      <c r="J631" s="482">
        <v>2024</v>
      </c>
      <c r="K631" s="482">
        <v>1176000</v>
      </c>
      <c r="L631" s="483" t="s">
        <v>1053</v>
      </c>
      <c r="M631" s="483" t="s">
        <v>1053</v>
      </c>
      <c r="N631" s="482">
        <v>115</v>
      </c>
      <c r="O631" s="483" t="s">
        <v>1055</v>
      </c>
      <c r="P631" s="483" t="s">
        <v>1073</v>
      </c>
      <c r="Q631" s="482">
        <v>2023</v>
      </c>
      <c r="R631" s="484">
        <v>960000</v>
      </c>
      <c r="S631" s="430">
        <f t="shared" si="9"/>
        <v>216000</v>
      </c>
    </row>
    <row r="632" spans="1:19" x14ac:dyDescent="0.3">
      <c r="A632" s="482">
        <v>158</v>
      </c>
      <c r="B632" s="483" t="s">
        <v>1214</v>
      </c>
      <c r="C632" s="482">
        <v>6</v>
      </c>
      <c r="D632" s="483" t="s">
        <v>863</v>
      </c>
      <c r="E632" s="483" t="s">
        <v>819</v>
      </c>
      <c r="F632" s="483" t="s">
        <v>818</v>
      </c>
      <c r="G632" s="483" t="s">
        <v>820</v>
      </c>
      <c r="H632" s="483" t="s">
        <v>821</v>
      </c>
      <c r="I632" s="483" t="s">
        <v>795</v>
      </c>
      <c r="J632" s="482">
        <v>2024</v>
      </c>
      <c r="K632" s="482">
        <v>2429000</v>
      </c>
      <c r="L632" s="483" t="s">
        <v>1053</v>
      </c>
      <c r="M632" s="483" t="s">
        <v>1053</v>
      </c>
      <c r="N632" s="482">
        <v>116</v>
      </c>
      <c r="O632" s="483" t="s">
        <v>1056</v>
      </c>
      <c r="P632" s="483" t="s">
        <v>1074</v>
      </c>
      <c r="Q632" s="482">
        <v>2023</v>
      </c>
      <c r="R632" s="484">
        <v>3000000</v>
      </c>
      <c r="S632" s="430">
        <f t="shared" si="9"/>
        <v>-571000</v>
      </c>
    </row>
    <row r="633" spans="1:19" x14ac:dyDescent="0.3">
      <c r="A633" s="482">
        <v>158</v>
      </c>
      <c r="B633" s="483" t="s">
        <v>1214</v>
      </c>
      <c r="C633" s="482">
        <v>6</v>
      </c>
      <c r="D633" s="483" t="s">
        <v>863</v>
      </c>
      <c r="E633" s="483" t="s">
        <v>819</v>
      </c>
      <c r="F633" s="483" t="s">
        <v>818</v>
      </c>
      <c r="G633" s="483" t="s">
        <v>820</v>
      </c>
      <c r="H633" s="483" t="s">
        <v>821</v>
      </c>
      <c r="I633" s="483" t="s">
        <v>795</v>
      </c>
      <c r="J633" s="482">
        <v>2024</v>
      </c>
      <c r="K633" s="482">
        <v>7287000</v>
      </c>
      <c r="L633" s="483" t="s">
        <v>1053</v>
      </c>
      <c r="M633" s="483" t="s">
        <v>1053</v>
      </c>
      <c r="N633" s="482">
        <v>117</v>
      </c>
      <c r="O633" s="483" t="s">
        <v>1075</v>
      </c>
      <c r="P633" s="483" t="s">
        <v>1076</v>
      </c>
      <c r="Q633" s="482">
        <v>2023</v>
      </c>
      <c r="R633" s="484">
        <v>7260000</v>
      </c>
      <c r="S633" s="430">
        <f t="shared" si="9"/>
        <v>27000</v>
      </c>
    </row>
    <row r="634" spans="1:19" x14ac:dyDescent="0.3">
      <c r="A634" s="482">
        <v>159</v>
      </c>
      <c r="B634" s="483" t="s">
        <v>1215</v>
      </c>
      <c r="C634" s="482">
        <v>6</v>
      </c>
      <c r="D634" s="483" t="s">
        <v>863</v>
      </c>
      <c r="E634" s="483" t="s">
        <v>797</v>
      </c>
      <c r="F634" s="483" t="s">
        <v>796</v>
      </c>
      <c r="G634" s="483" t="s">
        <v>800</v>
      </c>
      <c r="H634" s="483" t="s">
        <v>622</v>
      </c>
      <c r="I634" s="483" t="s">
        <v>795</v>
      </c>
      <c r="J634" s="482">
        <v>2024</v>
      </c>
      <c r="K634" s="482">
        <v>2675405.7599999998</v>
      </c>
      <c r="L634" s="483" t="s">
        <v>1053</v>
      </c>
      <c r="M634" s="483" t="s">
        <v>1053</v>
      </c>
      <c r="N634" s="482">
        <v>114</v>
      </c>
      <c r="O634" s="483" t="s">
        <v>1054</v>
      </c>
      <c r="P634" s="483" t="s">
        <v>1072</v>
      </c>
      <c r="Q634" s="482">
        <v>2023</v>
      </c>
      <c r="R634" s="484">
        <v>2717792.3</v>
      </c>
      <c r="S634" s="430">
        <f t="shared" si="9"/>
        <v>-42386.540000000037</v>
      </c>
    </row>
    <row r="635" spans="1:19" x14ac:dyDescent="0.3">
      <c r="A635" s="482">
        <v>159</v>
      </c>
      <c r="B635" s="483" t="s">
        <v>1215</v>
      </c>
      <c r="C635" s="482">
        <v>6</v>
      </c>
      <c r="D635" s="483" t="s">
        <v>863</v>
      </c>
      <c r="E635" s="483" t="s">
        <v>797</v>
      </c>
      <c r="F635" s="483" t="s">
        <v>796</v>
      </c>
      <c r="G635" s="483" t="s">
        <v>800</v>
      </c>
      <c r="H635" s="483" t="s">
        <v>622</v>
      </c>
      <c r="I635" s="483" t="s">
        <v>795</v>
      </c>
      <c r="J635" s="482">
        <v>2024</v>
      </c>
      <c r="K635" s="482">
        <v>0</v>
      </c>
      <c r="L635" s="483" t="s">
        <v>1053</v>
      </c>
      <c r="M635" s="483" t="s">
        <v>1053</v>
      </c>
      <c r="N635" s="482">
        <v>115</v>
      </c>
      <c r="O635" s="483" t="s">
        <v>1055</v>
      </c>
      <c r="P635" s="483" t="s">
        <v>1073</v>
      </c>
      <c r="Q635" s="482">
        <v>2023</v>
      </c>
      <c r="R635" s="484">
        <v>0</v>
      </c>
      <c r="S635" s="430">
        <f t="shared" si="9"/>
        <v>0</v>
      </c>
    </row>
    <row r="636" spans="1:19" x14ac:dyDescent="0.3">
      <c r="A636" s="482">
        <v>159</v>
      </c>
      <c r="B636" s="483" t="s">
        <v>1215</v>
      </c>
      <c r="C636" s="482">
        <v>6</v>
      </c>
      <c r="D636" s="483" t="s">
        <v>863</v>
      </c>
      <c r="E636" s="483" t="s">
        <v>797</v>
      </c>
      <c r="F636" s="483" t="s">
        <v>796</v>
      </c>
      <c r="G636" s="483" t="s">
        <v>800</v>
      </c>
      <c r="H636" s="483" t="s">
        <v>622</v>
      </c>
      <c r="I636" s="483" t="s">
        <v>795</v>
      </c>
      <c r="J636" s="482">
        <v>2024</v>
      </c>
      <c r="K636" s="482">
        <v>0</v>
      </c>
      <c r="L636" s="483" t="s">
        <v>1053</v>
      </c>
      <c r="M636" s="483" t="s">
        <v>1053</v>
      </c>
      <c r="N636" s="482">
        <v>116</v>
      </c>
      <c r="O636" s="483" t="s">
        <v>1056</v>
      </c>
      <c r="P636" s="483" t="s">
        <v>1074</v>
      </c>
      <c r="Q636" s="482">
        <v>2023</v>
      </c>
      <c r="R636" s="484">
        <v>0</v>
      </c>
      <c r="S636" s="430">
        <f t="shared" si="9"/>
        <v>0</v>
      </c>
    </row>
    <row r="637" spans="1:19" x14ac:dyDescent="0.3">
      <c r="A637" s="482">
        <v>159</v>
      </c>
      <c r="B637" s="483" t="s">
        <v>1215</v>
      </c>
      <c r="C637" s="482">
        <v>6</v>
      </c>
      <c r="D637" s="483" t="s">
        <v>863</v>
      </c>
      <c r="E637" s="483" t="s">
        <v>797</v>
      </c>
      <c r="F637" s="483" t="s">
        <v>796</v>
      </c>
      <c r="G637" s="483" t="s">
        <v>800</v>
      </c>
      <c r="H637" s="483" t="s">
        <v>622</v>
      </c>
      <c r="I637" s="483" t="s">
        <v>795</v>
      </c>
      <c r="J637" s="482">
        <v>2024</v>
      </c>
      <c r="K637" s="482">
        <v>2675405.7599999998</v>
      </c>
      <c r="L637" s="483" t="s">
        <v>1053</v>
      </c>
      <c r="M637" s="483" t="s">
        <v>1053</v>
      </c>
      <c r="N637" s="482">
        <v>117</v>
      </c>
      <c r="O637" s="483" t="s">
        <v>1075</v>
      </c>
      <c r="P637" s="483" t="s">
        <v>1076</v>
      </c>
      <c r="Q637" s="482">
        <v>2023</v>
      </c>
      <c r="R637" s="484">
        <v>2717792.3</v>
      </c>
      <c r="S637" s="430">
        <f t="shared" si="9"/>
        <v>-42386.540000000037</v>
      </c>
    </row>
    <row r="638" spans="1:19" x14ac:dyDescent="0.3">
      <c r="A638" s="482">
        <v>160</v>
      </c>
      <c r="B638" s="483" t="s">
        <v>429</v>
      </c>
      <c r="C638" s="482">
        <v>6</v>
      </c>
      <c r="D638" s="483" t="s">
        <v>863</v>
      </c>
      <c r="E638" s="483" t="s">
        <v>840</v>
      </c>
      <c r="F638" s="483" t="s">
        <v>839</v>
      </c>
      <c r="G638" s="483" t="s">
        <v>841</v>
      </c>
      <c r="H638" s="483" t="s">
        <v>639</v>
      </c>
      <c r="I638" s="483" t="s">
        <v>795</v>
      </c>
      <c r="J638" s="482">
        <v>2024</v>
      </c>
      <c r="K638" s="482">
        <v>494310</v>
      </c>
      <c r="L638" s="483" t="s">
        <v>1053</v>
      </c>
      <c r="M638" s="483" t="s">
        <v>1053</v>
      </c>
      <c r="N638" s="482">
        <v>114</v>
      </c>
      <c r="O638" s="483" t="s">
        <v>1054</v>
      </c>
      <c r="P638" s="483" t="s">
        <v>1072</v>
      </c>
      <c r="Q638" s="482">
        <v>2023</v>
      </c>
      <c r="R638" s="484">
        <v>923940</v>
      </c>
      <c r="S638" s="430">
        <f t="shared" si="9"/>
        <v>-429630</v>
      </c>
    </row>
    <row r="639" spans="1:19" x14ac:dyDescent="0.3">
      <c r="A639" s="482">
        <v>160</v>
      </c>
      <c r="B639" s="483" t="s">
        <v>429</v>
      </c>
      <c r="C639" s="482">
        <v>6</v>
      </c>
      <c r="D639" s="483" t="s">
        <v>863</v>
      </c>
      <c r="E639" s="483" t="s">
        <v>840</v>
      </c>
      <c r="F639" s="483" t="s">
        <v>839</v>
      </c>
      <c r="G639" s="483" t="s">
        <v>841</v>
      </c>
      <c r="H639" s="483" t="s">
        <v>639</v>
      </c>
      <c r="I639" s="483" t="s">
        <v>795</v>
      </c>
      <c r="J639" s="482">
        <v>2024</v>
      </c>
      <c r="K639" s="482">
        <v>31255</v>
      </c>
      <c r="L639" s="483" t="s">
        <v>1053</v>
      </c>
      <c r="M639" s="483" t="s">
        <v>1053</v>
      </c>
      <c r="N639" s="482">
        <v>115</v>
      </c>
      <c r="O639" s="483" t="s">
        <v>1055</v>
      </c>
      <c r="P639" s="483" t="s">
        <v>1073</v>
      </c>
      <c r="Q639" s="482">
        <v>2023</v>
      </c>
      <c r="R639" s="484">
        <v>71160</v>
      </c>
      <c r="S639" s="430">
        <f t="shared" si="9"/>
        <v>-39905</v>
      </c>
    </row>
    <row r="640" spans="1:19" x14ac:dyDescent="0.3">
      <c r="A640" s="482">
        <v>160</v>
      </c>
      <c r="B640" s="483" t="s">
        <v>429</v>
      </c>
      <c r="C640" s="482">
        <v>6</v>
      </c>
      <c r="D640" s="483" t="s">
        <v>863</v>
      </c>
      <c r="E640" s="483" t="s">
        <v>840</v>
      </c>
      <c r="F640" s="483" t="s">
        <v>839</v>
      </c>
      <c r="G640" s="483" t="s">
        <v>841</v>
      </c>
      <c r="H640" s="483" t="s">
        <v>639</v>
      </c>
      <c r="I640" s="483" t="s">
        <v>795</v>
      </c>
      <c r="J640" s="482">
        <v>2024</v>
      </c>
      <c r="K640" s="482">
        <v>681617.5</v>
      </c>
      <c r="L640" s="483" t="s">
        <v>1053</v>
      </c>
      <c r="M640" s="483" t="s">
        <v>1053</v>
      </c>
      <c r="N640" s="482">
        <v>116</v>
      </c>
      <c r="O640" s="483" t="s">
        <v>1056</v>
      </c>
      <c r="P640" s="483" t="s">
        <v>1074</v>
      </c>
      <c r="Q640" s="482">
        <v>2023</v>
      </c>
      <c r="R640" s="484">
        <v>1398060</v>
      </c>
      <c r="S640" s="430">
        <f t="shared" si="9"/>
        <v>-716442.5</v>
      </c>
    </row>
    <row r="641" spans="1:19" x14ac:dyDescent="0.3">
      <c r="A641" s="482">
        <v>160</v>
      </c>
      <c r="B641" s="483" t="s">
        <v>429</v>
      </c>
      <c r="C641" s="482">
        <v>6</v>
      </c>
      <c r="D641" s="483" t="s">
        <v>863</v>
      </c>
      <c r="E641" s="483" t="s">
        <v>840</v>
      </c>
      <c r="F641" s="483" t="s">
        <v>839</v>
      </c>
      <c r="G641" s="483" t="s">
        <v>841</v>
      </c>
      <c r="H641" s="483" t="s">
        <v>639</v>
      </c>
      <c r="I641" s="483" t="s">
        <v>795</v>
      </c>
      <c r="J641" s="482">
        <v>2024</v>
      </c>
      <c r="K641" s="482">
        <v>1207182.5</v>
      </c>
      <c r="L641" s="483" t="s">
        <v>1053</v>
      </c>
      <c r="M641" s="483" t="s">
        <v>1053</v>
      </c>
      <c r="N641" s="482">
        <v>117</v>
      </c>
      <c r="O641" s="483" t="s">
        <v>1075</v>
      </c>
      <c r="P641" s="483" t="s">
        <v>1076</v>
      </c>
      <c r="Q641" s="482">
        <v>2023</v>
      </c>
      <c r="R641" s="484">
        <v>2393160</v>
      </c>
      <c r="S641" s="430">
        <f t="shared" si="9"/>
        <v>-1185977.5</v>
      </c>
    </row>
    <row r="642" spans="1:19" x14ac:dyDescent="0.3">
      <c r="A642" s="482">
        <v>161</v>
      </c>
      <c r="B642" s="483" t="s">
        <v>1216</v>
      </c>
      <c r="C642" s="482">
        <v>6</v>
      </c>
      <c r="D642" s="483" t="s">
        <v>863</v>
      </c>
      <c r="E642" s="483" t="s">
        <v>825</v>
      </c>
      <c r="F642" s="483" t="s">
        <v>824</v>
      </c>
      <c r="G642" s="483" t="s">
        <v>831</v>
      </c>
      <c r="H642" s="483" t="s">
        <v>635</v>
      </c>
      <c r="I642" s="483" t="s">
        <v>795</v>
      </c>
      <c r="J642" s="482">
        <v>2024</v>
      </c>
      <c r="K642" s="482">
        <v>5813045</v>
      </c>
      <c r="L642" s="483" t="s">
        <v>1053</v>
      </c>
      <c r="M642" s="483" t="s">
        <v>1053</v>
      </c>
      <c r="N642" s="482">
        <v>114</v>
      </c>
      <c r="O642" s="483" t="s">
        <v>1054</v>
      </c>
      <c r="P642" s="483" t="s">
        <v>1072</v>
      </c>
      <c r="Q642" s="482">
        <v>2023</v>
      </c>
      <c r="R642" s="484">
        <v>7397500</v>
      </c>
      <c r="S642" s="430">
        <f t="shared" si="9"/>
        <v>-1584455</v>
      </c>
    </row>
    <row r="643" spans="1:19" x14ac:dyDescent="0.3">
      <c r="A643" s="482">
        <v>161</v>
      </c>
      <c r="B643" s="483" t="s">
        <v>1216</v>
      </c>
      <c r="C643" s="482">
        <v>6</v>
      </c>
      <c r="D643" s="483" t="s">
        <v>863</v>
      </c>
      <c r="E643" s="483" t="s">
        <v>825</v>
      </c>
      <c r="F643" s="483" t="s">
        <v>824</v>
      </c>
      <c r="G643" s="483" t="s">
        <v>831</v>
      </c>
      <c r="H643" s="483" t="s">
        <v>635</v>
      </c>
      <c r="I643" s="483" t="s">
        <v>795</v>
      </c>
      <c r="J643" s="482">
        <v>2024</v>
      </c>
      <c r="K643" s="482">
        <v>0</v>
      </c>
      <c r="L643" s="483" t="s">
        <v>1053</v>
      </c>
      <c r="M643" s="483" t="s">
        <v>1053</v>
      </c>
      <c r="N643" s="482">
        <v>115</v>
      </c>
      <c r="O643" s="483" t="s">
        <v>1055</v>
      </c>
      <c r="P643" s="483" t="s">
        <v>1073</v>
      </c>
      <c r="Q643" s="482">
        <v>2023</v>
      </c>
      <c r="R643" s="484">
        <v>0</v>
      </c>
      <c r="S643" s="430">
        <f t="shared" ref="S643:S706" si="10">K643-R643</f>
        <v>0</v>
      </c>
    </row>
    <row r="644" spans="1:19" x14ac:dyDescent="0.3">
      <c r="A644" s="482">
        <v>161</v>
      </c>
      <c r="B644" s="483" t="s">
        <v>1216</v>
      </c>
      <c r="C644" s="482">
        <v>6</v>
      </c>
      <c r="D644" s="483" t="s">
        <v>863</v>
      </c>
      <c r="E644" s="483" t="s">
        <v>825</v>
      </c>
      <c r="F644" s="483" t="s">
        <v>824</v>
      </c>
      <c r="G644" s="483" t="s">
        <v>831</v>
      </c>
      <c r="H644" s="483" t="s">
        <v>635</v>
      </c>
      <c r="I644" s="483" t="s">
        <v>795</v>
      </c>
      <c r="J644" s="482">
        <v>2024</v>
      </c>
      <c r="K644" s="482">
        <v>0</v>
      </c>
      <c r="L644" s="483" t="s">
        <v>1053</v>
      </c>
      <c r="M644" s="483" t="s">
        <v>1053</v>
      </c>
      <c r="N644" s="482">
        <v>116</v>
      </c>
      <c r="O644" s="483" t="s">
        <v>1056</v>
      </c>
      <c r="P644" s="483" t="s">
        <v>1074</v>
      </c>
      <c r="Q644" s="482">
        <v>2023</v>
      </c>
      <c r="R644" s="484">
        <v>0</v>
      </c>
      <c r="S644" s="430">
        <f t="shared" si="10"/>
        <v>0</v>
      </c>
    </row>
    <row r="645" spans="1:19" x14ac:dyDescent="0.3">
      <c r="A645" s="482">
        <v>161</v>
      </c>
      <c r="B645" s="483" t="s">
        <v>1216</v>
      </c>
      <c r="C645" s="482">
        <v>6</v>
      </c>
      <c r="D645" s="483" t="s">
        <v>863</v>
      </c>
      <c r="E645" s="483" t="s">
        <v>825</v>
      </c>
      <c r="F645" s="483" t="s">
        <v>824</v>
      </c>
      <c r="G645" s="483" t="s">
        <v>831</v>
      </c>
      <c r="H645" s="483" t="s">
        <v>635</v>
      </c>
      <c r="I645" s="483" t="s">
        <v>795</v>
      </c>
      <c r="J645" s="482">
        <v>2024</v>
      </c>
      <c r="K645" s="482">
        <v>5813045</v>
      </c>
      <c r="L645" s="483" t="s">
        <v>1053</v>
      </c>
      <c r="M645" s="483" t="s">
        <v>1053</v>
      </c>
      <c r="N645" s="482">
        <v>117</v>
      </c>
      <c r="O645" s="483" t="s">
        <v>1075</v>
      </c>
      <c r="P645" s="483" t="s">
        <v>1076</v>
      </c>
      <c r="Q645" s="482">
        <v>2023</v>
      </c>
      <c r="R645" s="484">
        <v>7397500</v>
      </c>
      <c r="S645" s="430">
        <f t="shared" si="10"/>
        <v>-1584455</v>
      </c>
    </row>
    <row r="646" spans="1:19" x14ac:dyDescent="0.3">
      <c r="A646" s="482">
        <v>162</v>
      </c>
      <c r="B646" s="483" t="s">
        <v>1217</v>
      </c>
      <c r="C646" s="482">
        <v>6</v>
      </c>
      <c r="D646" s="483" t="s">
        <v>863</v>
      </c>
      <c r="E646" s="483" t="s">
        <v>825</v>
      </c>
      <c r="F646" s="483" t="s">
        <v>824</v>
      </c>
      <c r="G646" s="483" t="s">
        <v>831</v>
      </c>
      <c r="H646" s="483" t="s">
        <v>635</v>
      </c>
      <c r="I646" s="483" t="s">
        <v>795</v>
      </c>
      <c r="J646" s="482">
        <v>2024</v>
      </c>
      <c r="K646" s="482">
        <v>21823425</v>
      </c>
      <c r="L646" s="483" t="s">
        <v>1053</v>
      </c>
      <c r="M646" s="483" t="s">
        <v>1053</v>
      </c>
      <c r="N646" s="482">
        <v>114</v>
      </c>
      <c r="O646" s="483" t="s">
        <v>1054</v>
      </c>
      <c r="P646" s="483" t="s">
        <v>1072</v>
      </c>
      <c r="Q646" s="482">
        <v>2023</v>
      </c>
      <c r="R646" s="484">
        <v>7643676</v>
      </c>
      <c r="S646" s="430">
        <f t="shared" si="10"/>
        <v>14179749</v>
      </c>
    </row>
    <row r="647" spans="1:19" x14ac:dyDescent="0.3">
      <c r="A647" s="482">
        <v>162</v>
      </c>
      <c r="B647" s="483" t="s">
        <v>1217</v>
      </c>
      <c r="C647" s="482">
        <v>6</v>
      </c>
      <c r="D647" s="483" t="s">
        <v>863</v>
      </c>
      <c r="E647" s="483" t="s">
        <v>825</v>
      </c>
      <c r="F647" s="483" t="s">
        <v>824</v>
      </c>
      <c r="G647" s="483" t="s">
        <v>831</v>
      </c>
      <c r="H647" s="483" t="s">
        <v>635</v>
      </c>
      <c r="I647" s="483" t="s">
        <v>795</v>
      </c>
      <c r="J647" s="482">
        <v>2024</v>
      </c>
      <c r="K647" s="482">
        <v>380263</v>
      </c>
      <c r="L647" s="483" t="s">
        <v>1053</v>
      </c>
      <c r="M647" s="483" t="s">
        <v>1053</v>
      </c>
      <c r="N647" s="482">
        <v>115</v>
      </c>
      <c r="O647" s="483" t="s">
        <v>1055</v>
      </c>
      <c r="P647" s="483" t="s">
        <v>1073</v>
      </c>
      <c r="Q647" s="482">
        <v>2023</v>
      </c>
      <c r="R647" s="484">
        <v>1294543.2</v>
      </c>
      <c r="S647" s="430">
        <f t="shared" si="10"/>
        <v>-914280.2</v>
      </c>
    </row>
    <row r="648" spans="1:19" x14ac:dyDescent="0.3">
      <c r="A648" s="482">
        <v>162</v>
      </c>
      <c r="B648" s="483" t="s">
        <v>1217</v>
      </c>
      <c r="C648" s="482">
        <v>6</v>
      </c>
      <c r="D648" s="483" t="s">
        <v>863</v>
      </c>
      <c r="E648" s="483" t="s">
        <v>825</v>
      </c>
      <c r="F648" s="483" t="s">
        <v>824</v>
      </c>
      <c r="G648" s="483" t="s">
        <v>831</v>
      </c>
      <c r="H648" s="483" t="s">
        <v>635</v>
      </c>
      <c r="I648" s="483" t="s">
        <v>795</v>
      </c>
      <c r="J648" s="482">
        <v>2024</v>
      </c>
      <c r="K648" s="482">
        <v>0</v>
      </c>
      <c r="L648" s="483" t="s">
        <v>1053</v>
      </c>
      <c r="M648" s="483" t="s">
        <v>1053</v>
      </c>
      <c r="N648" s="482">
        <v>116</v>
      </c>
      <c r="O648" s="483" t="s">
        <v>1056</v>
      </c>
      <c r="P648" s="483" t="s">
        <v>1074</v>
      </c>
      <c r="Q648" s="482">
        <v>2023</v>
      </c>
      <c r="R648" s="484">
        <v>2052240</v>
      </c>
      <c r="S648" s="430">
        <f t="shared" si="10"/>
        <v>-2052240</v>
      </c>
    </row>
    <row r="649" spans="1:19" x14ac:dyDescent="0.3">
      <c r="A649" s="482">
        <v>162</v>
      </c>
      <c r="B649" s="483" t="s">
        <v>1217</v>
      </c>
      <c r="C649" s="482">
        <v>6</v>
      </c>
      <c r="D649" s="483" t="s">
        <v>863</v>
      </c>
      <c r="E649" s="483" t="s">
        <v>825</v>
      </c>
      <c r="F649" s="483" t="s">
        <v>824</v>
      </c>
      <c r="G649" s="483" t="s">
        <v>831</v>
      </c>
      <c r="H649" s="483" t="s">
        <v>635</v>
      </c>
      <c r="I649" s="483" t="s">
        <v>795</v>
      </c>
      <c r="J649" s="482">
        <v>2024</v>
      </c>
      <c r="K649" s="482">
        <v>22203688</v>
      </c>
      <c r="L649" s="483" t="s">
        <v>1053</v>
      </c>
      <c r="M649" s="483" t="s">
        <v>1053</v>
      </c>
      <c r="N649" s="482">
        <v>117</v>
      </c>
      <c r="O649" s="483" t="s">
        <v>1075</v>
      </c>
      <c r="P649" s="483" t="s">
        <v>1076</v>
      </c>
      <c r="Q649" s="482">
        <v>2023</v>
      </c>
      <c r="R649" s="484">
        <v>10990459.199999999</v>
      </c>
      <c r="S649" s="430">
        <f t="shared" si="10"/>
        <v>11213228.800000001</v>
      </c>
    </row>
    <row r="650" spans="1:19" x14ac:dyDescent="0.3">
      <c r="A650" s="482">
        <v>163</v>
      </c>
      <c r="B650" s="483" t="s">
        <v>1218</v>
      </c>
      <c r="C650" s="482">
        <v>6</v>
      </c>
      <c r="D650" s="483" t="s">
        <v>863</v>
      </c>
      <c r="E650" s="483" t="s">
        <v>825</v>
      </c>
      <c r="F650" s="483" t="s">
        <v>824</v>
      </c>
      <c r="G650" s="483" t="s">
        <v>830</v>
      </c>
      <c r="H650" s="483" t="s">
        <v>634</v>
      </c>
      <c r="I650" s="483" t="s">
        <v>795</v>
      </c>
      <c r="J650" s="482">
        <v>2024</v>
      </c>
      <c r="K650" s="482">
        <v>12540</v>
      </c>
      <c r="L650" s="483" t="s">
        <v>1053</v>
      </c>
      <c r="M650" s="483" t="s">
        <v>1053</v>
      </c>
      <c r="N650" s="482">
        <v>114</v>
      </c>
      <c r="O650" s="483" t="s">
        <v>1054</v>
      </c>
      <c r="P650" s="483" t="s">
        <v>1072</v>
      </c>
      <c r="Q650" s="482">
        <v>2023</v>
      </c>
      <c r="R650" s="484">
        <v>0</v>
      </c>
      <c r="S650" s="430">
        <f t="shared" si="10"/>
        <v>12540</v>
      </c>
    </row>
    <row r="651" spans="1:19" x14ac:dyDescent="0.3">
      <c r="A651" s="482">
        <v>163</v>
      </c>
      <c r="B651" s="483" t="s">
        <v>1218</v>
      </c>
      <c r="C651" s="482">
        <v>6</v>
      </c>
      <c r="D651" s="483" t="s">
        <v>863</v>
      </c>
      <c r="E651" s="483" t="s">
        <v>825</v>
      </c>
      <c r="F651" s="483" t="s">
        <v>824</v>
      </c>
      <c r="G651" s="483" t="s">
        <v>830</v>
      </c>
      <c r="H651" s="483" t="s">
        <v>634</v>
      </c>
      <c r="I651" s="483" t="s">
        <v>795</v>
      </c>
      <c r="J651" s="482">
        <v>2024</v>
      </c>
      <c r="K651" s="482">
        <v>84645</v>
      </c>
      <c r="L651" s="483" t="s">
        <v>1053</v>
      </c>
      <c r="M651" s="483" t="s">
        <v>1053</v>
      </c>
      <c r="N651" s="482">
        <v>115</v>
      </c>
      <c r="O651" s="483" t="s">
        <v>1055</v>
      </c>
      <c r="P651" s="483" t="s">
        <v>1073</v>
      </c>
      <c r="Q651" s="482">
        <v>2023</v>
      </c>
      <c r="R651" s="484">
        <v>59596</v>
      </c>
      <c r="S651" s="430">
        <f t="shared" si="10"/>
        <v>25049</v>
      </c>
    </row>
    <row r="652" spans="1:19" x14ac:dyDescent="0.3">
      <c r="A652" s="482">
        <v>163</v>
      </c>
      <c r="B652" s="483" t="s">
        <v>1218</v>
      </c>
      <c r="C652" s="482">
        <v>6</v>
      </c>
      <c r="D652" s="483" t="s">
        <v>863</v>
      </c>
      <c r="E652" s="483" t="s">
        <v>825</v>
      </c>
      <c r="F652" s="483" t="s">
        <v>824</v>
      </c>
      <c r="G652" s="483" t="s">
        <v>830</v>
      </c>
      <c r="H652" s="483" t="s">
        <v>634</v>
      </c>
      <c r="I652" s="483" t="s">
        <v>795</v>
      </c>
      <c r="J652" s="482">
        <v>2024</v>
      </c>
      <c r="K652" s="482">
        <v>0</v>
      </c>
      <c r="L652" s="483" t="s">
        <v>1053</v>
      </c>
      <c r="M652" s="483" t="s">
        <v>1053</v>
      </c>
      <c r="N652" s="482">
        <v>116</v>
      </c>
      <c r="O652" s="483" t="s">
        <v>1056</v>
      </c>
      <c r="P652" s="483" t="s">
        <v>1074</v>
      </c>
      <c r="Q652" s="482">
        <v>2023</v>
      </c>
      <c r="R652" s="484">
        <v>0</v>
      </c>
      <c r="S652" s="430">
        <f t="shared" si="10"/>
        <v>0</v>
      </c>
    </row>
    <row r="653" spans="1:19" x14ac:dyDescent="0.3">
      <c r="A653" s="482">
        <v>163</v>
      </c>
      <c r="B653" s="483" t="s">
        <v>1218</v>
      </c>
      <c r="C653" s="482">
        <v>6</v>
      </c>
      <c r="D653" s="483" t="s">
        <v>863</v>
      </c>
      <c r="E653" s="483" t="s">
        <v>825</v>
      </c>
      <c r="F653" s="483" t="s">
        <v>824</v>
      </c>
      <c r="G653" s="483" t="s">
        <v>830</v>
      </c>
      <c r="H653" s="483" t="s">
        <v>634</v>
      </c>
      <c r="I653" s="483" t="s">
        <v>795</v>
      </c>
      <c r="J653" s="482">
        <v>2024</v>
      </c>
      <c r="K653" s="482">
        <v>97185</v>
      </c>
      <c r="L653" s="483" t="s">
        <v>1053</v>
      </c>
      <c r="M653" s="483" t="s">
        <v>1053</v>
      </c>
      <c r="N653" s="482">
        <v>117</v>
      </c>
      <c r="O653" s="483" t="s">
        <v>1075</v>
      </c>
      <c r="P653" s="483" t="s">
        <v>1076</v>
      </c>
      <c r="Q653" s="482">
        <v>2023</v>
      </c>
      <c r="R653" s="484">
        <v>59596</v>
      </c>
      <c r="S653" s="430">
        <f t="shared" si="10"/>
        <v>37589</v>
      </c>
    </row>
    <row r="654" spans="1:19" x14ac:dyDescent="0.3">
      <c r="A654" s="482">
        <v>164</v>
      </c>
      <c r="B654" s="483" t="s">
        <v>1219</v>
      </c>
      <c r="C654" s="482">
        <v>6</v>
      </c>
      <c r="D654" s="483" t="s">
        <v>863</v>
      </c>
      <c r="E654" s="483" t="s">
        <v>816</v>
      </c>
      <c r="F654" s="483" t="s">
        <v>815</v>
      </c>
      <c r="G654" s="483" t="s">
        <v>817</v>
      </c>
      <c r="H654" s="483" t="s">
        <v>629</v>
      </c>
      <c r="I654" s="483" t="s">
        <v>795</v>
      </c>
      <c r="J654" s="482">
        <v>2024</v>
      </c>
      <c r="K654" s="482">
        <v>877252.5</v>
      </c>
      <c r="L654" s="483" t="s">
        <v>1053</v>
      </c>
      <c r="M654" s="483" t="s">
        <v>1053</v>
      </c>
      <c r="N654" s="482">
        <v>114</v>
      </c>
      <c r="O654" s="483" t="s">
        <v>1054</v>
      </c>
      <c r="P654" s="483" t="s">
        <v>1072</v>
      </c>
      <c r="Q654" s="482">
        <v>2023</v>
      </c>
      <c r="R654" s="484">
        <v>476484</v>
      </c>
      <c r="S654" s="430">
        <f t="shared" si="10"/>
        <v>400768.5</v>
      </c>
    </row>
    <row r="655" spans="1:19" x14ac:dyDescent="0.3">
      <c r="A655" s="482">
        <v>164</v>
      </c>
      <c r="B655" s="483" t="s">
        <v>1219</v>
      </c>
      <c r="C655" s="482">
        <v>6</v>
      </c>
      <c r="D655" s="483" t="s">
        <v>863</v>
      </c>
      <c r="E655" s="483" t="s">
        <v>816</v>
      </c>
      <c r="F655" s="483" t="s">
        <v>815</v>
      </c>
      <c r="G655" s="483" t="s">
        <v>817</v>
      </c>
      <c r="H655" s="483" t="s">
        <v>629</v>
      </c>
      <c r="I655" s="483" t="s">
        <v>795</v>
      </c>
      <c r="J655" s="482">
        <v>2024</v>
      </c>
      <c r="K655" s="482">
        <v>0</v>
      </c>
      <c r="L655" s="483" t="s">
        <v>1053</v>
      </c>
      <c r="M655" s="483" t="s">
        <v>1053</v>
      </c>
      <c r="N655" s="482">
        <v>115</v>
      </c>
      <c r="O655" s="483" t="s">
        <v>1055</v>
      </c>
      <c r="P655" s="483" t="s">
        <v>1073</v>
      </c>
      <c r="Q655" s="482">
        <v>2023</v>
      </c>
      <c r="R655" s="484">
        <v>0</v>
      </c>
      <c r="S655" s="430">
        <f t="shared" si="10"/>
        <v>0</v>
      </c>
    </row>
    <row r="656" spans="1:19" x14ac:dyDescent="0.3">
      <c r="A656" s="482">
        <v>164</v>
      </c>
      <c r="B656" s="483" t="s">
        <v>1219</v>
      </c>
      <c r="C656" s="482">
        <v>6</v>
      </c>
      <c r="D656" s="483" t="s">
        <v>863</v>
      </c>
      <c r="E656" s="483" t="s">
        <v>816</v>
      </c>
      <c r="F656" s="483" t="s">
        <v>815</v>
      </c>
      <c r="G656" s="483" t="s">
        <v>817</v>
      </c>
      <c r="H656" s="483" t="s">
        <v>629</v>
      </c>
      <c r="I656" s="483" t="s">
        <v>795</v>
      </c>
      <c r="J656" s="482">
        <v>2024</v>
      </c>
      <c r="K656" s="482">
        <v>0</v>
      </c>
      <c r="L656" s="483" t="s">
        <v>1053</v>
      </c>
      <c r="M656" s="483" t="s">
        <v>1053</v>
      </c>
      <c r="N656" s="482">
        <v>116</v>
      </c>
      <c r="O656" s="483" t="s">
        <v>1056</v>
      </c>
      <c r="P656" s="483" t="s">
        <v>1074</v>
      </c>
      <c r="Q656" s="482">
        <v>2023</v>
      </c>
      <c r="R656" s="484">
        <v>0</v>
      </c>
      <c r="S656" s="430">
        <f t="shared" si="10"/>
        <v>0</v>
      </c>
    </row>
    <row r="657" spans="1:19" x14ac:dyDescent="0.3">
      <c r="A657" s="482">
        <v>164</v>
      </c>
      <c r="B657" s="483" t="s">
        <v>1219</v>
      </c>
      <c r="C657" s="482">
        <v>6</v>
      </c>
      <c r="D657" s="483" t="s">
        <v>863</v>
      </c>
      <c r="E657" s="483" t="s">
        <v>816</v>
      </c>
      <c r="F657" s="483" t="s">
        <v>815</v>
      </c>
      <c r="G657" s="483" t="s">
        <v>817</v>
      </c>
      <c r="H657" s="483" t="s">
        <v>629</v>
      </c>
      <c r="I657" s="483" t="s">
        <v>795</v>
      </c>
      <c r="J657" s="482">
        <v>2024</v>
      </c>
      <c r="K657" s="482">
        <v>877252.5</v>
      </c>
      <c r="L657" s="483" t="s">
        <v>1053</v>
      </c>
      <c r="M657" s="483" t="s">
        <v>1053</v>
      </c>
      <c r="N657" s="482">
        <v>117</v>
      </c>
      <c r="O657" s="483" t="s">
        <v>1075</v>
      </c>
      <c r="P657" s="483" t="s">
        <v>1076</v>
      </c>
      <c r="Q657" s="482">
        <v>2023</v>
      </c>
      <c r="R657" s="484">
        <v>476484</v>
      </c>
      <c r="S657" s="430">
        <f t="shared" si="10"/>
        <v>400768.5</v>
      </c>
    </row>
    <row r="658" spans="1:19" x14ac:dyDescent="0.3">
      <c r="A658" s="482">
        <v>165</v>
      </c>
      <c r="B658" s="483" t="s">
        <v>1220</v>
      </c>
      <c r="C658" s="482">
        <v>6</v>
      </c>
      <c r="D658" s="483" t="s">
        <v>863</v>
      </c>
      <c r="E658" s="483" t="s">
        <v>849</v>
      </c>
      <c r="F658" s="483" t="s">
        <v>848</v>
      </c>
      <c r="G658" s="483" t="s">
        <v>853</v>
      </c>
      <c r="H658" s="483" t="s">
        <v>854</v>
      </c>
      <c r="I658" s="483" t="s">
        <v>795</v>
      </c>
      <c r="J658" s="482">
        <v>2024</v>
      </c>
      <c r="K658" s="482">
        <v>2508000</v>
      </c>
      <c r="L658" s="483" t="s">
        <v>1053</v>
      </c>
      <c r="M658" s="483" t="s">
        <v>1053</v>
      </c>
      <c r="N658" s="482">
        <v>114</v>
      </c>
      <c r="O658" s="483" t="s">
        <v>1054</v>
      </c>
      <c r="P658" s="483" t="s">
        <v>1072</v>
      </c>
      <c r="Q658" s="482">
        <v>2023</v>
      </c>
      <c r="R658" s="484">
        <v>2066513.4</v>
      </c>
      <c r="S658" s="430">
        <f t="shared" si="10"/>
        <v>441486.60000000009</v>
      </c>
    </row>
    <row r="659" spans="1:19" x14ac:dyDescent="0.3">
      <c r="A659" s="482">
        <v>165</v>
      </c>
      <c r="B659" s="483" t="s">
        <v>1220</v>
      </c>
      <c r="C659" s="482">
        <v>6</v>
      </c>
      <c r="D659" s="483" t="s">
        <v>863</v>
      </c>
      <c r="E659" s="483" t="s">
        <v>849</v>
      </c>
      <c r="F659" s="483" t="s">
        <v>848</v>
      </c>
      <c r="G659" s="483" t="s">
        <v>853</v>
      </c>
      <c r="H659" s="483" t="s">
        <v>854</v>
      </c>
      <c r="I659" s="483" t="s">
        <v>795</v>
      </c>
      <c r="J659" s="482">
        <v>2024</v>
      </c>
      <c r="K659" s="482">
        <v>0</v>
      </c>
      <c r="L659" s="483" t="s">
        <v>1053</v>
      </c>
      <c r="M659" s="483" t="s">
        <v>1053</v>
      </c>
      <c r="N659" s="482">
        <v>115</v>
      </c>
      <c r="O659" s="483" t="s">
        <v>1055</v>
      </c>
      <c r="P659" s="483" t="s">
        <v>1073</v>
      </c>
      <c r="Q659" s="482">
        <v>2023</v>
      </c>
      <c r="R659" s="484">
        <v>0</v>
      </c>
      <c r="S659" s="430">
        <f t="shared" si="10"/>
        <v>0</v>
      </c>
    </row>
    <row r="660" spans="1:19" x14ac:dyDescent="0.3">
      <c r="A660" s="482">
        <v>165</v>
      </c>
      <c r="B660" s="483" t="s">
        <v>1220</v>
      </c>
      <c r="C660" s="482">
        <v>6</v>
      </c>
      <c r="D660" s="483" t="s">
        <v>863</v>
      </c>
      <c r="E660" s="483" t="s">
        <v>849</v>
      </c>
      <c r="F660" s="483" t="s">
        <v>848</v>
      </c>
      <c r="G660" s="483" t="s">
        <v>853</v>
      </c>
      <c r="H660" s="483" t="s">
        <v>854</v>
      </c>
      <c r="I660" s="483" t="s">
        <v>795</v>
      </c>
      <c r="J660" s="482">
        <v>2024</v>
      </c>
      <c r="K660" s="482">
        <v>0</v>
      </c>
      <c r="L660" s="483" t="s">
        <v>1053</v>
      </c>
      <c r="M660" s="483" t="s">
        <v>1053</v>
      </c>
      <c r="N660" s="482">
        <v>116</v>
      </c>
      <c r="O660" s="483" t="s">
        <v>1056</v>
      </c>
      <c r="P660" s="483" t="s">
        <v>1074</v>
      </c>
      <c r="Q660" s="482">
        <v>2023</v>
      </c>
      <c r="R660" s="484">
        <v>0</v>
      </c>
      <c r="S660" s="430">
        <f t="shared" si="10"/>
        <v>0</v>
      </c>
    </row>
    <row r="661" spans="1:19" x14ac:dyDescent="0.3">
      <c r="A661" s="482">
        <v>165</v>
      </c>
      <c r="B661" s="483" t="s">
        <v>1220</v>
      </c>
      <c r="C661" s="482">
        <v>6</v>
      </c>
      <c r="D661" s="483" t="s">
        <v>863</v>
      </c>
      <c r="E661" s="483" t="s">
        <v>849</v>
      </c>
      <c r="F661" s="483" t="s">
        <v>848</v>
      </c>
      <c r="G661" s="483" t="s">
        <v>853</v>
      </c>
      <c r="H661" s="483" t="s">
        <v>854</v>
      </c>
      <c r="I661" s="483" t="s">
        <v>795</v>
      </c>
      <c r="J661" s="482">
        <v>2024</v>
      </c>
      <c r="K661" s="482">
        <v>2508000</v>
      </c>
      <c r="L661" s="483" t="s">
        <v>1053</v>
      </c>
      <c r="M661" s="483" t="s">
        <v>1053</v>
      </c>
      <c r="N661" s="482">
        <v>117</v>
      </c>
      <c r="O661" s="483" t="s">
        <v>1075</v>
      </c>
      <c r="P661" s="483" t="s">
        <v>1076</v>
      </c>
      <c r="Q661" s="482">
        <v>2023</v>
      </c>
      <c r="R661" s="484">
        <v>2066513.4</v>
      </c>
      <c r="S661" s="430">
        <f t="shared" si="10"/>
        <v>441486.60000000009</v>
      </c>
    </row>
    <row r="662" spans="1:19" x14ac:dyDescent="0.3">
      <c r="A662" s="482">
        <v>166</v>
      </c>
      <c r="B662" s="483" t="s">
        <v>1221</v>
      </c>
      <c r="C662" s="482">
        <v>6</v>
      </c>
      <c r="D662" s="483" t="s">
        <v>863</v>
      </c>
      <c r="E662" s="483" t="s">
        <v>849</v>
      </c>
      <c r="F662" s="483" t="s">
        <v>848</v>
      </c>
      <c r="G662" s="483" t="s">
        <v>851</v>
      </c>
      <c r="H662" s="483" t="s">
        <v>852</v>
      </c>
      <c r="I662" s="483" t="s">
        <v>795</v>
      </c>
      <c r="J662" s="482">
        <v>2024</v>
      </c>
      <c r="K662" s="482">
        <v>168000</v>
      </c>
      <c r="L662" s="483" t="s">
        <v>1053</v>
      </c>
      <c r="M662" s="483" t="s">
        <v>1053</v>
      </c>
      <c r="N662" s="482">
        <v>114</v>
      </c>
      <c r="O662" s="483" t="s">
        <v>1054</v>
      </c>
      <c r="P662" s="483" t="s">
        <v>1072</v>
      </c>
      <c r="Q662" s="482">
        <v>2023</v>
      </c>
      <c r="R662" s="484">
        <v>153160</v>
      </c>
      <c r="S662" s="430">
        <f t="shared" si="10"/>
        <v>14840</v>
      </c>
    </row>
    <row r="663" spans="1:19" x14ac:dyDescent="0.3">
      <c r="A663" s="482">
        <v>166</v>
      </c>
      <c r="B663" s="483" t="s">
        <v>1221</v>
      </c>
      <c r="C663" s="482">
        <v>6</v>
      </c>
      <c r="D663" s="483" t="s">
        <v>863</v>
      </c>
      <c r="E663" s="483" t="s">
        <v>849</v>
      </c>
      <c r="F663" s="483" t="s">
        <v>848</v>
      </c>
      <c r="G663" s="483" t="s">
        <v>851</v>
      </c>
      <c r="H663" s="483" t="s">
        <v>852</v>
      </c>
      <c r="I663" s="483" t="s">
        <v>795</v>
      </c>
      <c r="J663" s="482">
        <v>2024</v>
      </c>
      <c r="K663" s="482">
        <v>0</v>
      </c>
      <c r="L663" s="483" t="s">
        <v>1053</v>
      </c>
      <c r="M663" s="483" t="s">
        <v>1053</v>
      </c>
      <c r="N663" s="482">
        <v>115</v>
      </c>
      <c r="O663" s="483" t="s">
        <v>1055</v>
      </c>
      <c r="P663" s="483" t="s">
        <v>1073</v>
      </c>
      <c r="Q663" s="482">
        <v>2023</v>
      </c>
      <c r="R663" s="484">
        <v>0</v>
      </c>
      <c r="S663" s="430">
        <f t="shared" si="10"/>
        <v>0</v>
      </c>
    </row>
    <row r="664" spans="1:19" x14ac:dyDescent="0.3">
      <c r="A664" s="482">
        <v>166</v>
      </c>
      <c r="B664" s="483" t="s">
        <v>1221</v>
      </c>
      <c r="C664" s="482">
        <v>6</v>
      </c>
      <c r="D664" s="483" t="s">
        <v>863</v>
      </c>
      <c r="E664" s="483" t="s">
        <v>849</v>
      </c>
      <c r="F664" s="483" t="s">
        <v>848</v>
      </c>
      <c r="G664" s="483" t="s">
        <v>851</v>
      </c>
      <c r="H664" s="483" t="s">
        <v>852</v>
      </c>
      <c r="I664" s="483" t="s">
        <v>795</v>
      </c>
      <c r="J664" s="482">
        <v>2024</v>
      </c>
      <c r="K664" s="482">
        <v>0</v>
      </c>
      <c r="L664" s="483" t="s">
        <v>1053</v>
      </c>
      <c r="M664" s="483" t="s">
        <v>1053</v>
      </c>
      <c r="N664" s="482">
        <v>116</v>
      </c>
      <c r="O664" s="483" t="s">
        <v>1056</v>
      </c>
      <c r="P664" s="483" t="s">
        <v>1074</v>
      </c>
      <c r="Q664" s="482">
        <v>2023</v>
      </c>
      <c r="R664" s="484">
        <v>0</v>
      </c>
      <c r="S664" s="430">
        <f t="shared" si="10"/>
        <v>0</v>
      </c>
    </row>
    <row r="665" spans="1:19" x14ac:dyDescent="0.3">
      <c r="A665" s="482">
        <v>166</v>
      </c>
      <c r="B665" s="483" t="s">
        <v>1221</v>
      </c>
      <c r="C665" s="482">
        <v>6</v>
      </c>
      <c r="D665" s="483" t="s">
        <v>863</v>
      </c>
      <c r="E665" s="483" t="s">
        <v>849</v>
      </c>
      <c r="F665" s="483" t="s">
        <v>848</v>
      </c>
      <c r="G665" s="483" t="s">
        <v>851</v>
      </c>
      <c r="H665" s="483" t="s">
        <v>852</v>
      </c>
      <c r="I665" s="483" t="s">
        <v>795</v>
      </c>
      <c r="J665" s="482">
        <v>2024</v>
      </c>
      <c r="K665" s="482">
        <v>168000</v>
      </c>
      <c r="L665" s="483" t="s">
        <v>1053</v>
      </c>
      <c r="M665" s="483" t="s">
        <v>1053</v>
      </c>
      <c r="N665" s="482">
        <v>117</v>
      </c>
      <c r="O665" s="483" t="s">
        <v>1075</v>
      </c>
      <c r="P665" s="483" t="s">
        <v>1076</v>
      </c>
      <c r="Q665" s="482">
        <v>2023</v>
      </c>
      <c r="R665" s="484">
        <v>153160</v>
      </c>
      <c r="S665" s="430">
        <f t="shared" si="10"/>
        <v>14840</v>
      </c>
    </row>
    <row r="666" spans="1:19" x14ac:dyDescent="0.3">
      <c r="A666" s="482">
        <v>167</v>
      </c>
      <c r="B666" s="483" t="s">
        <v>1222</v>
      </c>
      <c r="C666" s="482">
        <v>6</v>
      </c>
      <c r="D666" s="483" t="s">
        <v>863</v>
      </c>
      <c r="E666" s="483" t="s">
        <v>628</v>
      </c>
      <c r="F666" s="483" t="s">
        <v>813</v>
      </c>
      <c r="G666" s="483" t="s">
        <v>814</v>
      </c>
      <c r="H666" s="483" t="s">
        <v>628</v>
      </c>
      <c r="I666" s="483" t="s">
        <v>795</v>
      </c>
      <c r="J666" s="482">
        <v>2024</v>
      </c>
      <c r="K666" s="482">
        <v>62092160</v>
      </c>
      <c r="L666" s="483" t="s">
        <v>1053</v>
      </c>
      <c r="M666" s="483" t="s">
        <v>1053</v>
      </c>
      <c r="N666" s="482">
        <v>114</v>
      </c>
      <c r="O666" s="483" t="s">
        <v>1054</v>
      </c>
      <c r="P666" s="483" t="s">
        <v>1072</v>
      </c>
      <c r="Q666" s="482">
        <v>2023</v>
      </c>
      <c r="R666" s="484">
        <v>77521616</v>
      </c>
      <c r="S666" s="430">
        <f t="shared" si="10"/>
        <v>-15429456</v>
      </c>
    </row>
    <row r="667" spans="1:19" x14ac:dyDescent="0.3">
      <c r="A667" s="482">
        <v>167</v>
      </c>
      <c r="B667" s="483" t="s">
        <v>1222</v>
      </c>
      <c r="C667" s="482">
        <v>6</v>
      </c>
      <c r="D667" s="483" t="s">
        <v>863</v>
      </c>
      <c r="E667" s="483" t="s">
        <v>628</v>
      </c>
      <c r="F667" s="483" t="s">
        <v>813</v>
      </c>
      <c r="G667" s="483" t="s">
        <v>814</v>
      </c>
      <c r="H667" s="483" t="s">
        <v>628</v>
      </c>
      <c r="I667" s="483" t="s">
        <v>795</v>
      </c>
      <c r="J667" s="482">
        <v>2024</v>
      </c>
      <c r="K667" s="482">
        <v>34481652.799999997</v>
      </c>
      <c r="L667" s="483" t="s">
        <v>1053</v>
      </c>
      <c r="M667" s="483" t="s">
        <v>1053</v>
      </c>
      <c r="N667" s="482">
        <v>115</v>
      </c>
      <c r="O667" s="483" t="s">
        <v>1055</v>
      </c>
      <c r="P667" s="483" t="s">
        <v>1073</v>
      </c>
      <c r="Q667" s="482">
        <v>2023</v>
      </c>
      <c r="R667" s="484">
        <v>37636176</v>
      </c>
      <c r="S667" s="430">
        <f t="shared" si="10"/>
        <v>-3154523.200000003</v>
      </c>
    </row>
    <row r="668" spans="1:19" x14ac:dyDescent="0.3">
      <c r="A668" s="482">
        <v>167</v>
      </c>
      <c r="B668" s="483" t="s">
        <v>1222</v>
      </c>
      <c r="C668" s="482">
        <v>6</v>
      </c>
      <c r="D668" s="483" t="s">
        <v>863</v>
      </c>
      <c r="E668" s="483" t="s">
        <v>628</v>
      </c>
      <c r="F668" s="483" t="s">
        <v>813</v>
      </c>
      <c r="G668" s="483" t="s">
        <v>814</v>
      </c>
      <c r="H668" s="483" t="s">
        <v>628</v>
      </c>
      <c r="I668" s="483" t="s">
        <v>795</v>
      </c>
      <c r="J668" s="482">
        <v>2024</v>
      </c>
      <c r="K668" s="482">
        <v>133192228.8</v>
      </c>
      <c r="L668" s="483" t="s">
        <v>1053</v>
      </c>
      <c r="M668" s="483" t="s">
        <v>1053</v>
      </c>
      <c r="N668" s="482">
        <v>116</v>
      </c>
      <c r="O668" s="483" t="s">
        <v>1056</v>
      </c>
      <c r="P668" s="483" t="s">
        <v>1074</v>
      </c>
      <c r="Q668" s="482">
        <v>2023</v>
      </c>
      <c r="R668" s="484">
        <v>129402272</v>
      </c>
      <c r="S668" s="430">
        <f t="shared" si="10"/>
        <v>3789956.799999997</v>
      </c>
    </row>
    <row r="669" spans="1:19" x14ac:dyDescent="0.3">
      <c r="A669" s="482">
        <v>167</v>
      </c>
      <c r="B669" s="483" t="s">
        <v>1222</v>
      </c>
      <c r="C669" s="482">
        <v>6</v>
      </c>
      <c r="D669" s="483" t="s">
        <v>863</v>
      </c>
      <c r="E669" s="483" t="s">
        <v>628</v>
      </c>
      <c r="F669" s="483" t="s">
        <v>813</v>
      </c>
      <c r="G669" s="483" t="s">
        <v>814</v>
      </c>
      <c r="H669" s="483" t="s">
        <v>628</v>
      </c>
      <c r="I669" s="483" t="s">
        <v>795</v>
      </c>
      <c r="J669" s="482">
        <v>2024</v>
      </c>
      <c r="K669" s="482">
        <v>229766041.59999999</v>
      </c>
      <c r="L669" s="483" t="s">
        <v>1053</v>
      </c>
      <c r="M669" s="483" t="s">
        <v>1053</v>
      </c>
      <c r="N669" s="482">
        <v>117</v>
      </c>
      <c r="O669" s="483" t="s">
        <v>1075</v>
      </c>
      <c r="P669" s="483" t="s">
        <v>1076</v>
      </c>
      <c r="Q669" s="482">
        <v>2023</v>
      </c>
      <c r="R669" s="484">
        <v>244560064</v>
      </c>
      <c r="S669" s="430">
        <f t="shared" si="10"/>
        <v>-14794022.400000006</v>
      </c>
    </row>
    <row r="670" spans="1:19" x14ac:dyDescent="0.3">
      <c r="A670" s="482">
        <v>168</v>
      </c>
      <c r="B670" s="483" t="s">
        <v>1223</v>
      </c>
      <c r="C670" s="482">
        <v>20</v>
      </c>
      <c r="D670" s="483" t="s">
        <v>864</v>
      </c>
      <c r="E670" s="483" t="s">
        <v>840</v>
      </c>
      <c r="F670" s="483" t="s">
        <v>839</v>
      </c>
      <c r="G670" s="483" t="s">
        <v>841</v>
      </c>
      <c r="H670" s="483" t="s">
        <v>639</v>
      </c>
      <c r="I670" s="483" t="s">
        <v>795</v>
      </c>
      <c r="J670" s="482">
        <v>2024</v>
      </c>
      <c r="K670" s="482">
        <v>240520</v>
      </c>
      <c r="L670" s="483" t="s">
        <v>1053</v>
      </c>
      <c r="M670" s="483" t="s">
        <v>1053</v>
      </c>
      <c r="N670" s="482">
        <v>114</v>
      </c>
      <c r="O670" s="483" t="s">
        <v>1054</v>
      </c>
      <c r="P670" s="483" t="s">
        <v>1072</v>
      </c>
      <c r="Q670" s="482">
        <v>2023</v>
      </c>
      <c r="R670" s="484">
        <v>512832</v>
      </c>
      <c r="S670" s="430">
        <f t="shared" si="10"/>
        <v>-272312</v>
      </c>
    </row>
    <row r="671" spans="1:19" x14ac:dyDescent="0.3">
      <c r="A671" s="482">
        <v>168</v>
      </c>
      <c r="B671" s="483" t="s">
        <v>1223</v>
      </c>
      <c r="C671" s="482">
        <v>20</v>
      </c>
      <c r="D671" s="483" t="s">
        <v>864</v>
      </c>
      <c r="E671" s="483" t="s">
        <v>840</v>
      </c>
      <c r="F671" s="483" t="s">
        <v>839</v>
      </c>
      <c r="G671" s="483" t="s">
        <v>841</v>
      </c>
      <c r="H671" s="483" t="s">
        <v>639</v>
      </c>
      <c r="I671" s="483" t="s">
        <v>795</v>
      </c>
      <c r="J671" s="482">
        <v>2024</v>
      </c>
      <c r="K671" s="482">
        <v>0</v>
      </c>
      <c r="L671" s="483" t="s">
        <v>1053</v>
      </c>
      <c r="M671" s="483" t="s">
        <v>1053</v>
      </c>
      <c r="N671" s="482">
        <v>115</v>
      </c>
      <c r="O671" s="483" t="s">
        <v>1055</v>
      </c>
      <c r="P671" s="483" t="s">
        <v>1073</v>
      </c>
      <c r="Q671" s="482">
        <v>2023</v>
      </c>
      <c r="R671" s="484">
        <v>0</v>
      </c>
      <c r="S671" s="430">
        <f t="shared" si="10"/>
        <v>0</v>
      </c>
    </row>
    <row r="672" spans="1:19" x14ac:dyDescent="0.3">
      <c r="A672" s="482">
        <v>168</v>
      </c>
      <c r="B672" s="483" t="s">
        <v>1223</v>
      </c>
      <c r="C672" s="482">
        <v>20</v>
      </c>
      <c r="D672" s="483" t="s">
        <v>864</v>
      </c>
      <c r="E672" s="483" t="s">
        <v>840</v>
      </c>
      <c r="F672" s="483" t="s">
        <v>839</v>
      </c>
      <c r="G672" s="483" t="s">
        <v>841</v>
      </c>
      <c r="H672" s="483" t="s">
        <v>639</v>
      </c>
      <c r="I672" s="483" t="s">
        <v>795</v>
      </c>
      <c r="J672" s="482">
        <v>2024</v>
      </c>
      <c r="K672" s="482">
        <v>0</v>
      </c>
      <c r="L672" s="483" t="s">
        <v>1053</v>
      </c>
      <c r="M672" s="483" t="s">
        <v>1053</v>
      </c>
      <c r="N672" s="482">
        <v>116</v>
      </c>
      <c r="O672" s="483" t="s">
        <v>1056</v>
      </c>
      <c r="P672" s="483" t="s">
        <v>1074</v>
      </c>
      <c r="Q672" s="482">
        <v>2023</v>
      </c>
      <c r="R672" s="484">
        <v>0</v>
      </c>
      <c r="S672" s="430">
        <f t="shared" si="10"/>
        <v>0</v>
      </c>
    </row>
    <row r="673" spans="1:19" x14ac:dyDescent="0.3">
      <c r="A673" s="482">
        <v>168</v>
      </c>
      <c r="B673" s="483" t="s">
        <v>1223</v>
      </c>
      <c r="C673" s="482">
        <v>20</v>
      </c>
      <c r="D673" s="483" t="s">
        <v>864</v>
      </c>
      <c r="E673" s="483" t="s">
        <v>840</v>
      </c>
      <c r="F673" s="483" t="s">
        <v>839</v>
      </c>
      <c r="G673" s="483" t="s">
        <v>841</v>
      </c>
      <c r="H673" s="483" t="s">
        <v>639</v>
      </c>
      <c r="I673" s="483" t="s">
        <v>795</v>
      </c>
      <c r="J673" s="482">
        <v>2024</v>
      </c>
      <c r="K673" s="482">
        <v>240520</v>
      </c>
      <c r="L673" s="483" t="s">
        <v>1053</v>
      </c>
      <c r="M673" s="483" t="s">
        <v>1053</v>
      </c>
      <c r="N673" s="482">
        <v>117</v>
      </c>
      <c r="O673" s="483" t="s">
        <v>1075</v>
      </c>
      <c r="P673" s="483" t="s">
        <v>1076</v>
      </c>
      <c r="Q673" s="482">
        <v>2023</v>
      </c>
      <c r="R673" s="484">
        <v>512832</v>
      </c>
      <c r="S673" s="430">
        <f t="shared" si="10"/>
        <v>-272312</v>
      </c>
    </row>
    <row r="674" spans="1:19" x14ac:dyDescent="0.3">
      <c r="A674" s="482">
        <v>169</v>
      </c>
      <c r="B674" s="483" t="s">
        <v>1224</v>
      </c>
      <c r="C674" s="482">
        <v>14</v>
      </c>
      <c r="D674" s="483" t="s">
        <v>875</v>
      </c>
      <c r="E674" s="483" t="s">
        <v>825</v>
      </c>
      <c r="F674" s="483" t="s">
        <v>824</v>
      </c>
      <c r="G674" s="483" t="s">
        <v>830</v>
      </c>
      <c r="H674" s="483" t="s">
        <v>634</v>
      </c>
      <c r="I674" s="483" t="s">
        <v>795</v>
      </c>
      <c r="J674" s="482">
        <v>2024</v>
      </c>
      <c r="K674" s="482">
        <v>1208000</v>
      </c>
      <c r="L674" s="483" t="s">
        <v>1053</v>
      </c>
      <c r="M674" s="483" t="s">
        <v>1053</v>
      </c>
      <c r="N674" s="482">
        <v>114</v>
      </c>
      <c r="O674" s="483" t="s">
        <v>1054</v>
      </c>
      <c r="P674" s="483" t="s">
        <v>1072</v>
      </c>
      <c r="Q674" s="482">
        <v>2023</v>
      </c>
      <c r="R674" s="484">
        <v>1195200</v>
      </c>
      <c r="S674" s="430">
        <f t="shared" si="10"/>
        <v>12800</v>
      </c>
    </row>
    <row r="675" spans="1:19" x14ac:dyDescent="0.3">
      <c r="A675" s="482">
        <v>169</v>
      </c>
      <c r="B675" s="483" t="s">
        <v>1224</v>
      </c>
      <c r="C675" s="482">
        <v>14</v>
      </c>
      <c r="D675" s="483" t="s">
        <v>875</v>
      </c>
      <c r="E675" s="483" t="s">
        <v>825</v>
      </c>
      <c r="F675" s="483" t="s">
        <v>824</v>
      </c>
      <c r="G675" s="483" t="s">
        <v>830</v>
      </c>
      <c r="H675" s="483" t="s">
        <v>634</v>
      </c>
      <c r="I675" s="483" t="s">
        <v>795</v>
      </c>
      <c r="J675" s="482">
        <v>2024</v>
      </c>
      <c r="K675" s="482">
        <v>0</v>
      </c>
      <c r="L675" s="483" t="s">
        <v>1053</v>
      </c>
      <c r="M675" s="483" t="s">
        <v>1053</v>
      </c>
      <c r="N675" s="482">
        <v>115</v>
      </c>
      <c r="O675" s="483" t="s">
        <v>1055</v>
      </c>
      <c r="P675" s="483" t="s">
        <v>1073</v>
      </c>
      <c r="Q675" s="482">
        <v>2023</v>
      </c>
      <c r="R675" s="484">
        <v>0</v>
      </c>
      <c r="S675" s="430">
        <f t="shared" si="10"/>
        <v>0</v>
      </c>
    </row>
    <row r="676" spans="1:19" x14ac:dyDescent="0.3">
      <c r="A676" s="482">
        <v>169</v>
      </c>
      <c r="B676" s="483" t="s">
        <v>1224</v>
      </c>
      <c r="C676" s="482">
        <v>14</v>
      </c>
      <c r="D676" s="483" t="s">
        <v>875</v>
      </c>
      <c r="E676" s="483" t="s">
        <v>825</v>
      </c>
      <c r="F676" s="483" t="s">
        <v>824</v>
      </c>
      <c r="G676" s="483" t="s">
        <v>830</v>
      </c>
      <c r="H676" s="483" t="s">
        <v>634</v>
      </c>
      <c r="I676" s="483" t="s">
        <v>795</v>
      </c>
      <c r="J676" s="482">
        <v>2024</v>
      </c>
      <c r="K676" s="482">
        <v>0</v>
      </c>
      <c r="L676" s="483" t="s">
        <v>1053</v>
      </c>
      <c r="M676" s="483" t="s">
        <v>1053</v>
      </c>
      <c r="N676" s="482">
        <v>116</v>
      </c>
      <c r="O676" s="483" t="s">
        <v>1056</v>
      </c>
      <c r="P676" s="483" t="s">
        <v>1074</v>
      </c>
      <c r="Q676" s="482">
        <v>2023</v>
      </c>
      <c r="R676" s="484">
        <v>0</v>
      </c>
      <c r="S676" s="430">
        <f t="shared" si="10"/>
        <v>0</v>
      </c>
    </row>
    <row r="677" spans="1:19" x14ac:dyDescent="0.3">
      <c r="A677" s="482">
        <v>169</v>
      </c>
      <c r="B677" s="483" t="s">
        <v>1224</v>
      </c>
      <c r="C677" s="482">
        <v>14</v>
      </c>
      <c r="D677" s="483" t="s">
        <v>875</v>
      </c>
      <c r="E677" s="483" t="s">
        <v>825</v>
      </c>
      <c r="F677" s="483" t="s">
        <v>824</v>
      </c>
      <c r="G677" s="483" t="s">
        <v>830</v>
      </c>
      <c r="H677" s="483" t="s">
        <v>634</v>
      </c>
      <c r="I677" s="483" t="s">
        <v>795</v>
      </c>
      <c r="J677" s="482">
        <v>2024</v>
      </c>
      <c r="K677" s="482">
        <v>1208000</v>
      </c>
      <c r="L677" s="483" t="s">
        <v>1053</v>
      </c>
      <c r="M677" s="483" t="s">
        <v>1053</v>
      </c>
      <c r="N677" s="482">
        <v>117</v>
      </c>
      <c r="O677" s="483" t="s">
        <v>1075</v>
      </c>
      <c r="P677" s="483" t="s">
        <v>1076</v>
      </c>
      <c r="Q677" s="482">
        <v>2023</v>
      </c>
      <c r="R677" s="484">
        <v>1195200</v>
      </c>
      <c r="S677" s="430">
        <f t="shared" si="10"/>
        <v>12800</v>
      </c>
    </row>
    <row r="678" spans="1:19" x14ac:dyDescent="0.3">
      <c r="A678" s="482">
        <v>170</v>
      </c>
      <c r="B678" s="483" t="s">
        <v>1225</v>
      </c>
      <c r="C678" s="482">
        <v>14</v>
      </c>
      <c r="D678" s="483" t="s">
        <v>875</v>
      </c>
      <c r="E678" s="483" t="s">
        <v>825</v>
      </c>
      <c r="F678" s="483" t="s">
        <v>824</v>
      </c>
      <c r="G678" s="483" t="s">
        <v>830</v>
      </c>
      <c r="H678" s="483" t="s">
        <v>634</v>
      </c>
      <c r="I678" s="483" t="s">
        <v>795</v>
      </c>
      <c r="J678" s="482">
        <v>2024</v>
      </c>
      <c r="K678" s="482">
        <v>0</v>
      </c>
      <c r="L678" s="483" t="s">
        <v>1053</v>
      </c>
      <c r="M678" s="483" t="s">
        <v>1053</v>
      </c>
      <c r="N678" s="482">
        <v>114</v>
      </c>
      <c r="O678" s="483" t="s">
        <v>1054</v>
      </c>
      <c r="P678" s="483" t="s">
        <v>1072</v>
      </c>
      <c r="Q678" s="482">
        <v>2023</v>
      </c>
      <c r="R678" s="484">
        <v>0</v>
      </c>
      <c r="S678" s="430">
        <f t="shared" si="10"/>
        <v>0</v>
      </c>
    </row>
    <row r="679" spans="1:19" x14ac:dyDescent="0.3">
      <c r="A679" s="482">
        <v>170</v>
      </c>
      <c r="B679" s="483" t="s">
        <v>1225</v>
      </c>
      <c r="C679" s="482">
        <v>14</v>
      </c>
      <c r="D679" s="483" t="s">
        <v>875</v>
      </c>
      <c r="E679" s="483" t="s">
        <v>825</v>
      </c>
      <c r="F679" s="483" t="s">
        <v>824</v>
      </c>
      <c r="G679" s="483" t="s">
        <v>830</v>
      </c>
      <c r="H679" s="483" t="s">
        <v>634</v>
      </c>
      <c r="I679" s="483" t="s">
        <v>795</v>
      </c>
      <c r="J679" s="482">
        <v>2024</v>
      </c>
      <c r="K679" s="482">
        <v>0</v>
      </c>
      <c r="L679" s="483" t="s">
        <v>1053</v>
      </c>
      <c r="M679" s="483" t="s">
        <v>1053</v>
      </c>
      <c r="N679" s="482">
        <v>115</v>
      </c>
      <c r="O679" s="483" t="s">
        <v>1055</v>
      </c>
      <c r="P679" s="483" t="s">
        <v>1073</v>
      </c>
      <c r="Q679" s="482">
        <v>2023</v>
      </c>
      <c r="R679" s="484">
        <v>0</v>
      </c>
      <c r="S679" s="430">
        <f t="shared" si="10"/>
        <v>0</v>
      </c>
    </row>
    <row r="680" spans="1:19" x14ac:dyDescent="0.3">
      <c r="A680" s="482">
        <v>170</v>
      </c>
      <c r="B680" s="483" t="s">
        <v>1225</v>
      </c>
      <c r="C680" s="482">
        <v>14</v>
      </c>
      <c r="D680" s="483" t="s">
        <v>875</v>
      </c>
      <c r="E680" s="483" t="s">
        <v>825</v>
      </c>
      <c r="F680" s="483" t="s">
        <v>824</v>
      </c>
      <c r="G680" s="483" t="s">
        <v>830</v>
      </c>
      <c r="H680" s="483" t="s">
        <v>634</v>
      </c>
      <c r="I680" s="483" t="s">
        <v>795</v>
      </c>
      <c r="J680" s="482">
        <v>2024</v>
      </c>
      <c r="K680" s="482">
        <v>0</v>
      </c>
      <c r="L680" s="483" t="s">
        <v>1053</v>
      </c>
      <c r="M680" s="483" t="s">
        <v>1053</v>
      </c>
      <c r="N680" s="482">
        <v>116</v>
      </c>
      <c r="O680" s="483" t="s">
        <v>1056</v>
      </c>
      <c r="P680" s="483" t="s">
        <v>1074</v>
      </c>
      <c r="Q680" s="482">
        <v>2023</v>
      </c>
      <c r="R680" s="484">
        <v>0</v>
      </c>
      <c r="S680" s="430">
        <f t="shared" si="10"/>
        <v>0</v>
      </c>
    </row>
    <row r="681" spans="1:19" x14ac:dyDescent="0.3">
      <c r="A681" s="482">
        <v>170</v>
      </c>
      <c r="B681" s="483" t="s">
        <v>1225</v>
      </c>
      <c r="C681" s="482">
        <v>14</v>
      </c>
      <c r="D681" s="483" t="s">
        <v>875</v>
      </c>
      <c r="E681" s="483" t="s">
        <v>825</v>
      </c>
      <c r="F681" s="483" t="s">
        <v>824</v>
      </c>
      <c r="G681" s="483" t="s">
        <v>830</v>
      </c>
      <c r="H681" s="483" t="s">
        <v>634</v>
      </c>
      <c r="I681" s="483" t="s">
        <v>795</v>
      </c>
      <c r="J681" s="482">
        <v>2024</v>
      </c>
      <c r="K681" s="482">
        <v>0</v>
      </c>
      <c r="L681" s="483" t="s">
        <v>1053</v>
      </c>
      <c r="M681" s="483" t="s">
        <v>1053</v>
      </c>
      <c r="N681" s="482">
        <v>117</v>
      </c>
      <c r="O681" s="483" t="s">
        <v>1075</v>
      </c>
      <c r="P681" s="483" t="s">
        <v>1076</v>
      </c>
      <c r="Q681" s="482">
        <v>2023</v>
      </c>
      <c r="R681" s="484">
        <v>0</v>
      </c>
      <c r="S681" s="430">
        <f t="shared" si="10"/>
        <v>0</v>
      </c>
    </row>
    <row r="682" spans="1:19" x14ac:dyDescent="0.3">
      <c r="A682" s="482">
        <v>171</v>
      </c>
      <c r="B682" s="483" t="s">
        <v>1226</v>
      </c>
      <c r="C682" s="482">
        <v>14</v>
      </c>
      <c r="D682" s="483" t="s">
        <v>875</v>
      </c>
      <c r="E682" s="483" t="s">
        <v>628</v>
      </c>
      <c r="F682" s="483" t="s">
        <v>813</v>
      </c>
      <c r="G682" s="483" t="s">
        <v>814</v>
      </c>
      <c r="H682" s="483" t="s">
        <v>628</v>
      </c>
      <c r="I682" s="483" t="s">
        <v>795</v>
      </c>
      <c r="J682" s="482">
        <v>2024</v>
      </c>
      <c r="K682" s="482">
        <v>8988000</v>
      </c>
      <c r="L682" s="483" t="s">
        <v>1053</v>
      </c>
      <c r="M682" s="483" t="s">
        <v>1053</v>
      </c>
      <c r="N682" s="482">
        <v>114</v>
      </c>
      <c r="O682" s="483" t="s">
        <v>1054</v>
      </c>
      <c r="P682" s="483" t="s">
        <v>1072</v>
      </c>
      <c r="Q682" s="482">
        <v>2023</v>
      </c>
      <c r="R682" s="484">
        <v>5680206</v>
      </c>
      <c r="S682" s="430">
        <f t="shared" si="10"/>
        <v>3307794</v>
      </c>
    </row>
    <row r="683" spans="1:19" x14ac:dyDescent="0.3">
      <c r="A683" s="482">
        <v>171</v>
      </c>
      <c r="B683" s="483" t="s">
        <v>1226</v>
      </c>
      <c r="C683" s="482">
        <v>14</v>
      </c>
      <c r="D683" s="483" t="s">
        <v>875</v>
      </c>
      <c r="E683" s="483" t="s">
        <v>628</v>
      </c>
      <c r="F683" s="483" t="s">
        <v>813</v>
      </c>
      <c r="G683" s="483" t="s">
        <v>814</v>
      </c>
      <c r="H683" s="483" t="s">
        <v>628</v>
      </c>
      <c r="I683" s="483" t="s">
        <v>795</v>
      </c>
      <c r="J683" s="482">
        <v>2024</v>
      </c>
      <c r="K683" s="482">
        <v>11775</v>
      </c>
      <c r="L683" s="483" t="s">
        <v>1053</v>
      </c>
      <c r="M683" s="483" t="s">
        <v>1053</v>
      </c>
      <c r="N683" s="482">
        <v>115</v>
      </c>
      <c r="O683" s="483" t="s">
        <v>1055</v>
      </c>
      <c r="P683" s="483" t="s">
        <v>1073</v>
      </c>
      <c r="Q683" s="482">
        <v>2023</v>
      </c>
      <c r="R683" s="484">
        <v>13576.5</v>
      </c>
      <c r="S683" s="430">
        <f t="shared" si="10"/>
        <v>-1801.5</v>
      </c>
    </row>
    <row r="684" spans="1:19" x14ac:dyDescent="0.3">
      <c r="A684" s="482">
        <v>171</v>
      </c>
      <c r="B684" s="483" t="s">
        <v>1226</v>
      </c>
      <c r="C684" s="482">
        <v>14</v>
      </c>
      <c r="D684" s="483" t="s">
        <v>875</v>
      </c>
      <c r="E684" s="483" t="s">
        <v>628</v>
      </c>
      <c r="F684" s="483" t="s">
        <v>813</v>
      </c>
      <c r="G684" s="483" t="s">
        <v>814</v>
      </c>
      <c r="H684" s="483" t="s">
        <v>628</v>
      </c>
      <c r="I684" s="483" t="s">
        <v>795</v>
      </c>
      <c r="J684" s="482">
        <v>2024</v>
      </c>
      <c r="K684" s="482">
        <v>107790</v>
      </c>
      <c r="L684" s="483" t="s">
        <v>1053</v>
      </c>
      <c r="M684" s="483" t="s">
        <v>1053</v>
      </c>
      <c r="N684" s="482">
        <v>116</v>
      </c>
      <c r="O684" s="483" t="s">
        <v>1056</v>
      </c>
      <c r="P684" s="483" t="s">
        <v>1074</v>
      </c>
      <c r="Q684" s="482">
        <v>2023</v>
      </c>
      <c r="R684" s="484">
        <v>106018.5</v>
      </c>
      <c r="S684" s="430">
        <f t="shared" si="10"/>
        <v>1771.5</v>
      </c>
    </row>
    <row r="685" spans="1:19" x14ac:dyDescent="0.3">
      <c r="A685" s="482">
        <v>171</v>
      </c>
      <c r="B685" s="483" t="s">
        <v>1226</v>
      </c>
      <c r="C685" s="482">
        <v>14</v>
      </c>
      <c r="D685" s="483" t="s">
        <v>875</v>
      </c>
      <c r="E685" s="483" t="s">
        <v>628</v>
      </c>
      <c r="F685" s="483" t="s">
        <v>813</v>
      </c>
      <c r="G685" s="483" t="s">
        <v>814</v>
      </c>
      <c r="H685" s="483" t="s">
        <v>628</v>
      </c>
      <c r="I685" s="483" t="s">
        <v>795</v>
      </c>
      <c r="J685" s="482">
        <v>2024</v>
      </c>
      <c r="K685" s="482">
        <v>9107565</v>
      </c>
      <c r="L685" s="483" t="s">
        <v>1053</v>
      </c>
      <c r="M685" s="483" t="s">
        <v>1053</v>
      </c>
      <c r="N685" s="482">
        <v>117</v>
      </c>
      <c r="O685" s="483" t="s">
        <v>1075</v>
      </c>
      <c r="P685" s="483" t="s">
        <v>1076</v>
      </c>
      <c r="Q685" s="482">
        <v>2023</v>
      </c>
      <c r="R685" s="484">
        <v>5799801</v>
      </c>
      <c r="S685" s="430">
        <f t="shared" si="10"/>
        <v>3307764</v>
      </c>
    </row>
    <row r="686" spans="1:19" x14ac:dyDescent="0.3">
      <c r="A686" s="482">
        <v>172</v>
      </c>
      <c r="B686" s="483" t="s">
        <v>1227</v>
      </c>
      <c r="C686" s="482">
        <v>14</v>
      </c>
      <c r="D686" s="483" t="s">
        <v>875</v>
      </c>
      <c r="E686" s="483" t="s">
        <v>628</v>
      </c>
      <c r="F686" s="483" t="s">
        <v>813</v>
      </c>
      <c r="G686" s="483" t="s">
        <v>814</v>
      </c>
      <c r="H686" s="483" t="s">
        <v>628</v>
      </c>
      <c r="I686" s="483" t="s">
        <v>795</v>
      </c>
      <c r="J686" s="482">
        <v>2024</v>
      </c>
      <c r="K686" s="482">
        <v>513380</v>
      </c>
      <c r="L686" s="483" t="s">
        <v>1053</v>
      </c>
      <c r="M686" s="483" t="s">
        <v>1053</v>
      </c>
      <c r="N686" s="482">
        <v>114</v>
      </c>
      <c r="O686" s="483" t="s">
        <v>1054</v>
      </c>
      <c r="P686" s="483" t="s">
        <v>1072</v>
      </c>
      <c r="Q686" s="482">
        <v>2023</v>
      </c>
      <c r="R686" s="484">
        <v>1130024.5</v>
      </c>
      <c r="S686" s="430">
        <f t="shared" si="10"/>
        <v>-616644.5</v>
      </c>
    </row>
    <row r="687" spans="1:19" x14ac:dyDescent="0.3">
      <c r="A687" s="482">
        <v>172</v>
      </c>
      <c r="B687" s="483" t="s">
        <v>1227</v>
      </c>
      <c r="C687" s="482">
        <v>14</v>
      </c>
      <c r="D687" s="483" t="s">
        <v>875</v>
      </c>
      <c r="E687" s="483" t="s">
        <v>628</v>
      </c>
      <c r="F687" s="483" t="s">
        <v>813</v>
      </c>
      <c r="G687" s="483" t="s">
        <v>814</v>
      </c>
      <c r="H687" s="483" t="s">
        <v>628</v>
      </c>
      <c r="I687" s="483" t="s">
        <v>795</v>
      </c>
      <c r="J687" s="482">
        <v>2024</v>
      </c>
      <c r="K687" s="482">
        <v>106471.4</v>
      </c>
      <c r="L687" s="483" t="s">
        <v>1053</v>
      </c>
      <c r="M687" s="483" t="s">
        <v>1053</v>
      </c>
      <c r="N687" s="482">
        <v>115</v>
      </c>
      <c r="O687" s="483" t="s">
        <v>1055</v>
      </c>
      <c r="P687" s="483" t="s">
        <v>1073</v>
      </c>
      <c r="Q687" s="482">
        <v>2023</v>
      </c>
      <c r="R687" s="484">
        <v>122613</v>
      </c>
      <c r="S687" s="430">
        <f t="shared" si="10"/>
        <v>-16141.600000000006</v>
      </c>
    </row>
    <row r="688" spans="1:19" x14ac:dyDescent="0.3">
      <c r="A688" s="482">
        <v>172</v>
      </c>
      <c r="B688" s="483" t="s">
        <v>1227</v>
      </c>
      <c r="C688" s="482">
        <v>14</v>
      </c>
      <c r="D688" s="483" t="s">
        <v>875</v>
      </c>
      <c r="E688" s="483" t="s">
        <v>628</v>
      </c>
      <c r="F688" s="483" t="s">
        <v>813</v>
      </c>
      <c r="G688" s="483" t="s">
        <v>814</v>
      </c>
      <c r="H688" s="483" t="s">
        <v>628</v>
      </c>
      <c r="I688" s="483" t="s">
        <v>795</v>
      </c>
      <c r="J688" s="482">
        <v>2024</v>
      </c>
      <c r="K688" s="482">
        <v>6593371.4000000004</v>
      </c>
      <c r="L688" s="483" t="s">
        <v>1053</v>
      </c>
      <c r="M688" s="483" t="s">
        <v>1053</v>
      </c>
      <c r="N688" s="482">
        <v>116</v>
      </c>
      <c r="O688" s="483" t="s">
        <v>1056</v>
      </c>
      <c r="P688" s="483" t="s">
        <v>1074</v>
      </c>
      <c r="Q688" s="482">
        <v>2023</v>
      </c>
      <c r="R688" s="484">
        <v>5052709</v>
      </c>
      <c r="S688" s="430">
        <f t="shared" si="10"/>
        <v>1540662.4000000004</v>
      </c>
    </row>
    <row r="689" spans="1:19" x14ac:dyDescent="0.3">
      <c r="A689" s="482">
        <v>172</v>
      </c>
      <c r="B689" s="483" t="s">
        <v>1227</v>
      </c>
      <c r="C689" s="482">
        <v>14</v>
      </c>
      <c r="D689" s="483" t="s">
        <v>875</v>
      </c>
      <c r="E689" s="483" t="s">
        <v>628</v>
      </c>
      <c r="F689" s="483" t="s">
        <v>813</v>
      </c>
      <c r="G689" s="483" t="s">
        <v>814</v>
      </c>
      <c r="H689" s="483" t="s">
        <v>628</v>
      </c>
      <c r="I689" s="483" t="s">
        <v>795</v>
      </c>
      <c r="J689" s="482">
        <v>2024</v>
      </c>
      <c r="K689" s="482">
        <v>7213222.7999999998</v>
      </c>
      <c r="L689" s="483" t="s">
        <v>1053</v>
      </c>
      <c r="M689" s="483" t="s">
        <v>1053</v>
      </c>
      <c r="N689" s="482">
        <v>117</v>
      </c>
      <c r="O689" s="483" t="s">
        <v>1075</v>
      </c>
      <c r="P689" s="483" t="s">
        <v>1076</v>
      </c>
      <c r="Q689" s="482">
        <v>2023</v>
      </c>
      <c r="R689" s="484">
        <v>6305346.5</v>
      </c>
      <c r="S689" s="430">
        <f t="shared" si="10"/>
        <v>907876.29999999981</v>
      </c>
    </row>
    <row r="690" spans="1:19" x14ac:dyDescent="0.3">
      <c r="A690" s="482">
        <v>173</v>
      </c>
      <c r="B690" s="483" t="s">
        <v>1228</v>
      </c>
      <c r="C690" s="482">
        <v>15</v>
      </c>
      <c r="D690" s="483" t="s">
        <v>862</v>
      </c>
      <c r="E690" s="483" t="s">
        <v>819</v>
      </c>
      <c r="F690" s="483" t="s">
        <v>818</v>
      </c>
      <c r="G690" s="483" t="s">
        <v>820</v>
      </c>
      <c r="H690" s="483" t="s">
        <v>821</v>
      </c>
      <c r="I690" s="483" t="s">
        <v>795</v>
      </c>
      <c r="J690" s="482">
        <v>2024</v>
      </c>
      <c r="K690" s="482">
        <v>282331</v>
      </c>
      <c r="L690" s="483" t="s">
        <v>1053</v>
      </c>
      <c r="M690" s="483" t="s">
        <v>1053</v>
      </c>
      <c r="N690" s="482">
        <v>114</v>
      </c>
      <c r="O690" s="483" t="s">
        <v>1054</v>
      </c>
      <c r="P690" s="483" t="s">
        <v>1072</v>
      </c>
      <c r="Q690" s="482">
        <v>2023</v>
      </c>
      <c r="R690" s="484">
        <v>467100</v>
      </c>
      <c r="S690" s="430">
        <f t="shared" si="10"/>
        <v>-184769</v>
      </c>
    </row>
    <row r="691" spans="1:19" x14ac:dyDescent="0.3">
      <c r="A691" s="482">
        <v>173</v>
      </c>
      <c r="B691" s="483" t="s">
        <v>1228</v>
      </c>
      <c r="C691" s="482">
        <v>15</v>
      </c>
      <c r="D691" s="483" t="s">
        <v>862</v>
      </c>
      <c r="E691" s="483" t="s">
        <v>819</v>
      </c>
      <c r="F691" s="483" t="s">
        <v>818</v>
      </c>
      <c r="G691" s="483" t="s">
        <v>820</v>
      </c>
      <c r="H691" s="483" t="s">
        <v>821</v>
      </c>
      <c r="I691" s="483" t="s">
        <v>795</v>
      </c>
      <c r="J691" s="482">
        <v>2024</v>
      </c>
      <c r="K691" s="482">
        <v>0</v>
      </c>
      <c r="L691" s="483" t="s">
        <v>1053</v>
      </c>
      <c r="M691" s="483" t="s">
        <v>1053</v>
      </c>
      <c r="N691" s="482">
        <v>115</v>
      </c>
      <c r="O691" s="483" t="s">
        <v>1055</v>
      </c>
      <c r="P691" s="483" t="s">
        <v>1073</v>
      </c>
      <c r="Q691" s="482">
        <v>2023</v>
      </c>
      <c r="R691" s="484">
        <v>0</v>
      </c>
      <c r="S691" s="430">
        <f t="shared" si="10"/>
        <v>0</v>
      </c>
    </row>
    <row r="692" spans="1:19" x14ac:dyDescent="0.3">
      <c r="A692" s="482">
        <v>173</v>
      </c>
      <c r="B692" s="483" t="s">
        <v>1228</v>
      </c>
      <c r="C692" s="482">
        <v>15</v>
      </c>
      <c r="D692" s="483" t="s">
        <v>862</v>
      </c>
      <c r="E692" s="483" t="s">
        <v>819</v>
      </c>
      <c r="F692" s="483" t="s">
        <v>818</v>
      </c>
      <c r="G692" s="483" t="s">
        <v>820</v>
      </c>
      <c r="H692" s="483" t="s">
        <v>821</v>
      </c>
      <c r="I692" s="483" t="s">
        <v>795</v>
      </c>
      <c r="J692" s="482">
        <v>2024</v>
      </c>
      <c r="K692" s="482">
        <v>0</v>
      </c>
      <c r="L692" s="483" t="s">
        <v>1053</v>
      </c>
      <c r="M692" s="483" t="s">
        <v>1053</v>
      </c>
      <c r="N692" s="482">
        <v>116</v>
      </c>
      <c r="O692" s="483" t="s">
        <v>1056</v>
      </c>
      <c r="P692" s="483" t="s">
        <v>1074</v>
      </c>
      <c r="Q692" s="482">
        <v>2023</v>
      </c>
      <c r="R692" s="484">
        <v>0</v>
      </c>
      <c r="S692" s="430">
        <f t="shared" si="10"/>
        <v>0</v>
      </c>
    </row>
    <row r="693" spans="1:19" x14ac:dyDescent="0.3">
      <c r="A693" s="482">
        <v>173</v>
      </c>
      <c r="B693" s="483" t="s">
        <v>1228</v>
      </c>
      <c r="C693" s="482">
        <v>15</v>
      </c>
      <c r="D693" s="483" t="s">
        <v>862</v>
      </c>
      <c r="E693" s="483" t="s">
        <v>819</v>
      </c>
      <c r="F693" s="483" t="s">
        <v>818</v>
      </c>
      <c r="G693" s="483" t="s">
        <v>820</v>
      </c>
      <c r="H693" s="483" t="s">
        <v>821</v>
      </c>
      <c r="I693" s="483" t="s">
        <v>795</v>
      </c>
      <c r="J693" s="482">
        <v>2024</v>
      </c>
      <c r="K693" s="482">
        <v>282331</v>
      </c>
      <c r="L693" s="483" t="s">
        <v>1053</v>
      </c>
      <c r="M693" s="483" t="s">
        <v>1053</v>
      </c>
      <c r="N693" s="482">
        <v>117</v>
      </c>
      <c r="O693" s="483" t="s">
        <v>1075</v>
      </c>
      <c r="P693" s="483" t="s">
        <v>1076</v>
      </c>
      <c r="Q693" s="482">
        <v>2023</v>
      </c>
      <c r="R693" s="484">
        <v>467100</v>
      </c>
      <c r="S693" s="430">
        <f t="shared" si="10"/>
        <v>-184769</v>
      </c>
    </row>
    <row r="694" spans="1:19" x14ac:dyDescent="0.3">
      <c r="A694" s="482">
        <v>174</v>
      </c>
      <c r="B694" s="483" t="s">
        <v>1229</v>
      </c>
      <c r="C694" s="482">
        <v>15</v>
      </c>
      <c r="D694" s="483" t="s">
        <v>862</v>
      </c>
      <c r="E694" s="483" t="s">
        <v>797</v>
      </c>
      <c r="F694" s="483" t="s">
        <v>796</v>
      </c>
      <c r="G694" s="483" t="s">
        <v>800</v>
      </c>
      <c r="H694" s="483" t="s">
        <v>622</v>
      </c>
      <c r="I694" s="483" t="s">
        <v>795</v>
      </c>
      <c r="J694" s="482">
        <v>2024</v>
      </c>
      <c r="K694" s="482">
        <v>1577725.8</v>
      </c>
      <c r="L694" s="483" t="s">
        <v>1053</v>
      </c>
      <c r="M694" s="483" t="s">
        <v>1053</v>
      </c>
      <c r="N694" s="482">
        <v>114</v>
      </c>
      <c r="O694" s="483" t="s">
        <v>1054</v>
      </c>
      <c r="P694" s="483" t="s">
        <v>1072</v>
      </c>
      <c r="Q694" s="482">
        <v>2023</v>
      </c>
      <c r="R694" s="484">
        <v>1648311.5</v>
      </c>
      <c r="S694" s="430">
        <f t="shared" si="10"/>
        <v>-70585.699999999953</v>
      </c>
    </row>
    <row r="695" spans="1:19" x14ac:dyDescent="0.3">
      <c r="A695" s="482">
        <v>174</v>
      </c>
      <c r="B695" s="483" t="s">
        <v>1229</v>
      </c>
      <c r="C695" s="482">
        <v>15</v>
      </c>
      <c r="D695" s="483" t="s">
        <v>862</v>
      </c>
      <c r="E695" s="483" t="s">
        <v>797</v>
      </c>
      <c r="F695" s="483" t="s">
        <v>796</v>
      </c>
      <c r="G695" s="483" t="s">
        <v>800</v>
      </c>
      <c r="H695" s="483" t="s">
        <v>622</v>
      </c>
      <c r="I695" s="483" t="s">
        <v>795</v>
      </c>
      <c r="J695" s="482">
        <v>2024</v>
      </c>
      <c r="K695" s="482">
        <v>0</v>
      </c>
      <c r="L695" s="483" t="s">
        <v>1053</v>
      </c>
      <c r="M695" s="483" t="s">
        <v>1053</v>
      </c>
      <c r="N695" s="482">
        <v>115</v>
      </c>
      <c r="O695" s="483" t="s">
        <v>1055</v>
      </c>
      <c r="P695" s="483" t="s">
        <v>1073</v>
      </c>
      <c r="Q695" s="482">
        <v>2023</v>
      </c>
      <c r="R695" s="484">
        <v>0</v>
      </c>
      <c r="S695" s="430">
        <f t="shared" si="10"/>
        <v>0</v>
      </c>
    </row>
    <row r="696" spans="1:19" x14ac:dyDescent="0.3">
      <c r="A696" s="482">
        <v>174</v>
      </c>
      <c r="B696" s="483" t="s">
        <v>1229</v>
      </c>
      <c r="C696" s="482">
        <v>15</v>
      </c>
      <c r="D696" s="483" t="s">
        <v>862</v>
      </c>
      <c r="E696" s="483" t="s">
        <v>797</v>
      </c>
      <c r="F696" s="483" t="s">
        <v>796</v>
      </c>
      <c r="G696" s="483" t="s">
        <v>800</v>
      </c>
      <c r="H696" s="483" t="s">
        <v>622</v>
      </c>
      <c r="I696" s="483" t="s">
        <v>795</v>
      </c>
      <c r="J696" s="482">
        <v>2024</v>
      </c>
      <c r="K696" s="482">
        <v>0</v>
      </c>
      <c r="L696" s="483" t="s">
        <v>1053</v>
      </c>
      <c r="M696" s="483" t="s">
        <v>1053</v>
      </c>
      <c r="N696" s="482">
        <v>116</v>
      </c>
      <c r="O696" s="483" t="s">
        <v>1056</v>
      </c>
      <c r="P696" s="483" t="s">
        <v>1074</v>
      </c>
      <c r="Q696" s="482">
        <v>2023</v>
      </c>
      <c r="R696" s="484">
        <v>0</v>
      </c>
      <c r="S696" s="430">
        <f t="shared" si="10"/>
        <v>0</v>
      </c>
    </row>
    <row r="697" spans="1:19" x14ac:dyDescent="0.3">
      <c r="A697" s="482">
        <v>174</v>
      </c>
      <c r="B697" s="483" t="s">
        <v>1229</v>
      </c>
      <c r="C697" s="482">
        <v>15</v>
      </c>
      <c r="D697" s="483" t="s">
        <v>862</v>
      </c>
      <c r="E697" s="483" t="s">
        <v>797</v>
      </c>
      <c r="F697" s="483" t="s">
        <v>796</v>
      </c>
      <c r="G697" s="483" t="s">
        <v>800</v>
      </c>
      <c r="H697" s="483" t="s">
        <v>622</v>
      </c>
      <c r="I697" s="483" t="s">
        <v>795</v>
      </c>
      <c r="J697" s="482">
        <v>2024</v>
      </c>
      <c r="K697" s="482">
        <v>1577725.8</v>
      </c>
      <c r="L697" s="483" t="s">
        <v>1053</v>
      </c>
      <c r="M697" s="483" t="s">
        <v>1053</v>
      </c>
      <c r="N697" s="482">
        <v>117</v>
      </c>
      <c r="O697" s="483" t="s">
        <v>1075</v>
      </c>
      <c r="P697" s="483" t="s">
        <v>1076</v>
      </c>
      <c r="Q697" s="482">
        <v>2023</v>
      </c>
      <c r="R697" s="484">
        <v>1648311.5</v>
      </c>
      <c r="S697" s="430">
        <f t="shared" si="10"/>
        <v>-70585.699999999953</v>
      </c>
    </row>
    <row r="698" spans="1:19" x14ac:dyDescent="0.3">
      <c r="A698" s="482">
        <v>175</v>
      </c>
      <c r="B698" s="483" t="s">
        <v>1230</v>
      </c>
      <c r="C698" s="482">
        <v>15</v>
      </c>
      <c r="D698" s="483" t="s">
        <v>862</v>
      </c>
      <c r="E698" s="483" t="s">
        <v>797</v>
      </c>
      <c r="F698" s="483" t="s">
        <v>796</v>
      </c>
      <c r="G698" s="483" t="s">
        <v>801</v>
      </c>
      <c r="H698" s="483" t="s">
        <v>657</v>
      </c>
      <c r="I698" s="483" t="s">
        <v>795</v>
      </c>
      <c r="J698" s="482">
        <v>2024</v>
      </c>
      <c r="K698" s="482">
        <v>8421177</v>
      </c>
      <c r="L698" s="483" t="s">
        <v>1053</v>
      </c>
      <c r="M698" s="483" t="s">
        <v>1053</v>
      </c>
      <c r="N698" s="482">
        <v>114</v>
      </c>
      <c r="O698" s="483" t="s">
        <v>1054</v>
      </c>
      <c r="P698" s="483" t="s">
        <v>1072</v>
      </c>
      <c r="Q698" s="482">
        <v>2023</v>
      </c>
      <c r="R698" s="484">
        <v>7818930</v>
      </c>
      <c r="S698" s="430">
        <f t="shared" si="10"/>
        <v>602247</v>
      </c>
    </row>
    <row r="699" spans="1:19" x14ac:dyDescent="0.3">
      <c r="A699" s="482">
        <v>175</v>
      </c>
      <c r="B699" s="483" t="s">
        <v>1230</v>
      </c>
      <c r="C699" s="482">
        <v>15</v>
      </c>
      <c r="D699" s="483" t="s">
        <v>862</v>
      </c>
      <c r="E699" s="483" t="s">
        <v>797</v>
      </c>
      <c r="F699" s="483" t="s">
        <v>796</v>
      </c>
      <c r="G699" s="483" t="s">
        <v>801</v>
      </c>
      <c r="H699" s="483" t="s">
        <v>657</v>
      </c>
      <c r="I699" s="483" t="s">
        <v>795</v>
      </c>
      <c r="J699" s="482">
        <v>2024</v>
      </c>
      <c r="K699" s="482">
        <v>0</v>
      </c>
      <c r="L699" s="483" t="s">
        <v>1053</v>
      </c>
      <c r="M699" s="483" t="s">
        <v>1053</v>
      </c>
      <c r="N699" s="482">
        <v>115</v>
      </c>
      <c r="O699" s="483" t="s">
        <v>1055</v>
      </c>
      <c r="P699" s="483" t="s">
        <v>1073</v>
      </c>
      <c r="Q699" s="482">
        <v>2023</v>
      </c>
      <c r="R699" s="484">
        <v>0</v>
      </c>
      <c r="S699" s="430">
        <f t="shared" si="10"/>
        <v>0</v>
      </c>
    </row>
    <row r="700" spans="1:19" x14ac:dyDescent="0.3">
      <c r="A700" s="482">
        <v>175</v>
      </c>
      <c r="B700" s="483" t="s">
        <v>1230</v>
      </c>
      <c r="C700" s="482">
        <v>15</v>
      </c>
      <c r="D700" s="483" t="s">
        <v>862</v>
      </c>
      <c r="E700" s="483" t="s">
        <v>797</v>
      </c>
      <c r="F700" s="483" t="s">
        <v>796</v>
      </c>
      <c r="G700" s="483" t="s">
        <v>801</v>
      </c>
      <c r="H700" s="483" t="s">
        <v>657</v>
      </c>
      <c r="I700" s="483" t="s">
        <v>795</v>
      </c>
      <c r="J700" s="482">
        <v>2024</v>
      </c>
      <c r="K700" s="482">
        <v>0</v>
      </c>
      <c r="L700" s="483" t="s">
        <v>1053</v>
      </c>
      <c r="M700" s="483" t="s">
        <v>1053</v>
      </c>
      <c r="N700" s="482">
        <v>116</v>
      </c>
      <c r="O700" s="483" t="s">
        <v>1056</v>
      </c>
      <c r="P700" s="483" t="s">
        <v>1074</v>
      </c>
      <c r="Q700" s="482">
        <v>2023</v>
      </c>
      <c r="R700" s="484">
        <v>0</v>
      </c>
      <c r="S700" s="430">
        <f t="shared" si="10"/>
        <v>0</v>
      </c>
    </row>
    <row r="701" spans="1:19" x14ac:dyDescent="0.3">
      <c r="A701" s="482">
        <v>175</v>
      </c>
      <c r="B701" s="483" t="s">
        <v>1230</v>
      </c>
      <c r="C701" s="482">
        <v>15</v>
      </c>
      <c r="D701" s="483" t="s">
        <v>862</v>
      </c>
      <c r="E701" s="483" t="s">
        <v>797</v>
      </c>
      <c r="F701" s="483" t="s">
        <v>796</v>
      </c>
      <c r="G701" s="483" t="s">
        <v>801</v>
      </c>
      <c r="H701" s="483" t="s">
        <v>657</v>
      </c>
      <c r="I701" s="483" t="s">
        <v>795</v>
      </c>
      <c r="J701" s="482">
        <v>2024</v>
      </c>
      <c r="K701" s="482">
        <v>8421177</v>
      </c>
      <c r="L701" s="483" t="s">
        <v>1053</v>
      </c>
      <c r="M701" s="483" t="s">
        <v>1053</v>
      </c>
      <c r="N701" s="482">
        <v>117</v>
      </c>
      <c r="O701" s="483" t="s">
        <v>1075</v>
      </c>
      <c r="P701" s="483" t="s">
        <v>1076</v>
      </c>
      <c r="Q701" s="482">
        <v>2023</v>
      </c>
      <c r="R701" s="484">
        <v>7818930</v>
      </c>
      <c r="S701" s="430">
        <f t="shared" si="10"/>
        <v>602247</v>
      </c>
    </row>
    <row r="702" spans="1:19" x14ac:dyDescent="0.3">
      <c r="A702" s="482">
        <v>176</v>
      </c>
      <c r="B702" s="483" t="s">
        <v>1231</v>
      </c>
      <c r="C702" s="482">
        <v>15</v>
      </c>
      <c r="D702" s="483" t="s">
        <v>862</v>
      </c>
      <c r="E702" s="483" t="s">
        <v>825</v>
      </c>
      <c r="F702" s="483" t="s">
        <v>824</v>
      </c>
      <c r="G702" s="483" t="s">
        <v>831</v>
      </c>
      <c r="H702" s="483" t="s">
        <v>635</v>
      </c>
      <c r="I702" s="483" t="s">
        <v>795</v>
      </c>
      <c r="J702" s="482">
        <v>2024</v>
      </c>
      <c r="K702" s="482">
        <v>8437742.3200000003</v>
      </c>
      <c r="L702" s="483" t="s">
        <v>1053</v>
      </c>
      <c r="M702" s="483" t="s">
        <v>1053</v>
      </c>
      <c r="N702" s="482">
        <v>114</v>
      </c>
      <c r="O702" s="483" t="s">
        <v>1054</v>
      </c>
      <c r="P702" s="483" t="s">
        <v>1072</v>
      </c>
      <c r="Q702" s="482">
        <v>2023</v>
      </c>
      <c r="R702" s="484">
        <v>8194724</v>
      </c>
      <c r="S702" s="430">
        <f t="shared" si="10"/>
        <v>243018.3200000003</v>
      </c>
    </row>
    <row r="703" spans="1:19" x14ac:dyDescent="0.3">
      <c r="A703" s="482">
        <v>176</v>
      </c>
      <c r="B703" s="483" t="s">
        <v>1231</v>
      </c>
      <c r="C703" s="482">
        <v>15</v>
      </c>
      <c r="D703" s="483" t="s">
        <v>862</v>
      </c>
      <c r="E703" s="483" t="s">
        <v>825</v>
      </c>
      <c r="F703" s="483" t="s">
        <v>824</v>
      </c>
      <c r="G703" s="483" t="s">
        <v>831</v>
      </c>
      <c r="H703" s="483" t="s">
        <v>635</v>
      </c>
      <c r="I703" s="483" t="s">
        <v>795</v>
      </c>
      <c r="J703" s="482">
        <v>2024</v>
      </c>
      <c r="K703" s="482">
        <v>457800</v>
      </c>
      <c r="L703" s="483" t="s">
        <v>1053</v>
      </c>
      <c r="M703" s="483" t="s">
        <v>1053</v>
      </c>
      <c r="N703" s="482">
        <v>115</v>
      </c>
      <c r="O703" s="483" t="s">
        <v>1055</v>
      </c>
      <c r="P703" s="483" t="s">
        <v>1073</v>
      </c>
      <c r="Q703" s="482">
        <v>2023</v>
      </c>
      <c r="R703" s="484">
        <v>490800</v>
      </c>
      <c r="S703" s="430">
        <f t="shared" si="10"/>
        <v>-33000</v>
      </c>
    </row>
    <row r="704" spans="1:19" x14ac:dyDescent="0.3">
      <c r="A704" s="482">
        <v>176</v>
      </c>
      <c r="B704" s="483" t="s">
        <v>1231</v>
      </c>
      <c r="C704" s="482">
        <v>15</v>
      </c>
      <c r="D704" s="483" t="s">
        <v>862</v>
      </c>
      <c r="E704" s="483" t="s">
        <v>825</v>
      </c>
      <c r="F704" s="483" t="s">
        <v>824</v>
      </c>
      <c r="G704" s="483" t="s">
        <v>831</v>
      </c>
      <c r="H704" s="483" t="s">
        <v>635</v>
      </c>
      <c r="I704" s="483" t="s">
        <v>795</v>
      </c>
      <c r="J704" s="482">
        <v>2024</v>
      </c>
      <c r="K704" s="482">
        <v>679070</v>
      </c>
      <c r="L704" s="483" t="s">
        <v>1053</v>
      </c>
      <c r="M704" s="483" t="s">
        <v>1053</v>
      </c>
      <c r="N704" s="482">
        <v>116</v>
      </c>
      <c r="O704" s="483" t="s">
        <v>1056</v>
      </c>
      <c r="P704" s="483" t="s">
        <v>1074</v>
      </c>
      <c r="Q704" s="482">
        <v>2023</v>
      </c>
      <c r="R704" s="484">
        <v>695300</v>
      </c>
      <c r="S704" s="430">
        <f t="shared" si="10"/>
        <v>-16230</v>
      </c>
    </row>
    <row r="705" spans="1:19" x14ac:dyDescent="0.3">
      <c r="A705" s="482">
        <v>176</v>
      </c>
      <c r="B705" s="483" t="s">
        <v>1231</v>
      </c>
      <c r="C705" s="482">
        <v>15</v>
      </c>
      <c r="D705" s="483" t="s">
        <v>862</v>
      </c>
      <c r="E705" s="483" t="s">
        <v>825</v>
      </c>
      <c r="F705" s="483" t="s">
        <v>824</v>
      </c>
      <c r="G705" s="483" t="s">
        <v>831</v>
      </c>
      <c r="H705" s="483" t="s">
        <v>635</v>
      </c>
      <c r="I705" s="483" t="s">
        <v>795</v>
      </c>
      <c r="J705" s="482">
        <v>2024</v>
      </c>
      <c r="K705" s="482">
        <v>9574612.3200000003</v>
      </c>
      <c r="L705" s="483" t="s">
        <v>1053</v>
      </c>
      <c r="M705" s="483" t="s">
        <v>1053</v>
      </c>
      <c r="N705" s="482">
        <v>117</v>
      </c>
      <c r="O705" s="483" t="s">
        <v>1075</v>
      </c>
      <c r="P705" s="483" t="s">
        <v>1076</v>
      </c>
      <c r="Q705" s="482">
        <v>2023</v>
      </c>
      <c r="R705" s="484">
        <v>9380824</v>
      </c>
      <c r="S705" s="430">
        <f t="shared" si="10"/>
        <v>193788.3200000003</v>
      </c>
    </row>
    <row r="706" spans="1:19" x14ac:dyDescent="0.3">
      <c r="A706" s="482">
        <v>177</v>
      </c>
      <c r="B706" s="483" t="s">
        <v>1232</v>
      </c>
      <c r="C706" s="482">
        <v>15</v>
      </c>
      <c r="D706" s="483" t="s">
        <v>862</v>
      </c>
      <c r="E706" s="483" t="s">
        <v>825</v>
      </c>
      <c r="F706" s="483" t="s">
        <v>824</v>
      </c>
      <c r="G706" s="483" t="s">
        <v>831</v>
      </c>
      <c r="H706" s="483" t="s">
        <v>635</v>
      </c>
      <c r="I706" s="483" t="s">
        <v>795</v>
      </c>
      <c r="J706" s="482">
        <v>2024</v>
      </c>
      <c r="K706" s="482">
        <v>2937804.3</v>
      </c>
      <c r="L706" s="483" t="s">
        <v>1053</v>
      </c>
      <c r="M706" s="483" t="s">
        <v>1053</v>
      </c>
      <c r="N706" s="482">
        <v>114</v>
      </c>
      <c r="O706" s="483" t="s">
        <v>1054</v>
      </c>
      <c r="P706" s="483" t="s">
        <v>1072</v>
      </c>
      <c r="Q706" s="482">
        <v>2023</v>
      </c>
      <c r="R706" s="484">
        <v>3554561.6</v>
      </c>
      <c r="S706" s="430">
        <f t="shared" si="10"/>
        <v>-616757.30000000028</v>
      </c>
    </row>
    <row r="707" spans="1:19" x14ac:dyDescent="0.3">
      <c r="A707" s="482">
        <v>177</v>
      </c>
      <c r="B707" s="483" t="s">
        <v>1232</v>
      </c>
      <c r="C707" s="482">
        <v>15</v>
      </c>
      <c r="D707" s="483" t="s">
        <v>862</v>
      </c>
      <c r="E707" s="483" t="s">
        <v>825</v>
      </c>
      <c r="F707" s="483" t="s">
        <v>824</v>
      </c>
      <c r="G707" s="483" t="s">
        <v>831</v>
      </c>
      <c r="H707" s="483" t="s">
        <v>635</v>
      </c>
      <c r="I707" s="483" t="s">
        <v>795</v>
      </c>
      <c r="J707" s="482">
        <v>2024</v>
      </c>
      <c r="K707" s="482">
        <v>0</v>
      </c>
      <c r="L707" s="483" t="s">
        <v>1053</v>
      </c>
      <c r="M707" s="483" t="s">
        <v>1053</v>
      </c>
      <c r="N707" s="482">
        <v>115</v>
      </c>
      <c r="O707" s="483" t="s">
        <v>1055</v>
      </c>
      <c r="P707" s="483" t="s">
        <v>1073</v>
      </c>
      <c r="Q707" s="482">
        <v>2023</v>
      </c>
      <c r="R707" s="484">
        <v>0</v>
      </c>
      <c r="S707" s="430">
        <f t="shared" ref="S707:S770" si="11">K707-R707</f>
        <v>0</v>
      </c>
    </row>
    <row r="708" spans="1:19" x14ac:dyDescent="0.3">
      <c r="A708" s="482">
        <v>177</v>
      </c>
      <c r="B708" s="483" t="s">
        <v>1232</v>
      </c>
      <c r="C708" s="482">
        <v>15</v>
      </c>
      <c r="D708" s="483" t="s">
        <v>862</v>
      </c>
      <c r="E708" s="483" t="s">
        <v>825</v>
      </c>
      <c r="F708" s="483" t="s">
        <v>824</v>
      </c>
      <c r="G708" s="483" t="s">
        <v>831</v>
      </c>
      <c r="H708" s="483" t="s">
        <v>635</v>
      </c>
      <c r="I708" s="483" t="s">
        <v>795</v>
      </c>
      <c r="J708" s="482">
        <v>2024</v>
      </c>
      <c r="K708" s="482">
        <v>0</v>
      </c>
      <c r="L708" s="483" t="s">
        <v>1053</v>
      </c>
      <c r="M708" s="483" t="s">
        <v>1053</v>
      </c>
      <c r="N708" s="482">
        <v>116</v>
      </c>
      <c r="O708" s="483" t="s">
        <v>1056</v>
      </c>
      <c r="P708" s="483" t="s">
        <v>1074</v>
      </c>
      <c r="Q708" s="482">
        <v>2023</v>
      </c>
      <c r="R708" s="484">
        <v>0</v>
      </c>
      <c r="S708" s="430">
        <f t="shared" si="11"/>
        <v>0</v>
      </c>
    </row>
    <row r="709" spans="1:19" x14ac:dyDescent="0.3">
      <c r="A709" s="482">
        <v>177</v>
      </c>
      <c r="B709" s="483" t="s">
        <v>1232</v>
      </c>
      <c r="C709" s="482">
        <v>15</v>
      </c>
      <c r="D709" s="483" t="s">
        <v>862</v>
      </c>
      <c r="E709" s="483" t="s">
        <v>825</v>
      </c>
      <c r="F709" s="483" t="s">
        <v>824</v>
      </c>
      <c r="G709" s="483" t="s">
        <v>831</v>
      </c>
      <c r="H709" s="483" t="s">
        <v>635</v>
      </c>
      <c r="I709" s="483" t="s">
        <v>795</v>
      </c>
      <c r="J709" s="482">
        <v>2024</v>
      </c>
      <c r="K709" s="482">
        <v>2937804.3</v>
      </c>
      <c r="L709" s="483" t="s">
        <v>1053</v>
      </c>
      <c r="M709" s="483" t="s">
        <v>1053</v>
      </c>
      <c r="N709" s="482">
        <v>117</v>
      </c>
      <c r="O709" s="483" t="s">
        <v>1075</v>
      </c>
      <c r="P709" s="483" t="s">
        <v>1076</v>
      </c>
      <c r="Q709" s="482">
        <v>2023</v>
      </c>
      <c r="R709" s="484">
        <v>3554561.6</v>
      </c>
      <c r="S709" s="430">
        <f t="shared" si="11"/>
        <v>-616757.30000000028</v>
      </c>
    </row>
    <row r="710" spans="1:19" x14ac:dyDescent="0.3">
      <c r="A710" s="482">
        <v>178</v>
      </c>
      <c r="B710" s="483" t="s">
        <v>1233</v>
      </c>
      <c r="C710" s="482">
        <v>15</v>
      </c>
      <c r="D710" s="483" t="s">
        <v>862</v>
      </c>
      <c r="E710" s="483" t="s">
        <v>628</v>
      </c>
      <c r="F710" s="483" t="s">
        <v>813</v>
      </c>
      <c r="G710" s="483" t="s">
        <v>814</v>
      </c>
      <c r="H710" s="483" t="s">
        <v>628</v>
      </c>
      <c r="I710" s="483" t="s">
        <v>795</v>
      </c>
      <c r="J710" s="482">
        <v>2024</v>
      </c>
      <c r="K710" s="482">
        <v>5644339.2000000002</v>
      </c>
      <c r="L710" s="483" t="s">
        <v>1053</v>
      </c>
      <c r="M710" s="483" t="s">
        <v>1053</v>
      </c>
      <c r="N710" s="482">
        <v>114</v>
      </c>
      <c r="O710" s="483" t="s">
        <v>1054</v>
      </c>
      <c r="P710" s="483" t="s">
        <v>1072</v>
      </c>
      <c r="Q710" s="482">
        <v>2023</v>
      </c>
      <c r="R710" s="484">
        <v>4467392.58</v>
      </c>
      <c r="S710" s="430">
        <f t="shared" si="11"/>
        <v>1176946.6200000001</v>
      </c>
    </row>
    <row r="711" spans="1:19" x14ac:dyDescent="0.3">
      <c r="A711" s="482">
        <v>178</v>
      </c>
      <c r="B711" s="483" t="s">
        <v>1233</v>
      </c>
      <c r="C711" s="482">
        <v>15</v>
      </c>
      <c r="D711" s="483" t="s">
        <v>862</v>
      </c>
      <c r="E711" s="483" t="s">
        <v>628</v>
      </c>
      <c r="F711" s="483" t="s">
        <v>813</v>
      </c>
      <c r="G711" s="483" t="s">
        <v>814</v>
      </c>
      <c r="H711" s="483" t="s">
        <v>628</v>
      </c>
      <c r="I711" s="483" t="s">
        <v>795</v>
      </c>
      <c r="J711" s="482">
        <v>2024</v>
      </c>
      <c r="K711" s="482">
        <v>89100</v>
      </c>
      <c r="L711" s="483" t="s">
        <v>1053</v>
      </c>
      <c r="M711" s="483" t="s">
        <v>1053</v>
      </c>
      <c r="N711" s="482">
        <v>115</v>
      </c>
      <c r="O711" s="483" t="s">
        <v>1055</v>
      </c>
      <c r="P711" s="483" t="s">
        <v>1073</v>
      </c>
      <c r="Q711" s="482">
        <v>2023</v>
      </c>
      <c r="R711" s="484">
        <v>62160</v>
      </c>
      <c r="S711" s="430">
        <f t="shared" si="11"/>
        <v>26940</v>
      </c>
    </row>
    <row r="712" spans="1:19" x14ac:dyDescent="0.3">
      <c r="A712" s="482">
        <v>178</v>
      </c>
      <c r="B712" s="483" t="s">
        <v>1233</v>
      </c>
      <c r="C712" s="482">
        <v>15</v>
      </c>
      <c r="D712" s="483" t="s">
        <v>862</v>
      </c>
      <c r="E712" s="483" t="s">
        <v>628</v>
      </c>
      <c r="F712" s="483" t="s">
        <v>813</v>
      </c>
      <c r="G712" s="483" t="s">
        <v>814</v>
      </c>
      <c r="H712" s="483" t="s">
        <v>628</v>
      </c>
      <c r="I712" s="483" t="s">
        <v>795</v>
      </c>
      <c r="J712" s="482">
        <v>2024</v>
      </c>
      <c r="K712" s="482">
        <v>238140</v>
      </c>
      <c r="L712" s="483" t="s">
        <v>1053</v>
      </c>
      <c r="M712" s="483" t="s">
        <v>1053</v>
      </c>
      <c r="N712" s="482">
        <v>116</v>
      </c>
      <c r="O712" s="483" t="s">
        <v>1056</v>
      </c>
      <c r="P712" s="483" t="s">
        <v>1074</v>
      </c>
      <c r="Q712" s="482">
        <v>2023</v>
      </c>
      <c r="R712" s="484">
        <v>170940</v>
      </c>
      <c r="S712" s="430">
        <f t="shared" si="11"/>
        <v>67200</v>
      </c>
    </row>
    <row r="713" spans="1:19" x14ac:dyDescent="0.3">
      <c r="A713" s="482">
        <v>178</v>
      </c>
      <c r="B713" s="483" t="s">
        <v>1233</v>
      </c>
      <c r="C713" s="482">
        <v>15</v>
      </c>
      <c r="D713" s="483" t="s">
        <v>862</v>
      </c>
      <c r="E713" s="483" t="s">
        <v>628</v>
      </c>
      <c r="F713" s="483" t="s">
        <v>813</v>
      </c>
      <c r="G713" s="483" t="s">
        <v>814</v>
      </c>
      <c r="H713" s="483" t="s">
        <v>628</v>
      </c>
      <c r="I713" s="483" t="s">
        <v>795</v>
      </c>
      <c r="J713" s="482">
        <v>2024</v>
      </c>
      <c r="K713" s="482">
        <v>5971579.2000000002</v>
      </c>
      <c r="L713" s="483" t="s">
        <v>1053</v>
      </c>
      <c r="M713" s="483" t="s">
        <v>1053</v>
      </c>
      <c r="N713" s="482">
        <v>117</v>
      </c>
      <c r="O713" s="483" t="s">
        <v>1075</v>
      </c>
      <c r="P713" s="483" t="s">
        <v>1076</v>
      </c>
      <c r="Q713" s="482">
        <v>2023</v>
      </c>
      <c r="R713" s="484">
        <v>4700492.58</v>
      </c>
      <c r="S713" s="430">
        <f t="shared" si="11"/>
        <v>1271086.6200000001</v>
      </c>
    </row>
    <row r="714" spans="1:19" x14ac:dyDescent="0.3">
      <c r="A714" s="482">
        <v>179</v>
      </c>
      <c r="B714" s="483" t="s">
        <v>1234</v>
      </c>
      <c r="C714" s="482">
        <v>16</v>
      </c>
      <c r="D714" s="483" t="s">
        <v>869</v>
      </c>
      <c r="E714" s="483" t="s">
        <v>797</v>
      </c>
      <c r="F714" s="483" t="s">
        <v>796</v>
      </c>
      <c r="G714" s="483" t="s">
        <v>801</v>
      </c>
      <c r="H714" s="483" t="s">
        <v>657</v>
      </c>
      <c r="I714" s="483" t="s">
        <v>795</v>
      </c>
      <c r="J714" s="482">
        <v>2024</v>
      </c>
      <c r="K714" s="482">
        <v>18130872</v>
      </c>
      <c r="L714" s="483" t="s">
        <v>1053</v>
      </c>
      <c r="M714" s="483" t="s">
        <v>1053</v>
      </c>
      <c r="N714" s="482">
        <v>114</v>
      </c>
      <c r="O714" s="483" t="s">
        <v>1054</v>
      </c>
      <c r="P714" s="483" t="s">
        <v>1072</v>
      </c>
      <c r="Q714" s="482">
        <v>2023</v>
      </c>
      <c r="R714" s="484">
        <v>16605238.65</v>
      </c>
      <c r="S714" s="430">
        <f t="shared" si="11"/>
        <v>1525633.3499999996</v>
      </c>
    </row>
    <row r="715" spans="1:19" x14ac:dyDescent="0.3">
      <c r="A715" s="482">
        <v>179</v>
      </c>
      <c r="B715" s="483" t="s">
        <v>1234</v>
      </c>
      <c r="C715" s="482">
        <v>16</v>
      </c>
      <c r="D715" s="483" t="s">
        <v>869</v>
      </c>
      <c r="E715" s="483" t="s">
        <v>797</v>
      </c>
      <c r="F715" s="483" t="s">
        <v>796</v>
      </c>
      <c r="G715" s="483" t="s">
        <v>801</v>
      </c>
      <c r="H715" s="483" t="s">
        <v>657</v>
      </c>
      <c r="I715" s="483" t="s">
        <v>795</v>
      </c>
      <c r="J715" s="482">
        <v>2024</v>
      </c>
      <c r="K715" s="482">
        <v>0</v>
      </c>
      <c r="L715" s="483" t="s">
        <v>1053</v>
      </c>
      <c r="M715" s="483" t="s">
        <v>1053</v>
      </c>
      <c r="N715" s="482">
        <v>115</v>
      </c>
      <c r="O715" s="483" t="s">
        <v>1055</v>
      </c>
      <c r="P715" s="483" t="s">
        <v>1073</v>
      </c>
      <c r="Q715" s="482">
        <v>2023</v>
      </c>
      <c r="R715" s="484">
        <v>0</v>
      </c>
      <c r="S715" s="430">
        <f t="shared" si="11"/>
        <v>0</v>
      </c>
    </row>
    <row r="716" spans="1:19" x14ac:dyDescent="0.3">
      <c r="A716" s="482">
        <v>179</v>
      </c>
      <c r="B716" s="483" t="s">
        <v>1234</v>
      </c>
      <c r="C716" s="482">
        <v>16</v>
      </c>
      <c r="D716" s="483" t="s">
        <v>869</v>
      </c>
      <c r="E716" s="483" t="s">
        <v>797</v>
      </c>
      <c r="F716" s="483" t="s">
        <v>796</v>
      </c>
      <c r="G716" s="483" t="s">
        <v>801</v>
      </c>
      <c r="H716" s="483" t="s">
        <v>657</v>
      </c>
      <c r="I716" s="483" t="s">
        <v>795</v>
      </c>
      <c r="J716" s="482">
        <v>2024</v>
      </c>
      <c r="K716" s="482">
        <v>0</v>
      </c>
      <c r="L716" s="483" t="s">
        <v>1053</v>
      </c>
      <c r="M716" s="483" t="s">
        <v>1053</v>
      </c>
      <c r="N716" s="482">
        <v>116</v>
      </c>
      <c r="O716" s="483" t="s">
        <v>1056</v>
      </c>
      <c r="P716" s="483" t="s">
        <v>1074</v>
      </c>
      <c r="Q716" s="482">
        <v>2023</v>
      </c>
      <c r="R716" s="484">
        <v>0</v>
      </c>
      <c r="S716" s="430">
        <f t="shared" si="11"/>
        <v>0</v>
      </c>
    </row>
    <row r="717" spans="1:19" x14ac:dyDescent="0.3">
      <c r="A717" s="482">
        <v>179</v>
      </c>
      <c r="B717" s="483" t="s">
        <v>1234</v>
      </c>
      <c r="C717" s="482">
        <v>16</v>
      </c>
      <c r="D717" s="483" t="s">
        <v>869</v>
      </c>
      <c r="E717" s="483" t="s">
        <v>797</v>
      </c>
      <c r="F717" s="483" t="s">
        <v>796</v>
      </c>
      <c r="G717" s="483" t="s">
        <v>801</v>
      </c>
      <c r="H717" s="483" t="s">
        <v>657</v>
      </c>
      <c r="I717" s="483" t="s">
        <v>795</v>
      </c>
      <c r="J717" s="482">
        <v>2024</v>
      </c>
      <c r="K717" s="482">
        <v>18130872</v>
      </c>
      <c r="L717" s="483" t="s">
        <v>1053</v>
      </c>
      <c r="M717" s="483" t="s">
        <v>1053</v>
      </c>
      <c r="N717" s="482">
        <v>117</v>
      </c>
      <c r="O717" s="483" t="s">
        <v>1075</v>
      </c>
      <c r="P717" s="483" t="s">
        <v>1076</v>
      </c>
      <c r="Q717" s="482">
        <v>2023</v>
      </c>
      <c r="R717" s="484">
        <v>16605238.65</v>
      </c>
      <c r="S717" s="430">
        <f t="shared" si="11"/>
        <v>1525633.3499999996</v>
      </c>
    </row>
    <row r="718" spans="1:19" x14ac:dyDescent="0.3">
      <c r="A718" s="482">
        <v>180</v>
      </c>
      <c r="B718" s="483" t="s">
        <v>1235</v>
      </c>
      <c r="C718" s="482">
        <v>16</v>
      </c>
      <c r="D718" s="483" t="s">
        <v>869</v>
      </c>
      <c r="E718" s="483" t="s">
        <v>825</v>
      </c>
      <c r="F718" s="483" t="s">
        <v>824</v>
      </c>
      <c r="G718" s="483" t="s">
        <v>831</v>
      </c>
      <c r="H718" s="483" t="s">
        <v>635</v>
      </c>
      <c r="I718" s="483" t="s">
        <v>795</v>
      </c>
      <c r="J718" s="482">
        <v>2024</v>
      </c>
      <c r="K718" s="482">
        <v>211515</v>
      </c>
      <c r="L718" s="483" t="s">
        <v>1053</v>
      </c>
      <c r="M718" s="483" t="s">
        <v>1053</v>
      </c>
      <c r="N718" s="482">
        <v>114</v>
      </c>
      <c r="O718" s="483" t="s">
        <v>1054</v>
      </c>
      <c r="P718" s="483" t="s">
        <v>1072</v>
      </c>
      <c r="Q718" s="482">
        <v>2023</v>
      </c>
      <c r="R718" s="484">
        <v>295488</v>
      </c>
      <c r="S718" s="430">
        <f t="shared" si="11"/>
        <v>-83973</v>
      </c>
    </row>
    <row r="719" spans="1:19" x14ac:dyDescent="0.3">
      <c r="A719" s="482">
        <v>180</v>
      </c>
      <c r="B719" s="483" t="s">
        <v>1235</v>
      </c>
      <c r="C719" s="482">
        <v>16</v>
      </c>
      <c r="D719" s="483" t="s">
        <v>869</v>
      </c>
      <c r="E719" s="483" t="s">
        <v>825</v>
      </c>
      <c r="F719" s="483" t="s">
        <v>824</v>
      </c>
      <c r="G719" s="483" t="s">
        <v>831</v>
      </c>
      <c r="H719" s="483" t="s">
        <v>635</v>
      </c>
      <c r="I719" s="483" t="s">
        <v>795</v>
      </c>
      <c r="J719" s="482">
        <v>2024</v>
      </c>
      <c r="K719" s="482">
        <v>0</v>
      </c>
      <c r="L719" s="483" t="s">
        <v>1053</v>
      </c>
      <c r="M719" s="483" t="s">
        <v>1053</v>
      </c>
      <c r="N719" s="482">
        <v>115</v>
      </c>
      <c r="O719" s="483" t="s">
        <v>1055</v>
      </c>
      <c r="P719" s="483" t="s">
        <v>1073</v>
      </c>
      <c r="Q719" s="482">
        <v>2023</v>
      </c>
      <c r="R719" s="484">
        <v>0</v>
      </c>
      <c r="S719" s="430">
        <f t="shared" si="11"/>
        <v>0</v>
      </c>
    </row>
    <row r="720" spans="1:19" x14ac:dyDescent="0.3">
      <c r="A720" s="482">
        <v>180</v>
      </c>
      <c r="B720" s="483" t="s">
        <v>1235</v>
      </c>
      <c r="C720" s="482">
        <v>16</v>
      </c>
      <c r="D720" s="483" t="s">
        <v>869</v>
      </c>
      <c r="E720" s="483" t="s">
        <v>825</v>
      </c>
      <c r="F720" s="483" t="s">
        <v>824</v>
      </c>
      <c r="G720" s="483" t="s">
        <v>831</v>
      </c>
      <c r="H720" s="483" t="s">
        <v>635</v>
      </c>
      <c r="I720" s="483" t="s">
        <v>795</v>
      </c>
      <c r="J720" s="482">
        <v>2024</v>
      </c>
      <c r="K720" s="482">
        <v>0</v>
      </c>
      <c r="L720" s="483" t="s">
        <v>1053</v>
      </c>
      <c r="M720" s="483" t="s">
        <v>1053</v>
      </c>
      <c r="N720" s="482">
        <v>116</v>
      </c>
      <c r="O720" s="483" t="s">
        <v>1056</v>
      </c>
      <c r="P720" s="483" t="s">
        <v>1074</v>
      </c>
      <c r="Q720" s="482">
        <v>2023</v>
      </c>
      <c r="R720" s="484">
        <v>0</v>
      </c>
      <c r="S720" s="430">
        <f t="shared" si="11"/>
        <v>0</v>
      </c>
    </row>
    <row r="721" spans="1:19" x14ac:dyDescent="0.3">
      <c r="A721" s="482">
        <v>180</v>
      </c>
      <c r="B721" s="483" t="s">
        <v>1235</v>
      </c>
      <c r="C721" s="482">
        <v>16</v>
      </c>
      <c r="D721" s="483" t="s">
        <v>869</v>
      </c>
      <c r="E721" s="483" t="s">
        <v>825</v>
      </c>
      <c r="F721" s="483" t="s">
        <v>824</v>
      </c>
      <c r="G721" s="483" t="s">
        <v>831</v>
      </c>
      <c r="H721" s="483" t="s">
        <v>635</v>
      </c>
      <c r="I721" s="483" t="s">
        <v>795</v>
      </c>
      <c r="J721" s="482">
        <v>2024</v>
      </c>
      <c r="K721" s="482">
        <v>211515</v>
      </c>
      <c r="L721" s="483" t="s">
        <v>1053</v>
      </c>
      <c r="M721" s="483" t="s">
        <v>1053</v>
      </c>
      <c r="N721" s="482">
        <v>117</v>
      </c>
      <c r="O721" s="483" t="s">
        <v>1075</v>
      </c>
      <c r="P721" s="483" t="s">
        <v>1076</v>
      </c>
      <c r="Q721" s="482">
        <v>2023</v>
      </c>
      <c r="R721" s="484">
        <v>295488</v>
      </c>
      <c r="S721" s="430">
        <f t="shared" si="11"/>
        <v>-83973</v>
      </c>
    </row>
    <row r="722" spans="1:19" x14ac:dyDescent="0.3">
      <c r="A722" s="482">
        <v>182</v>
      </c>
      <c r="B722" s="483" t="s">
        <v>1236</v>
      </c>
      <c r="C722" s="482">
        <v>19</v>
      </c>
      <c r="D722" s="483" t="s">
        <v>876</v>
      </c>
      <c r="E722" s="483" t="s">
        <v>825</v>
      </c>
      <c r="F722" s="483" t="s">
        <v>824</v>
      </c>
      <c r="G722" s="483" t="s">
        <v>827</v>
      </c>
      <c r="H722" s="483" t="s">
        <v>828</v>
      </c>
      <c r="I722" s="483" t="s">
        <v>795</v>
      </c>
      <c r="J722" s="482">
        <v>2024</v>
      </c>
      <c r="K722" s="482">
        <v>20848466.100000001</v>
      </c>
      <c r="L722" s="483" t="s">
        <v>1053</v>
      </c>
      <c r="M722" s="483" t="s">
        <v>1053</v>
      </c>
      <c r="N722" s="482">
        <v>114</v>
      </c>
      <c r="O722" s="483" t="s">
        <v>1054</v>
      </c>
      <c r="P722" s="483" t="s">
        <v>1072</v>
      </c>
      <c r="Q722" s="482">
        <v>2023</v>
      </c>
      <c r="R722" s="484">
        <v>18881587.199999999</v>
      </c>
      <c r="S722" s="430">
        <f t="shared" si="11"/>
        <v>1966878.9000000022</v>
      </c>
    </row>
    <row r="723" spans="1:19" x14ac:dyDescent="0.3">
      <c r="A723" s="482">
        <v>182</v>
      </c>
      <c r="B723" s="483" t="s">
        <v>1236</v>
      </c>
      <c r="C723" s="482">
        <v>19</v>
      </c>
      <c r="D723" s="483" t="s">
        <v>876</v>
      </c>
      <c r="E723" s="483" t="s">
        <v>825</v>
      </c>
      <c r="F723" s="483" t="s">
        <v>824</v>
      </c>
      <c r="G723" s="483" t="s">
        <v>827</v>
      </c>
      <c r="H723" s="483" t="s">
        <v>828</v>
      </c>
      <c r="I723" s="483" t="s">
        <v>795</v>
      </c>
      <c r="J723" s="482">
        <v>2024</v>
      </c>
      <c r="K723" s="482">
        <v>0</v>
      </c>
      <c r="L723" s="483" t="s">
        <v>1053</v>
      </c>
      <c r="M723" s="483" t="s">
        <v>1053</v>
      </c>
      <c r="N723" s="482">
        <v>115</v>
      </c>
      <c r="O723" s="483" t="s">
        <v>1055</v>
      </c>
      <c r="P723" s="483" t="s">
        <v>1073</v>
      </c>
      <c r="Q723" s="482">
        <v>2023</v>
      </c>
      <c r="R723" s="484">
        <v>0</v>
      </c>
      <c r="S723" s="430">
        <f t="shared" si="11"/>
        <v>0</v>
      </c>
    </row>
    <row r="724" spans="1:19" x14ac:dyDescent="0.3">
      <c r="A724" s="482">
        <v>182</v>
      </c>
      <c r="B724" s="483" t="s">
        <v>1236</v>
      </c>
      <c r="C724" s="482">
        <v>19</v>
      </c>
      <c r="D724" s="483" t="s">
        <v>876</v>
      </c>
      <c r="E724" s="483" t="s">
        <v>825</v>
      </c>
      <c r="F724" s="483" t="s">
        <v>824</v>
      </c>
      <c r="G724" s="483" t="s">
        <v>827</v>
      </c>
      <c r="H724" s="483" t="s">
        <v>828</v>
      </c>
      <c r="I724" s="483" t="s">
        <v>795</v>
      </c>
      <c r="J724" s="482">
        <v>2024</v>
      </c>
      <c r="K724" s="482">
        <v>644798.69999999995</v>
      </c>
      <c r="L724" s="483" t="s">
        <v>1053</v>
      </c>
      <c r="M724" s="483" t="s">
        <v>1053</v>
      </c>
      <c r="N724" s="482">
        <v>116</v>
      </c>
      <c r="O724" s="483" t="s">
        <v>1056</v>
      </c>
      <c r="P724" s="483" t="s">
        <v>1074</v>
      </c>
      <c r="Q724" s="482">
        <v>2023</v>
      </c>
      <c r="R724" s="484">
        <v>0</v>
      </c>
      <c r="S724" s="430">
        <f t="shared" si="11"/>
        <v>644798.69999999995</v>
      </c>
    </row>
    <row r="725" spans="1:19" x14ac:dyDescent="0.3">
      <c r="A725" s="482">
        <v>182</v>
      </c>
      <c r="B725" s="483" t="s">
        <v>1236</v>
      </c>
      <c r="C725" s="482">
        <v>19</v>
      </c>
      <c r="D725" s="483" t="s">
        <v>876</v>
      </c>
      <c r="E725" s="483" t="s">
        <v>825</v>
      </c>
      <c r="F725" s="483" t="s">
        <v>824</v>
      </c>
      <c r="G725" s="483" t="s">
        <v>827</v>
      </c>
      <c r="H725" s="483" t="s">
        <v>828</v>
      </c>
      <c r="I725" s="483" t="s">
        <v>795</v>
      </c>
      <c r="J725" s="482">
        <v>2024</v>
      </c>
      <c r="K725" s="482">
        <v>21493264.800000001</v>
      </c>
      <c r="L725" s="483" t="s">
        <v>1053</v>
      </c>
      <c r="M725" s="483" t="s">
        <v>1053</v>
      </c>
      <c r="N725" s="482">
        <v>117</v>
      </c>
      <c r="O725" s="483" t="s">
        <v>1075</v>
      </c>
      <c r="P725" s="483" t="s">
        <v>1076</v>
      </c>
      <c r="Q725" s="482">
        <v>2023</v>
      </c>
      <c r="R725" s="484">
        <v>18881587.199999999</v>
      </c>
      <c r="S725" s="430">
        <f t="shared" si="11"/>
        <v>2611677.6000000015</v>
      </c>
    </row>
    <row r="726" spans="1:19" x14ac:dyDescent="0.3">
      <c r="A726" s="482">
        <v>183</v>
      </c>
      <c r="B726" s="483" t="s">
        <v>1237</v>
      </c>
      <c r="C726" s="482">
        <v>19</v>
      </c>
      <c r="D726" s="483" t="s">
        <v>876</v>
      </c>
      <c r="E726" s="483" t="s">
        <v>840</v>
      </c>
      <c r="F726" s="483" t="s">
        <v>839</v>
      </c>
      <c r="G726" s="483" t="s">
        <v>842</v>
      </c>
      <c r="H726" s="483" t="s">
        <v>843</v>
      </c>
      <c r="I726" s="483" t="s">
        <v>795</v>
      </c>
      <c r="J726" s="482">
        <v>2024</v>
      </c>
      <c r="K726" s="482">
        <v>7166352</v>
      </c>
      <c r="L726" s="483" t="s">
        <v>1053</v>
      </c>
      <c r="M726" s="483" t="s">
        <v>1053</v>
      </c>
      <c r="N726" s="482">
        <v>114</v>
      </c>
      <c r="O726" s="483" t="s">
        <v>1054</v>
      </c>
      <c r="P726" s="483" t="s">
        <v>1072</v>
      </c>
      <c r="Q726" s="482">
        <v>2023</v>
      </c>
      <c r="R726" s="484">
        <v>6225404</v>
      </c>
      <c r="S726" s="430">
        <f t="shared" si="11"/>
        <v>940948</v>
      </c>
    </row>
    <row r="727" spans="1:19" x14ac:dyDescent="0.3">
      <c r="A727" s="482">
        <v>183</v>
      </c>
      <c r="B727" s="483" t="s">
        <v>1237</v>
      </c>
      <c r="C727" s="482">
        <v>19</v>
      </c>
      <c r="D727" s="483" t="s">
        <v>876</v>
      </c>
      <c r="E727" s="483" t="s">
        <v>840</v>
      </c>
      <c r="F727" s="483" t="s">
        <v>839</v>
      </c>
      <c r="G727" s="483" t="s">
        <v>842</v>
      </c>
      <c r="H727" s="483" t="s">
        <v>843</v>
      </c>
      <c r="I727" s="483" t="s">
        <v>795</v>
      </c>
      <c r="J727" s="482">
        <v>2024</v>
      </c>
      <c r="K727" s="482">
        <v>0</v>
      </c>
      <c r="L727" s="483" t="s">
        <v>1053</v>
      </c>
      <c r="M727" s="483" t="s">
        <v>1053</v>
      </c>
      <c r="N727" s="482">
        <v>115</v>
      </c>
      <c r="O727" s="483" t="s">
        <v>1055</v>
      </c>
      <c r="P727" s="483" t="s">
        <v>1073</v>
      </c>
      <c r="Q727" s="482">
        <v>2023</v>
      </c>
      <c r="R727" s="484">
        <v>0</v>
      </c>
      <c r="S727" s="430">
        <f t="shared" si="11"/>
        <v>0</v>
      </c>
    </row>
    <row r="728" spans="1:19" x14ac:dyDescent="0.3">
      <c r="A728" s="482">
        <v>183</v>
      </c>
      <c r="B728" s="483" t="s">
        <v>1237</v>
      </c>
      <c r="C728" s="482">
        <v>19</v>
      </c>
      <c r="D728" s="483" t="s">
        <v>876</v>
      </c>
      <c r="E728" s="483" t="s">
        <v>840</v>
      </c>
      <c r="F728" s="483" t="s">
        <v>839</v>
      </c>
      <c r="G728" s="483" t="s">
        <v>842</v>
      </c>
      <c r="H728" s="483" t="s">
        <v>843</v>
      </c>
      <c r="I728" s="483" t="s">
        <v>795</v>
      </c>
      <c r="J728" s="482">
        <v>2024</v>
      </c>
      <c r="K728" s="482">
        <v>0</v>
      </c>
      <c r="L728" s="483" t="s">
        <v>1053</v>
      </c>
      <c r="M728" s="483" t="s">
        <v>1053</v>
      </c>
      <c r="N728" s="482">
        <v>116</v>
      </c>
      <c r="O728" s="483" t="s">
        <v>1056</v>
      </c>
      <c r="P728" s="483" t="s">
        <v>1074</v>
      </c>
      <c r="Q728" s="482">
        <v>2023</v>
      </c>
      <c r="R728" s="484">
        <v>0</v>
      </c>
      <c r="S728" s="430">
        <f t="shared" si="11"/>
        <v>0</v>
      </c>
    </row>
    <row r="729" spans="1:19" x14ac:dyDescent="0.3">
      <c r="A729" s="482">
        <v>183</v>
      </c>
      <c r="B729" s="483" t="s">
        <v>1237</v>
      </c>
      <c r="C729" s="482">
        <v>19</v>
      </c>
      <c r="D729" s="483" t="s">
        <v>876</v>
      </c>
      <c r="E729" s="483" t="s">
        <v>840</v>
      </c>
      <c r="F729" s="483" t="s">
        <v>839</v>
      </c>
      <c r="G729" s="483" t="s">
        <v>842</v>
      </c>
      <c r="H729" s="483" t="s">
        <v>843</v>
      </c>
      <c r="I729" s="483" t="s">
        <v>795</v>
      </c>
      <c r="J729" s="482">
        <v>2024</v>
      </c>
      <c r="K729" s="482">
        <v>7166352</v>
      </c>
      <c r="L729" s="483" t="s">
        <v>1053</v>
      </c>
      <c r="M729" s="483" t="s">
        <v>1053</v>
      </c>
      <c r="N729" s="482">
        <v>117</v>
      </c>
      <c r="O729" s="483" t="s">
        <v>1075</v>
      </c>
      <c r="P729" s="483" t="s">
        <v>1076</v>
      </c>
      <c r="Q729" s="482">
        <v>2023</v>
      </c>
      <c r="R729" s="484">
        <v>6225404</v>
      </c>
      <c r="S729" s="430">
        <f t="shared" si="11"/>
        <v>940948</v>
      </c>
    </row>
    <row r="730" spans="1:19" x14ac:dyDescent="0.3">
      <c r="A730" s="482">
        <v>184</v>
      </c>
      <c r="B730" s="483" t="s">
        <v>1238</v>
      </c>
      <c r="C730" s="482">
        <v>19</v>
      </c>
      <c r="D730" s="483" t="s">
        <v>876</v>
      </c>
      <c r="E730" s="483" t="s">
        <v>825</v>
      </c>
      <c r="F730" s="483" t="s">
        <v>824</v>
      </c>
      <c r="G730" s="483" t="s">
        <v>831</v>
      </c>
      <c r="H730" s="483" t="s">
        <v>635</v>
      </c>
      <c r="I730" s="483" t="s">
        <v>795</v>
      </c>
      <c r="J730" s="482">
        <v>2024</v>
      </c>
      <c r="K730" s="482">
        <v>1295021</v>
      </c>
      <c r="L730" s="483" t="s">
        <v>1053</v>
      </c>
      <c r="M730" s="483" t="s">
        <v>1053</v>
      </c>
      <c r="N730" s="482">
        <v>114</v>
      </c>
      <c r="O730" s="483" t="s">
        <v>1054</v>
      </c>
      <c r="P730" s="483" t="s">
        <v>1072</v>
      </c>
      <c r="Q730" s="482">
        <v>2023</v>
      </c>
      <c r="R730" s="484">
        <v>312702.8</v>
      </c>
      <c r="S730" s="430">
        <f t="shared" si="11"/>
        <v>982318.2</v>
      </c>
    </row>
    <row r="731" spans="1:19" x14ac:dyDescent="0.3">
      <c r="A731" s="482">
        <v>184</v>
      </c>
      <c r="B731" s="483" t="s">
        <v>1238</v>
      </c>
      <c r="C731" s="482">
        <v>19</v>
      </c>
      <c r="D731" s="483" t="s">
        <v>876</v>
      </c>
      <c r="E731" s="483" t="s">
        <v>825</v>
      </c>
      <c r="F731" s="483" t="s">
        <v>824</v>
      </c>
      <c r="G731" s="483" t="s">
        <v>831</v>
      </c>
      <c r="H731" s="483" t="s">
        <v>635</v>
      </c>
      <c r="I731" s="483" t="s">
        <v>795</v>
      </c>
      <c r="J731" s="482">
        <v>2024</v>
      </c>
      <c r="K731" s="482">
        <v>13795.6</v>
      </c>
      <c r="L731" s="483" t="s">
        <v>1053</v>
      </c>
      <c r="M731" s="483" t="s">
        <v>1053</v>
      </c>
      <c r="N731" s="482">
        <v>115</v>
      </c>
      <c r="O731" s="483" t="s">
        <v>1055</v>
      </c>
      <c r="P731" s="483" t="s">
        <v>1073</v>
      </c>
      <c r="Q731" s="482">
        <v>2023</v>
      </c>
      <c r="R731" s="484">
        <v>12775</v>
      </c>
      <c r="S731" s="430">
        <f t="shared" si="11"/>
        <v>1020.6000000000004</v>
      </c>
    </row>
    <row r="732" spans="1:19" x14ac:dyDescent="0.3">
      <c r="A732" s="482">
        <v>184</v>
      </c>
      <c r="B732" s="483" t="s">
        <v>1238</v>
      </c>
      <c r="C732" s="482">
        <v>19</v>
      </c>
      <c r="D732" s="483" t="s">
        <v>876</v>
      </c>
      <c r="E732" s="483" t="s">
        <v>825</v>
      </c>
      <c r="F732" s="483" t="s">
        <v>824</v>
      </c>
      <c r="G732" s="483" t="s">
        <v>831</v>
      </c>
      <c r="H732" s="483" t="s">
        <v>635</v>
      </c>
      <c r="I732" s="483" t="s">
        <v>795</v>
      </c>
      <c r="J732" s="482">
        <v>2024</v>
      </c>
      <c r="K732" s="482">
        <v>0</v>
      </c>
      <c r="L732" s="483" t="s">
        <v>1053</v>
      </c>
      <c r="M732" s="483" t="s">
        <v>1053</v>
      </c>
      <c r="N732" s="482">
        <v>116</v>
      </c>
      <c r="O732" s="483" t="s">
        <v>1056</v>
      </c>
      <c r="P732" s="483" t="s">
        <v>1074</v>
      </c>
      <c r="Q732" s="482">
        <v>2023</v>
      </c>
      <c r="R732" s="484">
        <v>0</v>
      </c>
      <c r="S732" s="430">
        <f t="shared" si="11"/>
        <v>0</v>
      </c>
    </row>
    <row r="733" spans="1:19" x14ac:dyDescent="0.3">
      <c r="A733" s="482">
        <v>184</v>
      </c>
      <c r="B733" s="483" t="s">
        <v>1238</v>
      </c>
      <c r="C733" s="482">
        <v>19</v>
      </c>
      <c r="D733" s="483" t="s">
        <v>876</v>
      </c>
      <c r="E733" s="483" t="s">
        <v>825</v>
      </c>
      <c r="F733" s="483" t="s">
        <v>824</v>
      </c>
      <c r="G733" s="483" t="s">
        <v>831</v>
      </c>
      <c r="H733" s="483" t="s">
        <v>635</v>
      </c>
      <c r="I733" s="483" t="s">
        <v>795</v>
      </c>
      <c r="J733" s="482">
        <v>2024</v>
      </c>
      <c r="K733" s="482">
        <v>1308816.6000000001</v>
      </c>
      <c r="L733" s="483" t="s">
        <v>1053</v>
      </c>
      <c r="M733" s="483" t="s">
        <v>1053</v>
      </c>
      <c r="N733" s="482">
        <v>117</v>
      </c>
      <c r="O733" s="483" t="s">
        <v>1075</v>
      </c>
      <c r="P733" s="483" t="s">
        <v>1076</v>
      </c>
      <c r="Q733" s="482">
        <v>2023</v>
      </c>
      <c r="R733" s="484">
        <v>325477.8</v>
      </c>
      <c r="S733" s="430">
        <f t="shared" si="11"/>
        <v>983338.8</v>
      </c>
    </row>
    <row r="734" spans="1:19" x14ac:dyDescent="0.3">
      <c r="A734" s="482">
        <v>185</v>
      </c>
      <c r="B734" s="483" t="s">
        <v>1239</v>
      </c>
      <c r="C734" s="482">
        <v>19</v>
      </c>
      <c r="D734" s="483" t="s">
        <v>876</v>
      </c>
      <c r="E734" s="483" t="s">
        <v>825</v>
      </c>
      <c r="F734" s="483" t="s">
        <v>824</v>
      </c>
      <c r="G734" s="483" t="s">
        <v>830</v>
      </c>
      <c r="H734" s="483" t="s">
        <v>634</v>
      </c>
      <c r="I734" s="483" t="s">
        <v>795</v>
      </c>
      <c r="J734" s="482">
        <v>2024</v>
      </c>
      <c r="K734" s="482">
        <v>14653320</v>
      </c>
      <c r="L734" s="483" t="s">
        <v>1053</v>
      </c>
      <c r="M734" s="483" t="s">
        <v>1053</v>
      </c>
      <c r="N734" s="482">
        <v>114</v>
      </c>
      <c r="O734" s="483" t="s">
        <v>1054</v>
      </c>
      <c r="P734" s="483" t="s">
        <v>1072</v>
      </c>
      <c r="Q734" s="482">
        <v>2023</v>
      </c>
      <c r="R734" s="484">
        <v>18957960</v>
      </c>
      <c r="S734" s="430">
        <f t="shared" si="11"/>
        <v>-4304640</v>
      </c>
    </row>
    <row r="735" spans="1:19" x14ac:dyDescent="0.3">
      <c r="A735" s="482">
        <v>185</v>
      </c>
      <c r="B735" s="483" t="s">
        <v>1239</v>
      </c>
      <c r="C735" s="482">
        <v>19</v>
      </c>
      <c r="D735" s="483" t="s">
        <v>876</v>
      </c>
      <c r="E735" s="483" t="s">
        <v>825</v>
      </c>
      <c r="F735" s="483" t="s">
        <v>824</v>
      </c>
      <c r="G735" s="483" t="s">
        <v>830</v>
      </c>
      <c r="H735" s="483" t="s">
        <v>634</v>
      </c>
      <c r="I735" s="483" t="s">
        <v>795</v>
      </c>
      <c r="J735" s="482">
        <v>2024</v>
      </c>
      <c r="K735" s="482">
        <v>19830360</v>
      </c>
      <c r="L735" s="483" t="s">
        <v>1053</v>
      </c>
      <c r="M735" s="483" t="s">
        <v>1053</v>
      </c>
      <c r="N735" s="482">
        <v>115</v>
      </c>
      <c r="O735" s="483" t="s">
        <v>1055</v>
      </c>
      <c r="P735" s="483" t="s">
        <v>1073</v>
      </c>
      <c r="Q735" s="482">
        <v>2023</v>
      </c>
      <c r="R735" s="484">
        <v>28265580</v>
      </c>
      <c r="S735" s="430">
        <f t="shared" si="11"/>
        <v>-8435220</v>
      </c>
    </row>
    <row r="736" spans="1:19" x14ac:dyDescent="0.3">
      <c r="A736" s="482">
        <v>185</v>
      </c>
      <c r="B736" s="483" t="s">
        <v>1239</v>
      </c>
      <c r="C736" s="482">
        <v>19</v>
      </c>
      <c r="D736" s="483" t="s">
        <v>876</v>
      </c>
      <c r="E736" s="483" t="s">
        <v>825</v>
      </c>
      <c r="F736" s="483" t="s">
        <v>824</v>
      </c>
      <c r="G736" s="483" t="s">
        <v>830</v>
      </c>
      <c r="H736" s="483" t="s">
        <v>634</v>
      </c>
      <c r="I736" s="483" t="s">
        <v>795</v>
      </c>
      <c r="J736" s="482">
        <v>2024</v>
      </c>
      <c r="K736" s="482">
        <v>2824800</v>
      </c>
      <c r="L736" s="483" t="s">
        <v>1053</v>
      </c>
      <c r="M736" s="483" t="s">
        <v>1053</v>
      </c>
      <c r="N736" s="482">
        <v>116</v>
      </c>
      <c r="O736" s="483" t="s">
        <v>1056</v>
      </c>
      <c r="P736" s="483" t="s">
        <v>1074</v>
      </c>
      <c r="Q736" s="482">
        <v>2023</v>
      </c>
      <c r="R736" s="484">
        <v>4398660</v>
      </c>
      <c r="S736" s="430">
        <f t="shared" si="11"/>
        <v>-1573860</v>
      </c>
    </row>
    <row r="737" spans="1:19" x14ac:dyDescent="0.3">
      <c r="A737" s="482">
        <v>185</v>
      </c>
      <c r="B737" s="483" t="s">
        <v>1239</v>
      </c>
      <c r="C737" s="482">
        <v>19</v>
      </c>
      <c r="D737" s="483" t="s">
        <v>876</v>
      </c>
      <c r="E737" s="483" t="s">
        <v>825</v>
      </c>
      <c r="F737" s="483" t="s">
        <v>824</v>
      </c>
      <c r="G737" s="483" t="s">
        <v>830</v>
      </c>
      <c r="H737" s="483" t="s">
        <v>634</v>
      </c>
      <c r="I737" s="483" t="s">
        <v>795</v>
      </c>
      <c r="J737" s="482">
        <v>2024</v>
      </c>
      <c r="K737" s="482">
        <v>37308480</v>
      </c>
      <c r="L737" s="483" t="s">
        <v>1053</v>
      </c>
      <c r="M737" s="483" t="s">
        <v>1053</v>
      </c>
      <c r="N737" s="482">
        <v>117</v>
      </c>
      <c r="O737" s="483" t="s">
        <v>1075</v>
      </c>
      <c r="P737" s="483" t="s">
        <v>1076</v>
      </c>
      <c r="Q737" s="482">
        <v>2023</v>
      </c>
      <c r="R737" s="484">
        <v>51622200</v>
      </c>
      <c r="S737" s="430">
        <f t="shared" si="11"/>
        <v>-14313720</v>
      </c>
    </row>
    <row r="738" spans="1:19" x14ac:dyDescent="0.3">
      <c r="A738" s="482">
        <v>186</v>
      </c>
      <c r="B738" s="483" t="s">
        <v>1240</v>
      </c>
      <c r="C738" s="482">
        <v>19</v>
      </c>
      <c r="D738" s="483" t="s">
        <v>876</v>
      </c>
      <c r="E738" s="483" t="s">
        <v>825</v>
      </c>
      <c r="F738" s="483" t="s">
        <v>824</v>
      </c>
      <c r="G738" s="483" t="s">
        <v>830</v>
      </c>
      <c r="H738" s="483" t="s">
        <v>634</v>
      </c>
      <c r="I738" s="483" t="s">
        <v>795</v>
      </c>
      <c r="J738" s="482">
        <v>2024</v>
      </c>
      <c r="K738" s="482">
        <v>7827887.2999999998</v>
      </c>
      <c r="L738" s="483" t="s">
        <v>1053</v>
      </c>
      <c r="M738" s="483" t="s">
        <v>1053</v>
      </c>
      <c r="N738" s="482">
        <v>114</v>
      </c>
      <c r="O738" s="483" t="s">
        <v>1054</v>
      </c>
      <c r="P738" s="483" t="s">
        <v>1072</v>
      </c>
      <c r="Q738" s="482">
        <v>2023</v>
      </c>
      <c r="R738" s="484">
        <v>4940000</v>
      </c>
      <c r="S738" s="430">
        <f t="shared" si="11"/>
        <v>2887887.3</v>
      </c>
    </row>
    <row r="739" spans="1:19" x14ac:dyDescent="0.3">
      <c r="A739" s="482">
        <v>186</v>
      </c>
      <c r="B739" s="483" t="s">
        <v>1240</v>
      </c>
      <c r="C739" s="482">
        <v>19</v>
      </c>
      <c r="D739" s="483" t="s">
        <v>876</v>
      </c>
      <c r="E739" s="483" t="s">
        <v>825</v>
      </c>
      <c r="F739" s="483" t="s">
        <v>824</v>
      </c>
      <c r="G739" s="483" t="s">
        <v>830</v>
      </c>
      <c r="H739" s="483" t="s">
        <v>634</v>
      </c>
      <c r="I739" s="483" t="s">
        <v>795</v>
      </c>
      <c r="J739" s="482">
        <v>2024</v>
      </c>
      <c r="K739" s="482">
        <v>7293982.5</v>
      </c>
      <c r="L739" s="483" t="s">
        <v>1053</v>
      </c>
      <c r="M739" s="483" t="s">
        <v>1053</v>
      </c>
      <c r="N739" s="482">
        <v>115</v>
      </c>
      <c r="O739" s="483" t="s">
        <v>1055</v>
      </c>
      <c r="P739" s="483" t="s">
        <v>1073</v>
      </c>
      <c r="Q739" s="482">
        <v>2023</v>
      </c>
      <c r="R739" s="484">
        <v>4302000</v>
      </c>
      <c r="S739" s="430">
        <f t="shared" si="11"/>
        <v>2991982.5</v>
      </c>
    </row>
    <row r="740" spans="1:19" x14ac:dyDescent="0.3">
      <c r="A740" s="482">
        <v>186</v>
      </c>
      <c r="B740" s="483" t="s">
        <v>1240</v>
      </c>
      <c r="C740" s="482">
        <v>19</v>
      </c>
      <c r="D740" s="483" t="s">
        <v>876</v>
      </c>
      <c r="E740" s="483" t="s">
        <v>825</v>
      </c>
      <c r="F740" s="483" t="s">
        <v>824</v>
      </c>
      <c r="G740" s="483" t="s">
        <v>830</v>
      </c>
      <c r="H740" s="483" t="s">
        <v>634</v>
      </c>
      <c r="I740" s="483" t="s">
        <v>795</v>
      </c>
      <c r="J740" s="482">
        <v>2024</v>
      </c>
      <c r="K740" s="482">
        <v>434354.1</v>
      </c>
      <c r="L740" s="483" t="s">
        <v>1053</v>
      </c>
      <c r="M740" s="483" t="s">
        <v>1053</v>
      </c>
      <c r="N740" s="482">
        <v>116</v>
      </c>
      <c r="O740" s="483" t="s">
        <v>1056</v>
      </c>
      <c r="P740" s="483" t="s">
        <v>1074</v>
      </c>
      <c r="Q740" s="482">
        <v>2023</v>
      </c>
      <c r="R740" s="484">
        <v>252000</v>
      </c>
      <c r="S740" s="430">
        <f t="shared" si="11"/>
        <v>182354.09999999998</v>
      </c>
    </row>
    <row r="741" spans="1:19" x14ac:dyDescent="0.3">
      <c r="A741" s="482">
        <v>186</v>
      </c>
      <c r="B741" s="483" t="s">
        <v>1240</v>
      </c>
      <c r="C741" s="482">
        <v>19</v>
      </c>
      <c r="D741" s="483" t="s">
        <v>876</v>
      </c>
      <c r="E741" s="483" t="s">
        <v>825</v>
      </c>
      <c r="F741" s="483" t="s">
        <v>824</v>
      </c>
      <c r="G741" s="483" t="s">
        <v>830</v>
      </c>
      <c r="H741" s="483" t="s">
        <v>634</v>
      </c>
      <c r="I741" s="483" t="s">
        <v>795</v>
      </c>
      <c r="J741" s="482">
        <v>2024</v>
      </c>
      <c r="K741" s="482">
        <v>15556223.9</v>
      </c>
      <c r="L741" s="483" t="s">
        <v>1053</v>
      </c>
      <c r="M741" s="483" t="s">
        <v>1053</v>
      </c>
      <c r="N741" s="482">
        <v>117</v>
      </c>
      <c r="O741" s="483" t="s">
        <v>1075</v>
      </c>
      <c r="P741" s="483" t="s">
        <v>1076</v>
      </c>
      <c r="Q741" s="482">
        <v>2023</v>
      </c>
      <c r="R741" s="484">
        <v>9494000</v>
      </c>
      <c r="S741" s="430">
        <f t="shared" si="11"/>
        <v>6062223.9000000004</v>
      </c>
    </row>
    <row r="742" spans="1:19" x14ac:dyDescent="0.3">
      <c r="A742" s="482">
        <v>187</v>
      </c>
      <c r="B742" s="483" t="s">
        <v>1241</v>
      </c>
      <c r="C742" s="482">
        <v>19</v>
      </c>
      <c r="D742" s="483" t="s">
        <v>876</v>
      </c>
      <c r="E742" s="483" t="s">
        <v>825</v>
      </c>
      <c r="F742" s="483" t="s">
        <v>824</v>
      </c>
      <c r="G742" s="483" t="s">
        <v>830</v>
      </c>
      <c r="H742" s="483" t="s">
        <v>634</v>
      </c>
      <c r="I742" s="483" t="s">
        <v>795</v>
      </c>
      <c r="J742" s="482">
        <v>2024</v>
      </c>
      <c r="K742" s="482">
        <v>6196363.5999999996</v>
      </c>
      <c r="L742" s="483" t="s">
        <v>1053</v>
      </c>
      <c r="M742" s="483" t="s">
        <v>1053</v>
      </c>
      <c r="N742" s="482">
        <v>114</v>
      </c>
      <c r="O742" s="483" t="s">
        <v>1054</v>
      </c>
      <c r="P742" s="483" t="s">
        <v>1072</v>
      </c>
      <c r="Q742" s="482">
        <v>2023</v>
      </c>
      <c r="R742" s="484">
        <v>6781933.5</v>
      </c>
      <c r="S742" s="430">
        <f t="shared" si="11"/>
        <v>-585569.90000000037</v>
      </c>
    </row>
    <row r="743" spans="1:19" x14ac:dyDescent="0.3">
      <c r="A743" s="482">
        <v>187</v>
      </c>
      <c r="B743" s="483" t="s">
        <v>1241</v>
      </c>
      <c r="C743" s="482">
        <v>19</v>
      </c>
      <c r="D743" s="483" t="s">
        <v>876</v>
      </c>
      <c r="E743" s="483" t="s">
        <v>825</v>
      </c>
      <c r="F743" s="483" t="s">
        <v>824</v>
      </c>
      <c r="G743" s="483" t="s">
        <v>830</v>
      </c>
      <c r="H743" s="483" t="s">
        <v>634</v>
      </c>
      <c r="I743" s="483" t="s">
        <v>795</v>
      </c>
      <c r="J743" s="482">
        <v>2024</v>
      </c>
      <c r="K743" s="482">
        <v>3041410.4</v>
      </c>
      <c r="L743" s="483" t="s">
        <v>1053</v>
      </c>
      <c r="M743" s="483" t="s">
        <v>1053</v>
      </c>
      <c r="N743" s="482">
        <v>115</v>
      </c>
      <c r="O743" s="483" t="s">
        <v>1055</v>
      </c>
      <c r="P743" s="483" t="s">
        <v>1073</v>
      </c>
      <c r="Q743" s="482">
        <v>2023</v>
      </c>
      <c r="R743" s="484">
        <v>3465105.5</v>
      </c>
      <c r="S743" s="430">
        <f t="shared" si="11"/>
        <v>-423695.10000000009</v>
      </c>
    </row>
    <row r="744" spans="1:19" x14ac:dyDescent="0.3">
      <c r="A744" s="482">
        <v>187</v>
      </c>
      <c r="B744" s="483" t="s">
        <v>1241</v>
      </c>
      <c r="C744" s="482">
        <v>19</v>
      </c>
      <c r="D744" s="483" t="s">
        <v>876</v>
      </c>
      <c r="E744" s="483" t="s">
        <v>825</v>
      </c>
      <c r="F744" s="483" t="s">
        <v>824</v>
      </c>
      <c r="G744" s="483" t="s">
        <v>830</v>
      </c>
      <c r="H744" s="483" t="s">
        <v>634</v>
      </c>
      <c r="I744" s="483" t="s">
        <v>795</v>
      </c>
      <c r="J744" s="482">
        <v>2024</v>
      </c>
      <c r="K744" s="482">
        <v>22442</v>
      </c>
      <c r="L744" s="483" t="s">
        <v>1053</v>
      </c>
      <c r="M744" s="483" t="s">
        <v>1053</v>
      </c>
      <c r="N744" s="482">
        <v>116</v>
      </c>
      <c r="O744" s="483" t="s">
        <v>1056</v>
      </c>
      <c r="P744" s="483" t="s">
        <v>1074</v>
      </c>
      <c r="Q744" s="482">
        <v>2023</v>
      </c>
      <c r="R744" s="484">
        <v>37943.5</v>
      </c>
      <c r="S744" s="430">
        <f t="shared" si="11"/>
        <v>-15501.5</v>
      </c>
    </row>
    <row r="745" spans="1:19" x14ac:dyDescent="0.3">
      <c r="A745" s="482">
        <v>187</v>
      </c>
      <c r="B745" s="483" t="s">
        <v>1241</v>
      </c>
      <c r="C745" s="482">
        <v>19</v>
      </c>
      <c r="D745" s="483" t="s">
        <v>876</v>
      </c>
      <c r="E745" s="483" t="s">
        <v>825</v>
      </c>
      <c r="F745" s="483" t="s">
        <v>824</v>
      </c>
      <c r="G745" s="483" t="s">
        <v>830</v>
      </c>
      <c r="H745" s="483" t="s">
        <v>634</v>
      </c>
      <c r="I745" s="483" t="s">
        <v>795</v>
      </c>
      <c r="J745" s="482">
        <v>2024</v>
      </c>
      <c r="K745" s="482">
        <v>9260216</v>
      </c>
      <c r="L745" s="483" t="s">
        <v>1053</v>
      </c>
      <c r="M745" s="483" t="s">
        <v>1053</v>
      </c>
      <c r="N745" s="482">
        <v>117</v>
      </c>
      <c r="O745" s="483" t="s">
        <v>1075</v>
      </c>
      <c r="P745" s="483" t="s">
        <v>1076</v>
      </c>
      <c r="Q745" s="482">
        <v>2023</v>
      </c>
      <c r="R745" s="484">
        <v>10284982.5</v>
      </c>
      <c r="S745" s="430">
        <f t="shared" si="11"/>
        <v>-1024766.5</v>
      </c>
    </row>
    <row r="746" spans="1:19" x14ac:dyDescent="0.3">
      <c r="A746" s="482">
        <v>188</v>
      </c>
      <c r="B746" s="483" t="s">
        <v>1242</v>
      </c>
      <c r="C746" s="482">
        <v>19</v>
      </c>
      <c r="D746" s="483" t="s">
        <v>876</v>
      </c>
      <c r="E746" s="483" t="s">
        <v>825</v>
      </c>
      <c r="F746" s="483" t="s">
        <v>824</v>
      </c>
      <c r="G746" s="483" t="s">
        <v>830</v>
      </c>
      <c r="H746" s="483" t="s">
        <v>634</v>
      </c>
      <c r="I746" s="483" t="s">
        <v>795</v>
      </c>
      <c r="J746" s="482">
        <v>2024</v>
      </c>
      <c r="K746" s="482">
        <v>3002400</v>
      </c>
      <c r="L746" s="483" t="s">
        <v>1053</v>
      </c>
      <c r="M746" s="483" t="s">
        <v>1053</v>
      </c>
      <c r="N746" s="482">
        <v>114</v>
      </c>
      <c r="O746" s="483" t="s">
        <v>1054</v>
      </c>
      <c r="P746" s="483" t="s">
        <v>1072</v>
      </c>
      <c r="Q746" s="482">
        <v>2023</v>
      </c>
      <c r="R746" s="484">
        <v>4204200</v>
      </c>
      <c r="S746" s="430">
        <f t="shared" si="11"/>
        <v>-1201800</v>
      </c>
    </row>
    <row r="747" spans="1:19" x14ac:dyDescent="0.3">
      <c r="A747" s="482">
        <v>188</v>
      </c>
      <c r="B747" s="483" t="s">
        <v>1242</v>
      </c>
      <c r="C747" s="482">
        <v>19</v>
      </c>
      <c r="D747" s="483" t="s">
        <v>876</v>
      </c>
      <c r="E747" s="483" t="s">
        <v>825</v>
      </c>
      <c r="F747" s="483" t="s">
        <v>824</v>
      </c>
      <c r="G747" s="483" t="s">
        <v>830</v>
      </c>
      <c r="H747" s="483" t="s">
        <v>634</v>
      </c>
      <c r="I747" s="483" t="s">
        <v>795</v>
      </c>
      <c r="J747" s="482">
        <v>2024</v>
      </c>
      <c r="K747" s="482">
        <v>595200</v>
      </c>
      <c r="L747" s="483" t="s">
        <v>1053</v>
      </c>
      <c r="M747" s="483" t="s">
        <v>1053</v>
      </c>
      <c r="N747" s="482">
        <v>115</v>
      </c>
      <c r="O747" s="483" t="s">
        <v>1055</v>
      </c>
      <c r="P747" s="483" t="s">
        <v>1073</v>
      </c>
      <c r="Q747" s="482">
        <v>2023</v>
      </c>
      <c r="R747" s="484">
        <v>1115400</v>
      </c>
      <c r="S747" s="430">
        <f t="shared" si="11"/>
        <v>-520200</v>
      </c>
    </row>
    <row r="748" spans="1:19" x14ac:dyDescent="0.3">
      <c r="A748" s="482">
        <v>188</v>
      </c>
      <c r="B748" s="483" t="s">
        <v>1242</v>
      </c>
      <c r="C748" s="482">
        <v>19</v>
      </c>
      <c r="D748" s="483" t="s">
        <v>876</v>
      </c>
      <c r="E748" s="483" t="s">
        <v>825</v>
      </c>
      <c r="F748" s="483" t="s">
        <v>824</v>
      </c>
      <c r="G748" s="483" t="s">
        <v>830</v>
      </c>
      <c r="H748" s="483" t="s">
        <v>634</v>
      </c>
      <c r="I748" s="483" t="s">
        <v>795</v>
      </c>
      <c r="J748" s="482">
        <v>2024</v>
      </c>
      <c r="K748" s="482">
        <v>0</v>
      </c>
      <c r="L748" s="483" t="s">
        <v>1053</v>
      </c>
      <c r="M748" s="483" t="s">
        <v>1053</v>
      </c>
      <c r="N748" s="482">
        <v>116</v>
      </c>
      <c r="O748" s="483" t="s">
        <v>1056</v>
      </c>
      <c r="P748" s="483" t="s">
        <v>1074</v>
      </c>
      <c r="Q748" s="482">
        <v>2023</v>
      </c>
      <c r="R748" s="484">
        <v>627000</v>
      </c>
      <c r="S748" s="430">
        <f t="shared" si="11"/>
        <v>-627000</v>
      </c>
    </row>
    <row r="749" spans="1:19" x14ac:dyDescent="0.3">
      <c r="A749" s="482">
        <v>188</v>
      </c>
      <c r="B749" s="483" t="s">
        <v>1242</v>
      </c>
      <c r="C749" s="482">
        <v>19</v>
      </c>
      <c r="D749" s="483" t="s">
        <v>876</v>
      </c>
      <c r="E749" s="483" t="s">
        <v>825</v>
      </c>
      <c r="F749" s="483" t="s">
        <v>824</v>
      </c>
      <c r="G749" s="483" t="s">
        <v>830</v>
      </c>
      <c r="H749" s="483" t="s">
        <v>634</v>
      </c>
      <c r="I749" s="483" t="s">
        <v>795</v>
      </c>
      <c r="J749" s="482">
        <v>2024</v>
      </c>
      <c r="K749" s="482">
        <v>3597600</v>
      </c>
      <c r="L749" s="483" t="s">
        <v>1053</v>
      </c>
      <c r="M749" s="483" t="s">
        <v>1053</v>
      </c>
      <c r="N749" s="482">
        <v>117</v>
      </c>
      <c r="O749" s="483" t="s">
        <v>1075</v>
      </c>
      <c r="P749" s="483" t="s">
        <v>1076</v>
      </c>
      <c r="Q749" s="482">
        <v>2023</v>
      </c>
      <c r="R749" s="484">
        <v>5946600</v>
      </c>
      <c r="S749" s="430">
        <f t="shared" si="11"/>
        <v>-2349000</v>
      </c>
    </row>
    <row r="750" spans="1:19" x14ac:dyDescent="0.3">
      <c r="A750" s="482">
        <v>189</v>
      </c>
      <c r="B750" s="483" t="s">
        <v>1243</v>
      </c>
      <c r="C750" s="482">
        <v>19</v>
      </c>
      <c r="D750" s="483" t="s">
        <v>876</v>
      </c>
      <c r="E750" s="483" t="s">
        <v>825</v>
      </c>
      <c r="F750" s="483" t="s">
        <v>824</v>
      </c>
      <c r="G750" s="483" t="s">
        <v>830</v>
      </c>
      <c r="H750" s="483" t="s">
        <v>634</v>
      </c>
      <c r="I750" s="483" t="s">
        <v>795</v>
      </c>
      <c r="J750" s="482">
        <v>2024</v>
      </c>
      <c r="K750" s="482">
        <v>704004</v>
      </c>
      <c r="L750" s="483" t="s">
        <v>1053</v>
      </c>
      <c r="M750" s="483" t="s">
        <v>1053</v>
      </c>
      <c r="N750" s="482">
        <v>114</v>
      </c>
      <c r="O750" s="483" t="s">
        <v>1054</v>
      </c>
      <c r="P750" s="483" t="s">
        <v>1072</v>
      </c>
      <c r="Q750" s="482">
        <v>2023</v>
      </c>
      <c r="R750" s="484">
        <v>132188</v>
      </c>
      <c r="S750" s="430">
        <f t="shared" si="11"/>
        <v>571816</v>
      </c>
    </row>
    <row r="751" spans="1:19" x14ac:dyDescent="0.3">
      <c r="A751" s="482">
        <v>189</v>
      </c>
      <c r="B751" s="483" t="s">
        <v>1243</v>
      </c>
      <c r="C751" s="482">
        <v>19</v>
      </c>
      <c r="D751" s="483" t="s">
        <v>876</v>
      </c>
      <c r="E751" s="483" t="s">
        <v>825</v>
      </c>
      <c r="F751" s="483" t="s">
        <v>824</v>
      </c>
      <c r="G751" s="483" t="s">
        <v>830</v>
      </c>
      <c r="H751" s="483" t="s">
        <v>634</v>
      </c>
      <c r="I751" s="483" t="s">
        <v>795</v>
      </c>
      <c r="J751" s="482">
        <v>2024</v>
      </c>
      <c r="K751" s="482">
        <v>137692</v>
      </c>
      <c r="L751" s="483" t="s">
        <v>1053</v>
      </c>
      <c r="M751" s="483" t="s">
        <v>1053</v>
      </c>
      <c r="N751" s="482">
        <v>115</v>
      </c>
      <c r="O751" s="483" t="s">
        <v>1055</v>
      </c>
      <c r="P751" s="483" t="s">
        <v>1073</v>
      </c>
      <c r="Q751" s="482">
        <v>2023</v>
      </c>
      <c r="R751" s="484">
        <v>0</v>
      </c>
      <c r="S751" s="430">
        <f t="shared" si="11"/>
        <v>137692</v>
      </c>
    </row>
    <row r="752" spans="1:19" x14ac:dyDescent="0.3">
      <c r="A752" s="482">
        <v>189</v>
      </c>
      <c r="B752" s="483" t="s">
        <v>1243</v>
      </c>
      <c r="C752" s="482">
        <v>19</v>
      </c>
      <c r="D752" s="483" t="s">
        <v>876</v>
      </c>
      <c r="E752" s="483" t="s">
        <v>825</v>
      </c>
      <c r="F752" s="483" t="s">
        <v>824</v>
      </c>
      <c r="G752" s="483" t="s">
        <v>830</v>
      </c>
      <c r="H752" s="483" t="s">
        <v>634</v>
      </c>
      <c r="I752" s="483" t="s">
        <v>795</v>
      </c>
      <c r="J752" s="482">
        <v>2024</v>
      </c>
      <c r="K752" s="482">
        <v>73138</v>
      </c>
      <c r="L752" s="483" t="s">
        <v>1053</v>
      </c>
      <c r="M752" s="483" t="s">
        <v>1053</v>
      </c>
      <c r="N752" s="482">
        <v>116</v>
      </c>
      <c r="O752" s="483" t="s">
        <v>1056</v>
      </c>
      <c r="P752" s="483" t="s">
        <v>1074</v>
      </c>
      <c r="Q752" s="482">
        <v>2023</v>
      </c>
      <c r="R752" s="484">
        <v>0</v>
      </c>
      <c r="S752" s="430">
        <f t="shared" si="11"/>
        <v>73138</v>
      </c>
    </row>
    <row r="753" spans="1:19" x14ac:dyDescent="0.3">
      <c r="A753" s="482">
        <v>189</v>
      </c>
      <c r="B753" s="483" t="s">
        <v>1243</v>
      </c>
      <c r="C753" s="482">
        <v>19</v>
      </c>
      <c r="D753" s="483" t="s">
        <v>876</v>
      </c>
      <c r="E753" s="483" t="s">
        <v>825</v>
      </c>
      <c r="F753" s="483" t="s">
        <v>824</v>
      </c>
      <c r="G753" s="483" t="s">
        <v>830</v>
      </c>
      <c r="H753" s="483" t="s">
        <v>634</v>
      </c>
      <c r="I753" s="483" t="s">
        <v>795</v>
      </c>
      <c r="J753" s="482">
        <v>2024</v>
      </c>
      <c r="K753" s="482">
        <v>914834</v>
      </c>
      <c r="L753" s="483" t="s">
        <v>1053</v>
      </c>
      <c r="M753" s="483" t="s">
        <v>1053</v>
      </c>
      <c r="N753" s="482">
        <v>117</v>
      </c>
      <c r="O753" s="483" t="s">
        <v>1075</v>
      </c>
      <c r="P753" s="483" t="s">
        <v>1076</v>
      </c>
      <c r="Q753" s="482">
        <v>2023</v>
      </c>
      <c r="R753" s="484">
        <v>132188</v>
      </c>
      <c r="S753" s="430">
        <f t="shared" si="11"/>
        <v>782646</v>
      </c>
    </row>
    <row r="754" spans="1:19" x14ac:dyDescent="0.3">
      <c r="A754" s="482">
        <v>190</v>
      </c>
      <c r="B754" s="483" t="s">
        <v>1244</v>
      </c>
      <c r="C754" s="482">
        <v>19</v>
      </c>
      <c r="D754" s="483" t="s">
        <v>876</v>
      </c>
      <c r="E754" s="483" t="s">
        <v>825</v>
      </c>
      <c r="F754" s="483" t="s">
        <v>824</v>
      </c>
      <c r="G754" s="483" t="s">
        <v>830</v>
      </c>
      <c r="H754" s="483" t="s">
        <v>634</v>
      </c>
      <c r="I754" s="483" t="s">
        <v>795</v>
      </c>
      <c r="J754" s="482">
        <v>2024</v>
      </c>
      <c r="K754" s="482">
        <v>15750950</v>
      </c>
      <c r="L754" s="483" t="s">
        <v>1053</v>
      </c>
      <c r="M754" s="483" t="s">
        <v>1053</v>
      </c>
      <c r="N754" s="482">
        <v>114</v>
      </c>
      <c r="O754" s="483" t="s">
        <v>1054</v>
      </c>
      <c r="P754" s="483" t="s">
        <v>1072</v>
      </c>
      <c r="Q754" s="482">
        <v>2023</v>
      </c>
      <c r="R754" s="484">
        <v>13168100</v>
      </c>
      <c r="S754" s="430">
        <f t="shared" si="11"/>
        <v>2582850</v>
      </c>
    </row>
    <row r="755" spans="1:19" x14ac:dyDescent="0.3">
      <c r="A755" s="482">
        <v>190</v>
      </c>
      <c r="B755" s="483" t="s">
        <v>1244</v>
      </c>
      <c r="C755" s="482">
        <v>19</v>
      </c>
      <c r="D755" s="483" t="s">
        <v>876</v>
      </c>
      <c r="E755" s="483" t="s">
        <v>825</v>
      </c>
      <c r="F755" s="483" t="s">
        <v>824</v>
      </c>
      <c r="G755" s="483" t="s">
        <v>830</v>
      </c>
      <c r="H755" s="483" t="s">
        <v>634</v>
      </c>
      <c r="I755" s="483" t="s">
        <v>795</v>
      </c>
      <c r="J755" s="482">
        <v>2024</v>
      </c>
      <c r="K755" s="482">
        <v>7777000</v>
      </c>
      <c r="L755" s="483" t="s">
        <v>1053</v>
      </c>
      <c r="M755" s="483" t="s">
        <v>1053</v>
      </c>
      <c r="N755" s="482">
        <v>115</v>
      </c>
      <c r="O755" s="483" t="s">
        <v>1055</v>
      </c>
      <c r="P755" s="483" t="s">
        <v>1073</v>
      </c>
      <c r="Q755" s="482">
        <v>2023</v>
      </c>
      <c r="R755" s="484">
        <v>7289700</v>
      </c>
      <c r="S755" s="430">
        <f t="shared" si="11"/>
        <v>487300</v>
      </c>
    </row>
    <row r="756" spans="1:19" x14ac:dyDescent="0.3">
      <c r="A756" s="482">
        <v>190</v>
      </c>
      <c r="B756" s="483" t="s">
        <v>1244</v>
      </c>
      <c r="C756" s="482">
        <v>19</v>
      </c>
      <c r="D756" s="483" t="s">
        <v>876</v>
      </c>
      <c r="E756" s="483" t="s">
        <v>825</v>
      </c>
      <c r="F756" s="483" t="s">
        <v>824</v>
      </c>
      <c r="G756" s="483" t="s">
        <v>830</v>
      </c>
      <c r="H756" s="483" t="s">
        <v>634</v>
      </c>
      <c r="I756" s="483" t="s">
        <v>795</v>
      </c>
      <c r="J756" s="482">
        <v>2024</v>
      </c>
      <c r="K756" s="482">
        <v>0</v>
      </c>
      <c r="L756" s="483" t="s">
        <v>1053</v>
      </c>
      <c r="M756" s="483" t="s">
        <v>1053</v>
      </c>
      <c r="N756" s="482">
        <v>116</v>
      </c>
      <c r="O756" s="483" t="s">
        <v>1056</v>
      </c>
      <c r="P756" s="483" t="s">
        <v>1074</v>
      </c>
      <c r="Q756" s="482">
        <v>2023</v>
      </c>
      <c r="R756" s="484">
        <v>0</v>
      </c>
      <c r="S756" s="430">
        <f t="shared" si="11"/>
        <v>0</v>
      </c>
    </row>
    <row r="757" spans="1:19" x14ac:dyDescent="0.3">
      <c r="A757" s="482">
        <v>190</v>
      </c>
      <c r="B757" s="483" t="s">
        <v>1244</v>
      </c>
      <c r="C757" s="482">
        <v>19</v>
      </c>
      <c r="D757" s="483" t="s">
        <v>876</v>
      </c>
      <c r="E757" s="483" t="s">
        <v>825</v>
      </c>
      <c r="F757" s="483" t="s">
        <v>824</v>
      </c>
      <c r="G757" s="483" t="s">
        <v>830</v>
      </c>
      <c r="H757" s="483" t="s">
        <v>634</v>
      </c>
      <c r="I757" s="483" t="s">
        <v>795</v>
      </c>
      <c r="J757" s="482">
        <v>2024</v>
      </c>
      <c r="K757" s="482">
        <v>23527950</v>
      </c>
      <c r="L757" s="483" t="s">
        <v>1053</v>
      </c>
      <c r="M757" s="483" t="s">
        <v>1053</v>
      </c>
      <c r="N757" s="482">
        <v>117</v>
      </c>
      <c r="O757" s="483" t="s">
        <v>1075</v>
      </c>
      <c r="P757" s="483" t="s">
        <v>1076</v>
      </c>
      <c r="Q757" s="482">
        <v>2023</v>
      </c>
      <c r="R757" s="484">
        <v>20457800</v>
      </c>
      <c r="S757" s="430">
        <f t="shared" si="11"/>
        <v>3070150</v>
      </c>
    </row>
    <row r="758" spans="1:19" x14ac:dyDescent="0.3">
      <c r="A758" s="482">
        <v>191</v>
      </c>
      <c r="B758" s="483" t="s">
        <v>1245</v>
      </c>
      <c r="C758" s="482">
        <v>19</v>
      </c>
      <c r="D758" s="483" t="s">
        <v>876</v>
      </c>
      <c r="E758" s="483" t="s">
        <v>849</v>
      </c>
      <c r="F758" s="483" t="s">
        <v>848</v>
      </c>
      <c r="G758" s="483" t="s">
        <v>850</v>
      </c>
      <c r="H758" s="483" t="s">
        <v>643</v>
      </c>
      <c r="I758" s="483" t="s">
        <v>795</v>
      </c>
      <c r="J758" s="482">
        <v>2024</v>
      </c>
      <c r="K758" s="482">
        <v>33675190.07</v>
      </c>
      <c r="L758" s="483" t="s">
        <v>1053</v>
      </c>
      <c r="M758" s="483" t="s">
        <v>1053</v>
      </c>
      <c r="N758" s="482">
        <v>114</v>
      </c>
      <c r="O758" s="483" t="s">
        <v>1054</v>
      </c>
      <c r="P758" s="483" t="s">
        <v>1072</v>
      </c>
      <c r="Q758" s="482">
        <v>2023</v>
      </c>
      <c r="R758" s="484">
        <v>32573382.5</v>
      </c>
      <c r="S758" s="430">
        <f t="shared" si="11"/>
        <v>1101807.5700000003</v>
      </c>
    </row>
    <row r="759" spans="1:19" x14ac:dyDescent="0.3">
      <c r="A759" s="482">
        <v>191</v>
      </c>
      <c r="B759" s="483" t="s">
        <v>1245</v>
      </c>
      <c r="C759" s="482">
        <v>19</v>
      </c>
      <c r="D759" s="483" t="s">
        <v>876</v>
      </c>
      <c r="E759" s="483" t="s">
        <v>849</v>
      </c>
      <c r="F759" s="483" t="s">
        <v>848</v>
      </c>
      <c r="G759" s="483" t="s">
        <v>850</v>
      </c>
      <c r="H759" s="483" t="s">
        <v>643</v>
      </c>
      <c r="I759" s="483" t="s">
        <v>795</v>
      </c>
      <c r="J759" s="482">
        <v>2024</v>
      </c>
      <c r="K759" s="482">
        <v>716830.41</v>
      </c>
      <c r="L759" s="483" t="s">
        <v>1053</v>
      </c>
      <c r="M759" s="483" t="s">
        <v>1053</v>
      </c>
      <c r="N759" s="482">
        <v>115</v>
      </c>
      <c r="O759" s="483" t="s">
        <v>1055</v>
      </c>
      <c r="P759" s="483" t="s">
        <v>1073</v>
      </c>
      <c r="Q759" s="482">
        <v>2023</v>
      </c>
      <c r="R759" s="484">
        <v>788893.1</v>
      </c>
      <c r="S759" s="430">
        <f t="shared" si="11"/>
        <v>-72062.689999999944</v>
      </c>
    </row>
    <row r="760" spans="1:19" x14ac:dyDescent="0.3">
      <c r="A760" s="482">
        <v>191</v>
      </c>
      <c r="B760" s="483" t="s">
        <v>1245</v>
      </c>
      <c r="C760" s="482">
        <v>19</v>
      </c>
      <c r="D760" s="483" t="s">
        <v>876</v>
      </c>
      <c r="E760" s="483" t="s">
        <v>849</v>
      </c>
      <c r="F760" s="483" t="s">
        <v>848</v>
      </c>
      <c r="G760" s="483" t="s">
        <v>850</v>
      </c>
      <c r="H760" s="483" t="s">
        <v>643</v>
      </c>
      <c r="I760" s="483" t="s">
        <v>795</v>
      </c>
      <c r="J760" s="482">
        <v>2024</v>
      </c>
      <c r="K760" s="482">
        <v>2977069.02</v>
      </c>
      <c r="L760" s="483" t="s">
        <v>1053</v>
      </c>
      <c r="M760" s="483" t="s">
        <v>1053</v>
      </c>
      <c r="N760" s="482">
        <v>116</v>
      </c>
      <c r="O760" s="483" t="s">
        <v>1056</v>
      </c>
      <c r="P760" s="483" t="s">
        <v>1074</v>
      </c>
      <c r="Q760" s="482">
        <v>2023</v>
      </c>
      <c r="R760" s="484">
        <v>3127316.7</v>
      </c>
      <c r="S760" s="430">
        <f t="shared" si="11"/>
        <v>-150247.68000000017</v>
      </c>
    </row>
    <row r="761" spans="1:19" x14ac:dyDescent="0.3">
      <c r="A761" s="482">
        <v>191</v>
      </c>
      <c r="B761" s="483" t="s">
        <v>1245</v>
      </c>
      <c r="C761" s="482">
        <v>19</v>
      </c>
      <c r="D761" s="483" t="s">
        <v>876</v>
      </c>
      <c r="E761" s="483" t="s">
        <v>849</v>
      </c>
      <c r="F761" s="483" t="s">
        <v>848</v>
      </c>
      <c r="G761" s="483" t="s">
        <v>850</v>
      </c>
      <c r="H761" s="483" t="s">
        <v>643</v>
      </c>
      <c r="I761" s="483" t="s">
        <v>795</v>
      </c>
      <c r="J761" s="482">
        <v>2024</v>
      </c>
      <c r="K761" s="482">
        <v>37369089.5</v>
      </c>
      <c r="L761" s="483" t="s">
        <v>1053</v>
      </c>
      <c r="M761" s="483" t="s">
        <v>1053</v>
      </c>
      <c r="N761" s="482">
        <v>117</v>
      </c>
      <c r="O761" s="483" t="s">
        <v>1075</v>
      </c>
      <c r="P761" s="483" t="s">
        <v>1076</v>
      </c>
      <c r="Q761" s="482">
        <v>2023</v>
      </c>
      <c r="R761" s="484">
        <v>36489592.299999997</v>
      </c>
      <c r="S761" s="430">
        <f t="shared" si="11"/>
        <v>879497.20000000298</v>
      </c>
    </row>
    <row r="762" spans="1:19" x14ac:dyDescent="0.3">
      <c r="A762" s="482">
        <v>192</v>
      </c>
      <c r="B762" s="483" t="s">
        <v>1246</v>
      </c>
      <c r="C762" s="482">
        <v>19</v>
      </c>
      <c r="D762" s="483" t="s">
        <v>876</v>
      </c>
      <c r="E762" s="483" t="s">
        <v>849</v>
      </c>
      <c r="F762" s="483" t="s">
        <v>848</v>
      </c>
      <c r="G762" s="483" t="s">
        <v>850</v>
      </c>
      <c r="H762" s="483" t="s">
        <v>643</v>
      </c>
      <c r="I762" s="483" t="s">
        <v>795</v>
      </c>
      <c r="J762" s="482">
        <v>2024</v>
      </c>
      <c r="K762" s="482">
        <v>26881105.5</v>
      </c>
      <c r="L762" s="483" t="s">
        <v>1053</v>
      </c>
      <c r="M762" s="483" t="s">
        <v>1053</v>
      </c>
      <c r="N762" s="482">
        <v>114</v>
      </c>
      <c r="O762" s="483" t="s">
        <v>1054</v>
      </c>
      <c r="P762" s="483" t="s">
        <v>1072</v>
      </c>
      <c r="Q762" s="482">
        <v>2023</v>
      </c>
      <c r="R762" s="484">
        <v>25874061.800000001</v>
      </c>
      <c r="S762" s="430">
        <f t="shared" si="11"/>
        <v>1007043.6999999993</v>
      </c>
    </row>
    <row r="763" spans="1:19" x14ac:dyDescent="0.3">
      <c r="A763" s="482">
        <v>192</v>
      </c>
      <c r="B763" s="483" t="s">
        <v>1246</v>
      </c>
      <c r="C763" s="482">
        <v>19</v>
      </c>
      <c r="D763" s="483" t="s">
        <v>876</v>
      </c>
      <c r="E763" s="483" t="s">
        <v>849</v>
      </c>
      <c r="F763" s="483" t="s">
        <v>848</v>
      </c>
      <c r="G763" s="483" t="s">
        <v>850</v>
      </c>
      <c r="H763" s="483" t="s">
        <v>643</v>
      </c>
      <c r="I763" s="483" t="s">
        <v>795</v>
      </c>
      <c r="J763" s="482">
        <v>2024</v>
      </c>
      <c r="K763" s="482">
        <v>557394.30000000005</v>
      </c>
      <c r="L763" s="483" t="s">
        <v>1053</v>
      </c>
      <c r="M763" s="483" t="s">
        <v>1053</v>
      </c>
      <c r="N763" s="482">
        <v>115</v>
      </c>
      <c r="O763" s="483" t="s">
        <v>1055</v>
      </c>
      <c r="P763" s="483" t="s">
        <v>1073</v>
      </c>
      <c r="Q763" s="482">
        <v>2023</v>
      </c>
      <c r="R763" s="484">
        <v>553932.6</v>
      </c>
      <c r="S763" s="430">
        <f t="shared" si="11"/>
        <v>3461.7000000000698</v>
      </c>
    </row>
    <row r="764" spans="1:19" x14ac:dyDescent="0.3">
      <c r="A764" s="482">
        <v>192</v>
      </c>
      <c r="B764" s="483" t="s">
        <v>1246</v>
      </c>
      <c r="C764" s="482">
        <v>19</v>
      </c>
      <c r="D764" s="483" t="s">
        <v>876</v>
      </c>
      <c r="E764" s="483" t="s">
        <v>849</v>
      </c>
      <c r="F764" s="483" t="s">
        <v>848</v>
      </c>
      <c r="G764" s="483" t="s">
        <v>850</v>
      </c>
      <c r="H764" s="483" t="s">
        <v>643</v>
      </c>
      <c r="I764" s="483" t="s">
        <v>795</v>
      </c>
      <c r="J764" s="482">
        <v>2024</v>
      </c>
      <c r="K764" s="482">
        <v>4113512.1</v>
      </c>
      <c r="L764" s="483" t="s">
        <v>1053</v>
      </c>
      <c r="M764" s="483" t="s">
        <v>1053</v>
      </c>
      <c r="N764" s="482">
        <v>116</v>
      </c>
      <c r="O764" s="483" t="s">
        <v>1056</v>
      </c>
      <c r="P764" s="483" t="s">
        <v>1074</v>
      </c>
      <c r="Q764" s="482">
        <v>2023</v>
      </c>
      <c r="R764" s="484">
        <v>4389455</v>
      </c>
      <c r="S764" s="430">
        <f t="shared" si="11"/>
        <v>-275942.89999999991</v>
      </c>
    </row>
    <row r="765" spans="1:19" x14ac:dyDescent="0.3">
      <c r="A765" s="482">
        <v>192</v>
      </c>
      <c r="B765" s="483" t="s">
        <v>1246</v>
      </c>
      <c r="C765" s="482">
        <v>19</v>
      </c>
      <c r="D765" s="483" t="s">
        <v>876</v>
      </c>
      <c r="E765" s="483" t="s">
        <v>849</v>
      </c>
      <c r="F765" s="483" t="s">
        <v>848</v>
      </c>
      <c r="G765" s="483" t="s">
        <v>850</v>
      </c>
      <c r="H765" s="483" t="s">
        <v>643</v>
      </c>
      <c r="I765" s="483" t="s">
        <v>795</v>
      </c>
      <c r="J765" s="482">
        <v>2024</v>
      </c>
      <c r="K765" s="482">
        <v>31552011.899999999</v>
      </c>
      <c r="L765" s="483" t="s">
        <v>1053</v>
      </c>
      <c r="M765" s="483" t="s">
        <v>1053</v>
      </c>
      <c r="N765" s="482">
        <v>117</v>
      </c>
      <c r="O765" s="483" t="s">
        <v>1075</v>
      </c>
      <c r="P765" s="483" t="s">
        <v>1076</v>
      </c>
      <c r="Q765" s="482">
        <v>2023</v>
      </c>
      <c r="R765" s="484">
        <v>30817449.399999999</v>
      </c>
      <c r="S765" s="430">
        <f t="shared" si="11"/>
        <v>734562.5</v>
      </c>
    </row>
    <row r="766" spans="1:19" x14ac:dyDescent="0.3">
      <c r="A766" s="482">
        <v>193</v>
      </c>
      <c r="B766" s="483" t="s">
        <v>125</v>
      </c>
      <c r="C766" s="482">
        <v>20</v>
      </c>
      <c r="D766" s="483" t="s">
        <v>864</v>
      </c>
      <c r="E766" s="483" t="s">
        <v>806</v>
      </c>
      <c r="F766" s="483" t="s">
        <v>805</v>
      </c>
      <c r="G766" s="483" t="s">
        <v>809</v>
      </c>
      <c r="H766" s="483" t="s">
        <v>28</v>
      </c>
      <c r="I766" s="483" t="s">
        <v>795</v>
      </c>
      <c r="J766" s="482">
        <v>2024</v>
      </c>
      <c r="K766" s="482">
        <v>984398706.65999997</v>
      </c>
      <c r="L766" s="483" t="s">
        <v>1053</v>
      </c>
      <c r="M766" s="483" t="s">
        <v>1053</v>
      </c>
      <c r="N766" s="482">
        <v>114</v>
      </c>
      <c r="O766" s="483" t="s">
        <v>1054</v>
      </c>
      <c r="P766" s="483" t="s">
        <v>1072</v>
      </c>
      <c r="Q766" s="482">
        <v>2023</v>
      </c>
      <c r="R766" s="484">
        <v>825883954.76298201</v>
      </c>
      <c r="S766" s="430">
        <f t="shared" si="11"/>
        <v>158514751.89701796</v>
      </c>
    </row>
    <row r="767" spans="1:19" x14ac:dyDescent="0.3">
      <c r="A767" s="482">
        <v>193</v>
      </c>
      <c r="B767" s="483" t="s">
        <v>125</v>
      </c>
      <c r="C767" s="482">
        <v>20</v>
      </c>
      <c r="D767" s="483" t="s">
        <v>864</v>
      </c>
      <c r="E767" s="483" t="s">
        <v>806</v>
      </c>
      <c r="F767" s="483" t="s">
        <v>805</v>
      </c>
      <c r="G767" s="483" t="s">
        <v>809</v>
      </c>
      <c r="H767" s="483" t="s">
        <v>28</v>
      </c>
      <c r="I767" s="483" t="s">
        <v>795</v>
      </c>
      <c r="J767" s="482">
        <v>2024</v>
      </c>
      <c r="K767" s="482">
        <v>252766756.30000001</v>
      </c>
      <c r="L767" s="483" t="s">
        <v>1053</v>
      </c>
      <c r="M767" s="483" t="s">
        <v>1053</v>
      </c>
      <c r="N767" s="482">
        <v>115</v>
      </c>
      <c r="O767" s="483" t="s">
        <v>1055</v>
      </c>
      <c r="P767" s="483" t="s">
        <v>1073</v>
      </c>
      <c r="Q767" s="482">
        <v>2023</v>
      </c>
      <c r="R767" s="484">
        <v>218701097.14345601</v>
      </c>
      <c r="S767" s="430">
        <f t="shared" si="11"/>
        <v>34065659.156544</v>
      </c>
    </row>
    <row r="768" spans="1:19" x14ac:dyDescent="0.3">
      <c r="A768" s="482">
        <v>193</v>
      </c>
      <c r="B768" s="483" t="s">
        <v>125</v>
      </c>
      <c r="C768" s="482">
        <v>20</v>
      </c>
      <c r="D768" s="483" t="s">
        <v>864</v>
      </c>
      <c r="E768" s="483" t="s">
        <v>806</v>
      </c>
      <c r="F768" s="483" t="s">
        <v>805</v>
      </c>
      <c r="G768" s="483" t="s">
        <v>809</v>
      </c>
      <c r="H768" s="483" t="s">
        <v>28</v>
      </c>
      <c r="I768" s="483" t="s">
        <v>795</v>
      </c>
      <c r="J768" s="482">
        <v>2024</v>
      </c>
      <c r="K768" s="482">
        <v>82688295.5</v>
      </c>
      <c r="L768" s="483" t="s">
        <v>1053</v>
      </c>
      <c r="M768" s="483" t="s">
        <v>1053</v>
      </c>
      <c r="N768" s="482">
        <v>116</v>
      </c>
      <c r="O768" s="483" t="s">
        <v>1056</v>
      </c>
      <c r="P768" s="483" t="s">
        <v>1074</v>
      </c>
      <c r="Q768" s="482">
        <v>2023</v>
      </c>
      <c r="R768" s="484">
        <v>74405669.257889494</v>
      </c>
      <c r="S768" s="430">
        <f t="shared" si="11"/>
        <v>8282626.2421105057</v>
      </c>
    </row>
    <row r="769" spans="1:19" x14ac:dyDescent="0.3">
      <c r="A769" s="482">
        <v>193</v>
      </c>
      <c r="B769" s="483" t="s">
        <v>125</v>
      </c>
      <c r="C769" s="482">
        <v>20</v>
      </c>
      <c r="D769" s="483" t="s">
        <v>864</v>
      </c>
      <c r="E769" s="483" t="s">
        <v>806</v>
      </c>
      <c r="F769" s="483" t="s">
        <v>805</v>
      </c>
      <c r="G769" s="483" t="s">
        <v>809</v>
      </c>
      <c r="H769" s="483" t="s">
        <v>28</v>
      </c>
      <c r="I769" s="483" t="s">
        <v>795</v>
      </c>
      <c r="J769" s="482">
        <v>2024</v>
      </c>
      <c r="K769" s="482">
        <v>1319853758.46</v>
      </c>
      <c r="L769" s="483" t="s">
        <v>1053</v>
      </c>
      <c r="M769" s="483" t="s">
        <v>1053</v>
      </c>
      <c r="N769" s="482">
        <v>117</v>
      </c>
      <c r="O769" s="483" t="s">
        <v>1075</v>
      </c>
      <c r="P769" s="483" t="s">
        <v>1076</v>
      </c>
      <c r="Q769" s="482">
        <v>2023</v>
      </c>
      <c r="R769" s="484">
        <v>1118990721.16433</v>
      </c>
      <c r="S769" s="430">
        <f t="shared" si="11"/>
        <v>200863037.29567003</v>
      </c>
    </row>
    <row r="770" spans="1:19" x14ac:dyDescent="0.3">
      <c r="A770" s="482">
        <v>195</v>
      </c>
      <c r="B770" s="483" t="s">
        <v>1247</v>
      </c>
      <c r="C770" s="482">
        <v>20</v>
      </c>
      <c r="D770" s="483" t="s">
        <v>864</v>
      </c>
      <c r="E770" s="483" t="s">
        <v>849</v>
      </c>
      <c r="F770" s="483" t="s">
        <v>848</v>
      </c>
      <c r="G770" s="483" t="s">
        <v>853</v>
      </c>
      <c r="H770" s="483" t="s">
        <v>854</v>
      </c>
      <c r="I770" s="483" t="s">
        <v>795</v>
      </c>
      <c r="J770" s="482">
        <v>2024</v>
      </c>
      <c r="K770" s="482">
        <v>1744696.74</v>
      </c>
      <c r="L770" s="483" t="s">
        <v>1053</v>
      </c>
      <c r="M770" s="483" t="s">
        <v>1053</v>
      </c>
      <c r="N770" s="482">
        <v>114</v>
      </c>
      <c r="O770" s="483" t="s">
        <v>1054</v>
      </c>
      <c r="P770" s="483" t="s">
        <v>1072</v>
      </c>
      <c r="Q770" s="482">
        <v>2023</v>
      </c>
      <c r="R770" s="484">
        <v>1780880.892</v>
      </c>
      <c r="S770" s="430">
        <f t="shared" si="11"/>
        <v>-36184.152000000002</v>
      </c>
    </row>
    <row r="771" spans="1:19" x14ac:dyDescent="0.3">
      <c r="A771" s="482">
        <v>195</v>
      </c>
      <c r="B771" s="483" t="s">
        <v>1247</v>
      </c>
      <c r="C771" s="482">
        <v>20</v>
      </c>
      <c r="D771" s="483" t="s">
        <v>864</v>
      </c>
      <c r="E771" s="483" t="s">
        <v>849</v>
      </c>
      <c r="F771" s="483" t="s">
        <v>848</v>
      </c>
      <c r="G771" s="483" t="s">
        <v>853</v>
      </c>
      <c r="H771" s="483" t="s">
        <v>854</v>
      </c>
      <c r="I771" s="483" t="s">
        <v>795</v>
      </c>
      <c r="J771" s="482">
        <v>2024</v>
      </c>
      <c r="K771" s="482">
        <v>17963.46</v>
      </c>
      <c r="L771" s="483" t="s">
        <v>1053</v>
      </c>
      <c r="M771" s="483" t="s">
        <v>1053</v>
      </c>
      <c r="N771" s="482">
        <v>115</v>
      </c>
      <c r="O771" s="483" t="s">
        <v>1055</v>
      </c>
      <c r="P771" s="483" t="s">
        <v>1073</v>
      </c>
      <c r="Q771" s="482">
        <v>2023</v>
      </c>
      <c r="R771" s="484">
        <v>20467.497599999999</v>
      </c>
      <c r="S771" s="430">
        <f t="shared" ref="S771:S834" si="12">K771-R771</f>
        <v>-2504.0375999999997</v>
      </c>
    </row>
    <row r="772" spans="1:19" x14ac:dyDescent="0.3">
      <c r="A772" s="482">
        <v>195</v>
      </c>
      <c r="B772" s="483" t="s">
        <v>1247</v>
      </c>
      <c r="C772" s="482">
        <v>20</v>
      </c>
      <c r="D772" s="483" t="s">
        <v>864</v>
      </c>
      <c r="E772" s="483" t="s">
        <v>849</v>
      </c>
      <c r="F772" s="483" t="s">
        <v>848</v>
      </c>
      <c r="G772" s="483" t="s">
        <v>853</v>
      </c>
      <c r="H772" s="483" t="s">
        <v>854</v>
      </c>
      <c r="I772" s="483" t="s">
        <v>795</v>
      </c>
      <c r="J772" s="482">
        <v>2024</v>
      </c>
      <c r="K772" s="482">
        <v>127444.38</v>
      </c>
      <c r="L772" s="483" t="s">
        <v>1053</v>
      </c>
      <c r="M772" s="483" t="s">
        <v>1053</v>
      </c>
      <c r="N772" s="482">
        <v>116</v>
      </c>
      <c r="O772" s="483" t="s">
        <v>1056</v>
      </c>
      <c r="P772" s="483" t="s">
        <v>1074</v>
      </c>
      <c r="Q772" s="482">
        <v>2023</v>
      </c>
      <c r="R772" s="484">
        <v>122979.6936</v>
      </c>
      <c r="S772" s="430">
        <f t="shared" si="12"/>
        <v>4464.686400000006</v>
      </c>
    </row>
    <row r="773" spans="1:19" x14ac:dyDescent="0.3">
      <c r="A773" s="482">
        <v>195</v>
      </c>
      <c r="B773" s="483" t="s">
        <v>1247</v>
      </c>
      <c r="C773" s="482">
        <v>20</v>
      </c>
      <c r="D773" s="483" t="s">
        <v>864</v>
      </c>
      <c r="E773" s="483" t="s">
        <v>849</v>
      </c>
      <c r="F773" s="483" t="s">
        <v>848</v>
      </c>
      <c r="G773" s="483" t="s">
        <v>853</v>
      </c>
      <c r="H773" s="483" t="s">
        <v>854</v>
      </c>
      <c r="I773" s="483" t="s">
        <v>795</v>
      </c>
      <c r="J773" s="482">
        <v>2024</v>
      </c>
      <c r="K773" s="482">
        <v>1890104.58</v>
      </c>
      <c r="L773" s="483" t="s">
        <v>1053</v>
      </c>
      <c r="M773" s="483" t="s">
        <v>1053</v>
      </c>
      <c r="N773" s="482">
        <v>117</v>
      </c>
      <c r="O773" s="483" t="s">
        <v>1075</v>
      </c>
      <c r="P773" s="483" t="s">
        <v>1076</v>
      </c>
      <c r="Q773" s="482">
        <v>2023</v>
      </c>
      <c r="R773" s="484">
        <v>1924328.0832</v>
      </c>
      <c r="S773" s="430">
        <f t="shared" si="12"/>
        <v>-34223.503199999919</v>
      </c>
    </row>
    <row r="774" spans="1:19" x14ac:dyDescent="0.3">
      <c r="A774" s="482">
        <v>199</v>
      </c>
      <c r="B774" s="483" t="s">
        <v>1248</v>
      </c>
      <c r="C774" s="482">
        <v>11</v>
      </c>
      <c r="D774" s="483" t="s">
        <v>859</v>
      </c>
      <c r="E774" s="483" t="s">
        <v>797</v>
      </c>
      <c r="F774" s="483" t="s">
        <v>796</v>
      </c>
      <c r="G774" s="483" t="s">
        <v>801</v>
      </c>
      <c r="H774" s="483" t="s">
        <v>657</v>
      </c>
      <c r="I774" s="483" t="s">
        <v>795</v>
      </c>
      <c r="J774" s="482">
        <v>2024</v>
      </c>
      <c r="K774" s="482">
        <v>1193764</v>
      </c>
      <c r="L774" s="483" t="s">
        <v>1053</v>
      </c>
      <c r="M774" s="483" t="s">
        <v>1053</v>
      </c>
      <c r="N774" s="482">
        <v>114</v>
      </c>
      <c r="O774" s="483" t="s">
        <v>1054</v>
      </c>
      <c r="P774" s="483" t="s">
        <v>1072</v>
      </c>
      <c r="Q774" s="482">
        <v>2023</v>
      </c>
      <c r="R774" s="484">
        <v>998373.6</v>
      </c>
      <c r="S774" s="430">
        <f t="shared" si="12"/>
        <v>195390.40000000002</v>
      </c>
    </row>
    <row r="775" spans="1:19" x14ac:dyDescent="0.3">
      <c r="A775" s="482">
        <v>199</v>
      </c>
      <c r="B775" s="483" t="s">
        <v>1248</v>
      </c>
      <c r="C775" s="482">
        <v>11</v>
      </c>
      <c r="D775" s="483" t="s">
        <v>859</v>
      </c>
      <c r="E775" s="483" t="s">
        <v>797</v>
      </c>
      <c r="F775" s="483" t="s">
        <v>796</v>
      </c>
      <c r="G775" s="483" t="s">
        <v>801</v>
      </c>
      <c r="H775" s="483" t="s">
        <v>657</v>
      </c>
      <c r="I775" s="483" t="s">
        <v>795</v>
      </c>
      <c r="J775" s="482">
        <v>2024</v>
      </c>
      <c r="K775" s="482">
        <v>0</v>
      </c>
      <c r="L775" s="483" t="s">
        <v>1053</v>
      </c>
      <c r="M775" s="483" t="s">
        <v>1053</v>
      </c>
      <c r="N775" s="482">
        <v>115</v>
      </c>
      <c r="O775" s="483" t="s">
        <v>1055</v>
      </c>
      <c r="P775" s="483" t="s">
        <v>1073</v>
      </c>
      <c r="Q775" s="482">
        <v>2023</v>
      </c>
      <c r="R775" s="484">
        <v>0</v>
      </c>
      <c r="S775" s="430">
        <f t="shared" si="12"/>
        <v>0</v>
      </c>
    </row>
    <row r="776" spans="1:19" x14ac:dyDescent="0.3">
      <c r="A776" s="482">
        <v>199</v>
      </c>
      <c r="B776" s="483" t="s">
        <v>1248</v>
      </c>
      <c r="C776" s="482">
        <v>11</v>
      </c>
      <c r="D776" s="483" t="s">
        <v>859</v>
      </c>
      <c r="E776" s="483" t="s">
        <v>797</v>
      </c>
      <c r="F776" s="483" t="s">
        <v>796</v>
      </c>
      <c r="G776" s="483" t="s">
        <v>801</v>
      </c>
      <c r="H776" s="483" t="s">
        <v>657</v>
      </c>
      <c r="I776" s="483" t="s">
        <v>795</v>
      </c>
      <c r="J776" s="482">
        <v>2024</v>
      </c>
      <c r="K776" s="482">
        <v>0</v>
      </c>
      <c r="L776" s="483" t="s">
        <v>1053</v>
      </c>
      <c r="M776" s="483" t="s">
        <v>1053</v>
      </c>
      <c r="N776" s="482">
        <v>116</v>
      </c>
      <c r="O776" s="483" t="s">
        <v>1056</v>
      </c>
      <c r="P776" s="483" t="s">
        <v>1074</v>
      </c>
      <c r="Q776" s="482">
        <v>2023</v>
      </c>
      <c r="R776" s="484">
        <v>0</v>
      </c>
      <c r="S776" s="430">
        <f t="shared" si="12"/>
        <v>0</v>
      </c>
    </row>
    <row r="777" spans="1:19" x14ac:dyDescent="0.3">
      <c r="A777" s="482">
        <v>199</v>
      </c>
      <c r="B777" s="483" t="s">
        <v>1248</v>
      </c>
      <c r="C777" s="482">
        <v>11</v>
      </c>
      <c r="D777" s="483" t="s">
        <v>859</v>
      </c>
      <c r="E777" s="483" t="s">
        <v>797</v>
      </c>
      <c r="F777" s="483" t="s">
        <v>796</v>
      </c>
      <c r="G777" s="483" t="s">
        <v>801</v>
      </c>
      <c r="H777" s="483" t="s">
        <v>657</v>
      </c>
      <c r="I777" s="483" t="s">
        <v>795</v>
      </c>
      <c r="J777" s="482">
        <v>2024</v>
      </c>
      <c r="K777" s="482">
        <v>1193764</v>
      </c>
      <c r="L777" s="483" t="s">
        <v>1053</v>
      </c>
      <c r="M777" s="483" t="s">
        <v>1053</v>
      </c>
      <c r="N777" s="482">
        <v>117</v>
      </c>
      <c r="O777" s="483" t="s">
        <v>1075</v>
      </c>
      <c r="P777" s="483" t="s">
        <v>1076</v>
      </c>
      <c r="Q777" s="482">
        <v>2023</v>
      </c>
      <c r="R777" s="484">
        <v>998373.6</v>
      </c>
      <c r="S777" s="430">
        <f t="shared" si="12"/>
        <v>195390.40000000002</v>
      </c>
    </row>
    <row r="778" spans="1:19" x14ac:dyDescent="0.3">
      <c r="A778" s="482">
        <v>201</v>
      </c>
      <c r="B778" s="483" t="s">
        <v>1249</v>
      </c>
      <c r="C778" s="482">
        <v>4</v>
      </c>
      <c r="D778" s="483" t="s">
        <v>872</v>
      </c>
      <c r="E778" s="483" t="s">
        <v>819</v>
      </c>
      <c r="F778" s="483" t="s">
        <v>818</v>
      </c>
      <c r="G778" s="483" t="s">
        <v>820</v>
      </c>
      <c r="H778" s="483" t="s">
        <v>821</v>
      </c>
      <c r="I778" s="483" t="s">
        <v>795</v>
      </c>
      <c r="J778" s="482">
        <v>2024</v>
      </c>
      <c r="K778" s="482">
        <v>190080</v>
      </c>
      <c r="L778" s="483" t="s">
        <v>1053</v>
      </c>
      <c r="M778" s="483" t="s">
        <v>1053</v>
      </c>
      <c r="N778" s="482">
        <v>114</v>
      </c>
      <c r="O778" s="483" t="s">
        <v>1054</v>
      </c>
      <c r="P778" s="483" t="s">
        <v>1072</v>
      </c>
      <c r="Q778" s="482">
        <v>2023</v>
      </c>
      <c r="R778" s="484">
        <v>298870</v>
      </c>
      <c r="S778" s="430">
        <f t="shared" si="12"/>
        <v>-108790</v>
      </c>
    </row>
    <row r="779" spans="1:19" x14ac:dyDescent="0.3">
      <c r="A779" s="482">
        <v>201</v>
      </c>
      <c r="B779" s="483" t="s">
        <v>1249</v>
      </c>
      <c r="C779" s="482">
        <v>4</v>
      </c>
      <c r="D779" s="483" t="s">
        <v>872</v>
      </c>
      <c r="E779" s="483" t="s">
        <v>819</v>
      </c>
      <c r="F779" s="483" t="s">
        <v>818</v>
      </c>
      <c r="G779" s="483" t="s">
        <v>820</v>
      </c>
      <c r="H779" s="483" t="s">
        <v>821</v>
      </c>
      <c r="I779" s="483" t="s">
        <v>795</v>
      </c>
      <c r="J779" s="482">
        <v>2024</v>
      </c>
      <c r="K779" s="482">
        <v>864</v>
      </c>
      <c r="L779" s="483" t="s">
        <v>1053</v>
      </c>
      <c r="M779" s="483" t="s">
        <v>1053</v>
      </c>
      <c r="N779" s="482">
        <v>115</v>
      </c>
      <c r="O779" s="483" t="s">
        <v>1055</v>
      </c>
      <c r="P779" s="483" t="s">
        <v>1073</v>
      </c>
      <c r="Q779" s="482">
        <v>2023</v>
      </c>
      <c r="R779" s="484">
        <v>0</v>
      </c>
      <c r="S779" s="430">
        <f t="shared" si="12"/>
        <v>864</v>
      </c>
    </row>
    <row r="780" spans="1:19" x14ac:dyDescent="0.3">
      <c r="A780" s="482">
        <v>201</v>
      </c>
      <c r="B780" s="483" t="s">
        <v>1249</v>
      </c>
      <c r="C780" s="482">
        <v>4</v>
      </c>
      <c r="D780" s="483" t="s">
        <v>872</v>
      </c>
      <c r="E780" s="483" t="s">
        <v>819</v>
      </c>
      <c r="F780" s="483" t="s">
        <v>818</v>
      </c>
      <c r="G780" s="483" t="s">
        <v>820</v>
      </c>
      <c r="H780" s="483" t="s">
        <v>821</v>
      </c>
      <c r="I780" s="483" t="s">
        <v>795</v>
      </c>
      <c r="J780" s="482">
        <v>2024</v>
      </c>
      <c r="K780" s="482">
        <v>0</v>
      </c>
      <c r="L780" s="483" t="s">
        <v>1053</v>
      </c>
      <c r="M780" s="483" t="s">
        <v>1053</v>
      </c>
      <c r="N780" s="482">
        <v>116</v>
      </c>
      <c r="O780" s="483" t="s">
        <v>1056</v>
      </c>
      <c r="P780" s="483" t="s">
        <v>1074</v>
      </c>
      <c r="Q780" s="482">
        <v>2023</v>
      </c>
      <c r="R780" s="484">
        <v>0</v>
      </c>
      <c r="S780" s="430">
        <f t="shared" si="12"/>
        <v>0</v>
      </c>
    </row>
    <row r="781" spans="1:19" x14ac:dyDescent="0.3">
      <c r="A781" s="482">
        <v>201</v>
      </c>
      <c r="B781" s="483" t="s">
        <v>1249</v>
      </c>
      <c r="C781" s="482">
        <v>4</v>
      </c>
      <c r="D781" s="483" t="s">
        <v>872</v>
      </c>
      <c r="E781" s="483" t="s">
        <v>819</v>
      </c>
      <c r="F781" s="483" t="s">
        <v>818</v>
      </c>
      <c r="G781" s="483" t="s">
        <v>820</v>
      </c>
      <c r="H781" s="483" t="s">
        <v>821</v>
      </c>
      <c r="I781" s="483" t="s">
        <v>795</v>
      </c>
      <c r="J781" s="482">
        <v>2024</v>
      </c>
      <c r="K781" s="482">
        <v>190944</v>
      </c>
      <c r="L781" s="483" t="s">
        <v>1053</v>
      </c>
      <c r="M781" s="483" t="s">
        <v>1053</v>
      </c>
      <c r="N781" s="482">
        <v>117</v>
      </c>
      <c r="O781" s="483" t="s">
        <v>1075</v>
      </c>
      <c r="P781" s="483" t="s">
        <v>1076</v>
      </c>
      <c r="Q781" s="482">
        <v>2023</v>
      </c>
      <c r="R781" s="484">
        <v>298870</v>
      </c>
      <c r="S781" s="430">
        <f t="shared" si="12"/>
        <v>-107926</v>
      </c>
    </row>
    <row r="782" spans="1:19" x14ac:dyDescent="0.3">
      <c r="A782" s="482">
        <v>202</v>
      </c>
      <c r="B782" s="483" t="s">
        <v>1250</v>
      </c>
      <c r="C782" s="482">
        <v>1</v>
      </c>
      <c r="D782" s="483" t="s">
        <v>873</v>
      </c>
      <c r="E782" s="483" t="s">
        <v>819</v>
      </c>
      <c r="F782" s="483" t="s">
        <v>818</v>
      </c>
      <c r="G782" s="483" t="s">
        <v>820</v>
      </c>
      <c r="H782" s="483" t="s">
        <v>821</v>
      </c>
      <c r="I782" s="483" t="s">
        <v>795</v>
      </c>
      <c r="J782" s="482">
        <v>2024</v>
      </c>
      <c r="K782" s="482">
        <v>9777620</v>
      </c>
      <c r="L782" s="483" t="s">
        <v>1053</v>
      </c>
      <c r="M782" s="483" t="s">
        <v>1053</v>
      </c>
      <c r="N782" s="482">
        <v>114</v>
      </c>
      <c r="O782" s="483" t="s">
        <v>1054</v>
      </c>
      <c r="P782" s="483" t="s">
        <v>1072</v>
      </c>
      <c r="Q782" s="482">
        <v>2023</v>
      </c>
      <c r="R782" s="484">
        <v>8568930.5999999996</v>
      </c>
      <c r="S782" s="430">
        <f t="shared" si="12"/>
        <v>1208689.4000000004</v>
      </c>
    </row>
    <row r="783" spans="1:19" x14ac:dyDescent="0.3">
      <c r="A783" s="482">
        <v>202</v>
      </c>
      <c r="B783" s="483" t="s">
        <v>1250</v>
      </c>
      <c r="C783" s="482">
        <v>1</v>
      </c>
      <c r="D783" s="483" t="s">
        <v>873</v>
      </c>
      <c r="E783" s="483" t="s">
        <v>819</v>
      </c>
      <c r="F783" s="483" t="s">
        <v>818</v>
      </c>
      <c r="G783" s="483" t="s">
        <v>820</v>
      </c>
      <c r="H783" s="483" t="s">
        <v>821</v>
      </c>
      <c r="I783" s="483" t="s">
        <v>795</v>
      </c>
      <c r="J783" s="482">
        <v>2024</v>
      </c>
      <c r="K783" s="482">
        <v>268713</v>
      </c>
      <c r="L783" s="483" t="s">
        <v>1053</v>
      </c>
      <c r="M783" s="483" t="s">
        <v>1053</v>
      </c>
      <c r="N783" s="482">
        <v>115</v>
      </c>
      <c r="O783" s="483" t="s">
        <v>1055</v>
      </c>
      <c r="P783" s="483" t="s">
        <v>1073</v>
      </c>
      <c r="Q783" s="482">
        <v>2023</v>
      </c>
      <c r="R783" s="484">
        <v>26703</v>
      </c>
      <c r="S783" s="430">
        <f t="shared" si="12"/>
        <v>242010</v>
      </c>
    </row>
    <row r="784" spans="1:19" x14ac:dyDescent="0.3">
      <c r="A784" s="482">
        <v>202</v>
      </c>
      <c r="B784" s="483" t="s">
        <v>1250</v>
      </c>
      <c r="C784" s="482">
        <v>1</v>
      </c>
      <c r="D784" s="483" t="s">
        <v>873</v>
      </c>
      <c r="E784" s="483" t="s">
        <v>819</v>
      </c>
      <c r="F784" s="483" t="s">
        <v>818</v>
      </c>
      <c r="G784" s="483" t="s">
        <v>820</v>
      </c>
      <c r="H784" s="483" t="s">
        <v>821</v>
      </c>
      <c r="I784" s="483" t="s">
        <v>795</v>
      </c>
      <c r="J784" s="482">
        <v>2024</v>
      </c>
      <c r="K784" s="482">
        <v>95630</v>
      </c>
      <c r="L784" s="483" t="s">
        <v>1053</v>
      </c>
      <c r="M784" s="483" t="s">
        <v>1053</v>
      </c>
      <c r="N784" s="482">
        <v>116</v>
      </c>
      <c r="O784" s="483" t="s">
        <v>1056</v>
      </c>
      <c r="P784" s="483" t="s">
        <v>1074</v>
      </c>
      <c r="Q784" s="482">
        <v>2023</v>
      </c>
      <c r="R784" s="484">
        <v>14717.7</v>
      </c>
      <c r="S784" s="430">
        <f t="shared" si="12"/>
        <v>80912.3</v>
      </c>
    </row>
    <row r="785" spans="1:19" x14ac:dyDescent="0.3">
      <c r="A785" s="482">
        <v>202</v>
      </c>
      <c r="B785" s="483" t="s">
        <v>1250</v>
      </c>
      <c r="C785" s="482">
        <v>1</v>
      </c>
      <c r="D785" s="483" t="s">
        <v>873</v>
      </c>
      <c r="E785" s="483" t="s">
        <v>819</v>
      </c>
      <c r="F785" s="483" t="s">
        <v>818</v>
      </c>
      <c r="G785" s="483" t="s">
        <v>820</v>
      </c>
      <c r="H785" s="483" t="s">
        <v>821</v>
      </c>
      <c r="I785" s="483" t="s">
        <v>795</v>
      </c>
      <c r="J785" s="482">
        <v>2024</v>
      </c>
      <c r="K785" s="482">
        <v>10141963</v>
      </c>
      <c r="L785" s="483" t="s">
        <v>1053</v>
      </c>
      <c r="M785" s="483" t="s">
        <v>1053</v>
      </c>
      <c r="N785" s="482">
        <v>117</v>
      </c>
      <c r="O785" s="483" t="s">
        <v>1075</v>
      </c>
      <c r="P785" s="483" t="s">
        <v>1076</v>
      </c>
      <c r="Q785" s="482">
        <v>2023</v>
      </c>
      <c r="R785" s="484">
        <v>8610351.3000000007</v>
      </c>
      <c r="S785" s="430">
        <f t="shared" si="12"/>
        <v>1531611.6999999993</v>
      </c>
    </row>
    <row r="786" spans="1:19" x14ac:dyDescent="0.3">
      <c r="A786" s="482">
        <v>204</v>
      </c>
      <c r="B786" s="483" t="s">
        <v>1251</v>
      </c>
      <c r="C786" s="482">
        <v>1</v>
      </c>
      <c r="D786" s="483" t="s">
        <v>873</v>
      </c>
      <c r="E786" s="483" t="s">
        <v>849</v>
      </c>
      <c r="F786" s="483" t="s">
        <v>848</v>
      </c>
      <c r="G786" s="483" t="s">
        <v>851</v>
      </c>
      <c r="H786" s="483" t="s">
        <v>852</v>
      </c>
      <c r="I786" s="483" t="s">
        <v>795</v>
      </c>
      <c r="J786" s="482">
        <v>2024</v>
      </c>
      <c r="K786" s="482">
        <v>0</v>
      </c>
      <c r="L786" s="483" t="s">
        <v>1053</v>
      </c>
      <c r="M786" s="483" t="s">
        <v>1053</v>
      </c>
      <c r="N786" s="482">
        <v>114</v>
      </c>
      <c r="O786" s="483" t="s">
        <v>1054</v>
      </c>
      <c r="P786" s="483" t="s">
        <v>1072</v>
      </c>
      <c r="Q786" s="482">
        <v>2023</v>
      </c>
      <c r="R786" s="484">
        <v>0</v>
      </c>
      <c r="S786" s="430">
        <f t="shared" si="12"/>
        <v>0</v>
      </c>
    </row>
    <row r="787" spans="1:19" x14ac:dyDescent="0.3">
      <c r="A787" s="482">
        <v>204</v>
      </c>
      <c r="B787" s="483" t="s">
        <v>1251</v>
      </c>
      <c r="C787" s="482">
        <v>1</v>
      </c>
      <c r="D787" s="483" t="s">
        <v>873</v>
      </c>
      <c r="E787" s="483" t="s">
        <v>849</v>
      </c>
      <c r="F787" s="483" t="s">
        <v>848</v>
      </c>
      <c r="G787" s="483" t="s">
        <v>851</v>
      </c>
      <c r="H787" s="483" t="s">
        <v>852</v>
      </c>
      <c r="I787" s="483" t="s">
        <v>795</v>
      </c>
      <c r="J787" s="482">
        <v>2024</v>
      </c>
      <c r="K787" s="482">
        <v>0</v>
      </c>
      <c r="L787" s="483" t="s">
        <v>1053</v>
      </c>
      <c r="M787" s="483" t="s">
        <v>1053</v>
      </c>
      <c r="N787" s="482">
        <v>115</v>
      </c>
      <c r="O787" s="483" t="s">
        <v>1055</v>
      </c>
      <c r="P787" s="483" t="s">
        <v>1073</v>
      </c>
      <c r="Q787" s="482">
        <v>2023</v>
      </c>
      <c r="R787" s="484">
        <v>0</v>
      </c>
      <c r="S787" s="430">
        <f t="shared" si="12"/>
        <v>0</v>
      </c>
    </row>
    <row r="788" spans="1:19" x14ac:dyDescent="0.3">
      <c r="A788" s="482">
        <v>204</v>
      </c>
      <c r="B788" s="483" t="s">
        <v>1251</v>
      </c>
      <c r="C788" s="482">
        <v>1</v>
      </c>
      <c r="D788" s="483" t="s">
        <v>873</v>
      </c>
      <c r="E788" s="483" t="s">
        <v>849</v>
      </c>
      <c r="F788" s="483" t="s">
        <v>848</v>
      </c>
      <c r="G788" s="483" t="s">
        <v>851</v>
      </c>
      <c r="H788" s="483" t="s">
        <v>852</v>
      </c>
      <c r="I788" s="483" t="s">
        <v>795</v>
      </c>
      <c r="J788" s="482">
        <v>2024</v>
      </c>
      <c r="K788" s="482">
        <v>0</v>
      </c>
      <c r="L788" s="483" t="s">
        <v>1053</v>
      </c>
      <c r="M788" s="483" t="s">
        <v>1053</v>
      </c>
      <c r="N788" s="482">
        <v>116</v>
      </c>
      <c r="O788" s="483" t="s">
        <v>1056</v>
      </c>
      <c r="P788" s="483" t="s">
        <v>1074</v>
      </c>
      <c r="Q788" s="482">
        <v>2023</v>
      </c>
      <c r="R788" s="484">
        <v>0</v>
      </c>
      <c r="S788" s="430">
        <f t="shared" si="12"/>
        <v>0</v>
      </c>
    </row>
    <row r="789" spans="1:19" x14ac:dyDescent="0.3">
      <c r="A789" s="482">
        <v>204</v>
      </c>
      <c r="B789" s="483" t="s">
        <v>1251</v>
      </c>
      <c r="C789" s="482">
        <v>1</v>
      </c>
      <c r="D789" s="483" t="s">
        <v>873</v>
      </c>
      <c r="E789" s="483" t="s">
        <v>849</v>
      </c>
      <c r="F789" s="483" t="s">
        <v>848</v>
      </c>
      <c r="G789" s="483" t="s">
        <v>851</v>
      </c>
      <c r="H789" s="483" t="s">
        <v>852</v>
      </c>
      <c r="I789" s="483" t="s">
        <v>795</v>
      </c>
      <c r="J789" s="482">
        <v>2024</v>
      </c>
      <c r="K789" s="482">
        <v>0</v>
      </c>
      <c r="L789" s="483" t="s">
        <v>1053</v>
      </c>
      <c r="M789" s="483" t="s">
        <v>1053</v>
      </c>
      <c r="N789" s="482">
        <v>117</v>
      </c>
      <c r="O789" s="483" t="s">
        <v>1075</v>
      </c>
      <c r="P789" s="483" t="s">
        <v>1076</v>
      </c>
      <c r="Q789" s="482">
        <v>2023</v>
      </c>
      <c r="R789" s="484">
        <v>0</v>
      </c>
      <c r="S789" s="430">
        <f t="shared" si="12"/>
        <v>0</v>
      </c>
    </row>
    <row r="790" spans="1:19" x14ac:dyDescent="0.3">
      <c r="A790" s="482">
        <v>205</v>
      </c>
      <c r="B790" s="483" t="s">
        <v>1252</v>
      </c>
      <c r="C790" s="482">
        <v>11</v>
      </c>
      <c r="D790" s="483" t="s">
        <v>859</v>
      </c>
      <c r="E790" s="483" t="s">
        <v>849</v>
      </c>
      <c r="F790" s="483" t="s">
        <v>848</v>
      </c>
      <c r="G790" s="483" t="s">
        <v>851</v>
      </c>
      <c r="H790" s="483" t="s">
        <v>852</v>
      </c>
      <c r="I790" s="483" t="s">
        <v>795</v>
      </c>
      <c r="J790" s="482">
        <v>2024</v>
      </c>
      <c r="K790" s="482">
        <v>469118.20799999998</v>
      </c>
      <c r="L790" s="483" t="s">
        <v>1053</v>
      </c>
      <c r="M790" s="483" t="s">
        <v>1053</v>
      </c>
      <c r="N790" s="482">
        <v>114</v>
      </c>
      <c r="O790" s="483" t="s">
        <v>1054</v>
      </c>
      <c r="P790" s="483" t="s">
        <v>1072</v>
      </c>
      <c r="Q790" s="482">
        <v>2023</v>
      </c>
      <c r="R790" s="484">
        <v>415712.4</v>
      </c>
      <c r="S790" s="430">
        <f t="shared" si="12"/>
        <v>53405.807999999961</v>
      </c>
    </row>
    <row r="791" spans="1:19" x14ac:dyDescent="0.3">
      <c r="A791" s="482">
        <v>205</v>
      </c>
      <c r="B791" s="483" t="s">
        <v>1252</v>
      </c>
      <c r="C791" s="482">
        <v>11</v>
      </c>
      <c r="D791" s="483" t="s">
        <v>859</v>
      </c>
      <c r="E791" s="483" t="s">
        <v>849</v>
      </c>
      <c r="F791" s="483" t="s">
        <v>848</v>
      </c>
      <c r="G791" s="483" t="s">
        <v>851</v>
      </c>
      <c r="H791" s="483" t="s">
        <v>852</v>
      </c>
      <c r="I791" s="483" t="s">
        <v>795</v>
      </c>
      <c r="J791" s="482">
        <v>2024</v>
      </c>
      <c r="K791" s="482">
        <v>0</v>
      </c>
      <c r="L791" s="483" t="s">
        <v>1053</v>
      </c>
      <c r="M791" s="483" t="s">
        <v>1053</v>
      </c>
      <c r="N791" s="482">
        <v>115</v>
      </c>
      <c r="O791" s="483" t="s">
        <v>1055</v>
      </c>
      <c r="P791" s="483" t="s">
        <v>1073</v>
      </c>
      <c r="Q791" s="482">
        <v>2023</v>
      </c>
      <c r="R791" s="484">
        <v>0</v>
      </c>
      <c r="S791" s="430">
        <f t="shared" si="12"/>
        <v>0</v>
      </c>
    </row>
    <row r="792" spans="1:19" x14ac:dyDescent="0.3">
      <c r="A792" s="482">
        <v>205</v>
      </c>
      <c r="B792" s="483" t="s">
        <v>1252</v>
      </c>
      <c r="C792" s="482">
        <v>11</v>
      </c>
      <c r="D792" s="483" t="s">
        <v>859</v>
      </c>
      <c r="E792" s="483" t="s">
        <v>849</v>
      </c>
      <c r="F792" s="483" t="s">
        <v>848</v>
      </c>
      <c r="G792" s="483" t="s">
        <v>851</v>
      </c>
      <c r="H792" s="483" t="s">
        <v>852</v>
      </c>
      <c r="I792" s="483" t="s">
        <v>795</v>
      </c>
      <c r="J792" s="482">
        <v>2024</v>
      </c>
      <c r="K792" s="482">
        <v>0</v>
      </c>
      <c r="L792" s="483" t="s">
        <v>1053</v>
      </c>
      <c r="M792" s="483" t="s">
        <v>1053</v>
      </c>
      <c r="N792" s="482">
        <v>116</v>
      </c>
      <c r="O792" s="483" t="s">
        <v>1056</v>
      </c>
      <c r="P792" s="483" t="s">
        <v>1074</v>
      </c>
      <c r="Q792" s="482">
        <v>2023</v>
      </c>
      <c r="R792" s="484">
        <v>0</v>
      </c>
      <c r="S792" s="430">
        <f t="shared" si="12"/>
        <v>0</v>
      </c>
    </row>
    <row r="793" spans="1:19" x14ac:dyDescent="0.3">
      <c r="A793" s="482">
        <v>205</v>
      </c>
      <c r="B793" s="483" t="s">
        <v>1252</v>
      </c>
      <c r="C793" s="482">
        <v>11</v>
      </c>
      <c r="D793" s="483" t="s">
        <v>859</v>
      </c>
      <c r="E793" s="483" t="s">
        <v>849</v>
      </c>
      <c r="F793" s="483" t="s">
        <v>848</v>
      </c>
      <c r="G793" s="483" t="s">
        <v>851</v>
      </c>
      <c r="H793" s="483" t="s">
        <v>852</v>
      </c>
      <c r="I793" s="483" t="s">
        <v>795</v>
      </c>
      <c r="J793" s="482">
        <v>2024</v>
      </c>
      <c r="K793" s="482">
        <v>469118.20799999998</v>
      </c>
      <c r="L793" s="483" t="s">
        <v>1053</v>
      </c>
      <c r="M793" s="483" t="s">
        <v>1053</v>
      </c>
      <c r="N793" s="482">
        <v>117</v>
      </c>
      <c r="O793" s="483" t="s">
        <v>1075</v>
      </c>
      <c r="P793" s="483" t="s">
        <v>1076</v>
      </c>
      <c r="Q793" s="482">
        <v>2023</v>
      </c>
      <c r="R793" s="484">
        <v>415712.4</v>
      </c>
      <c r="S793" s="430">
        <f t="shared" si="12"/>
        <v>53405.807999999961</v>
      </c>
    </row>
    <row r="794" spans="1:19" x14ac:dyDescent="0.3">
      <c r="A794" s="482">
        <v>206</v>
      </c>
      <c r="B794" s="483" t="s">
        <v>1253</v>
      </c>
      <c r="C794" s="482">
        <v>4</v>
      </c>
      <c r="D794" s="483" t="s">
        <v>872</v>
      </c>
      <c r="E794" s="483" t="s">
        <v>840</v>
      </c>
      <c r="F794" s="483" t="s">
        <v>839</v>
      </c>
      <c r="G794" s="483" t="s">
        <v>841</v>
      </c>
      <c r="H794" s="483" t="s">
        <v>639</v>
      </c>
      <c r="I794" s="483" t="s">
        <v>795</v>
      </c>
      <c r="J794" s="482">
        <v>2024</v>
      </c>
      <c r="K794" s="482">
        <v>299367</v>
      </c>
      <c r="L794" s="483" t="s">
        <v>1053</v>
      </c>
      <c r="M794" s="483" t="s">
        <v>1053</v>
      </c>
      <c r="N794" s="482">
        <v>114</v>
      </c>
      <c r="O794" s="483" t="s">
        <v>1054</v>
      </c>
      <c r="P794" s="483" t="s">
        <v>1072</v>
      </c>
      <c r="Q794" s="482">
        <v>2023</v>
      </c>
      <c r="R794" s="484">
        <v>245061</v>
      </c>
      <c r="S794" s="430">
        <f t="shared" si="12"/>
        <v>54306</v>
      </c>
    </row>
    <row r="795" spans="1:19" x14ac:dyDescent="0.3">
      <c r="A795" s="482">
        <v>206</v>
      </c>
      <c r="B795" s="483" t="s">
        <v>1253</v>
      </c>
      <c r="C795" s="482">
        <v>4</v>
      </c>
      <c r="D795" s="483" t="s">
        <v>872</v>
      </c>
      <c r="E795" s="483" t="s">
        <v>840</v>
      </c>
      <c r="F795" s="483" t="s">
        <v>839</v>
      </c>
      <c r="G795" s="483" t="s">
        <v>841</v>
      </c>
      <c r="H795" s="483" t="s">
        <v>639</v>
      </c>
      <c r="I795" s="483" t="s">
        <v>795</v>
      </c>
      <c r="J795" s="482">
        <v>2024</v>
      </c>
      <c r="K795" s="482">
        <v>464.53500000000003</v>
      </c>
      <c r="L795" s="483" t="s">
        <v>1053</v>
      </c>
      <c r="M795" s="483" t="s">
        <v>1053</v>
      </c>
      <c r="N795" s="482">
        <v>115</v>
      </c>
      <c r="O795" s="483" t="s">
        <v>1055</v>
      </c>
      <c r="P795" s="483" t="s">
        <v>1073</v>
      </c>
      <c r="Q795" s="482">
        <v>2023</v>
      </c>
      <c r="R795" s="484">
        <v>372627</v>
      </c>
      <c r="S795" s="430">
        <f t="shared" si="12"/>
        <v>-372162.46500000003</v>
      </c>
    </row>
    <row r="796" spans="1:19" x14ac:dyDescent="0.3">
      <c r="A796" s="482">
        <v>206</v>
      </c>
      <c r="B796" s="483" t="s">
        <v>1253</v>
      </c>
      <c r="C796" s="482">
        <v>4</v>
      </c>
      <c r="D796" s="483" t="s">
        <v>872</v>
      </c>
      <c r="E796" s="483" t="s">
        <v>840</v>
      </c>
      <c r="F796" s="483" t="s">
        <v>839</v>
      </c>
      <c r="G796" s="483" t="s">
        <v>841</v>
      </c>
      <c r="H796" s="483" t="s">
        <v>639</v>
      </c>
      <c r="I796" s="483" t="s">
        <v>795</v>
      </c>
      <c r="J796" s="482">
        <v>2024</v>
      </c>
      <c r="K796" s="482">
        <v>516.15</v>
      </c>
      <c r="L796" s="483" t="s">
        <v>1053</v>
      </c>
      <c r="M796" s="483" t="s">
        <v>1053</v>
      </c>
      <c r="N796" s="482">
        <v>116</v>
      </c>
      <c r="O796" s="483" t="s">
        <v>1056</v>
      </c>
      <c r="P796" s="483" t="s">
        <v>1074</v>
      </c>
      <c r="Q796" s="482">
        <v>2023</v>
      </c>
      <c r="R796" s="484">
        <v>0</v>
      </c>
      <c r="S796" s="430">
        <f t="shared" si="12"/>
        <v>516.15</v>
      </c>
    </row>
    <row r="797" spans="1:19" x14ac:dyDescent="0.3">
      <c r="A797" s="482">
        <v>206</v>
      </c>
      <c r="B797" s="483" t="s">
        <v>1253</v>
      </c>
      <c r="C797" s="482">
        <v>4</v>
      </c>
      <c r="D797" s="483" t="s">
        <v>872</v>
      </c>
      <c r="E797" s="483" t="s">
        <v>840</v>
      </c>
      <c r="F797" s="483" t="s">
        <v>839</v>
      </c>
      <c r="G797" s="483" t="s">
        <v>841</v>
      </c>
      <c r="H797" s="483" t="s">
        <v>639</v>
      </c>
      <c r="I797" s="483" t="s">
        <v>795</v>
      </c>
      <c r="J797" s="482">
        <v>2024</v>
      </c>
      <c r="K797" s="482">
        <v>300347.685</v>
      </c>
      <c r="L797" s="483" t="s">
        <v>1053</v>
      </c>
      <c r="M797" s="483" t="s">
        <v>1053</v>
      </c>
      <c r="N797" s="482">
        <v>117</v>
      </c>
      <c r="O797" s="483" t="s">
        <v>1075</v>
      </c>
      <c r="P797" s="483" t="s">
        <v>1076</v>
      </c>
      <c r="Q797" s="482">
        <v>2023</v>
      </c>
      <c r="R797" s="484">
        <v>617688</v>
      </c>
      <c r="S797" s="430">
        <f t="shared" si="12"/>
        <v>-317340.315</v>
      </c>
    </row>
    <row r="798" spans="1:19" x14ac:dyDescent="0.3">
      <c r="A798" s="482">
        <v>207</v>
      </c>
      <c r="B798" s="483" t="s">
        <v>1254</v>
      </c>
      <c r="C798" s="482">
        <v>5</v>
      </c>
      <c r="D798" s="483" t="s">
        <v>865</v>
      </c>
      <c r="E798" s="483" t="s">
        <v>628</v>
      </c>
      <c r="F798" s="483" t="s">
        <v>813</v>
      </c>
      <c r="G798" s="483" t="s">
        <v>814</v>
      </c>
      <c r="H798" s="483" t="s">
        <v>628</v>
      </c>
      <c r="I798" s="483" t="s">
        <v>795</v>
      </c>
      <c r="J798" s="482">
        <v>2024</v>
      </c>
      <c r="K798" s="482">
        <v>23022900</v>
      </c>
      <c r="L798" s="483" t="s">
        <v>1053</v>
      </c>
      <c r="M798" s="483" t="s">
        <v>1053</v>
      </c>
      <c r="N798" s="482">
        <v>114</v>
      </c>
      <c r="O798" s="483" t="s">
        <v>1054</v>
      </c>
      <c r="P798" s="483" t="s">
        <v>1072</v>
      </c>
      <c r="Q798" s="482">
        <v>2023</v>
      </c>
      <c r="R798" s="484">
        <v>22544944</v>
      </c>
      <c r="S798" s="430">
        <f t="shared" si="12"/>
        <v>477956</v>
      </c>
    </row>
    <row r="799" spans="1:19" x14ac:dyDescent="0.3">
      <c r="A799" s="482">
        <v>207</v>
      </c>
      <c r="B799" s="483" t="s">
        <v>1254</v>
      </c>
      <c r="C799" s="482">
        <v>5</v>
      </c>
      <c r="D799" s="483" t="s">
        <v>865</v>
      </c>
      <c r="E799" s="483" t="s">
        <v>628</v>
      </c>
      <c r="F799" s="483" t="s">
        <v>813</v>
      </c>
      <c r="G799" s="483" t="s">
        <v>814</v>
      </c>
      <c r="H799" s="483" t="s">
        <v>628</v>
      </c>
      <c r="I799" s="483" t="s">
        <v>795</v>
      </c>
      <c r="J799" s="482">
        <v>2024</v>
      </c>
      <c r="K799" s="482">
        <v>423491.4</v>
      </c>
      <c r="L799" s="483" t="s">
        <v>1053</v>
      </c>
      <c r="M799" s="483" t="s">
        <v>1053</v>
      </c>
      <c r="N799" s="482">
        <v>115</v>
      </c>
      <c r="O799" s="483" t="s">
        <v>1055</v>
      </c>
      <c r="P799" s="483" t="s">
        <v>1073</v>
      </c>
      <c r="Q799" s="482">
        <v>2023</v>
      </c>
      <c r="R799" s="484">
        <v>363952</v>
      </c>
      <c r="S799" s="430">
        <f t="shared" si="12"/>
        <v>59539.400000000023</v>
      </c>
    </row>
    <row r="800" spans="1:19" x14ac:dyDescent="0.3">
      <c r="A800" s="482">
        <v>207</v>
      </c>
      <c r="B800" s="483" t="s">
        <v>1254</v>
      </c>
      <c r="C800" s="482">
        <v>5</v>
      </c>
      <c r="D800" s="483" t="s">
        <v>865</v>
      </c>
      <c r="E800" s="483" t="s">
        <v>628</v>
      </c>
      <c r="F800" s="483" t="s">
        <v>813</v>
      </c>
      <c r="G800" s="483" t="s">
        <v>814</v>
      </c>
      <c r="H800" s="483" t="s">
        <v>628</v>
      </c>
      <c r="I800" s="483" t="s">
        <v>795</v>
      </c>
      <c r="J800" s="482">
        <v>2024</v>
      </c>
      <c r="K800" s="482">
        <v>1438050.6</v>
      </c>
      <c r="L800" s="483" t="s">
        <v>1053</v>
      </c>
      <c r="M800" s="483" t="s">
        <v>1053</v>
      </c>
      <c r="N800" s="482">
        <v>116</v>
      </c>
      <c r="O800" s="483" t="s">
        <v>1056</v>
      </c>
      <c r="P800" s="483" t="s">
        <v>1074</v>
      </c>
      <c r="Q800" s="482">
        <v>2023</v>
      </c>
      <c r="R800" s="484">
        <v>979904</v>
      </c>
      <c r="S800" s="430">
        <f t="shared" si="12"/>
        <v>458146.60000000009</v>
      </c>
    </row>
    <row r="801" spans="1:19" x14ac:dyDescent="0.3">
      <c r="A801" s="482">
        <v>207</v>
      </c>
      <c r="B801" s="483" t="s">
        <v>1254</v>
      </c>
      <c r="C801" s="482">
        <v>5</v>
      </c>
      <c r="D801" s="483" t="s">
        <v>865</v>
      </c>
      <c r="E801" s="483" t="s">
        <v>628</v>
      </c>
      <c r="F801" s="483" t="s">
        <v>813</v>
      </c>
      <c r="G801" s="483" t="s">
        <v>814</v>
      </c>
      <c r="H801" s="483" t="s">
        <v>628</v>
      </c>
      <c r="I801" s="483" t="s">
        <v>795</v>
      </c>
      <c r="J801" s="482">
        <v>2024</v>
      </c>
      <c r="K801" s="482">
        <v>24884442</v>
      </c>
      <c r="L801" s="483" t="s">
        <v>1053</v>
      </c>
      <c r="M801" s="483" t="s">
        <v>1053</v>
      </c>
      <c r="N801" s="482">
        <v>117</v>
      </c>
      <c r="O801" s="483" t="s">
        <v>1075</v>
      </c>
      <c r="P801" s="483" t="s">
        <v>1076</v>
      </c>
      <c r="Q801" s="482">
        <v>2023</v>
      </c>
      <c r="R801" s="484">
        <v>23888800</v>
      </c>
      <c r="S801" s="430">
        <f t="shared" si="12"/>
        <v>995642</v>
      </c>
    </row>
    <row r="802" spans="1:19" x14ac:dyDescent="0.3">
      <c r="A802" s="482">
        <v>208</v>
      </c>
      <c r="B802" s="483" t="s">
        <v>1255</v>
      </c>
      <c r="C802" s="482">
        <v>6</v>
      </c>
      <c r="D802" s="483" t="s">
        <v>863</v>
      </c>
      <c r="E802" s="483" t="s">
        <v>825</v>
      </c>
      <c r="F802" s="483" t="s">
        <v>824</v>
      </c>
      <c r="G802" s="483" t="s">
        <v>831</v>
      </c>
      <c r="H802" s="483" t="s">
        <v>635</v>
      </c>
      <c r="I802" s="483" t="s">
        <v>795</v>
      </c>
      <c r="J802" s="482">
        <v>2024</v>
      </c>
      <c r="K802" s="482">
        <v>6129340</v>
      </c>
      <c r="L802" s="483" t="s">
        <v>1053</v>
      </c>
      <c r="M802" s="483" t="s">
        <v>1053</v>
      </c>
      <c r="N802" s="482">
        <v>114</v>
      </c>
      <c r="O802" s="483" t="s">
        <v>1054</v>
      </c>
      <c r="P802" s="483" t="s">
        <v>1072</v>
      </c>
      <c r="Q802" s="482">
        <v>2023</v>
      </c>
      <c r="R802" s="484">
        <v>11422251.5</v>
      </c>
      <c r="S802" s="430">
        <f t="shared" si="12"/>
        <v>-5292911.5</v>
      </c>
    </row>
    <row r="803" spans="1:19" x14ac:dyDescent="0.3">
      <c r="A803" s="482">
        <v>208</v>
      </c>
      <c r="B803" s="483" t="s">
        <v>1255</v>
      </c>
      <c r="C803" s="482">
        <v>6</v>
      </c>
      <c r="D803" s="483" t="s">
        <v>863</v>
      </c>
      <c r="E803" s="483" t="s">
        <v>825</v>
      </c>
      <c r="F803" s="483" t="s">
        <v>824</v>
      </c>
      <c r="G803" s="483" t="s">
        <v>831</v>
      </c>
      <c r="H803" s="483" t="s">
        <v>635</v>
      </c>
      <c r="I803" s="483" t="s">
        <v>795</v>
      </c>
      <c r="J803" s="482">
        <v>2024</v>
      </c>
      <c r="K803" s="482">
        <v>3206483.42</v>
      </c>
      <c r="L803" s="483" t="s">
        <v>1053</v>
      </c>
      <c r="M803" s="483" t="s">
        <v>1053</v>
      </c>
      <c r="N803" s="482">
        <v>115</v>
      </c>
      <c r="O803" s="483" t="s">
        <v>1055</v>
      </c>
      <c r="P803" s="483" t="s">
        <v>1073</v>
      </c>
      <c r="Q803" s="482">
        <v>2023</v>
      </c>
      <c r="R803" s="484">
        <v>3553550</v>
      </c>
      <c r="S803" s="430">
        <f t="shared" si="12"/>
        <v>-347066.58000000007</v>
      </c>
    </row>
    <row r="804" spans="1:19" x14ac:dyDescent="0.3">
      <c r="A804" s="482">
        <v>208</v>
      </c>
      <c r="B804" s="483" t="s">
        <v>1255</v>
      </c>
      <c r="C804" s="482">
        <v>6</v>
      </c>
      <c r="D804" s="483" t="s">
        <v>863</v>
      </c>
      <c r="E804" s="483" t="s">
        <v>825</v>
      </c>
      <c r="F804" s="483" t="s">
        <v>824</v>
      </c>
      <c r="G804" s="483" t="s">
        <v>831</v>
      </c>
      <c r="H804" s="483" t="s">
        <v>635</v>
      </c>
      <c r="I804" s="483" t="s">
        <v>795</v>
      </c>
      <c r="J804" s="482">
        <v>2024</v>
      </c>
      <c r="K804" s="482">
        <v>1945314.0560000001</v>
      </c>
      <c r="L804" s="483" t="s">
        <v>1053</v>
      </c>
      <c r="M804" s="483" t="s">
        <v>1053</v>
      </c>
      <c r="N804" s="482">
        <v>116</v>
      </c>
      <c r="O804" s="483" t="s">
        <v>1056</v>
      </c>
      <c r="P804" s="483" t="s">
        <v>1074</v>
      </c>
      <c r="Q804" s="482">
        <v>2023</v>
      </c>
      <c r="R804" s="484">
        <v>888250</v>
      </c>
      <c r="S804" s="430">
        <f t="shared" si="12"/>
        <v>1057064.0560000001</v>
      </c>
    </row>
    <row r="805" spans="1:19" x14ac:dyDescent="0.3">
      <c r="A805" s="482">
        <v>208</v>
      </c>
      <c r="B805" s="483" t="s">
        <v>1255</v>
      </c>
      <c r="C805" s="482">
        <v>6</v>
      </c>
      <c r="D805" s="483" t="s">
        <v>863</v>
      </c>
      <c r="E805" s="483" t="s">
        <v>825</v>
      </c>
      <c r="F805" s="483" t="s">
        <v>824</v>
      </c>
      <c r="G805" s="483" t="s">
        <v>831</v>
      </c>
      <c r="H805" s="483" t="s">
        <v>635</v>
      </c>
      <c r="I805" s="483" t="s">
        <v>795</v>
      </c>
      <c r="J805" s="482">
        <v>2024</v>
      </c>
      <c r="K805" s="482">
        <v>11281137.476</v>
      </c>
      <c r="L805" s="483" t="s">
        <v>1053</v>
      </c>
      <c r="M805" s="483" t="s">
        <v>1053</v>
      </c>
      <c r="N805" s="482">
        <v>117</v>
      </c>
      <c r="O805" s="483" t="s">
        <v>1075</v>
      </c>
      <c r="P805" s="483" t="s">
        <v>1076</v>
      </c>
      <c r="Q805" s="482">
        <v>2023</v>
      </c>
      <c r="R805" s="484">
        <v>15864051.5</v>
      </c>
      <c r="S805" s="430">
        <f t="shared" si="12"/>
        <v>-4582914.0240000002</v>
      </c>
    </row>
    <row r="806" spans="1:19" x14ac:dyDescent="0.3">
      <c r="A806" s="482">
        <v>209</v>
      </c>
      <c r="B806" s="483" t="s">
        <v>1256</v>
      </c>
      <c r="C806" s="482">
        <v>10</v>
      </c>
      <c r="D806" s="483" t="s">
        <v>861</v>
      </c>
      <c r="E806" s="483" t="s">
        <v>797</v>
      </c>
      <c r="F806" s="483" t="s">
        <v>796</v>
      </c>
      <c r="G806" s="483" t="s">
        <v>801</v>
      </c>
      <c r="H806" s="483" t="s">
        <v>657</v>
      </c>
      <c r="I806" s="483" t="s">
        <v>795</v>
      </c>
      <c r="J806" s="482">
        <v>2024</v>
      </c>
      <c r="K806" s="482">
        <v>586752</v>
      </c>
      <c r="L806" s="483" t="s">
        <v>1053</v>
      </c>
      <c r="M806" s="483" t="s">
        <v>1053</v>
      </c>
      <c r="N806" s="482">
        <v>114</v>
      </c>
      <c r="O806" s="483" t="s">
        <v>1054</v>
      </c>
      <c r="P806" s="483" t="s">
        <v>1072</v>
      </c>
      <c r="Q806" s="482">
        <v>2023</v>
      </c>
      <c r="R806" s="484">
        <v>1046064</v>
      </c>
      <c r="S806" s="430">
        <f t="shared" si="12"/>
        <v>-459312</v>
      </c>
    </row>
    <row r="807" spans="1:19" x14ac:dyDescent="0.3">
      <c r="A807" s="482">
        <v>209</v>
      </c>
      <c r="B807" s="483" t="s">
        <v>1256</v>
      </c>
      <c r="C807" s="482">
        <v>10</v>
      </c>
      <c r="D807" s="483" t="s">
        <v>861</v>
      </c>
      <c r="E807" s="483" t="s">
        <v>797</v>
      </c>
      <c r="F807" s="483" t="s">
        <v>796</v>
      </c>
      <c r="G807" s="483" t="s">
        <v>801</v>
      </c>
      <c r="H807" s="483" t="s">
        <v>657</v>
      </c>
      <c r="I807" s="483" t="s">
        <v>795</v>
      </c>
      <c r="J807" s="482">
        <v>2024</v>
      </c>
      <c r="K807" s="482">
        <v>0</v>
      </c>
      <c r="L807" s="483" t="s">
        <v>1053</v>
      </c>
      <c r="M807" s="483" t="s">
        <v>1053</v>
      </c>
      <c r="N807" s="482">
        <v>115</v>
      </c>
      <c r="O807" s="483" t="s">
        <v>1055</v>
      </c>
      <c r="P807" s="483" t="s">
        <v>1073</v>
      </c>
      <c r="Q807" s="482">
        <v>2023</v>
      </c>
      <c r="R807" s="484">
        <v>0</v>
      </c>
      <c r="S807" s="430">
        <f t="shared" si="12"/>
        <v>0</v>
      </c>
    </row>
    <row r="808" spans="1:19" x14ac:dyDescent="0.3">
      <c r="A808" s="482">
        <v>209</v>
      </c>
      <c r="B808" s="483" t="s">
        <v>1256</v>
      </c>
      <c r="C808" s="482">
        <v>10</v>
      </c>
      <c r="D808" s="483" t="s">
        <v>861</v>
      </c>
      <c r="E808" s="483" t="s">
        <v>797</v>
      </c>
      <c r="F808" s="483" t="s">
        <v>796</v>
      </c>
      <c r="G808" s="483" t="s">
        <v>801</v>
      </c>
      <c r="H808" s="483" t="s">
        <v>657</v>
      </c>
      <c r="I808" s="483" t="s">
        <v>795</v>
      </c>
      <c r="J808" s="482">
        <v>2024</v>
      </c>
      <c r="K808" s="482">
        <v>0</v>
      </c>
      <c r="L808" s="483" t="s">
        <v>1053</v>
      </c>
      <c r="M808" s="483" t="s">
        <v>1053</v>
      </c>
      <c r="N808" s="482">
        <v>116</v>
      </c>
      <c r="O808" s="483" t="s">
        <v>1056</v>
      </c>
      <c r="P808" s="483" t="s">
        <v>1074</v>
      </c>
      <c r="Q808" s="482">
        <v>2023</v>
      </c>
      <c r="R808" s="484">
        <v>0</v>
      </c>
      <c r="S808" s="430">
        <f t="shared" si="12"/>
        <v>0</v>
      </c>
    </row>
    <row r="809" spans="1:19" x14ac:dyDescent="0.3">
      <c r="A809" s="482">
        <v>209</v>
      </c>
      <c r="B809" s="483" t="s">
        <v>1256</v>
      </c>
      <c r="C809" s="482">
        <v>10</v>
      </c>
      <c r="D809" s="483" t="s">
        <v>861</v>
      </c>
      <c r="E809" s="483" t="s">
        <v>797</v>
      </c>
      <c r="F809" s="483" t="s">
        <v>796</v>
      </c>
      <c r="G809" s="483" t="s">
        <v>801</v>
      </c>
      <c r="H809" s="483" t="s">
        <v>657</v>
      </c>
      <c r="I809" s="483" t="s">
        <v>795</v>
      </c>
      <c r="J809" s="482">
        <v>2024</v>
      </c>
      <c r="K809" s="482">
        <v>586752</v>
      </c>
      <c r="L809" s="483" t="s">
        <v>1053</v>
      </c>
      <c r="M809" s="483" t="s">
        <v>1053</v>
      </c>
      <c r="N809" s="482">
        <v>117</v>
      </c>
      <c r="O809" s="483" t="s">
        <v>1075</v>
      </c>
      <c r="P809" s="483" t="s">
        <v>1076</v>
      </c>
      <c r="Q809" s="482">
        <v>2023</v>
      </c>
      <c r="R809" s="484">
        <v>1046064</v>
      </c>
      <c r="S809" s="430">
        <f t="shared" si="12"/>
        <v>-459312</v>
      </c>
    </row>
    <row r="810" spans="1:19" x14ac:dyDescent="0.3">
      <c r="A810" s="482">
        <v>210</v>
      </c>
      <c r="B810" s="483" t="s">
        <v>1257</v>
      </c>
      <c r="C810" s="482">
        <v>2</v>
      </c>
      <c r="D810" s="483" t="s">
        <v>866</v>
      </c>
      <c r="E810" s="483" t="s">
        <v>797</v>
      </c>
      <c r="F810" s="483" t="s">
        <v>796</v>
      </c>
      <c r="G810" s="483" t="s">
        <v>803</v>
      </c>
      <c r="H810" s="483" t="s">
        <v>804</v>
      </c>
      <c r="I810" s="483" t="s">
        <v>795</v>
      </c>
      <c r="J810" s="482">
        <v>2024</v>
      </c>
      <c r="K810" s="482">
        <v>5399335.2000000002</v>
      </c>
      <c r="L810" s="483" t="s">
        <v>1053</v>
      </c>
      <c r="M810" s="483" t="s">
        <v>1053</v>
      </c>
      <c r="N810" s="482">
        <v>114</v>
      </c>
      <c r="O810" s="483" t="s">
        <v>1054</v>
      </c>
      <c r="P810" s="483" t="s">
        <v>1072</v>
      </c>
      <c r="Q810" s="482">
        <v>2023</v>
      </c>
      <c r="R810" s="484">
        <v>248896</v>
      </c>
      <c r="S810" s="430">
        <f t="shared" si="12"/>
        <v>5150439.2</v>
      </c>
    </row>
    <row r="811" spans="1:19" x14ac:dyDescent="0.3">
      <c r="A811" s="482">
        <v>210</v>
      </c>
      <c r="B811" s="483" t="s">
        <v>1257</v>
      </c>
      <c r="C811" s="482">
        <v>2</v>
      </c>
      <c r="D811" s="483" t="s">
        <v>866</v>
      </c>
      <c r="E811" s="483" t="s">
        <v>797</v>
      </c>
      <c r="F811" s="483" t="s">
        <v>796</v>
      </c>
      <c r="G811" s="483" t="s">
        <v>803</v>
      </c>
      <c r="H811" s="483" t="s">
        <v>804</v>
      </c>
      <c r="I811" s="483" t="s">
        <v>795</v>
      </c>
      <c r="J811" s="482">
        <v>2024</v>
      </c>
      <c r="K811" s="482">
        <v>0</v>
      </c>
      <c r="L811" s="483" t="s">
        <v>1053</v>
      </c>
      <c r="M811" s="483" t="s">
        <v>1053</v>
      </c>
      <c r="N811" s="482">
        <v>115</v>
      </c>
      <c r="O811" s="483" t="s">
        <v>1055</v>
      </c>
      <c r="P811" s="483" t="s">
        <v>1073</v>
      </c>
      <c r="Q811" s="482">
        <v>2023</v>
      </c>
      <c r="R811" s="484">
        <v>0</v>
      </c>
      <c r="S811" s="430">
        <f t="shared" si="12"/>
        <v>0</v>
      </c>
    </row>
    <row r="812" spans="1:19" x14ac:dyDescent="0.3">
      <c r="A812" s="482">
        <v>210</v>
      </c>
      <c r="B812" s="483" t="s">
        <v>1257</v>
      </c>
      <c r="C812" s="482">
        <v>2</v>
      </c>
      <c r="D812" s="483" t="s">
        <v>866</v>
      </c>
      <c r="E812" s="483" t="s">
        <v>797</v>
      </c>
      <c r="F812" s="483" t="s">
        <v>796</v>
      </c>
      <c r="G812" s="483" t="s">
        <v>803</v>
      </c>
      <c r="H812" s="483" t="s">
        <v>804</v>
      </c>
      <c r="I812" s="483" t="s">
        <v>795</v>
      </c>
      <c r="J812" s="482">
        <v>2024</v>
      </c>
      <c r="K812" s="482">
        <v>0</v>
      </c>
      <c r="L812" s="483" t="s">
        <v>1053</v>
      </c>
      <c r="M812" s="483" t="s">
        <v>1053</v>
      </c>
      <c r="N812" s="482">
        <v>116</v>
      </c>
      <c r="O812" s="483" t="s">
        <v>1056</v>
      </c>
      <c r="P812" s="483" t="s">
        <v>1074</v>
      </c>
      <c r="Q812" s="482">
        <v>2023</v>
      </c>
      <c r="R812" s="484">
        <v>0</v>
      </c>
      <c r="S812" s="430">
        <f t="shared" si="12"/>
        <v>0</v>
      </c>
    </row>
    <row r="813" spans="1:19" x14ac:dyDescent="0.3">
      <c r="A813" s="482">
        <v>210</v>
      </c>
      <c r="B813" s="483" t="s">
        <v>1257</v>
      </c>
      <c r="C813" s="482">
        <v>2</v>
      </c>
      <c r="D813" s="483" t="s">
        <v>866</v>
      </c>
      <c r="E813" s="483" t="s">
        <v>797</v>
      </c>
      <c r="F813" s="483" t="s">
        <v>796</v>
      </c>
      <c r="G813" s="483" t="s">
        <v>803</v>
      </c>
      <c r="H813" s="483" t="s">
        <v>804</v>
      </c>
      <c r="I813" s="483" t="s">
        <v>795</v>
      </c>
      <c r="J813" s="482">
        <v>2024</v>
      </c>
      <c r="K813" s="482">
        <v>5399335.2000000002</v>
      </c>
      <c r="L813" s="483" t="s">
        <v>1053</v>
      </c>
      <c r="M813" s="483" t="s">
        <v>1053</v>
      </c>
      <c r="N813" s="482">
        <v>117</v>
      </c>
      <c r="O813" s="483" t="s">
        <v>1075</v>
      </c>
      <c r="P813" s="483" t="s">
        <v>1076</v>
      </c>
      <c r="Q813" s="482">
        <v>2023</v>
      </c>
      <c r="R813" s="484">
        <v>248896</v>
      </c>
      <c r="S813" s="430">
        <f t="shared" si="12"/>
        <v>5150439.2</v>
      </c>
    </row>
    <row r="814" spans="1:19" x14ac:dyDescent="0.3">
      <c r="A814" s="482">
        <v>212</v>
      </c>
      <c r="B814" s="483" t="s">
        <v>1258</v>
      </c>
      <c r="C814" s="482">
        <v>20</v>
      </c>
      <c r="D814" s="483" t="s">
        <v>864</v>
      </c>
      <c r="E814" s="483" t="s">
        <v>825</v>
      </c>
      <c r="F814" s="483" t="s">
        <v>824</v>
      </c>
      <c r="G814" s="483" t="s">
        <v>834</v>
      </c>
      <c r="H814" s="483" t="s">
        <v>835</v>
      </c>
      <c r="I814" s="483" t="s">
        <v>795</v>
      </c>
      <c r="J814" s="482">
        <v>2024</v>
      </c>
      <c r="K814" s="482">
        <v>24000</v>
      </c>
      <c r="L814" s="483" t="s">
        <v>1053</v>
      </c>
      <c r="M814" s="483" t="s">
        <v>1053</v>
      </c>
      <c r="N814" s="482">
        <v>114</v>
      </c>
      <c r="O814" s="483" t="s">
        <v>1054</v>
      </c>
      <c r="P814" s="483" t="s">
        <v>1072</v>
      </c>
      <c r="Q814" s="482">
        <v>2023</v>
      </c>
      <c r="R814" s="484">
        <v>0</v>
      </c>
      <c r="S814" s="430">
        <f t="shared" si="12"/>
        <v>24000</v>
      </c>
    </row>
    <row r="815" spans="1:19" x14ac:dyDescent="0.3">
      <c r="A815" s="482">
        <v>212</v>
      </c>
      <c r="B815" s="483" t="s">
        <v>1258</v>
      </c>
      <c r="C815" s="482">
        <v>20</v>
      </c>
      <c r="D815" s="483" t="s">
        <v>864</v>
      </c>
      <c r="E815" s="483" t="s">
        <v>825</v>
      </c>
      <c r="F815" s="483" t="s">
        <v>824</v>
      </c>
      <c r="G815" s="483" t="s">
        <v>834</v>
      </c>
      <c r="H815" s="483" t="s">
        <v>835</v>
      </c>
      <c r="I815" s="483" t="s">
        <v>795</v>
      </c>
      <c r="J815" s="482">
        <v>2024</v>
      </c>
      <c r="K815" s="482">
        <v>0</v>
      </c>
      <c r="L815" s="483" t="s">
        <v>1053</v>
      </c>
      <c r="M815" s="483" t="s">
        <v>1053</v>
      </c>
      <c r="N815" s="482">
        <v>115</v>
      </c>
      <c r="O815" s="483" t="s">
        <v>1055</v>
      </c>
      <c r="P815" s="483" t="s">
        <v>1073</v>
      </c>
      <c r="Q815" s="482">
        <v>2023</v>
      </c>
      <c r="R815" s="484">
        <v>0</v>
      </c>
      <c r="S815" s="430">
        <f t="shared" si="12"/>
        <v>0</v>
      </c>
    </row>
    <row r="816" spans="1:19" x14ac:dyDescent="0.3">
      <c r="A816" s="482">
        <v>212</v>
      </c>
      <c r="B816" s="483" t="s">
        <v>1258</v>
      </c>
      <c r="C816" s="482">
        <v>20</v>
      </c>
      <c r="D816" s="483" t="s">
        <v>864</v>
      </c>
      <c r="E816" s="483" t="s">
        <v>825</v>
      </c>
      <c r="F816" s="483" t="s">
        <v>824</v>
      </c>
      <c r="G816" s="483" t="s">
        <v>834</v>
      </c>
      <c r="H816" s="483" t="s">
        <v>835</v>
      </c>
      <c r="I816" s="483" t="s">
        <v>795</v>
      </c>
      <c r="J816" s="482">
        <v>2024</v>
      </c>
      <c r="K816" s="482">
        <v>0</v>
      </c>
      <c r="L816" s="483" t="s">
        <v>1053</v>
      </c>
      <c r="M816" s="483" t="s">
        <v>1053</v>
      </c>
      <c r="N816" s="482">
        <v>116</v>
      </c>
      <c r="O816" s="483" t="s">
        <v>1056</v>
      </c>
      <c r="P816" s="483" t="s">
        <v>1074</v>
      </c>
      <c r="Q816" s="482">
        <v>2023</v>
      </c>
      <c r="R816" s="484">
        <v>0</v>
      </c>
      <c r="S816" s="430">
        <f t="shared" si="12"/>
        <v>0</v>
      </c>
    </row>
    <row r="817" spans="1:19" x14ac:dyDescent="0.3">
      <c r="A817" s="482">
        <v>212</v>
      </c>
      <c r="B817" s="483" t="s">
        <v>1258</v>
      </c>
      <c r="C817" s="482">
        <v>20</v>
      </c>
      <c r="D817" s="483" t="s">
        <v>864</v>
      </c>
      <c r="E817" s="483" t="s">
        <v>825</v>
      </c>
      <c r="F817" s="483" t="s">
        <v>824</v>
      </c>
      <c r="G817" s="483" t="s">
        <v>834</v>
      </c>
      <c r="H817" s="483" t="s">
        <v>835</v>
      </c>
      <c r="I817" s="483" t="s">
        <v>795</v>
      </c>
      <c r="J817" s="482">
        <v>2024</v>
      </c>
      <c r="K817" s="482">
        <v>24000</v>
      </c>
      <c r="L817" s="483" t="s">
        <v>1053</v>
      </c>
      <c r="M817" s="483" t="s">
        <v>1053</v>
      </c>
      <c r="N817" s="482">
        <v>117</v>
      </c>
      <c r="O817" s="483" t="s">
        <v>1075</v>
      </c>
      <c r="P817" s="483" t="s">
        <v>1076</v>
      </c>
      <c r="Q817" s="482">
        <v>2023</v>
      </c>
      <c r="R817" s="484">
        <v>0</v>
      </c>
      <c r="S817" s="430">
        <f t="shared" si="12"/>
        <v>24000</v>
      </c>
    </row>
    <row r="818" spans="1:19" x14ac:dyDescent="0.3">
      <c r="A818" s="482">
        <v>213</v>
      </c>
      <c r="B818" s="483" t="s">
        <v>1259</v>
      </c>
      <c r="C818" s="482">
        <v>10</v>
      </c>
      <c r="D818" s="483" t="s">
        <v>861</v>
      </c>
      <c r="E818" s="483" t="s">
        <v>628</v>
      </c>
      <c r="F818" s="483" t="s">
        <v>813</v>
      </c>
      <c r="G818" s="483" t="s">
        <v>814</v>
      </c>
      <c r="H818" s="483" t="s">
        <v>628</v>
      </c>
      <c r="I818" s="483" t="s">
        <v>795</v>
      </c>
      <c r="J818" s="482">
        <v>2024</v>
      </c>
      <c r="K818" s="482">
        <v>324492.5</v>
      </c>
      <c r="L818" s="483" t="s">
        <v>1053</v>
      </c>
      <c r="M818" s="483" t="s">
        <v>1053</v>
      </c>
      <c r="N818" s="482">
        <v>114</v>
      </c>
      <c r="O818" s="483" t="s">
        <v>1054</v>
      </c>
      <c r="P818" s="483" t="s">
        <v>1072</v>
      </c>
      <c r="Q818" s="482">
        <v>2023</v>
      </c>
      <c r="R818" s="484">
        <v>159169.5</v>
      </c>
      <c r="S818" s="430">
        <f t="shared" si="12"/>
        <v>165323</v>
      </c>
    </row>
    <row r="819" spans="1:19" x14ac:dyDescent="0.3">
      <c r="A819" s="482">
        <v>213</v>
      </c>
      <c r="B819" s="483" t="s">
        <v>1259</v>
      </c>
      <c r="C819" s="482">
        <v>10</v>
      </c>
      <c r="D819" s="483" t="s">
        <v>861</v>
      </c>
      <c r="E819" s="483" t="s">
        <v>628</v>
      </c>
      <c r="F819" s="483" t="s">
        <v>813</v>
      </c>
      <c r="G819" s="483" t="s">
        <v>814</v>
      </c>
      <c r="H819" s="483" t="s">
        <v>628</v>
      </c>
      <c r="I819" s="483" t="s">
        <v>795</v>
      </c>
      <c r="J819" s="482">
        <v>2024</v>
      </c>
      <c r="K819" s="482">
        <v>0</v>
      </c>
      <c r="L819" s="483" t="s">
        <v>1053</v>
      </c>
      <c r="M819" s="483" t="s">
        <v>1053</v>
      </c>
      <c r="N819" s="482">
        <v>115</v>
      </c>
      <c r="O819" s="483" t="s">
        <v>1055</v>
      </c>
      <c r="P819" s="483" t="s">
        <v>1073</v>
      </c>
      <c r="Q819" s="482">
        <v>2023</v>
      </c>
      <c r="R819" s="484">
        <v>0</v>
      </c>
      <c r="S819" s="430">
        <f t="shared" si="12"/>
        <v>0</v>
      </c>
    </row>
    <row r="820" spans="1:19" x14ac:dyDescent="0.3">
      <c r="A820" s="482">
        <v>213</v>
      </c>
      <c r="B820" s="483" t="s">
        <v>1259</v>
      </c>
      <c r="C820" s="482">
        <v>10</v>
      </c>
      <c r="D820" s="483" t="s">
        <v>861</v>
      </c>
      <c r="E820" s="483" t="s">
        <v>628</v>
      </c>
      <c r="F820" s="483" t="s">
        <v>813</v>
      </c>
      <c r="G820" s="483" t="s">
        <v>814</v>
      </c>
      <c r="H820" s="483" t="s">
        <v>628</v>
      </c>
      <c r="I820" s="483" t="s">
        <v>795</v>
      </c>
      <c r="J820" s="482">
        <v>2024</v>
      </c>
      <c r="K820" s="482">
        <v>0</v>
      </c>
      <c r="L820" s="483" t="s">
        <v>1053</v>
      </c>
      <c r="M820" s="483" t="s">
        <v>1053</v>
      </c>
      <c r="N820" s="482">
        <v>116</v>
      </c>
      <c r="O820" s="483" t="s">
        <v>1056</v>
      </c>
      <c r="P820" s="483" t="s">
        <v>1074</v>
      </c>
      <c r="Q820" s="482">
        <v>2023</v>
      </c>
      <c r="R820" s="484">
        <v>0</v>
      </c>
      <c r="S820" s="430">
        <f t="shared" si="12"/>
        <v>0</v>
      </c>
    </row>
    <row r="821" spans="1:19" x14ac:dyDescent="0.3">
      <c r="A821" s="482">
        <v>213</v>
      </c>
      <c r="B821" s="483" t="s">
        <v>1259</v>
      </c>
      <c r="C821" s="482">
        <v>10</v>
      </c>
      <c r="D821" s="483" t="s">
        <v>861</v>
      </c>
      <c r="E821" s="483" t="s">
        <v>628</v>
      </c>
      <c r="F821" s="483" t="s">
        <v>813</v>
      </c>
      <c r="G821" s="483" t="s">
        <v>814</v>
      </c>
      <c r="H821" s="483" t="s">
        <v>628</v>
      </c>
      <c r="I821" s="483" t="s">
        <v>795</v>
      </c>
      <c r="J821" s="482">
        <v>2024</v>
      </c>
      <c r="K821" s="482">
        <v>324492.5</v>
      </c>
      <c r="L821" s="483" t="s">
        <v>1053</v>
      </c>
      <c r="M821" s="483" t="s">
        <v>1053</v>
      </c>
      <c r="N821" s="482">
        <v>117</v>
      </c>
      <c r="O821" s="483" t="s">
        <v>1075</v>
      </c>
      <c r="P821" s="483" t="s">
        <v>1076</v>
      </c>
      <c r="Q821" s="482">
        <v>2023</v>
      </c>
      <c r="R821" s="484">
        <v>159169.5</v>
      </c>
      <c r="S821" s="430">
        <f t="shared" si="12"/>
        <v>165323</v>
      </c>
    </row>
    <row r="822" spans="1:19" x14ac:dyDescent="0.3">
      <c r="A822" s="482">
        <v>214</v>
      </c>
      <c r="B822" s="483" t="s">
        <v>1260</v>
      </c>
      <c r="C822" s="482">
        <v>17</v>
      </c>
      <c r="D822" s="483" t="s">
        <v>871</v>
      </c>
      <c r="E822" s="483" t="s">
        <v>825</v>
      </c>
      <c r="F822" s="483" t="s">
        <v>824</v>
      </c>
      <c r="G822" s="483" t="s">
        <v>834</v>
      </c>
      <c r="H822" s="483" t="s">
        <v>835</v>
      </c>
      <c r="I822" s="483" t="s">
        <v>795</v>
      </c>
      <c r="J822" s="482">
        <v>2024</v>
      </c>
      <c r="K822" s="482">
        <v>13800</v>
      </c>
      <c r="L822" s="483" t="s">
        <v>1053</v>
      </c>
      <c r="M822" s="483" t="s">
        <v>1053</v>
      </c>
      <c r="N822" s="482">
        <v>114</v>
      </c>
      <c r="O822" s="483" t="s">
        <v>1054</v>
      </c>
      <c r="P822" s="483" t="s">
        <v>1072</v>
      </c>
      <c r="Q822" s="482">
        <v>2023</v>
      </c>
      <c r="R822" s="484">
        <v>78840</v>
      </c>
      <c r="S822" s="430">
        <f t="shared" si="12"/>
        <v>-65040</v>
      </c>
    </row>
    <row r="823" spans="1:19" x14ac:dyDescent="0.3">
      <c r="A823" s="482">
        <v>214</v>
      </c>
      <c r="B823" s="483" t="s">
        <v>1260</v>
      </c>
      <c r="C823" s="482">
        <v>17</v>
      </c>
      <c r="D823" s="483" t="s">
        <v>871</v>
      </c>
      <c r="E823" s="483" t="s">
        <v>825</v>
      </c>
      <c r="F823" s="483" t="s">
        <v>824</v>
      </c>
      <c r="G823" s="483" t="s">
        <v>834</v>
      </c>
      <c r="H823" s="483" t="s">
        <v>835</v>
      </c>
      <c r="I823" s="483" t="s">
        <v>795</v>
      </c>
      <c r="J823" s="482">
        <v>2024</v>
      </c>
      <c r="K823" s="482">
        <v>0</v>
      </c>
      <c r="L823" s="483" t="s">
        <v>1053</v>
      </c>
      <c r="M823" s="483" t="s">
        <v>1053</v>
      </c>
      <c r="N823" s="482">
        <v>115</v>
      </c>
      <c r="O823" s="483" t="s">
        <v>1055</v>
      </c>
      <c r="P823" s="483" t="s">
        <v>1073</v>
      </c>
      <c r="Q823" s="482">
        <v>2023</v>
      </c>
      <c r="R823" s="484">
        <v>0</v>
      </c>
      <c r="S823" s="430">
        <f t="shared" si="12"/>
        <v>0</v>
      </c>
    </row>
    <row r="824" spans="1:19" x14ac:dyDescent="0.3">
      <c r="A824" s="482">
        <v>214</v>
      </c>
      <c r="B824" s="483" t="s">
        <v>1260</v>
      </c>
      <c r="C824" s="482">
        <v>17</v>
      </c>
      <c r="D824" s="483" t="s">
        <v>871</v>
      </c>
      <c r="E824" s="483" t="s">
        <v>825</v>
      </c>
      <c r="F824" s="483" t="s">
        <v>824</v>
      </c>
      <c r="G824" s="483" t="s">
        <v>834</v>
      </c>
      <c r="H824" s="483" t="s">
        <v>835</v>
      </c>
      <c r="I824" s="483" t="s">
        <v>795</v>
      </c>
      <c r="J824" s="482">
        <v>2024</v>
      </c>
      <c r="K824" s="482">
        <v>0</v>
      </c>
      <c r="L824" s="483" t="s">
        <v>1053</v>
      </c>
      <c r="M824" s="483" t="s">
        <v>1053</v>
      </c>
      <c r="N824" s="482">
        <v>116</v>
      </c>
      <c r="O824" s="483" t="s">
        <v>1056</v>
      </c>
      <c r="P824" s="483" t="s">
        <v>1074</v>
      </c>
      <c r="Q824" s="482">
        <v>2023</v>
      </c>
      <c r="R824" s="484">
        <v>0</v>
      </c>
      <c r="S824" s="430">
        <f t="shared" si="12"/>
        <v>0</v>
      </c>
    </row>
    <row r="825" spans="1:19" x14ac:dyDescent="0.3">
      <c r="A825" s="482">
        <v>214</v>
      </c>
      <c r="B825" s="483" t="s">
        <v>1260</v>
      </c>
      <c r="C825" s="482">
        <v>17</v>
      </c>
      <c r="D825" s="483" t="s">
        <v>871</v>
      </c>
      <c r="E825" s="483" t="s">
        <v>825</v>
      </c>
      <c r="F825" s="483" t="s">
        <v>824</v>
      </c>
      <c r="G825" s="483" t="s">
        <v>834</v>
      </c>
      <c r="H825" s="483" t="s">
        <v>835</v>
      </c>
      <c r="I825" s="483" t="s">
        <v>795</v>
      </c>
      <c r="J825" s="482">
        <v>2024</v>
      </c>
      <c r="K825" s="482">
        <v>13800</v>
      </c>
      <c r="L825" s="483" t="s">
        <v>1053</v>
      </c>
      <c r="M825" s="483" t="s">
        <v>1053</v>
      </c>
      <c r="N825" s="482">
        <v>117</v>
      </c>
      <c r="O825" s="483" t="s">
        <v>1075</v>
      </c>
      <c r="P825" s="483" t="s">
        <v>1076</v>
      </c>
      <c r="Q825" s="482">
        <v>2023</v>
      </c>
      <c r="R825" s="484">
        <v>78840</v>
      </c>
      <c r="S825" s="430">
        <f t="shared" si="12"/>
        <v>-65040</v>
      </c>
    </row>
    <row r="826" spans="1:19" x14ac:dyDescent="0.3">
      <c r="A826" s="482">
        <v>215</v>
      </c>
      <c r="B826" s="483" t="s">
        <v>1261</v>
      </c>
      <c r="C826" s="482">
        <v>17</v>
      </c>
      <c r="D826" s="483" t="s">
        <v>871</v>
      </c>
      <c r="E826" s="483" t="s">
        <v>825</v>
      </c>
      <c r="F826" s="483" t="s">
        <v>824</v>
      </c>
      <c r="G826" s="483" t="s">
        <v>832</v>
      </c>
      <c r="H826" s="483" t="s">
        <v>833</v>
      </c>
      <c r="I826" s="483" t="s">
        <v>795</v>
      </c>
      <c r="J826" s="482">
        <v>2024</v>
      </c>
      <c r="K826" s="482">
        <v>185900</v>
      </c>
      <c r="L826" s="483" t="s">
        <v>1053</v>
      </c>
      <c r="M826" s="483" t="s">
        <v>1053</v>
      </c>
      <c r="N826" s="482">
        <v>114</v>
      </c>
      <c r="O826" s="483" t="s">
        <v>1054</v>
      </c>
      <c r="P826" s="483" t="s">
        <v>1072</v>
      </c>
      <c r="Q826" s="482">
        <v>2023</v>
      </c>
      <c r="R826" s="484">
        <v>0</v>
      </c>
      <c r="S826" s="430">
        <f t="shared" si="12"/>
        <v>185900</v>
      </c>
    </row>
    <row r="827" spans="1:19" x14ac:dyDescent="0.3">
      <c r="A827" s="482">
        <v>215</v>
      </c>
      <c r="B827" s="483" t="s">
        <v>1261</v>
      </c>
      <c r="C827" s="482">
        <v>17</v>
      </c>
      <c r="D827" s="483" t="s">
        <v>871</v>
      </c>
      <c r="E827" s="483" t="s">
        <v>825</v>
      </c>
      <c r="F827" s="483" t="s">
        <v>824</v>
      </c>
      <c r="G827" s="483" t="s">
        <v>832</v>
      </c>
      <c r="H827" s="483" t="s">
        <v>833</v>
      </c>
      <c r="I827" s="483" t="s">
        <v>795</v>
      </c>
      <c r="J827" s="482">
        <v>2024</v>
      </c>
      <c r="K827" s="482">
        <v>0</v>
      </c>
      <c r="L827" s="483" t="s">
        <v>1053</v>
      </c>
      <c r="M827" s="483" t="s">
        <v>1053</v>
      </c>
      <c r="N827" s="482">
        <v>115</v>
      </c>
      <c r="O827" s="483" t="s">
        <v>1055</v>
      </c>
      <c r="P827" s="483" t="s">
        <v>1073</v>
      </c>
      <c r="Q827" s="482">
        <v>2023</v>
      </c>
      <c r="R827" s="484">
        <v>0</v>
      </c>
      <c r="S827" s="430">
        <f t="shared" si="12"/>
        <v>0</v>
      </c>
    </row>
    <row r="828" spans="1:19" x14ac:dyDescent="0.3">
      <c r="A828" s="482">
        <v>215</v>
      </c>
      <c r="B828" s="483" t="s">
        <v>1261</v>
      </c>
      <c r="C828" s="482">
        <v>17</v>
      </c>
      <c r="D828" s="483" t="s">
        <v>871</v>
      </c>
      <c r="E828" s="483" t="s">
        <v>825</v>
      </c>
      <c r="F828" s="483" t="s">
        <v>824</v>
      </c>
      <c r="G828" s="483" t="s">
        <v>832</v>
      </c>
      <c r="H828" s="483" t="s">
        <v>833</v>
      </c>
      <c r="I828" s="483" t="s">
        <v>795</v>
      </c>
      <c r="J828" s="482">
        <v>2024</v>
      </c>
      <c r="K828" s="482">
        <v>0</v>
      </c>
      <c r="L828" s="483" t="s">
        <v>1053</v>
      </c>
      <c r="M828" s="483" t="s">
        <v>1053</v>
      </c>
      <c r="N828" s="482">
        <v>116</v>
      </c>
      <c r="O828" s="483" t="s">
        <v>1056</v>
      </c>
      <c r="P828" s="483" t="s">
        <v>1074</v>
      </c>
      <c r="Q828" s="482">
        <v>2023</v>
      </c>
      <c r="R828" s="484">
        <v>0</v>
      </c>
      <c r="S828" s="430">
        <f t="shared" si="12"/>
        <v>0</v>
      </c>
    </row>
    <row r="829" spans="1:19" x14ac:dyDescent="0.3">
      <c r="A829" s="482">
        <v>215</v>
      </c>
      <c r="B829" s="483" t="s">
        <v>1261</v>
      </c>
      <c r="C829" s="482">
        <v>17</v>
      </c>
      <c r="D829" s="483" t="s">
        <v>871</v>
      </c>
      <c r="E829" s="483" t="s">
        <v>825</v>
      </c>
      <c r="F829" s="483" t="s">
        <v>824</v>
      </c>
      <c r="G829" s="483" t="s">
        <v>832</v>
      </c>
      <c r="H829" s="483" t="s">
        <v>833</v>
      </c>
      <c r="I829" s="483" t="s">
        <v>795</v>
      </c>
      <c r="J829" s="482">
        <v>2024</v>
      </c>
      <c r="K829" s="482">
        <v>185900</v>
      </c>
      <c r="L829" s="483" t="s">
        <v>1053</v>
      </c>
      <c r="M829" s="483" t="s">
        <v>1053</v>
      </c>
      <c r="N829" s="482">
        <v>117</v>
      </c>
      <c r="O829" s="483" t="s">
        <v>1075</v>
      </c>
      <c r="P829" s="483" t="s">
        <v>1076</v>
      </c>
      <c r="Q829" s="482">
        <v>2023</v>
      </c>
      <c r="R829" s="484">
        <v>0</v>
      </c>
      <c r="S829" s="430">
        <f t="shared" si="12"/>
        <v>185900</v>
      </c>
    </row>
    <row r="830" spans="1:19" x14ac:dyDescent="0.3">
      <c r="A830" s="482">
        <v>216</v>
      </c>
      <c r="B830" s="483" t="s">
        <v>1262</v>
      </c>
      <c r="C830" s="482">
        <v>14</v>
      </c>
      <c r="D830" s="483" t="s">
        <v>875</v>
      </c>
      <c r="E830" s="483" t="s">
        <v>825</v>
      </c>
      <c r="F830" s="483" t="s">
        <v>824</v>
      </c>
      <c r="G830" s="483" t="s">
        <v>830</v>
      </c>
      <c r="H830" s="483" t="s">
        <v>634</v>
      </c>
      <c r="I830" s="483" t="s">
        <v>795</v>
      </c>
      <c r="J830" s="482">
        <v>2024</v>
      </c>
      <c r="K830" s="482">
        <v>341305</v>
      </c>
      <c r="L830" s="483" t="s">
        <v>1053</v>
      </c>
      <c r="M830" s="483" t="s">
        <v>1053</v>
      </c>
      <c r="N830" s="482">
        <v>114</v>
      </c>
      <c r="O830" s="483" t="s">
        <v>1054</v>
      </c>
      <c r="P830" s="483" t="s">
        <v>1072</v>
      </c>
      <c r="Q830" s="482">
        <v>2023</v>
      </c>
      <c r="R830" s="484">
        <v>299559</v>
      </c>
      <c r="S830" s="430">
        <f t="shared" si="12"/>
        <v>41746</v>
      </c>
    </row>
    <row r="831" spans="1:19" x14ac:dyDescent="0.3">
      <c r="A831" s="482">
        <v>216</v>
      </c>
      <c r="B831" s="483" t="s">
        <v>1262</v>
      </c>
      <c r="C831" s="482">
        <v>14</v>
      </c>
      <c r="D831" s="483" t="s">
        <v>875</v>
      </c>
      <c r="E831" s="483" t="s">
        <v>825</v>
      </c>
      <c r="F831" s="483" t="s">
        <v>824</v>
      </c>
      <c r="G831" s="483" t="s">
        <v>830</v>
      </c>
      <c r="H831" s="483" t="s">
        <v>634</v>
      </c>
      <c r="I831" s="483" t="s">
        <v>795</v>
      </c>
      <c r="J831" s="482">
        <v>2024</v>
      </c>
      <c r="K831" s="482">
        <v>0</v>
      </c>
      <c r="L831" s="483" t="s">
        <v>1053</v>
      </c>
      <c r="M831" s="483" t="s">
        <v>1053</v>
      </c>
      <c r="N831" s="482">
        <v>115</v>
      </c>
      <c r="O831" s="483" t="s">
        <v>1055</v>
      </c>
      <c r="P831" s="483" t="s">
        <v>1073</v>
      </c>
      <c r="Q831" s="482">
        <v>2023</v>
      </c>
      <c r="R831" s="484">
        <v>0</v>
      </c>
      <c r="S831" s="430">
        <f t="shared" si="12"/>
        <v>0</v>
      </c>
    </row>
    <row r="832" spans="1:19" x14ac:dyDescent="0.3">
      <c r="A832" s="482">
        <v>216</v>
      </c>
      <c r="B832" s="483" t="s">
        <v>1262</v>
      </c>
      <c r="C832" s="482">
        <v>14</v>
      </c>
      <c r="D832" s="483" t="s">
        <v>875</v>
      </c>
      <c r="E832" s="483" t="s">
        <v>825</v>
      </c>
      <c r="F832" s="483" t="s">
        <v>824</v>
      </c>
      <c r="G832" s="483" t="s">
        <v>830</v>
      </c>
      <c r="H832" s="483" t="s">
        <v>634</v>
      </c>
      <c r="I832" s="483" t="s">
        <v>795</v>
      </c>
      <c r="J832" s="482">
        <v>2024</v>
      </c>
      <c r="K832" s="482">
        <v>0</v>
      </c>
      <c r="L832" s="483" t="s">
        <v>1053</v>
      </c>
      <c r="M832" s="483" t="s">
        <v>1053</v>
      </c>
      <c r="N832" s="482">
        <v>116</v>
      </c>
      <c r="O832" s="483" t="s">
        <v>1056</v>
      </c>
      <c r="P832" s="483" t="s">
        <v>1074</v>
      </c>
      <c r="Q832" s="482">
        <v>2023</v>
      </c>
      <c r="R832" s="484">
        <v>0</v>
      </c>
      <c r="S832" s="430">
        <f t="shared" si="12"/>
        <v>0</v>
      </c>
    </row>
    <row r="833" spans="1:19" x14ac:dyDescent="0.3">
      <c r="A833" s="482">
        <v>216</v>
      </c>
      <c r="B833" s="483" t="s">
        <v>1262</v>
      </c>
      <c r="C833" s="482">
        <v>14</v>
      </c>
      <c r="D833" s="483" t="s">
        <v>875</v>
      </c>
      <c r="E833" s="483" t="s">
        <v>825</v>
      </c>
      <c r="F833" s="483" t="s">
        <v>824</v>
      </c>
      <c r="G833" s="483" t="s">
        <v>830</v>
      </c>
      <c r="H833" s="483" t="s">
        <v>634</v>
      </c>
      <c r="I833" s="483" t="s">
        <v>795</v>
      </c>
      <c r="J833" s="482">
        <v>2024</v>
      </c>
      <c r="K833" s="482">
        <v>341305</v>
      </c>
      <c r="L833" s="483" t="s">
        <v>1053</v>
      </c>
      <c r="M833" s="483" t="s">
        <v>1053</v>
      </c>
      <c r="N833" s="482">
        <v>117</v>
      </c>
      <c r="O833" s="483" t="s">
        <v>1075</v>
      </c>
      <c r="P833" s="483" t="s">
        <v>1076</v>
      </c>
      <c r="Q833" s="482">
        <v>2023</v>
      </c>
      <c r="R833" s="484">
        <v>299559</v>
      </c>
      <c r="S833" s="430">
        <f t="shared" si="12"/>
        <v>41746</v>
      </c>
    </row>
    <row r="834" spans="1:19" x14ac:dyDescent="0.3">
      <c r="A834" s="482">
        <v>236</v>
      </c>
      <c r="B834" s="483" t="s">
        <v>1263</v>
      </c>
      <c r="C834" s="482">
        <v>1</v>
      </c>
      <c r="D834" s="483" t="s">
        <v>873</v>
      </c>
      <c r="E834" s="483" t="s">
        <v>857</v>
      </c>
      <c r="F834" s="483" t="s">
        <v>856</v>
      </c>
      <c r="G834" s="483" t="s">
        <v>857</v>
      </c>
      <c r="H834" s="483" t="s">
        <v>857</v>
      </c>
      <c r="I834" s="483" t="s">
        <v>855</v>
      </c>
      <c r="J834" s="482">
        <v>2024</v>
      </c>
      <c r="K834" s="482">
        <v>0</v>
      </c>
      <c r="L834" s="483" t="s">
        <v>1053</v>
      </c>
      <c r="M834" s="483" t="s">
        <v>1053</v>
      </c>
      <c r="N834" s="482">
        <v>114</v>
      </c>
      <c r="O834" s="483" t="s">
        <v>1054</v>
      </c>
      <c r="P834" s="483" t="s">
        <v>1072</v>
      </c>
      <c r="Q834" s="482">
        <v>2023</v>
      </c>
      <c r="R834" s="484">
        <v>0</v>
      </c>
      <c r="S834" s="430">
        <f t="shared" si="12"/>
        <v>0</v>
      </c>
    </row>
    <row r="835" spans="1:19" x14ac:dyDescent="0.3">
      <c r="A835" s="482">
        <v>236</v>
      </c>
      <c r="B835" s="483" t="s">
        <v>1263</v>
      </c>
      <c r="C835" s="482">
        <v>1</v>
      </c>
      <c r="D835" s="483" t="s">
        <v>873</v>
      </c>
      <c r="E835" s="483" t="s">
        <v>857</v>
      </c>
      <c r="F835" s="483" t="s">
        <v>856</v>
      </c>
      <c r="G835" s="483" t="s">
        <v>857</v>
      </c>
      <c r="H835" s="483" t="s">
        <v>857</v>
      </c>
      <c r="I835" s="483" t="s">
        <v>855</v>
      </c>
      <c r="J835" s="482">
        <v>2024</v>
      </c>
      <c r="K835" s="482">
        <v>0</v>
      </c>
      <c r="L835" s="483" t="s">
        <v>1053</v>
      </c>
      <c r="M835" s="483" t="s">
        <v>1053</v>
      </c>
      <c r="N835" s="482">
        <v>115</v>
      </c>
      <c r="O835" s="483" t="s">
        <v>1055</v>
      </c>
      <c r="P835" s="483" t="s">
        <v>1073</v>
      </c>
      <c r="Q835" s="482">
        <v>2023</v>
      </c>
      <c r="R835" s="484">
        <v>0</v>
      </c>
      <c r="S835" s="430">
        <f t="shared" ref="S835:S877" si="13">K835-R835</f>
        <v>0</v>
      </c>
    </row>
    <row r="836" spans="1:19" x14ac:dyDescent="0.3">
      <c r="A836" s="482">
        <v>236</v>
      </c>
      <c r="B836" s="483" t="s">
        <v>1263</v>
      </c>
      <c r="C836" s="482">
        <v>1</v>
      </c>
      <c r="D836" s="483" t="s">
        <v>873</v>
      </c>
      <c r="E836" s="483" t="s">
        <v>857</v>
      </c>
      <c r="F836" s="483" t="s">
        <v>856</v>
      </c>
      <c r="G836" s="483" t="s">
        <v>857</v>
      </c>
      <c r="H836" s="483" t="s">
        <v>857</v>
      </c>
      <c r="I836" s="483" t="s">
        <v>855</v>
      </c>
      <c r="J836" s="482">
        <v>2024</v>
      </c>
      <c r="K836" s="482">
        <v>0</v>
      </c>
      <c r="L836" s="483" t="s">
        <v>1053</v>
      </c>
      <c r="M836" s="483" t="s">
        <v>1053</v>
      </c>
      <c r="N836" s="482">
        <v>116</v>
      </c>
      <c r="O836" s="483" t="s">
        <v>1056</v>
      </c>
      <c r="P836" s="483" t="s">
        <v>1074</v>
      </c>
      <c r="Q836" s="482">
        <v>2023</v>
      </c>
      <c r="R836" s="484">
        <v>0</v>
      </c>
      <c r="S836" s="430">
        <f t="shared" si="13"/>
        <v>0</v>
      </c>
    </row>
    <row r="837" spans="1:19" x14ac:dyDescent="0.3">
      <c r="A837" s="482">
        <v>236</v>
      </c>
      <c r="B837" s="483" t="s">
        <v>1263</v>
      </c>
      <c r="C837" s="482">
        <v>1</v>
      </c>
      <c r="D837" s="483" t="s">
        <v>873</v>
      </c>
      <c r="E837" s="483" t="s">
        <v>857</v>
      </c>
      <c r="F837" s="483" t="s">
        <v>856</v>
      </c>
      <c r="G837" s="483" t="s">
        <v>857</v>
      </c>
      <c r="H837" s="483" t="s">
        <v>857</v>
      </c>
      <c r="I837" s="483" t="s">
        <v>855</v>
      </c>
      <c r="J837" s="482">
        <v>2024</v>
      </c>
      <c r="K837" s="482">
        <v>0</v>
      </c>
      <c r="L837" s="483" t="s">
        <v>1053</v>
      </c>
      <c r="M837" s="483" t="s">
        <v>1053</v>
      </c>
      <c r="N837" s="482">
        <v>117</v>
      </c>
      <c r="O837" s="483" t="s">
        <v>1075</v>
      </c>
      <c r="P837" s="483" t="s">
        <v>1076</v>
      </c>
      <c r="Q837" s="482">
        <v>2023</v>
      </c>
      <c r="R837" s="484">
        <v>0</v>
      </c>
      <c r="S837" s="430">
        <f t="shared" si="13"/>
        <v>0</v>
      </c>
    </row>
    <row r="838" spans="1:19" x14ac:dyDescent="0.3">
      <c r="A838" s="482">
        <v>384</v>
      </c>
      <c r="B838" s="483" t="s">
        <v>1264</v>
      </c>
      <c r="C838" s="482">
        <v>10</v>
      </c>
      <c r="D838" s="483" t="s">
        <v>861</v>
      </c>
      <c r="E838" s="483" t="s">
        <v>797</v>
      </c>
      <c r="F838" s="483" t="s">
        <v>796</v>
      </c>
      <c r="G838" s="483" t="s">
        <v>800</v>
      </c>
      <c r="H838" s="483" t="s">
        <v>622</v>
      </c>
      <c r="I838" s="483" t="s">
        <v>795</v>
      </c>
      <c r="J838" s="482">
        <v>2024</v>
      </c>
      <c r="K838" s="482">
        <v>28420</v>
      </c>
      <c r="L838" s="483" t="s">
        <v>1053</v>
      </c>
      <c r="M838" s="483" t="s">
        <v>1053</v>
      </c>
      <c r="N838" s="482">
        <v>114</v>
      </c>
      <c r="O838" s="483" t="s">
        <v>1054</v>
      </c>
      <c r="P838" s="483" t="s">
        <v>1072</v>
      </c>
      <c r="Q838" s="482">
        <v>2023</v>
      </c>
      <c r="R838" s="484">
        <v>65700</v>
      </c>
      <c r="S838" s="430">
        <f t="shared" si="13"/>
        <v>-37280</v>
      </c>
    </row>
    <row r="839" spans="1:19" x14ac:dyDescent="0.3">
      <c r="A839" s="482">
        <v>384</v>
      </c>
      <c r="B839" s="483" t="s">
        <v>1264</v>
      </c>
      <c r="C839" s="482">
        <v>10</v>
      </c>
      <c r="D839" s="483" t="s">
        <v>861</v>
      </c>
      <c r="E839" s="483" t="s">
        <v>797</v>
      </c>
      <c r="F839" s="483" t="s">
        <v>796</v>
      </c>
      <c r="G839" s="483" t="s">
        <v>800</v>
      </c>
      <c r="H839" s="483" t="s">
        <v>622</v>
      </c>
      <c r="I839" s="483" t="s">
        <v>795</v>
      </c>
      <c r="J839" s="482">
        <v>2024</v>
      </c>
      <c r="K839" s="482">
        <v>0</v>
      </c>
      <c r="L839" s="483" t="s">
        <v>1053</v>
      </c>
      <c r="M839" s="483" t="s">
        <v>1053</v>
      </c>
      <c r="N839" s="482">
        <v>115</v>
      </c>
      <c r="O839" s="483" t="s">
        <v>1055</v>
      </c>
      <c r="P839" s="483" t="s">
        <v>1073</v>
      </c>
      <c r="Q839" s="482">
        <v>2023</v>
      </c>
      <c r="R839" s="484">
        <v>0</v>
      </c>
      <c r="S839" s="430">
        <f t="shared" si="13"/>
        <v>0</v>
      </c>
    </row>
    <row r="840" spans="1:19" x14ac:dyDescent="0.3">
      <c r="A840" s="482">
        <v>384</v>
      </c>
      <c r="B840" s="483" t="s">
        <v>1264</v>
      </c>
      <c r="C840" s="482">
        <v>10</v>
      </c>
      <c r="D840" s="483" t="s">
        <v>861</v>
      </c>
      <c r="E840" s="483" t="s">
        <v>797</v>
      </c>
      <c r="F840" s="483" t="s">
        <v>796</v>
      </c>
      <c r="G840" s="483" t="s">
        <v>800</v>
      </c>
      <c r="H840" s="483" t="s">
        <v>622</v>
      </c>
      <c r="I840" s="483" t="s">
        <v>795</v>
      </c>
      <c r="J840" s="482">
        <v>2024</v>
      </c>
      <c r="K840" s="482">
        <v>0</v>
      </c>
      <c r="L840" s="483" t="s">
        <v>1053</v>
      </c>
      <c r="M840" s="483" t="s">
        <v>1053</v>
      </c>
      <c r="N840" s="482">
        <v>116</v>
      </c>
      <c r="O840" s="483" t="s">
        <v>1056</v>
      </c>
      <c r="P840" s="483" t="s">
        <v>1074</v>
      </c>
      <c r="Q840" s="482">
        <v>2023</v>
      </c>
      <c r="R840" s="484">
        <v>0</v>
      </c>
      <c r="S840" s="430">
        <f t="shared" si="13"/>
        <v>0</v>
      </c>
    </row>
    <row r="841" spans="1:19" x14ac:dyDescent="0.3">
      <c r="A841" s="482">
        <v>384</v>
      </c>
      <c r="B841" s="483" t="s">
        <v>1264</v>
      </c>
      <c r="C841" s="482">
        <v>10</v>
      </c>
      <c r="D841" s="483" t="s">
        <v>861</v>
      </c>
      <c r="E841" s="483" t="s">
        <v>797</v>
      </c>
      <c r="F841" s="483" t="s">
        <v>796</v>
      </c>
      <c r="G841" s="483" t="s">
        <v>800</v>
      </c>
      <c r="H841" s="483" t="s">
        <v>622</v>
      </c>
      <c r="I841" s="483" t="s">
        <v>795</v>
      </c>
      <c r="J841" s="482">
        <v>2024</v>
      </c>
      <c r="K841" s="482">
        <v>28420</v>
      </c>
      <c r="L841" s="483" t="s">
        <v>1053</v>
      </c>
      <c r="M841" s="483" t="s">
        <v>1053</v>
      </c>
      <c r="N841" s="482">
        <v>117</v>
      </c>
      <c r="O841" s="483" t="s">
        <v>1075</v>
      </c>
      <c r="P841" s="483" t="s">
        <v>1076</v>
      </c>
      <c r="Q841" s="482">
        <v>2023</v>
      </c>
      <c r="R841" s="484">
        <v>65700</v>
      </c>
      <c r="S841" s="430">
        <f t="shared" si="13"/>
        <v>-37280</v>
      </c>
    </row>
    <row r="842" spans="1:19" x14ac:dyDescent="0.3">
      <c r="A842" s="482">
        <v>385</v>
      </c>
      <c r="B842" s="483" t="s">
        <v>1265</v>
      </c>
      <c r="C842" s="482">
        <v>12</v>
      </c>
      <c r="D842" s="483" t="s">
        <v>868</v>
      </c>
      <c r="E842" s="483" t="s">
        <v>819</v>
      </c>
      <c r="F842" s="483" t="s">
        <v>818</v>
      </c>
      <c r="G842" s="483" t="s">
        <v>820</v>
      </c>
      <c r="H842" s="483" t="s">
        <v>821</v>
      </c>
      <c r="I842" s="483" t="s">
        <v>795</v>
      </c>
      <c r="J842" s="482">
        <v>2024</v>
      </c>
      <c r="K842" s="482">
        <v>61897.599999999999</v>
      </c>
      <c r="L842" s="483" t="s">
        <v>1053</v>
      </c>
      <c r="M842" s="483" t="s">
        <v>1053</v>
      </c>
      <c r="N842" s="482">
        <v>114</v>
      </c>
      <c r="O842" s="483" t="s">
        <v>1054</v>
      </c>
      <c r="P842" s="483" t="s">
        <v>1072</v>
      </c>
      <c r="Q842" s="482">
        <v>2023</v>
      </c>
      <c r="R842" s="485"/>
      <c r="S842" s="430">
        <f t="shared" si="13"/>
        <v>61897.599999999999</v>
      </c>
    </row>
    <row r="843" spans="1:19" x14ac:dyDescent="0.3">
      <c r="A843" s="482">
        <v>385</v>
      </c>
      <c r="B843" s="483" t="s">
        <v>1265</v>
      </c>
      <c r="C843" s="482">
        <v>12</v>
      </c>
      <c r="D843" s="483" t="s">
        <v>868</v>
      </c>
      <c r="E843" s="483" t="s">
        <v>819</v>
      </c>
      <c r="F843" s="483" t="s">
        <v>818</v>
      </c>
      <c r="G843" s="483" t="s">
        <v>820</v>
      </c>
      <c r="H843" s="483" t="s">
        <v>821</v>
      </c>
      <c r="I843" s="483" t="s">
        <v>795</v>
      </c>
      <c r="J843" s="482">
        <v>2024</v>
      </c>
      <c r="K843" s="482">
        <v>0</v>
      </c>
      <c r="L843" s="483" t="s">
        <v>1053</v>
      </c>
      <c r="M843" s="483" t="s">
        <v>1053</v>
      </c>
      <c r="N843" s="482">
        <v>115</v>
      </c>
      <c r="O843" s="483" t="s">
        <v>1055</v>
      </c>
      <c r="P843" s="483" t="s">
        <v>1073</v>
      </c>
      <c r="Q843" s="482">
        <v>2023</v>
      </c>
      <c r="R843" s="485"/>
      <c r="S843" s="430">
        <f t="shared" si="13"/>
        <v>0</v>
      </c>
    </row>
    <row r="844" spans="1:19" x14ac:dyDescent="0.3">
      <c r="A844" s="482">
        <v>385</v>
      </c>
      <c r="B844" s="483" t="s">
        <v>1265</v>
      </c>
      <c r="C844" s="482">
        <v>12</v>
      </c>
      <c r="D844" s="483" t="s">
        <v>868</v>
      </c>
      <c r="E844" s="483" t="s">
        <v>819</v>
      </c>
      <c r="F844" s="483" t="s">
        <v>818</v>
      </c>
      <c r="G844" s="483" t="s">
        <v>820</v>
      </c>
      <c r="H844" s="483" t="s">
        <v>821</v>
      </c>
      <c r="I844" s="483" t="s">
        <v>795</v>
      </c>
      <c r="J844" s="482">
        <v>2024</v>
      </c>
      <c r="K844" s="482">
        <v>0</v>
      </c>
      <c r="L844" s="483" t="s">
        <v>1053</v>
      </c>
      <c r="M844" s="483" t="s">
        <v>1053</v>
      </c>
      <c r="N844" s="482">
        <v>116</v>
      </c>
      <c r="O844" s="483" t="s">
        <v>1056</v>
      </c>
      <c r="P844" s="483" t="s">
        <v>1074</v>
      </c>
      <c r="Q844" s="482">
        <v>2023</v>
      </c>
      <c r="R844" s="485"/>
      <c r="S844" s="430">
        <f t="shared" si="13"/>
        <v>0</v>
      </c>
    </row>
    <row r="845" spans="1:19" x14ac:dyDescent="0.3">
      <c r="A845" s="482">
        <v>385</v>
      </c>
      <c r="B845" s="483" t="s">
        <v>1265</v>
      </c>
      <c r="C845" s="482">
        <v>12</v>
      </c>
      <c r="D845" s="483" t="s">
        <v>868</v>
      </c>
      <c r="E845" s="483" t="s">
        <v>819</v>
      </c>
      <c r="F845" s="483" t="s">
        <v>818</v>
      </c>
      <c r="G845" s="483" t="s">
        <v>820</v>
      </c>
      <c r="H845" s="483" t="s">
        <v>821</v>
      </c>
      <c r="I845" s="483" t="s">
        <v>795</v>
      </c>
      <c r="J845" s="482">
        <v>2024</v>
      </c>
      <c r="K845" s="482">
        <v>61897.599999999999</v>
      </c>
      <c r="L845" s="483" t="s">
        <v>1053</v>
      </c>
      <c r="M845" s="483" t="s">
        <v>1053</v>
      </c>
      <c r="N845" s="482">
        <v>117</v>
      </c>
      <c r="O845" s="483" t="s">
        <v>1075</v>
      </c>
      <c r="P845" s="483" t="s">
        <v>1076</v>
      </c>
      <c r="Q845" s="482">
        <v>2023</v>
      </c>
      <c r="R845" s="485"/>
      <c r="S845" s="430">
        <f t="shared" si="13"/>
        <v>61897.599999999999</v>
      </c>
    </row>
    <row r="846" spans="1:19" x14ac:dyDescent="0.3">
      <c r="A846" s="482">
        <v>386</v>
      </c>
      <c r="B846" s="483" t="s">
        <v>1266</v>
      </c>
      <c r="C846" s="482">
        <v>10</v>
      </c>
      <c r="D846" s="483" t="s">
        <v>861</v>
      </c>
      <c r="E846" s="483" t="s">
        <v>819</v>
      </c>
      <c r="F846" s="483" t="s">
        <v>818</v>
      </c>
      <c r="G846" s="483" t="s">
        <v>820</v>
      </c>
      <c r="H846" s="483" t="s">
        <v>821</v>
      </c>
      <c r="I846" s="483" t="s">
        <v>795</v>
      </c>
      <c r="J846" s="482">
        <v>2024</v>
      </c>
      <c r="K846" s="482">
        <v>73720</v>
      </c>
      <c r="L846" s="483" t="s">
        <v>1053</v>
      </c>
      <c r="M846" s="483" t="s">
        <v>1053</v>
      </c>
      <c r="N846" s="482">
        <v>114</v>
      </c>
      <c r="O846" s="483" t="s">
        <v>1054</v>
      </c>
      <c r="P846" s="483" t="s">
        <v>1072</v>
      </c>
      <c r="Q846" s="482">
        <v>2023</v>
      </c>
      <c r="R846" s="484">
        <v>58100</v>
      </c>
      <c r="S846" s="430">
        <f t="shared" si="13"/>
        <v>15620</v>
      </c>
    </row>
    <row r="847" spans="1:19" x14ac:dyDescent="0.3">
      <c r="A847" s="482">
        <v>386</v>
      </c>
      <c r="B847" s="483" t="s">
        <v>1266</v>
      </c>
      <c r="C847" s="482">
        <v>10</v>
      </c>
      <c r="D847" s="483" t="s">
        <v>861</v>
      </c>
      <c r="E847" s="483" t="s">
        <v>819</v>
      </c>
      <c r="F847" s="483" t="s">
        <v>818</v>
      </c>
      <c r="G847" s="483" t="s">
        <v>820</v>
      </c>
      <c r="H847" s="483" t="s">
        <v>821</v>
      </c>
      <c r="I847" s="483" t="s">
        <v>795</v>
      </c>
      <c r="J847" s="482">
        <v>2024</v>
      </c>
      <c r="K847" s="482">
        <v>836</v>
      </c>
      <c r="L847" s="483" t="s">
        <v>1053</v>
      </c>
      <c r="M847" s="483" t="s">
        <v>1053</v>
      </c>
      <c r="N847" s="482">
        <v>115</v>
      </c>
      <c r="O847" s="483" t="s">
        <v>1055</v>
      </c>
      <c r="P847" s="483" t="s">
        <v>1073</v>
      </c>
      <c r="Q847" s="482">
        <v>2023</v>
      </c>
      <c r="R847" s="484">
        <v>0</v>
      </c>
      <c r="S847" s="430">
        <f t="shared" si="13"/>
        <v>836</v>
      </c>
    </row>
    <row r="848" spans="1:19" x14ac:dyDescent="0.3">
      <c r="A848" s="482">
        <v>386</v>
      </c>
      <c r="B848" s="483" t="s">
        <v>1266</v>
      </c>
      <c r="C848" s="482">
        <v>10</v>
      </c>
      <c r="D848" s="483" t="s">
        <v>861</v>
      </c>
      <c r="E848" s="483" t="s">
        <v>819</v>
      </c>
      <c r="F848" s="483" t="s">
        <v>818</v>
      </c>
      <c r="G848" s="483" t="s">
        <v>820</v>
      </c>
      <c r="H848" s="483" t="s">
        <v>821</v>
      </c>
      <c r="I848" s="483" t="s">
        <v>795</v>
      </c>
      <c r="J848" s="482">
        <v>2024</v>
      </c>
      <c r="K848" s="482">
        <v>6156</v>
      </c>
      <c r="L848" s="483" t="s">
        <v>1053</v>
      </c>
      <c r="M848" s="483" t="s">
        <v>1053</v>
      </c>
      <c r="N848" s="482">
        <v>116</v>
      </c>
      <c r="O848" s="483" t="s">
        <v>1056</v>
      </c>
      <c r="P848" s="483" t="s">
        <v>1074</v>
      </c>
      <c r="Q848" s="482">
        <v>2023</v>
      </c>
      <c r="R848" s="484">
        <v>0</v>
      </c>
      <c r="S848" s="430">
        <f t="shared" si="13"/>
        <v>6156</v>
      </c>
    </row>
    <row r="849" spans="1:19" x14ac:dyDescent="0.3">
      <c r="A849" s="482">
        <v>386</v>
      </c>
      <c r="B849" s="483" t="s">
        <v>1266</v>
      </c>
      <c r="C849" s="482">
        <v>10</v>
      </c>
      <c r="D849" s="483" t="s">
        <v>861</v>
      </c>
      <c r="E849" s="483" t="s">
        <v>819</v>
      </c>
      <c r="F849" s="483" t="s">
        <v>818</v>
      </c>
      <c r="G849" s="483" t="s">
        <v>820</v>
      </c>
      <c r="H849" s="483" t="s">
        <v>821</v>
      </c>
      <c r="I849" s="483" t="s">
        <v>795</v>
      </c>
      <c r="J849" s="482">
        <v>2024</v>
      </c>
      <c r="K849" s="482">
        <v>80712</v>
      </c>
      <c r="L849" s="483" t="s">
        <v>1053</v>
      </c>
      <c r="M849" s="483" t="s">
        <v>1053</v>
      </c>
      <c r="N849" s="482">
        <v>117</v>
      </c>
      <c r="O849" s="483" t="s">
        <v>1075</v>
      </c>
      <c r="P849" s="483" t="s">
        <v>1076</v>
      </c>
      <c r="Q849" s="482">
        <v>2023</v>
      </c>
      <c r="R849" s="484">
        <v>58100</v>
      </c>
      <c r="S849" s="430">
        <f t="shared" si="13"/>
        <v>22612</v>
      </c>
    </row>
    <row r="850" spans="1:19" x14ac:dyDescent="0.3">
      <c r="A850" s="482">
        <v>388</v>
      </c>
      <c r="B850" s="483" t="s">
        <v>1267</v>
      </c>
      <c r="C850" s="482">
        <v>8</v>
      </c>
      <c r="D850" s="483" t="s">
        <v>860</v>
      </c>
      <c r="E850" s="483" t="s">
        <v>628</v>
      </c>
      <c r="F850" s="483" t="s">
        <v>813</v>
      </c>
      <c r="G850" s="483" t="s">
        <v>814</v>
      </c>
      <c r="H850" s="483" t="s">
        <v>628</v>
      </c>
      <c r="I850" s="483" t="s">
        <v>795</v>
      </c>
      <c r="J850" s="482">
        <v>2024</v>
      </c>
      <c r="K850" s="482">
        <v>0</v>
      </c>
      <c r="L850" s="483" t="s">
        <v>1053</v>
      </c>
      <c r="M850" s="483" t="s">
        <v>1053</v>
      </c>
      <c r="N850" s="482">
        <v>114</v>
      </c>
      <c r="O850" s="483" t="s">
        <v>1054</v>
      </c>
      <c r="P850" s="483" t="s">
        <v>1072</v>
      </c>
      <c r="Q850" s="482">
        <v>2023</v>
      </c>
      <c r="R850" s="485"/>
      <c r="S850" s="430">
        <f t="shared" si="13"/>
        <v>0</v>
      </c>
    </row>
    <row r="851" spans="1:19" x14ac:dyDescent="0.3">
      <c r="A851" s="482">
        <v>388</v>
      </c>
      <c r="B851" s="483" t="s">
        <v>1267</v>
      </c>
      <c r="C851" s="482">
        <v>8</v>
      </c>
      <c r="D851" s="483" t="s">
        <v>860</v>
      </c>
      <c r="E851" s="483" t="s">
        <v>628</v>
      </c>
      <c r="F851" s="483" t="s">
        <v>813</v>
      </c>
      <c r="G851" s="483" t="s">
        <v>814</v>
      </c>
      <c r="H851" s="483" t="s">
        <v>628</v>
      </c>
      <c r="I851" s="483" t="s">
        <v>795</v>
      </c>
      <c r="J851" s="482">
        <v>2024</v>
      </c>
      <c r="K851" s="482">
        <v>0</v>
      </c>
      <c r="L851" s="483" t="s">
        <v>1053</v>
      </c>
      <c r="M851" s="483" t="s">
        <v>1053</v>
      </c>
      <c r="N851" s="482">
        <v>115</v>
      </c>
      <c r="O851" s="483" t="s">
        <v>1055</v>
      </c>
      <c r="P851" s="483" t="s">
        <v>1073</v>
      </c>
      <c r="Q851" s="482">
        <v>2023</v>
      </c>
      <c r="R851" s="485"/>
      <c r="S851" s="430">
        <f t="shared" si="13"/>
        <v>0</v>
      </c>
    </row>
    <row r="852" spans="1:19" x14ac:dyDescent="0.3">
      <c r="A852" s="482">
        <v>388</v>
      </c>
      <c r="B852" s="483" t="s">
        <v>1267</v>
      </c>
      <c r="C852" s="482">
        <v>8</v>
      </c>
      <c r="D852" s="483" t="s">
        <v>860</v>
      </c>
      <c r="E852" s="483" t="s">
        <v>628</v>
      </c>
      <c r="F852" s="483" t="s">
        <v>813</v>
      </c>
      <c r="G852" s="483" t="s">
        <v>814</v>
      </c>
      <c r="H852" s="483" t="s">
        <v>628</v>
      </c>
      <c r="I852" s="483" t="s">
        <v>795</v>
      </c>
      <c r="J852" s="482">
        <v>2024</v>
      </c>
      <c r="K852" s="482">
        <v>0</v>
      </c>
      <c r="L852" s="483" t="s">
        <v>1053</v>
      </c>
      <c r="M852" s="483" t="s">
        <v>1053</v>
      </c>
      <c r="N852" s="482">
        <v>116</v>
      </c>
      <c r="O852" s="483" t="s">
        <v>1056</v>
      </c>
      <c r="P852" s="483" t="s">
        <v>1074</v>
      </c>
      <c r="Q852" s="482">
        <v>2023</v>
      </c>
      <c r="R852" s="485"/>
      <c r="S852" s="430">
        <f t="shared" si="13"/>
        <v>0</v>
      </c>
    </row>
    <row r="853" spans="1:19" x14ac:dyDescent="0.3">
      <c r="A853" s="482">
        <v>388</v>
      </c>
      <c r="B853" s="483" t="s">
        <v>1267</v>
      </c>
      <c r="C853" s="482">
        <v>8</v>
      </c>
      <c r="D853" s="483" t="s">
        <v>860</v>
      </c>
      <c r="E853" s="483" t="s">
        <v>628</v>
      </c>
      <c r="F853" s="483" t="s">
        <v>813</v>
      </c>
      <c r="G853" s="483" t="s">
        <v>814</v>
      </c>
      <c r="H853" s="483" t="s">
        <v>628</v>
      </c>
      <c r="I853" s="483" t="s">
        <v>795</v>
      </c>
      <c r="J853" s="482">
        <v>2024</v>
      </c>
      <c r="K853" s="482">
        <v>0</v>
      </c>
      <c r="L853" s="483" t="s">
        <v>1053</v>
      </c>
      <c r="M853" s="483" t="s">
        <v>1053</v>
      </c>
      <c r="N853" s="482">
        <v>117</v>
      </c>
      <c r="O853" s="483" t="s">
        <v>1075</v>
      </c>
      <c r="P853" s="483" t="s">
        <v>1076</v>
      </c>
      <c r="Q853" s="482">
        <v>2023</v>
      </c>
      <c r="R853" s="485"/>
      <c r="S853" s="430">
        <f t="shared" si="13"/>
        <v>0</v>
      </c>
    </row>
    <row r="854" spans="1:19" x14ac:dyDescent="0.3">
      <c r="A854" s="482">
        <v>389</v>
      </c>
      <c r="B854" s="483" t="s">
        <v>1268</v>
      </c>
      <c r="C854" s="482">
        <v>4</v>
      </c>
      <c r="D854" s="483" t="s">
        <v>872</v>
      </c>
      <c r="E854" s="483" t="s">
        <v>816</v>
      </c>
      <c r="F854" s="483" t="s">
        <v>815</v>
      </c>
      <c r="G854" s="483" t="s">
        <v>817</v>
      </c>
      <c r="H854" s="483" t="s">
        <v>629</v>
      </c>
      <c r="I854" s="483" t="s">
        <v>795</v>
      </c>
      <c r="J854" s="482">
        <v>2024</v>
      </c>
      <c r="K854" s="482">
        <v>510</v>
      </c>
      <c r="L854" s="483" t="s">
        <v>1053</v>
      </c>
      <c r="M854" s="483" t="s">
        <v>1053</v>
      </c>
      <c r="N854" s="482">
        <v>114</v>
      </c>
      <c r="O854" s="483" t="s">
        <v>1054</v>
      </c>
      <c r="P854" s="483" t="s">
        <v>1072</v>
      </c>
      <c r="Q854" s="482">
        <v>2023</v>
      </c>
      <c r="R854" s="485"/>
      <c r="S854" s="430">
        <f t="shared" si="13"/>
        <v>510</v>
      </c>
    </row>
    <row r="855" spans="1:19" x14ac:dyDescent="0.3">
      <c r="A855" s="482">
        <v>389</v>
      </c>
      <c r="B855" s="483" t="s">
        <v>1268</v>
      </c>
      <c r="C855" s="482">
        <v>4</v>
      </c>
      <c r="D855" s="483" t="s">
        <v>872</v>
      </c>
      <c r="E855" s="483" t="s">
        <v>816</v>
      </c>
      <c r="F855" s="483" t="s">
        <v>815</v>
      </c>
      <c r="G855" s="483" t="s">
        <v>817</v>
      </c>
      <c r="H855" s="483" t="s">
        <v>629</v>
      </c>
      <c r="I855" s="483" t="s">
        <v>795</v>
      </c>
      <c r="J855" s="482">
        <v>2024</v>
      </c>
      <c r="K855" s="482">
        <v>0</v>
      </c>
      <c r="L855" s="483" t="s">
        <v>1053</v>
      </c>
      <c r="M855" s="483" t="s">
        <v>1053</v>
      </c>
      <c r="N855" s="482">
        <v>115</v>
      </c>
      <c r="O855" s="483" t="s">
        <v>1055</v>
      </c>
      <c r="P855" s="483" t="s">
        <v>1073</v>
      </c>
      <c r="Q855" s="482">
        <v>2023</v>
      </c>
      <c r="R855" s="485"/>
      <c r="S855" s="430">
        <f t="shared" si="13"/>
        <v>0</v>
      </c>
    </row>
    <row r="856" spans="1:19" x14ac:dyDescent="0.3">
      <c r="A856" s="482">
        <v>389</v>
      </c>
      <c r="B856" s="483" t="s">
        <v>1268</v>
      </c>
      <c r="C856" s="482">
        <v>4</v>
      </c>
      <c r="D856" s="483" t="s">
        <v>872</v>
      </c>
      <c r="E856" s="483" t="s">
        <v>816</v>
      </c>
      <c r="F856" s="483" t="s">
        <v>815</v>
      </c>
      <c r="G856" s="483" t="s">
        <v>817</v>
      </c>
      <c r="H856" s="483" t="s">
        <v>629</v>
      </c>
      <c r="I856" s="483" t="s">
        <v>795</v>
      </c>
      <c r="J856" s="482">
        <v>2024</v>
      </c>
      <c r="K856" s="482">
        <v>0</v>
      </c>
      <c r="L856" s="483" t="s">
        <v>1053</v>
      </c>
      <c r="M856" s="483" t="s">
        <v>1053</v>
      </c>
      <c r="N856" s="482">
        <v>116</v>
      </c>
      <c r="O856" s="483" t="s">
        <v>1056</v>
      </c>
      <c r="P856" s="483" t="s">
        <v>1074</v>
      </c>
      <c r="Q856" s="482">
        <v>2023</v>
      </c>
      <c r="R856" s="485"/>
      <c r="S856" s="430">
        <f t="shared" si="13"/>
        <v>0</v>
      </c>
    </row>
    <row r="857" spans="1:19" x14ac:dyDescent="0.3">
      <c r="A857" s="482">
        <v>389</v>
      </c>
      <c r="B857" s="483" t="s">
        <v>1268</v>
      </c>
      <c r="C857" s="482">
        <v>4</v>
      </c>
      <c r="D857" s="483" t="s">
        <v>872</v>
      </c>
      <c r="E857" s="483" t="s">
        <v>816</v>
      </c>
      <c r="F857" s="483" t="s">
        <v>815</v>
      </c>
      <c r="G857" s="483" t="s">
        <v>817</v>
      </c>
      <c r="H857" s="483" t="s">
        <v>629</v>
      </c>
      <c r="I857" s="483" t="s">
        <v>795</v>
      </c>
      <c r="J857" s="482">
        <v>2024</v>
      </c>
      <c r="K857" s="482">
        <v>510</v>
      </c>
      <c r="L857" s="483" t="s">
        <v>1053</v>
      </c>
      <c r="M857" s="483" t="s">
        <v>1053</v>
      </c>
      <c r="N857" s="482">
        <v>117</v>
      </c>
      <c r="O857" s="483" t="s">
        <v>1075</v>
      </c>
      <c r="P857" s="483" t="s">
        <v>1076</v>
      </c>
      <c r="Q857" s="482">
        <v>2023</v>
      </c>
      <c r="R857" s="485"/>
      <c r="S857" s="430">
        <f t="shared" si="13"/>
        <v>510</v>
      </c>
    </row>
    <row r="858" spans="1:19" x14ac:dyDescent="0.3">
      <c r="A858" s="482">
        <v>396</v>
      </c>
      <c r="B858" s="483" t="s">
        <v>1269</v>
      </c>
      <c r="C858" s="482">
        <v>15</v>
      </c>
      <c r="D858" s="483" t="s">
        <v>862</v>
      </c>
      <c r="E858" s="483" t="s">
        <v>806</v>
      </c>
      <c r="F858" s="483" t="s">
        <v>805</v>
      </c>
      <c r="G858" s="483" t="s">
        <v>807</v>
      </c>
      <c r="H858" s="483" t="s">
        <v>624</v>
      </c>
      <c r="I858" s="483" t="s">
        <v>795</v>
      </c>
      <c r="J858" s="482">
        <v>2024</v>
      </c>
      <c r="K858" s="482">
        <v>0</v>
      </c>
      <c r="L858" s="483" t="s">
        <v>1053</v>
      </c>
      <c r="M858" s="483" t="s">
        <v>1053</v>
      </c>
      <c r="N858" s="482">
        <v>114</v>
      </c>
      <c r="O858" s="483" t="s">
        <v>1054</v>
      </c>
      <c r="P858" s="483" t="s">
        <v>1072</v>
      </c>
      <c r="Q858" s="482">
        <v>2023</v>
      </c>
      <c r="R858" s="485"/>
      <c r="S858" s="430">
        <f t="shared" si="13"/>
        <v>0</v>
      </c>
    </row>
    <row r="859" spans="1:19" x14ac:dyDescent="0.3">
      <c r="A859" s="482">
        <v>396</v>
      </c>
      <c r="B859" s="483" t="s">
        <v>1269</v>
      </c>
      <c r="C859" s="482">
        <v>15</v>
      </c>
      <c r="D859" s="483" t="s">
        <v>862</v>
      </c>
      <c r="E859" s="483" t="s">
        <v>806</v>
      </c>
      <c r="F859" s="483" t="s">
        <v>805</v>
      </c>
      <c r="G859" s="483" t="s">
        <v>807</v>
      </c>
      <c r="H859" s="483" t="s">
        <v>624</v>
      </c>
      <c r="I859" s="483" t="s">
        <v>795</v>
      </c>
      <c r="J859" s="482">
        <v>2024</v>
      </c>
      <c r="K859" s="482">
        <v>0</v>
      </c>
      <c r="L859" s="483" t="s">
        <v>1053</v>
      </c>
      <c r="M859" s="483" t="s">
        <v>1053</v>
      </c>
      <c r="N859" s="482">
        <v>115</v>
      </c>
      <c r="O859" s="483" t="s">
        <v>1055</v>
      </c>
      <c r="P859" s="483" t="s">
        <v>1073</v>
      </c>
      <c r="Q859" s="482">
        <v>2023</v>
      </c>
      <c r="R859" s="485"/>
      <c r="S859" s="430">
        <f t="shared" si="13"/>
        <v>0</v>
      </c>
    </row>
    <row r="860" spans="1:19" x14ac:dyDescent="0.3">
      <c r="A860" s="482">
        <v>396</v>
      </c>
      <c r="B860" s="483" t="s">
        <v>1269</v>
      </c>
      <c r="C860" s="482">
        <v>15</v>
      </c>
      <c r="D860" s="483" t="s">
        <v>862</v>
      </c>
      <c r="E860" s="483" t="s">
        <v>806</v>
      </c>
      <c r="F860" s="483" t="s">
        <v>805</v>
      </c>
      <c r="G860" s="483" t="s">
        <v>807</v>
      </c>
      <c r="H860" s="483" t="s">
        <v>624</v>
      </c>
      <c r="I860" s="483" t="s">
        <v>795</v>
      </c>
      <c r="J860" s="482">
        <v>2024</v>
      </c>
      <c r="K860" s="482">
        <v>0</v>
      </c>
      <c r="L860" s="483" t="s">
        <v>1053</v>
      </c>
      <c r="M860" s="483" t="s">
        <v>1053</v>
      </c>
      <c r="N860" s="482">
        <v>116</v>
      </c>
      <c r="O860" s="483" t="s">
        <v>1056</v>
      </c>
      <c r="P860" s="483" t="s">
        <v>1074</v>
      </c>
      <c r="Q860" s="482">
        <v>2023</v>
      </c>
      <c r="R860" s="485"/>
      <c r="S860" s="430">
        <f t="shared" si="13"/>
        <v>0</v>
      </c>
    </row>
    <row r="861" spans="1:19" x14ac:dyDescent="0.3">
      <c r="A861" s="482">
        <v>396</v>
      </c>
      <c r="B861" s="483" t="s">
        <v>1269</v>
      </c>
      <c r="C861" s="482">
        <v>15</v>
      </c>
      <c r="D861" s="483" t="s">
        <v>862</v>
      </c>
      <c r="E861" s="483" t="s">
        <v>806</v>
      </c>
      <c r="F861" s="483" t="s">
        <v>805</v>
      </c>
      <c r="G861" s="483" t="s">
        <v>807</v>
      </c>
      <c r="H861" s="483" t="s">
        <v>624</v>
      </c>
      <c r="I861" s="483" t="s">
        <v>795</v>
      </c>
      <c r="J861" s="482">
        <v>2024</v>
      </c>
      <c r="K861" s="482">
        <v>0</v>
      </c>
      <c r="L861" s="483" t="s">
        <v>1053</v>
      </c>
      <c r="M861" s="483" t="s">
        <v>1053</v>
      </c>
      <c r="N861" s="482">
        <v>117</v>
      </c>
      <c r="O861" s="483" t="s">
        <v>1075</v>
      </c>
      <c r="P861" s="483" t="s">
        <v>1076</v>
      </c>
      <c r="Q861" s="482">
        <v>2023</v>
      </c>
      <c r="R861" s="485"/>
      <c r="S861" s="430">
        <f t="shared" si="13"/>
        <v>0</v>
      </c>
    </row>
    <row r="862" spans="1:19" x14ac:dyDescent="0.3">
      <c r="A862" s="482">
        <v>397</v>
      </c>
      <c r="B862" s="483" t="s">
        <v>1270</v>
      </c>
      <c r="C862" s="482">
        <v>5</v>
      </c>
      <c r="D862" s="483" t="s">
        <v>865</v>
      </c>
      <c r="E862" s="483" t="s">
        <v>797</v>
      </c>
      <c r="F862" s="483" t="s">
        <v>796</v>
      </c>
      <c r="G862" s="483" t="s">
        <v>803</v>
      </c>
      <c r="H862" s="483" t="s">
        <v>804</v>
      </c>
      <c r="I862" s="483" t="s">
        <v>795</v>
      </c>
      <c r="J862" s="482">
        <v>2024</v>
      </c>
      <c r="K862" s="482">
        <v>0</v>
      </c>
      <c r="L862" s="483" t="s">
        <v>1053</v>
      </c>
      <c r="M862" s="483" t="s">
        <v>1053</v>
      </c>
      <c r="N862" s="482">
        <v>114</v>
      </c>
      <c r="O862" s="483" t="s">
        <v>1054</v>
      </c>
      <c r="P862" s="483" t="s">
        <v>1072</v>
      </c>
      <c r="Q862" s="482">
        <v>2023</v>
      </c>
      <c r="R862" s="485"/>
      <c r="S862" s="430">
        <f t="shared" si="13"/>
        <v>0</v>
      </c>
    </row>
    <row r="863" spans="1:19" x14ac:dyDescent="0.3">
      <c r="A863" s="482">
        <v>397</v>
      </c>
      <c r="B863" s="483" t="s">
        <v>1270</v>
      </c>
      <c r="C863" s="482">
        <v>5</v>
      </c>
      <c r="D863" s="483" t="s">
        <v>865</v>
      </c>
      <c r="E863" s="483" t="s">
        <v>797</v>
      </c>
      <c r="F863" s="483" t="s">
        <v>796</v>
      </c>
      <c r="G863" s="483" t="s">
        <v>803</v>
      </c>
      <c r="H863" s="483" t="s">
        <v>804</v>
      </c>
      <c r="I863" s="483" t="s">
        <v>795</v>
      </c>
      <c r="J863" s="482">
        <v>2024</v>
      </c>
      <c r="K863" s="482">
        <v>0</v>
      </c>
      <c r="L863" s="483" t="s">
        <v>1053</v>
      </c>
      <c r="M863" s="483" t="s">
        <v>1053</v>
      </c>
      <c r="N863" s="482">
        <v>115</v>
      </c>
      <c r="O863" s="483" t="s">
        <v>1055</v>
      </c>
      <c r="P863" s="483" t="s">
        <v>1073</v>
      </c>
      <c r="Q863" s="482">
        <v>2023</v>
      </c>
      <c r="R863" s="485"/>
      <c r="S863" s="430">
        <f t="shared" si="13"/>
        <v>0</v>
      </c>
    </row>
    <row r="864" spans="1:19" x14ac:dyDescent="0.3">
      <c r="A864" s="482">
        <v>397</v>
      </c>
      <c r="B864" s="483" t="s">
        <v>1270</v>
      </c>
      <c r="C864" s="482">
        <v>5</v>
      </c>
      <c r="D864" s="483" t="s">
        <v>865</v>
      </c>
      <c r="E864" s="483" t="s">
        <v>797</v>
      </c>
      <c r="F864" s="483" t="s">
        <v>796</v>
      </c>
      <c r="G864" s="483" t="s">
        <v>803</v>
      </c>
      <c r="H864" s="483" t="s">
        <v>804</v>
      </c>
      <c r="I864" s="483" t="s">
        <v>795</v>
      </c>
      <c r="J864" s="482">
        <v>2024</v>
      </c>
      <c r="K864" s="482">
        <v>0</v>
      </c>
      <c r="L864" s="483" t="s">
        <v>1053</v>
      </c>
      <c r="M864" s="483" t="s">
        <v>1053</v>
      </c>
      <c r="N864" s="482">
        <v>116</v>
      </c>
      <c r="O864" s="483" t="s">
        <v>1056</v>
      </c>
      <c r="P864" s="483" t="s">
        <v>1074</v>
      </c>
      <c r="Q864" s="482">
        <v>2023</v>
      </c>
      <c r="R864" s="485"/>
      <c r="S864" s="430">
        <f t="shared" si="13"/>
        <v>0</v>
      </c>
    </row>
    <row r="865" spans="1:19" x14ac:dyDescent="0.3">
      <c r="A865" s="482">
        <v>397</v>
      </c>
      <c r="B865" s="483" t="s">
        <v>1270</v>
      </c>
      <c r="C865" s="482">
        <v>5</v>
      </c>
      <c r="D865" s="483" t="s">
        <v>865</v>
      </c>
      <c r="E865" s="483" t="s">
        <v>797</v>
      </c>
      <c r="F865" s="483" t="s">
        <v>796</v>
      </c>
      <c r="G865" s="483" t="s">
        <v>803</v>
      </c>
      <c r="H865" s="483" t="s">
        <v>804</v>
      </c>
      <c r="I865" s="483" t="s">
        <v>795</v>
      </c>
      <c r="J865" s="482">
        <v>2024</v>
      </c>
      <c r="K865" s="482">
        <v>0</v>
      </c>
      <c r="L865" s="483" t="s">
        <v>1053</v>
      </c>
      <c r="M865" s="483" t="s">
        <v>1053</v>
      </c>
      <c r="N865" s="482">
        <v>117</v>
      </c>
      <c r="O865" s="483" t="s">
        <v>1075</v>
      </c>
      <c r="P865" s="483" t="s">
        <v>1076</v>
      </c>
      <c r="Q865" s="482">
        <v>2023</v>
      </c>
      <c r="R865" s="485"/>
      <c r="S865" s="430">
        <f t="shared" si="13"/>
        <v>0</v>
      </c>
    </row>
    <row r="866" spans="1:19" x14ac:dyDescent="0.3">
      <c r="A866" s="482">
        <v>399</v>
      </c>
      <c r="B866" s="483" t="s">
        <v>1271</v>
      </c>
      <c r="C866" s="482">
        <v>6</v>
      </c>
      <c r="D866" s="483" t="s">
        <v>863</v>
      </c>
      <c r="E866" s="483" t="s">
        <v>825</v>
      </c>
      <c r="F866" s="483" t="s">
        <v>824</v>
      </c>
      <c r="G866" s="483" t="s">
        <v>831</v>
      </c>
      <c r="H866" s="483" t="s">
        <v>635</v>
      </c>
      <c r="I866" s="483" t="s">
        <v>795</v>
      </c>
      <c r="J866" s="482">
        <v>2024</v>
      </c>
      <c r="K866" s="482">
        <v>0</v>
      </c>
      <c r="L866" s="483" t="s">
        <v>1053</v>
      </c>
      <c r="M866" s="483" t="s">
        <v>1053</v>
      </c>
      <c r="N866" s="482">
        <v>114</v>
      </c>
      <c r="O866" s="483" t="s">
        <v>1054</v>
      </c>
      <c r="P866" s="483" t="s">
        <v>1072</v>
      </c>
      <c r="Q866" s="482">
        <v>2023</v>
      </c>
      <c r="R866" s="484">
        <v>0</v>
      </c>
      <c r="S866" s="430">
        <f t="shared" si="13"/>
        <v>0</v>
      </c>
    </row>
    <row r="867" spans="1:19" x14ac:dyDescent="0.3">
      <c r="A867" s="482">
        <v>399</v>
      </c>
      <c r="B867" s="483" t="s">
        <v>1271</v>
      </c>
      <c r="C867" s="482">
        <v>6</v>
      </c>
      <c r="D867" s="483" t="s">
        <v>863</v>
      </c>
      <c r="E867" s="483" t="s">
        <v>825</v>
      </c>
      <c r="F867" s="483" t="s">
        <v>824</v>
      </c>
      <c r="G867" s="483" t="s">
        <v>831</v>
      </c>
      <c r="H867" s="483" t="s">
        <v>635</v>
      </c>
      <c r="I867" s="483" t="s">
        <v>795</v>
      </c>
      <c r="J867" s="482">
        <v>2024</v>
      </c>
      <c r="K867" s="482">
        <v>0</v>
      </c>
      <c r="L867" s="483" t="s">
        <v>1053</v>
      </c>
      <c r="M867" s="483" t="s">
        <v>1053</v>
      </c>
      <c r="N867" s="482">
        <v>115</v>
      </c>
      <c r="O867" s="483" t="s">
        <v>1055</v>
      </c>
      <c r="P867" s="483" t="s">
        <v>1073</v>
      </c>
      <c r="Q867" s="482">
        <v>2023</v>
      </c>
      <c r="R867" s="484">
        <v>0</v>
      </c>
      <c r="S867" s="430">
        <f t="shared" si="13"/>
        <v>0</v>
      </c>
    </row>
    <row r="868" spans="1:19" x14ac:dyDescent="0.3">
      <c r="A868" s="482">
        <v>399</v>
      </c>
      <c r="B868" s="483" t="s">
        <v>1271</v>
      </c>
      <c r="C868" s="482">
        <v>6</v>
      </c>
      <c r="D868" s="483" t="s">
        <v>863</v>
      </c>
      <c r="E868" s="483" t="s">
        <v>825</v>
      </c>
      <c r="F868" s="483" t="s">
        <v>824</v>
      </c>
      <c r="G868" s="483" t="s">
        <v>831</v>
      </c>
      <c r="H868" s="483" t="s">
        <v>635</v>
      </c>
      <c r="I868" s="483" t="s">
        <v>795</v>
      </c>
      <c r="J868" s="482">
        <v>2024</v>
      </c>
      <c r="K868" s="482">
        <v>0</v>
      </c>
      <c r="L868" s="483" t="s">
        <v>1053</v>
      </c>
      <c r="M868" s="483" t="s">
        <v>1053</v>
      </c>
      <c r="N868" s="482">
        <v>116</v>
      </c>
      <c r="O868" s="483" t="s">
        <v>1056</v>
      </c>
      <c r="P868" s="483" t="s">
        <v>1074</v>
      </c>
      <c r="Q868" s="482">
        <v>2023</v>
      </c>
      <c r="R868" s="484">
        <v>0</v>
      </c>
      <c r="S868" s="430">
        <f t="shared" si="13"/>
        <v>0</v>
      </c>
    </row>
    <row r="869" spans="1:19" x14ac:dyDescent="0.3">
      <c r="A869" s="482">
        <v>399</v>
      </c>
      <c r="B869" s="483" t="s">
        <v>1271</v>
      </c>
      <c r="C869" s="482">
        <v>6</v>
      </c>
      <c r="D869" s="483" t="s">
        <v>863</v>
      </c>
      <c r="E869" s="483" t="s">
        <v>825</v>
      </c>
      <c r="F869" s="483" t="s">
        <v>824</v>
      </c>
      <c r="G869" s="483" t="s">
        <v>831</v>
      </c>
      <c r="H869" s="483" t="s">
        <v>635</v>
      </c>
      <c r="I869" s="483" t="s">
        <v>795</v>
      </c>
      <c r="J869" s="482">
        <v>2024</v>
      </c>
      <c r="K869" s="482">
        <v>0</v>
      </c>
      <c r="L869" s="483" t="s">
        <v>1053</v>
      </c>
      <c r="M869" s="483" t="s">
        <v>1053</v>
      </c>
      <c r="N869" s="482">
        <v>117</v>
      </c>
      <c r="O869" s="483" t="s">
        <v>1075</v>
      </c>
      <c r="P869" s="483" t="s">
        <v>1076</v>
      </c>
      <c r="Q869" s="482">
        <v>2023</v>
      </c>
      <c r="R869" s="484">
        <v>0</v>
      </c>
      <c r="S869" s="430">
        <f t="shared" si="13"/>
        <v>0</v>
      </c>
    </row>
    <row r="870" spans="1:19" x14ac:dyDescent="0.3">
      <c r="A870" s="482">
        <v>409</v>
      </c>
      <c r="B870" s="483" t="s">
        <v>1272</v>
      </c>
      <c r="C870" s="482">
        <v>5</v>
      </c>
      <c r="D870" s="483" t="s">
        <v>865</v>
      </c>
      <c r="E870" s="483" t="s">
        <v>806</v>
      </c>
      <c r="F870" s="483" t="s">
        <v>805</v>
      </c>
      <c r="G870" s="483" t="s">
        <v>811</v>
      </c>
      <c r="H870" s="483" t="s">
        <v>812</v>
      </c>
      <c r="I870" s="483" t="s">
        <v>795</v>
      </c>
      <c r="J870" s="482">
        <v>2024</v>
      </c>
      <c r="K870" s="482">
        <v>0</v>
      </c>
      <c r="L870" s="483" t="s">
        <v>1053</v>
      </c>
      <c r="M870" s="483" t="s">
        <v>1053</v>
      </c>
      <c r="N870" s="482">
        <v>114</v>
      </c>
      <c r="O870" s="483" t="s">
        <v>1054</v>
      </c>
      <c r="P870" s="483" t="s">
        <v>1072</v>
      </c>
      <c r="Q870" s="482">
        <v>2023</v>
      </c>
      <c r="R870" s="485"/>
      <c r="S870" s="430">
        <f t="shared" si="13"/>
        <v>0</v>
      </c>
    </row>
    <row r="871" spans="1:19" x14ac:dyDescent="0.3">
      <c r="A871" s="482">
        <v>409</v>
      </c>
      <c r="B871" s="483" t="s">
        <v>1272</v>
      </c>
      <c r="C871" s="482">
        <v>5</v>
      </c>
      <c r="D871" s="483" t="s">
        <v>865</v>
      </c>
      <c r="E871" s="483" t="s">
        <v>806</v>
      </c>
      <c r="F871" s="483" t="s">
        <v>805</v>
      </c>
      <c r="G871" s="483" t="s">
        <v>811</v>
      </c>
      <c r="H871" s="483" t="s">
        <v>812</v>
      </c>
      <c r="I871" s="483" t="s">
        <v>795</v>
      </c>
      <c r="J871" s="482">
        <v>2024</v>
      </c>
      <c r="K871" s="482">
        <v>0</v>
      </c>
      <c r="L871" s="483" t="s">
        <v>1053</v>
      </c>
      <c r="M871" s="483" t="s">
        <v>1053</v>
      </c>
      <c r="N871" s="482">
        <v>115</v>
      </c>
      <c r="O871" s="483" t="s">
        <v>1055</v>
      </c>
      <c r="P871" s="483" t="s">
        <v>1073</v>
      </c>
      <c r="Q871" s="482">
        <v>2023</v>
      </c>
      <c r="R871" s="485"/>
      <c r="S871" s="430">
        <f t="shared" si="13"/>
        <v>0</v>
      </c>
    </row>
    <row r="872" spans="1:19" x14ac:dyDescent="0.3">
      <c r="A872" s="482">
        <v>409</v>
      </c>
      <c r="B872" s="483" t="s">
        <v>1272</v>
      </c>
      <c r="C872" s="482">
        <v>5</v>
      </c>
      <c r="D872" s="483" t="s">
        <v>865</v>
      </c>
      <c r="E872" s="483" t="s">
        <v>806</v>
      </c>
      <c r="F872" s="483" t="s">
        <v>805</v>
      </c>
      <c r="G872" s="483" t="s">
        <v>811</v>
      </c>
      <c r="H872" s="483" t="s">
        <v>812</v>
      </c>
      <c r="I872" s="483" t="s">
        <v>795</v>
      </c>
      <c r="J872" s="482">
        <v>2024</v>
      </c>
      <c r="K872" s="482">
        <v>0</v>
      </c>
      <c r="L872" s="483" t="s">
        <v>1053</v>
      </c>
      <c r="M872" s="483" t="s">
        <v>1053</v>
      </c>
      <c r="N872" s="482">
        <v>116</v>
      </c>
      <c r="O872" s="483" t="s">
        <v>1056</v>
      </c>
      <c r="P872" s="483" t="s">
        <v>1074</v>
      </c>
      <c r="Q872" s="482">
        <v>2023</v>
      </c>
      <c r="R872" s="485"/>
      <c r="S872" s="430">
        <f t="shared" si="13"/>
        <v>0</v>
      </c>
    </row>
    <row r="873" spans="1:19" x14ac:dyDescent="0.3">
      <c r="A873" s="482">
        <v>409</v>
      </c>
      <c r="B873" s="483" t="s">
        <v>1272</v>
      </c>
      <c r="C873" s="482">
        <v>5</v>
      </c>
      <c r="D873" s="483" t="s">
        <v>865</v>
      </c>
      <c r="E873" s="483" t="s">
        <v>806</v>
      </c>
      <c r="F873" s="483" t="s">
        <v>805</v>
      </c>
      <c r="G873" s="483" t="s">
        <v>811</v>
      </c>
      <c r="H873" s="483" t="s">
        <v>812</v>
      </c>
      <c r="I873" s="483" t="s">
        <v>795</v>
      </c>
      <c r="J873" s="482">
        <v>2024</v>
      </c>
      <c r="K873" s="482">
        <v>0</v>
      </c>
      <c r="L873" s="483" t="s">
        <v>1053</v>
      </c>
      <c r="M873" s="483" t="s">
        <v>1053</v>
      </c>
      <c r="N873" s="482">
        <v>117</v>
      </c>
      <c r="O873" s="483" t="s">
        <v>1075</v>
      </c>
      <c r="P873" s="483" t="s">
        <v>1076</v>
      </c>
      <c r="Q873" s="482">
        <v>2023</v>
      </c>
      <c r="R873" s="485"/>
      <c r="S873" s="430">
        <f t="shared" si="13"/>
        <v>0</v>
      </c>
    </row>
    <row r="874" spans="1:19" x14ac:dyDescent="0.3">
      <c r="A874" s="482">
        <v>415</v>
      </c>
      <c r="B874" s="483" t="s">
        <v>1273</v>
      </c>
      <c r="C874" s="482">
        <v>8</v>
      </c>
      <c r="D874" s="483" t="s">
        <v>860</v>
      </c>
      <c r="E874" s="483" t="s">
        <v>797</v>
      </c>
      <c r="F874" s="483" t="s">
        <v>796</v>
      </c>
      <c r="G874" s="483" t="s">
        <v>801</v>
      </c>
      <c r="H874" s="483" t="s">
        <v>657</v>
      </c>
      <c r="I874" s="483" t="s">
        <v>795</v>
      </c>
      <c r="J874" s="482">
        <v>2024</v>
      </c>
      <c r="K874" s="482">
        <v>0</v>
      </c>
      <c r="L874" s="483" t="s">
        <v>1053</v>
      </c>
      <c r="M874" s="483" t="s">
        <v>1053</v>
      </c>
      <c r="N874" s="482">
        <v>114</v>
      </c>
      <c r="O874" s="483" t="s">
        <v>1054</v>
      </c>
      <c r="P874" s="483" t="s">
        <v>1072</v>
      </c>
      <c r="Q874" s="482">
        <v>2023</v>
      </c>
      <c r="R874" s="485"/>
      <c r="S874" s="430">
        <f t="shared" si="13"/>
        <v>0</v>
      </c>
    </row>
    <row r="875" spans="1:19" x14ac:dyDescent="0.3">
      <c r="A875" s="482">
        <v>415</v>
      </c>
      <c r="B875" s="483" t="s">
        <v>1273</v>
      </c>
      <c r="C875" s="482">
        <v>8</v>
      </c>
      <c r="D875" s="483" t="s">
        <v>860</v>
      </c>
      <c r="E875" s="483" t="s">
        <v>797</v>
      </c>
      <c r="F875" s="483" t="s">
        <v>796</v>
      </c>
      <c r="G875" s="483" t="s">
        <v>801</v>
      </c>
      <c r="H875" s="483" t="s">
        <v>657</v>
      </c>
      <c r="I875" s="483" t="s">
        <v>795</v>
      </c>
      <c r="J875" s="482">
        <v>2024</v>
      </c>
      <c r="K875" s="482">
        <v>0</v>
      </c>
      <c r="L875" s="483" t="s">
        <v>1053</v>
      </c>
      <c r="M875" s="483" t="s">
        <v>1053</v>
      </c>
      <c r="N875" s="482">
        <v>115</v>
      </c>
      <c r="O875" s="483" t="s">
        <v>1055</v>
      </c>
      <c r="P875" s="483" t="s">
        <v>1073</v>
      </c>
      <c r="Q875" s="482">
        <v>2023</v>
      </c>
      <c r="R875" s="485"/>
      <c r="S875" s="430">
        <f t="shared" si="13"/>
        <v>0</v>
      </c>
    </row>
    <row r="876" spans="1:19" x14ac:dyDescent="0.3">
      <c r="A876" s="482">
        <v>415</v>
      </c>
      <c r="B876" s="483" t="s">
        <v>1273</v>
      </c>
      <c r="C876" s="482">
        <v>8</v>
      </c>
      <c r="D876" s="483" t="s">
        <v>860</v>
      </c>
      <c r="E876" s="483" t="s">
        <v>797</v>
      </c>
      <c r="F876" s="483" t="s">
        <v>796</v>
      </c>
      <c r="G876" s="483" t="s">
        <v>801</v>
      </c>
      <c r="H876" s="483" t="s">
        <v>657</v>
      </c>
      <c r="I876" s="483" t="s">
        <v>795</v>
      </c>
      <c r="J876" s="482">
        <v>2024</v>
      </c>
      <c r="K876" s="482">
        <v>0</v>
      </c>
      <c r="L876" s="483" t="s">
        <v>1053</v>
      </c>
      <c r="M876" s="483" t="s">
        <v>1053</v>
      </c>
      <c r="N876" s="482">
        <v>116</v>
      </c>
      <c r="O876" s="483" t="s">
        <v>1056</v>
      </c>
      <c r="P876" s="483" t="s">
        <v>1074</v>
      </c>
      <c r="Q876" s="482">
        <v>2023</v>
      </c>
      <c r="R876" s="485"/>
      <c r="S876" s="430">
        <f t="shared" si="13"/>
        <v>0</v>
      </c>
    </row>
    <row r="877" spans="1:19" x14ac:dyDescent="0.3">
      <c r="A877" s="482">
        <v>415</v>
      </c>
      <c r="B877" s="483" t="s">
        <v>1273</v>
      </c>
      <c r="C877" s="482">
        <v>8</v>
      </c>
      <c r="D877" s="483" t="s">
        <v>860</v>
      </c>
      <c r="E877" s="483" t="s">
        <v>797</v>
      </c>
      <c r="F877" s="483" t="s">
        <v>796</v>
      </c>
      <c r="G877" s="483" t="s">
        <v>801</v>
      </c>
      <c r="H877" s="483" t="s">
        <v>657</v>
      </c>
      <c r="I877" s="483" t="s">
        <v>795</v>
      </c>
      <c r="J877" s="482">
        <v>2024</v>
      </c>
      <c r="K877" s="482">
        <v>0</v>
      </c>
      <c r="L877" s="483" t="s">
        <v>1053</v>
      </c>
      <c r="M877" s="483" t="s">
        <v>1053</v>
      </c>
      <c r="N877" s="482">
        <v>117</v>
      </c>
      <c r="O877" s="483" t="s">
        <v>1075</v>
      </c>
      <c r="P877" s="483" t="s">
        <v>1076</v>
      </c>
      <c r="Q877" s="482">
        <v>2023</v>
      </c>
      <c r="R877" s="485"/>
      <c r="S877" s="430">
        <f t="shared" si="13"/>
        <v>0</v>
      </c>
    </row>
  </sheetData>
  <sheetProtection algorithmName="SHA-512" hashValue="bqu+ZJ2KxqR6P6q1shaYSQNgkejfmP36G5wVQ/N9ih9PU9jhsfz0aXWifHUkVjp5z1cuX2WIDwGMGRikXeId2w==" saltValue="kM2rr7VT3Nh2hUxmVBhlrw==" spinCount="100000" sheet="1" objects="1" scenarios="1"/>
  <autoFilter ref="A1:S877" xr:uid="{3E2107E4-E9E2-4AF5-8FB8-1D5E3B2D3E1B}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88F45-F35D-4418-A5B6-D09D923745C8}">
  <dimension ref="A1:O29"/>
  <sheetViews>
    <sheetView workbookViewId="0">
      <selection activeCell="D37" sqref="D37"/>
    </sheetView>
  </sheetViews>
  <sheetFormatPr baseColWidth="10" defaultRowHeight="14.4" x14ac:dyDescent="0.3"/>
  <cols>
    <col min="1" max="1" width="20.21875" customWidth="1"/>
    <col min="2" max="2" width="15.5546875" customWidth="1"/>
  </cols>
  <sheetData>
    <row r="1" spans="1:15" ht="18" x14ac:dyDescent="0.3">
      <c r="A1" s="101" t="s">
        <v>304</v>
      </c>
    </row>
    <row r="2" spans="1:15" ht="16.2" x14ac:dyDescent="0.3">
      <c r="A2" s="28" t="s">
        <v>51</v>
      </c>
    </row>
    <row r="3" spans="1:15" ht="15" thickBot="1" x14ac:dyDescent="0.35"/>
    <row r="4" spans="1:15" ht="16.2" customHeight="1" thickBot="1" x14ac:dyDescent="0.35">
      <c r="A4" s="657" t="s">
        <v>78</v>
      </c>
      <c r="B4" s="657" t="s">
        <v>53</v>
      </c>
      <c r="C4" s="660" t="s">
        <v>305</v>
      </c>
      <c r="D4" s="598"/>
      <c r="E4" s="662" t="s">
        <v>306</v>
      </c>
      <c r="F4" s="663"/>
      <c r="G4" s="663"/>
      <c r="H4" s="664"/>
      <c r="I4" s="660" t="s">
        <v>82</v>
      </c>
      <c r="J4" s="598"/>
      <c r="K4" s="32"/>
      <c r="L4" s="34"/>
    </row>
    <row r="5" spans="1:15" ht="16.2" thickBot="1" x14ac:dyDescent="0.35">
      <c r="A5" s="658"/>
      <c r="B5" s="659"/>
      <c r="C5" s="661"/>
      <c r="D5" s="601"/>
      <c r="E5" s="662" t="s">
        <v>307</v>
      </c>
      <c r="F5" s="663"/>
      <c r="G5" s="663"/>
      <c r="H5" s="664"/>
      <c r="I5" s="661"/>
      <c r="J5" s="601"/>
      <c r="K5" s="32"/>
      <c r="L5" s="34"/>
    </row>
    <row r="6" spans="1:15" ht="30.6" customHeight="1" x14ac:dyDescent="0.3">
      <c r="A6" s="658"/>
      <c r="B6" s="657" t="s">
        <v>308</v>
      </c>
      <c r="C6" s="657" t="s">
        <v>309</v>
      </c>
      <c r="D6" s="657" t="s">
        <v>310</v>
      </c>
      <c r="E6" s="657" t="s">
        <v>68</v>
      </c>
      <c r="F6" s="657" t="s">
        <v>32</v>
      </c>
      <c r="G6" s="660" t="s">
        <v>316</v>
      </c>
      <c r="H6" s="657" t="s">
        <v>17</v>
      </c>
      <c r="I6" s="657" t="s">
        <v>311</v>
      </c>
      <c r="J6" s="657" t="s">
        <v>312</v>
      </c>
      <c r="K6" s="32"/>
      <c r="L6" s="34"/>
    </row>
    <row r="7" spans="1:15" x14ac:dyDescent="0.3">
      <c r="A7" s="658"/>
      <c r="B7" s="658"/>
      <c r="C7" s="658"/>
      <c r="D7" s="658"/>
      <c r="E7" s="658"/>
      <c r="F7" s="658"/>
      <c r="G7" s="665"/>
      <c r="H7" s="658"/>
      <c r="I7" s="658"/>
      <c r="J7" s="658"/>
      <c r="K7" s="33"/>
      <c r="L7" s="34"/>
    </row>
    <row r="8" spans="1:15" ht="15" thickBot="1" x14ac:dyDescent="0.35">
      <c r="A8" s="659"/>
      <c r="B8" s="659"/>
      <c r="C8" s="659"/>
      <c r="D8" s="659"/>
      <c r="E8" s="659"/>
      <c r="F8" s="659"/>
      <c r="G8" s="661"/>
      <c r="H8" s="659"/>
      <c r="I8" s="659"/>
      <c r="J8" s="659"/>
      <c r="K8" s="33"/>
      <c r="L8" s="34"/>
    </row>
    <row r="9" spans="1:15" ht="15" thickBot="1" x14ac:dyDescent="0.35">
      <c r="A9" s="114" t="s">
        <v>313</v>
      </c>
      <c r="B9" s="109">
        <v>1</v>
      </c>
      <c r="C9" s="110">
        <v>3924.31925</v>
      </c>
      <c r="D9" s="110">
        <v>2602.6374999999998</v>
      </c>
      <c r="E9" s="109">
        <v>46.128</v>
      </c>
      <c r="F9" s="109">
        <v>1.44</v>
      </c>
      <c r="G9" s="109">
        <v>1764.8130000000001</v>
      </c>
      <c r="H9" s="110">
        <f>E9+F9+G9</f>
        <v>1812.3810000000001</v>
      </c>
      <c r="I9" s="109">
        <v>1.75</v>
      </c>
      <c r="J9" s="111">
        <v>3.17166675</v>
      </c>
      <c r="K9" s="34"/>
      <c r="L9" s="34"/>
    </row>
    <row r="11" spans="1:15" ht="16.2" x14ac:dyDescent="0.3">
      <c r="A11" s="28" t="s">
        <v>314</v>
      </c>
    </row>
    <row r="12" spans="1:15" ht="15" thickBot="1" x14ac:dyDescent="0.35"/>
    <row r="13" spans="1:15" ht="48.6" thickBot="1" x14ac:dyDescent="0.35">
      <c r="A13" s="87" t="s">
        <v>315</v>
      </c>
      <c r="B13" s="88" t="s">
        <v>46</v>
      </c>
      <c r="C13" s="88" t="s">
        <v>257</v>
      </c>
      <c r="D13" s="112" t="s">
        <v>258</v>
      </c>
      <c r="E13" s="113" t="s">
        <v>49</v>
      </c>
    </row>
    <row r="14" spans="1:15" ht="15" thickBot="1" x14ac:dyDescent="0.35">
      <c r="A14" s="90" t="s">
        <v>313</v>
      </c>
      <c r="B14" s="115">
        <v>8.0724000000000004E-2</v>
      </c>
      <c r="C14" s="115">
        <v>2.5200000000000001E-3</v>
      </c>
      <c r="D14" s="115">
        <v>3.0884227499999999</v>
      </c>
      <c r="E14" s="116">
        <f>B14+C14+D14</f>
        <v>3.17166675</v>
      </c>
    </row>
    <row r="15" spans="1:15" x14ac:dyDescent="0.3">
      <c r="H15" s="446"/>
    </row>
    <row r="16" spans="1:15" x14ac:dyDescent="0.3">
      <c r="A16" s="107"/>
      <c r="B16" s="108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7"/>
      <c r="O16" s="107"/>
    </row>
    <row r="17" spans="1:3" ht="16.2" x14ac:dyDescent="0.3">
      <c r="A17" s="28" t="s">
        <v>317</v>
      </c>
    </row>
    <row r="18" spans="1:3" ht="15" thickBot="1" x14ac:dyDescent="0.35"/>
    <row r="19" spans="1:3" ht="15" thickBot="1" x14ac:dyDescent="0.35">
      <c r="A19" s="73"/>
      <c r="B19" s="141" t="s">
        <v>483</v>
      </c>
      <c r="C19" s="192"/>
    </row>
    <row r="20" spans="1:3" ht="15" thickBot="1" x14ac:dyDescent="0.35">
      <c r="A20" s="140" t="s">
        <v>413</v>
      </c>
      <c r="B20" s="191">
        <f>SUM(B21:B21)</f>
        <v>2520</v>
      </c>
      <c r="C20" s="192"/>
    </row>
    <row r="21" spans="1:3" ht="15" thickBot="1" x14ac:dyDescent="0.35">
      <c r="A21" s="154" t="s">
        <v>184</v>
      </c>
      <c r="B21" s="146">
        <v>2520</v>
      </c>
      <c r="C21" s="192"/>
    </row>
    <row r="22" spans="1:3" ht="15" thickBot="1" x14ac:dyDescent="0.35">
      <c r="A22" s="140" t="s">
        <v>414</v>
      </c>
      <c r="B22" s="191">
        <f>SUM(B23:B28)</f>
        <v>3088422.75</v>
      </c>
      <c r="C22" s="192"/>
    </row>
    <row r="23" spans="1:3" ht="15" thickBot="1" x14ac:dyDescent="0.35">
      <c r="A23" s="154" t="s">
        <v>484</v>
      </c>
      <c r="B23" s="146">
        <v>565250</v>
      </c>
    </row>
    <row r="24" spans="1:3" ht="15" thickBot="1" x14ac:dyDescent="0.35">
      <c r="A24" s="154" t="s">
        <v>192</v>
      </c>
      <c r="B24" s="146">
        <v>118125</v>
      </c>
    </row>
    <row r="25" spans="1:3" ht="15" thickBot="1" x14ac:dyDescent="0.35">
      <c r="A25" s="154" t="s">
        <v>485</v>
      </c>
      <c r="B25" s="146">
        <v>1172650.5</v>
      </c>
    </row>
    <row r="26" spans="1:3" ht="15" thickBot="1" x14ac:dyDescent="0.35">
      <c r="A26" s="154" t="s">
        <v>486</v>
      </c>
      <c r="B26" s="146">
        <v>1101800</v>
      </c>
    </row>
    <row r="27" spans="1:3" ht="15" thickBot="1" x14ac:dyDescent="0.35">
      <c r="A27" s="154" t="s">
        <v>229</v>
      </c>
      <c r="B27" s="146">
        <v>97125</v>
      </c>
    </row>
    <row r="28" spans="1:3" ht="15" thickBot="1" x14ac:dyDescent="0.35">
      <c r="A28" s="154" t="s">
        <v>231</v>
      </c>
      <c r="B28" s="146">
        <v>33472.25</v>
      </c>
    </row>
    <row r="29" spans="1:3" ht="15" thickBot="1" x14ac:dyDescent="0.35">
      <c r="A29" s="142" t="s">
        <v>96</v>
      </c>
      <c r="B29" s="153">
        <f>B22+B20</f>
        <v>3090942.75</v>
      </c>
    </row>
  </sheetData>
  <sheetProtection algorithmName="SHA-512" hashValue="oJciaD3XC39zCgbeqPPyvx3sYfEMtlw97YNytheRksodzwCS/NJAGNlvjeI4Ln9OGAwsTEO0As3+zKS24yxsxg==" saltValue="bZk3ilM1BH0cWhD6ikVUUg==" spinCount="100000" sheet="1" objects="1" scenarios="1"/>
  <mergeCells count="15">
    <mergeCell ref="I6:I8"/>
    <mergeCell ref="J6:J8"/>
    <mergeCell ref="A4:A8"/>
    <mergeCell ref="B4:B5"/>
    <mergeCell ref="C4:D5"/>
    <mergeCell ref="E4:H4"/>
    <mergeCell ref="I4:J5"/>
    <mergeCell ref="B6:B8"/>
    <mergeCell ref="C6:C8"/>
    <mergeCell ref="D6:D8"/>
    <mergeCell ref="H6:H8"/>
    <mergeCell ref="E5:H5"/>
    <mergeCell ref="E6:E8"/>
    <mergeCell ref="F6:F8"/>
    <mergeCell ref="G6:G8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D59FC-6777-408B-BF74-B4E8915524EE}">
  <dimension ref="A1:U109"/>
  <sheetViews>
    <sheetView workbookViewId="0">
      <selection activeCell="J102" sqref="J102"/>
    </sheetView>
  </sheetViews>
  <sheetFormatPr baseColWidth="10" defaultRowHeight="14.4" x14ac:dyDescent="0.3"/>
  <cols>
    <col min="1" max="1" width="3.5546875" style="261" customWidth="1"/>
    <col min="2" max="2" width="37.88671875" style="261" customWidth="1"/>
    <col min="3" max="14" width="13.5546875" style="261" customWidth="1"/>
    <col min="15" max="15" width="14" style="261" bestFit="1" customWidth="1"/>
    <col min="16" max="16" width="11.5546875" style="261"/>
    <col min="17" max="17" width="14" style="261" bestFit="1" customWidth="1"/>
    <col min="18" max="20" width="13" style="261" bestFit="1" customWidth="1"/>
    <col min="21" max="21" width="14" style="261" bestFit="1" customWidth="1"/>
    <col min="22" max="16384" width="11.5546875" style="261"/>
  </cols>
  <sheetData>
    <row r="1" spans="1:19" s="364" customFormat="1" x14ac:dyDescent="0.3">
      <c r="A1" s="357"/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  <c r="R1" s="357"/>
      <c r="S1" s="357"/>
    </row>
    <row r="2" spans="1:19" ht="18" x14ac:dyDescent="0.3">
      <c r="A2" s="358"/>
      <c r="B2" s="72" t="s">
        <v>488</v>
      </c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/>
      <c r="N2" s="358"/>
      <c r="O2" s="358"/>
      <c r="P2" s="358"/>
      <c r="Q2" s="358"/>
      <c r="R2" s="358"/>
      <c r="S2" s="358"/>
    </row>
    <row r="3" spans="1:19" x14ac:dyDescent="0.3">
      <c r="A3" s="358"/>
      <c r="B3" s="367" t="s">
        <v>76</v>
      </c>
      <c r="C3" s="358"/>
      <c r="D3" s="358"/>
      <c r="E3" s="358"/>
      <c r="F3" s="358"/>
      <c r="G3" s="358"/>
      <c r="H3" s="358"/>
      <c r="I3" s="358"/>
      <c r="J3" s="358"/>
      <c r="K3" s="358"/>
      <c r="L3" s="358"/>
      <c r="M3" s="358"/>
      <c r="N3" s="358"/>
      <c r="O3" s="358"/>
      <c r="P3" s="358"/>
      <c r="Q3" s="358"/>
      <c r="R3" s="358"/>
      <c r="S3" s="358"/>
    </row>
    <row r="4" spans="1:19" ht="16.2" x14ac:dyDescent="0.3">
      <c r="A4" s="358"/>
      <c r="B4" s="120" t="s">
        <v>734</v>
      </c>
      <c r="C4" s="358"/>
      <c r="D4" s="358"/>
      <c r="E4" s="358"/>
      <c r="F4" s="358"/>
      <c r="G4" s="358"/>
      <c r="H4" s="358"/>
      <c r="I4" s="358"/>
      <c r="J4" s="358"/>
      <c r="K4" s="358"/>
      <c r="L4" s="358"/>
      <c r="M4" s="358"/>
      <c r="N4" s="358"/>
      <c r="O4" s="358"/>
      <c r="P4" s="358"/>
      <c r="Q4" s="358"/>
      <c r="R4" s="358"/>
      <c r="S4" s="358"/>
    </row>
    <row r="5" spans="1:19" ht="15" thickBot="1" x14ac:dyDescent="0.35">
      <c r="A5" s="358"/>
      <c r="B5" s="365"/>
      <c r="C5" s="358"/>
      <c r="D5" s="358"/>
      <c r="E5" s="358"/>
      <c r="F5" s="358"/>
      <c r="G5" s="358"/>
      <c r="H5" s="358"/>
      <c r="I5" s="358"/>
      <c r="J5" s="358"/>
      <c r="K5" s="358"/>
      <c r="L5" s="358"/>
      <c r="M5" s="358"/>
      <c r="N5" s="358"/>
      <c r="O5" s="358"/>
      <c r="P5" s="358"/>
      <c r="Q5" s="358"/>
      <c r="R5" s="358"/>
      <c r="S5" s="358"/>
    </row>
    <row r="6" spans="1:19" ht="16.2" thickBot="1" x14ac:dyDescent="0.35">
      <c r="A6" s="358"/>
      <c r="B6" s="535" t="s">
        <v>0</v>
      </c>
      <c r="C6" s="510" t="s">
        <v>53</v>
      </c>
      <c r="D6" s="512"/>
      <c r="E6" s="511"/>
      <c r="F6" s="510" t="s">
        <v>305</v>
      </c>
      <c r="G6" s="512"/>
      <c r="H6" s="511"/>
      <c r="I6" s="510" t="s">
        <v>306</v>
      </c>
      <c r="J6" s="512"/>
      <c r="K6" s="512"/>
      <c r="L6" s="511"/>
      <c r="M6" s="535" t="s">
        <v>735</v>
      </c>
      <c r="N6" s="510" t="s">
        <v>283</v>
      </c>
      <c r="O6" s="511"/>
      <c r="P6" s="117"/>
      <c r="Q6" s="118"/>
      <c r="R6" s="358"/>
      <c r="S6" s="358"/>
    </row>
    <row r="7" spans="1:19" ht="21" customHeight="1" thickBot="1" x14ac:dyDescent="0.35">
      <c r="A7" s="358"/>
      <c r="B7" s="654"/>
      <c r="C7" s="535" t="s">
        <v>505</v>
      </c>
      <c r="D7" s="535" t="s">
        <v>506</v>
      </c>
      <c r="E7" s="535" t="s">
        <v>736</v>
      </c>
      <c r="F7" s="535" t="s">
        <v>737</v>
      </c>
      <c r="G7" s="535" t="s">
        <v>738</v>
      </c>
      <c r="H7" s="535" t="s">
        <v>746</v>
      </c>
      <c r="I7" s="510" t="s">
        <v>307</v>
      </c>
      <c r="J7" s="512"/>
      <c r="K7" s="511"/>
      <c r="L7" s="533" t="s">
        <v>17</v>
      </c>
      <c r="M7" s="654"/>
      <c r="N7" s="535" t="s">
        <v>739</v>
      </c>
      <c r="O7" s="535" t="s">
        <v>740</v>
      </c>
      <c r="P7" s="117"/>
      <c r="Q7" s="118"/>
      <c r="R7" s="358"/>
      <c r="S7" s="358"/>
    </row>
    <row r="8" spans="1:19" ht="12.6" customHeight="1" x14ac:dyDescent="0.3">
      <c r="A8" s="358"/>
      <c r="B8" s="654"/>
      <c r="C8" s="654"/>
      <c r="D8" s="654"/>
      <c r="E8" s="654"/>
      <c r="F8" s="654"/>
      <c r="G8" s="654"/>
      <c r="H8" s="654"/>
      <c r="I8" s="533" t="s">
        <v>68</v>
      </c>
      <c r="J8" s="535" t="s">
        <v>32</v>
      </c>
      <c r="K8" s="535" t="s">
        <v>449</v>
      </c>
      <c r="L8" s="542"/>
      <c r="M8" s="654"/>
      <c r="N8" s="654"/>
      <c r="O8" s="654"/>
      <c r="P8" s="117"/>
      <c r="Q8" s="118"/>
      <c r="R8" s="358"/>
      <c r="S8" s="358"/>
    </row>
    <row r="9" spans="1:19" ht="10.199999999999999" customHeight="1" x14ac:dyDescent="0.25">
      <c r="B9" s="654"/>
      <c r="C9" s="654"/>
      <c r="D9" s="654"/>
      <c r="E9" s="654"/>
      <c r="F9" s="654"/>
      <c r="G9" s="654"/>
      <c r="H9" s="654"/>
      <c r="I9" s="542"/>
      <c r="J9" s="654"/>
      <c r="K9" s="654"/>
      <c r="L9" s="542"/>
      <c r="M9" s="654"/>
      <c r="N9" s="654"/>
      <c r="O9" s="654"/>
      <c r="P9" s="119"/>
      <c r="Q9" s="118"/>
    </row>
    <row r="10" spans="1:19" ht="13.2" customHeight="1" thickBot="1" x14ac:dyDescent="0.3">
      <c r="B10" s="536"/>
      <c r="C10" s="536"/>
      <c r="D10" s="536"/>
      <c r="E10" s="536"/>
      <c r="F10" s="536"/>
      <c r="G10" s="536"/>
      <c r="H10" s="536"/>
      <c r="I10" s="534"/>
      <c r="J10" s="536"/>
      <c r="K10" s="536"/>
      <c r="L10" s="534"/>
      <c r="M10" s="536"/>
      <c r="N10" s="536"/>
      <c r="O10" s="536"/>
      <c r="P10" s="119"/>
      <c r="Q10" s="118"/>
    </row>
    <row r="11" spans="1:19" ht="18" customHeight="1" thickBot="1" x14ac:dyDescent="0.35">
      <c r="A11" s="371"/>
      <c r="B11" s="27" t="s">
        <v>609</v>
      </c>
      <c r="C11" s="57">
        <v>285</v>
      </c>
      <c r="D11" s="5">
        <v>74</v>
      </c>
      <c r="E11" s="5">
        <v>4</v>
      </c>
      <c r="F11" s="57">
        <v>5351.3</v>
      </c>
      <c r="G11" s="57">
        <v>0</v>
      </c>
      <c r="H11" s="57">
        <v>719</v>
      </c>
      <c r="I11" s="57">
        <v>711.55</v>
      </c>
      <c r="J11" s="57">
        <v>7.58</v>
      </c>
      <c r="K11" s="57">
        <v>0</v>
      </c>
      <c r="L11" s="57">
        <f>I11+J11+K11</f>
        <v>719.13</v>
      </c>
      <c r="M11" s="5">
        <v>1.82</v>
      </c>
      <c r="N11" s="5">
        <v>1.3088166000000001</v>
      </c>
      <c r="O11" s="21">
        <f>N11/$N$38</f>
        <v>2.4225174355674981E-2</v>
      </c>
      <c r="P11" s="118"/>
      <c r="Q11" s="118"/>
    </row>
    <row r="12" spans="1:19" ht="18" customHeight="1" thickBot="1" x14ac:dyDescent="0.35">
      <c r="A12" s="371"/>
      <c r="B12" s="27" t="s">
        <v>718</v>
      </c>
      <c r="C12" s="57">
        <v>0</v>
      </c>
      <c r="D12" s="5">
        <v>0</v>
      </c>
      <c r="E12" s="5">
        <v>0</v>
      </c>
      <c r="F12" s="57">
        <v>0</v>
      </c>
      <c r="G12" s="57">
        <v>0</v>
      </c>
      <c r="H12" s="57">
        <v>0</v>
      </c>
      <c r="I12" s="57">
        <v>0</v>
      </c>
      <c r="J12" s="57">
        <v>0</v>
      </c>
      <c r="K12" s="57">
        <v>0</v>
      </c>
      <c r="L12" s="57">
        <f t="shared" ref="L12:L37" si="0">I12+J12+K12</f>
        <v>0</v>
      </c>
      <c r="M12" s="5">
        <v>0</v>
      </c>
      <c r="N12" s="5">
        <v>0</v>
      </c>
      <c r="O12" s="21">
        <f t="shared" ref="O12:O37" si="1">N12/$N$38</f>
        <v>0</v>
      </c>
      <c r="P12" s="118"/>
      <c r="Q12" s="118"/>
    </row>
    <row r="13" spans="1:19" ht="18" customHeight="1" thickBot="1" x14ac:dyDescent="0.35">
      <c r="A13" s="371"/>
      <c r="B13" s="27" t="s">
        <v>719</v>
      </c>
      <c r="C13" s="57">
        <v>1</v>
      </c>
      <c r="D13" s="5">
        <v>7</v>
      </c>
      <c r="E13" s="5">
        <v>1</v>
      </c>
      <c r="F13" s="57">
        <v>7.9</v>
      </c>
      <c r="G13" s="57">
        <v>2.8</v>
      </c>
      <c r="H13" s="57">
        <v>2.8</v>
      </c>
      <c r="I13" s="57">
        <v>2.8</v>
      </c>
      <c r="J13" s="57">
        <v>0</v>
      </c>
      <c r="K13" s="57">
        <v>0</v>
      </c>
      <c r="L13" s="57">
        <f t="shared" si="0"/>
        <v>2.8</v>
      </c>
      <c r="M13" s="5">
        <v>7</v>
      </c>
      <c r="N13" s="5">
        <v>1.9599999999999999E-2</v>
      </c>
      <c r="O13" s="21">
        <f t="shared" si="1"/>
        <v>3.6278071150016704E-4</v>
      </c>
      <c r="P13" s="118"/>
      <c r="Q13" s="118"/>
    </row>
    <row r="14" spans="1:19" ht="18" customHeight="1" thickBot="1" x14ac:dyDescent="0.35">
      <c r="A14" s="371"/>
      <c r="B14" s="27" t="s">
        <v>720</v>
      </c>
      <c r="C14" s="57">
        <v>22</v>
      </c>
      <c r="D14" s="5">
        <v>26</v>
      </c>
      <c r="E14" s="5">
        <v>9</v>
      </c>
      <c r="F14" s="57">
        <v>0</v>
      </c>
      <c r="G14" s="57">
        <v>72.2</v>
      </c>
      <c r="H14" s="57">
        <v>72.2</v>
      </c>
      <c r="I14" s="57">
        <v>72.076499999999996</v>
      </c>
      <c r="J14" s="57">
        <v>0</v>
      </c>
      <c r="K14" s="57">
        <v>0</v>
      </c>
      <c r="L14" s="57">
        <f t="shared" si="0"/>
        <v>72.076499999999996</v>
      </c>
      <c r="M14" s="5">
        <v>4</v>
      </c>
      <c r="N14" s="5">
        <v>0.28830600000000001</v>
      </c>
      <c r="O14" s="21">
        <f t="shared" si="1"/>
        <v>5.3363191739677126E-3</v>
      </c>
      <c r="P14" s="118"/>
      <c r="Q14" s="118"/>
    </row>
    <row r="15" spans="1:19" ht="18" customHeight="1" thickBot="1" x14ac:dyDescent="0.35">
      <c r="A15" s="371"/>
      <c r="B15" s="27" t="s">
        <v>613</v>
      </c>
      <c r="C15" s="57">
        <v>185</v>
      </c>
      <c r="D15" s="5">
        <v>67</v>
      </c>
      <c r="E15" s="5">
        <v>12</v>
      </c>
      <c r="F15" s="57">
        <v>2158.3000000000002</v>
      </c>
      <c r="G15" s="57">
        <v>2158.3000000000002</v>
      </c>
      <c r="H15" s="57">
        <v>2158.3000000000002</v>
      </c>
      <c r="I15" s="57">
        <v>0</v>
      </c>
      <c r="J15" s="57">
        <v>0</v>
      </c>
      <c r="K15" s="57">
        <v>0</v>
      </c>
      <c r="L15" s="57">
        <f t="shared" si="0"/>
        <v>0</v>
      </c>
      <c r="M15" s="5">
        <v>0</v>
      </c>
      <c r="N15" s="5">
        <v>0</v>
      </c>
      <c r="O15" s="21">
        <f t="shared" si="1"/>
        <v>0</v>
      </c>
      <c r="P15" s="118"/>
      <c r="Q15" s="118"/>
    </row>
    <row r="16" spans="1:19" ht="18" customHeight="1" thickBot="1" x14ac:dyDescent="0.35">
      <c r="A16" s="371"/>
      <c r="B16" s="27" t="s">
        <v>608</v>
      </c>
      <c r="C16" s="57">
        <v>1405</v>
      </c>
      <c r="D16" s="5">
        <v>162</v>
      </c>
      <c r="E16" s="5">
        <v>8</v>
      </c>
      <c r="F16" s="57">
        <v>6360</v>
      </c>
      <c r="G16" s="57">
        <v>6360</v>
      </c>
      <c r="H16" s="57">
        <v>6360</v>
      </c>
      <c r="I16" s="57">
        <v>3357.45</v>
      </c>
      <c r="J16" s="57">
        <v>58.502000000000002</v>
      </c>
      <c r="K16" s="57">
        <v>0</v>
      </c>
      <c r="L16" s="57">
        <f t="shared" si="0"/>
        <v>3415.9519999999998</v>
      </c>
      <c r="M16" s="5">
        <v>6.5</v>
      </c>
      <c r="N16" s="5">
        <v>22.203688</v>
      </c>
      <c r="O16" s="21">
        <f t="shared" si="1"/>
        <v>0.41097294543712865</v>
      </c>
      <c r="P16" s="118"/>
      <c r="Q16" s="118"/>
    </row>
    <row r="17" spans="1:17" ht="18" customHeight="1" thickBot="1" x14ac:dyDescent="0.35">
      <c r="A17" s="371"/>
      <c r="B17" s="27" t="s">
        <v>751</v>
      </c>
      <c r="C17" s="57">
        <v>386</v>
      </c>
      <c r="D17" s="5">
        <v>65</v>
      </c>
      <c r="E17" s="5">
        <v>17</v>
      </c>
      <c r="F17" s="57">
        <v>1307.4000000000001</v>
      </c>
      <c r="G17" s="57">
        <v>472.7</v>
      </c>
      <c r="H17" s="57">
        <v>430.4</v>
      </c>
      <c r="I17" s="57">
        <v>430.43700000000001</v>
      </c>
      <c r="J17" s="57">
        <v>0</v>
      </c>
      <c r="K17" s="57">
        <v>0</v>
      </c>
      <c r="L17" s="57">
        <f t="shared" si="0"/>
        <v>430.43700000000001</v>
      </c>
      <c r="M17" s="5">
        <v>1.2</v>
      </c>
      <c r="N17" s="5">
        <v>0.51652439999999999</v>
      </c>
      <c r="O17" s="21">
        <f t="shared" si="1"/>
        <v>9.5604637417957602E-3</v>
      </c>
      <c r="P17" s="118"/>
      <c r="Q17" s="118"/>
    </row>
    <row r="18" spans="1:17" ht="18" customHeight="1" thickBot="1" x14ac:dyDescent="0.35">
      <c r="A18" s="372"/>
      <c r="B18" s="27" t="s">
        <v>721</v>
      </c>
      <c r="C18" s="57">
        <v>39</v>
      </c>
      <c r="D18" s="5">
        <v>16</v>
      </c>
      <c r="E18" s="5">
        <v>4</v>
      </c>
      <c r="F18" s="57">
        <v>0</v>
      </c>
      <c r="G18" s="57">
        <v>0</v>
      </c>
      <c r="H18" s="57">
        <v>0</v>
      </c>
      <c r="I18" s="57">
        <v>0</v>
      </c>
      <c r="J18" s="57">
        <v>0</v>
      </c>
      <c r="K18" s="57">
        <v>0</v>
      </c>
      <c r="L18" s="57">
        <f t="shared" si="0"/>
        <v>0</v>
      </c>
      <c r="M18" s="5">
        <v>0</v>
      </c>
      <c r="N18" s="5">
        <v>0</v>
      </c>
      <c r="O18" s="21">
        <f t="shared" si="1"/>
        <v>0</v>
      </c>
      <c r="P18" s="118"/>
      <c r="Q18" s="118"/>
    </row>
    <row r="19" spans="1:17" ht="18" customHeight="1" thickBot="1" x14ac:dyDescent="0.35">
      <c r="A19" s="373"/>
      <c r="B19" s="27" t="s">
        <v>722</v>
      </c>
      <c r="C19" s="57">
        <v>120</v>
      </c>
      <c r="D19" s="5">
        <v>47</v>
      </c>
      <c r="E19" s="5">
        <v>50</v>
      </c>
      <c r="F19" s="57">
        <v>1800</v>
      </c>
      <c r="G19" s="57">
        <v>1800</v>
      </c>
      <c r="H19" s="57">
        <v>1800</v>
      </c>
      <c r="I19" s="57">
        <v>1800</v>
      </c>
      <c r="J19" s="57">
        <v>0</v>
      </c>
      <c r="K19" s="57">
        <v>0</v>
      </c>
      <c r="L19" s="57">
        <f t="shared" si="0"/>
        <v>1800</v>
      </c>
      <c r="M19" s="5">
        <v>1.5</v>
      </c>
      <c r="N19" s="5">
        <v>2.7</v>
      </c>
      <c r="O19" s="21">
        <f t="shared" si="1"/>
        <v>4.9974893931145466E-2</v>
      </c>
      <c r="P19" s="118"/>
      <c r="Q19" s="118"/>
    </row>
    <row r="20" spans="1:17" ht="18" customHeight="1" thickBot="1" x14ac:dyDescent="0.35">
      <c r="A20" s="373"/>
      <c r="B20" s="27" t="s">
        <v>610</v>
      </c>
      <c r="C20" s="57">
        <v>561</v>
      </c>
      <c r="D20" s="5">
        <v>23</v>
      </c>
      <c r="E20" s="5">
        <v>4</v>
      </c>
      <c r="F20" s="57">
        <v>42950.3</v>
      </c>
      <c r="G20" s="57">
        <v>40289.800000000003</v>
      </c>
      <c r="H20" s="57">
        <v>40289.800000000003</v>
      </c>
      <c r="I20" s="57">
        <v>21890.5</v>
      </c>
      <c r="J20" s="57">
        <v>11451.726500000001</v>
      </c>
      <c r="K20" s="57">
        <v>6947.5502000000006</v>
      </c>
      <c r="L20" s="57">
        <f t="shared" si="0"/>
        <v>40289.776700000002</v>
      </c>
      <c r="M20" s="5">
        <v>0.28000000000000003</v>
      </c>
      <c r="N20" s="5">
        <v>11.281137476</v>
      </c>
      <c r="O20" s="21">
        <f t="shared" si="1"/>
        <v>0.20880505510584074</v>
      </c>
      <c r="P20" s="118"/>
      <c r="Q20" s="118"/>
    </row>
    <row r="21" spans="1:17" ht="18" customHeight="1" thickBot="1" x14ac:dyDescent="0.35">
      <c r="A21" s="373"/>
      <c r="B21" s="27" t="s">
        <v>723</v>
      </c>
      <c r="C21" s="57">
        <v>45</v>
      </c>
      <c r="D21" s="5">
        <v>10</v>
      </c>
      <c r="E21" s="5">
        <v>1</v>
      </c>
      <c r="F21" s="57">
        <v>1144.7</v>
      </c>
      <c r="G21" s="57">
        <v>1136.9000000000001</v>
      </c>
      <c r="H21" s="57">
        <v>772.3</v>
      </c>
      <c r="I21" s="57">
        <v>772.3</v>
      </c>
      <c r="J21" s="57">
        <v>0</v>
      </c>
      <c r="K21" s="57">
        <v>0</v>
      </c>
      <c r="L21" s="57">
        <f t="shared" si="0"/>
        <v>772.3</v>
      </c>
      <c r="M21" s="5">
        <v>0.8</v>
      </c>
      <c r="N21" s="5">
        <v>0.61783999999999994</v>
      </c>
      <c r="O21" s="21">
        <f t="shared" si="1"/>
        <v>1.1435736469044042E-2</v>
      </c>
      <c r="P21" s="118"/>
      <c r="Q21" s="118"/>
    </row>
    <row r="22" spans="1:17" ht="18" customHeight="1" thickBot="1" x14ac:dyDescent="0.35">
      <c r="A22" s="373"/>
      <c r="B22" s="27" t="s">
        <v>724</v>
      </c>
      <c r="C22" s="57">
        <v>18</v>
      </c>
      <c r="D22" s="5">
        <v>31</v>
      </c>
      <c r="E22" s="5">
        <v>1</v>
      </c>
      <c r="F22" s="57">
        <v>90.9</v>
      </c>
      <c r="G22" s="57">
        <v>13.9</v>
      </c>
      <c r="H22" s="57">
        <v>13.86</v>
      </c>
      <c r="I22" s="57">
        <v>13.86</v>
      </c>
      <c r="J22" s="57">
        <v>0</v>
      </c>
      <c r="K22" s="57">
        <v>0</v>
      </c>
      <c r="L22" s="57">
        <f t="shared" si="0"/>
        <v>13.86</v>
      </c>
      <c r="M22" s="5">
        <v>3.61</v>
      </c>
      <c r="N22" s="5">
        <v>5.0034599999999999E-2</v>
      </c>
      <c r="O22" s="21">
        <f t="shared" si="1"/>
        <v>9.2610141773603362E-4</v>
      </c>
      <c r="P22" s="118"/>
      <c r="Q22" s="118"/>
    </row>
    <row r="23" spans="1:17" ht="18" customHeight="1" thickBot="1" x14ac:dyDescent="0.35">
      <c r="A23" s="373"/>
      <c r="B23" s="27" t="s">
        <v>750</v>
      </c>
      <c r="C23" s="57">
        <v>1494</v>
      </c>
      <c r="D23" s="5">
        <v>358</v>
      </c>
      <c r="E23" s="5">
        <v>45</v>
      </c>
      <c r="F23" s="57">
        <v>3866.5</v>
      </c>
      <c r="G23" s="57">
        <v>388.4</v>
      </c>
      <c r="H23" s="57">
        <v>159.5</v>
      </c>
      <c r="I23" s="57">
        <v>159.5</v>
      </c>
      <c r="J23" s="57">
        <v>0</v>
      </c>
      <c r="K23" s="57">
        <v>0</v>
      </c>
      <c r="L23" s="57">
        <f t="shared" si="0"/>
        <v>159.5</v>
      </c>
      <c r="M23" s="5">
        <v>4.62</v>
      </c>
      <c r="N23" s="5">
        <v>0.73689000000000004</v>
      </c>
      <c r="O23" s="21">
        <f t="shared" si="1"/>
        <v>1.3639259107008068E-2</v>
      </c>
      <c r="P23" s="118"/>
      <c r="Q23" s="118"/>
    </row>
    <row r="24" spans="1:17" ht="18" customHeight="1" thickBot="1" x14ac:dyDescent="0.35">
      <c r="A24" s="373"/>
      <c r="B24" s="27" t="s">
        <v>725</v>
      </c>
      <c r="C24" s="57">
        <v>203</v>
      </c>
      <c r="D24" s="5">
        <v>3</v>
      </c>
      <c r="E24" s="5">
        <v>0</v>
      </c>
      <c r="F24" s="57">
        <v>0</v>
      </c>
      <c r="G24" s="57">
        <v>0</v>
      </c>
      <c r="H24" s="57">
        <v>0</v>
      </c>
      <c r="I24" s="57">
        <v>0</v>
      </c>
      <c r="J24" s="57">
        <v>0</v>
      </c>
      <c r="K24" s="57">
        <v>0</v>
      </c>
      <c r="L24" s="57">
        <f t="shared" si="0"/>
        <v>0</v>
      </c>
      <c r="M24" s="5">
        <v>0</v>
      </c>
      <c r="N24" s="5">
        <v>0</v>
      </c>
      <c r="O24" s="21">
        <f t="shared" si="1"/>
        <v>0</v>
      </c>
      <c r="P24" s="118"/>
      <c r="Q24" s="118"/>
    </row>
    <row r="25" spans="1:17" ht="18" customHeight="1" thickBot="1" x14ac:dyDescent="0.35">
      <c r="A25" s="373"/>
      <c r="B25" s="27" t="s">
        <v>749</v>
      </c>
      <c r="C25" s="57">
        <v>719</v>
      </c>
      <c r="D25" s="5">
        <v>185</v>
      </c>
      <c r="E25" s="5">
        <v>3</v>
      </c>
      <c r="F25" s="57">
        <v>0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7">
        <f t="shared" si="0"/>
        <v>0</v>
      </c>
      <c r="M25" s="5">
        <v>0</v>
      </c>
      <c r="N25" s="5">
        <v>0</v>
      </c>
      <c r="O25" s="21">
        <f t="shared" si="1"/>
        <v>0</v>
      </c>
      <c r="P25" s="118"/>
      <c r="Q25" s="118"/>
    </row>
    <row r="26" spans="1:17" ht="18" customHeight="1" thickBot="1" x14ac:dyDescent="0.35">
      <c r="A26" s="373"/>
      <c r="B26" s="27" t="s">
        <v>726</v>
      </c>
      <c r="C26" s="57">
        <v>3750</v>
      </c>
      <c r="D26" s="5">
        <v>80</v>
      </c>
      <c r="E26" s="5">
        <v>13</v>
      </c>
      <c r="F26" s="57">
        <v>25113.599999999999</v>
      </c>
      <c r="G26" s="57">
        <v>25113.599999999999</v>
      </c>
      <c r="H26" s="57">
        <v>5249.5050000000001</v>
      </c>
      <c r="I26" s="57">
        <v>5249.5050000000001</v>
      </c>
      <c r="J26" s="57">
        <v>0</v>
      </c>
      <c r="K26" s="57">
        <v>0</v>
      </c>
      <c r="L26" s="57">
        <f t="shared" si="0"/>
        <v>5249.5050000000001</v>
      </c>
      <c r="M26" s="5">
        <v>1.3</v>
      </c>
      <c r="N26" s="5">
        <v>6.8243565000000004</v>
      </c>
      <c r="O26" s="21">
        <f t="shared" si="1"/>
        <v>0.12631351564289744</v>
      </c>
      <c r="P26" s="118"/>
      <c r="Q26" s="118"/>
    </row>
    <row r="27" spans="1:17" ht="18" customHeight="1" thickBot="1" x14ac:dyDescent="0.35">
      <c r="A27" s="373"/>
      <c r="B27" s="27" t="s">
        <v>727</v>
      </c>
      <c r="C27" s="57">
        <v>3</v>
      </c>
      <c r="D27" s="5">
        <v>9</v>
      </c>
      <c r="E27" s="5">
        <v>2</v>
      </c>
      <c r="F27" s="57">
        <v>4.5</v>
      </c>
      <c r="G27" s="57">
        <v>4.5</v>
      </c>
      <c r="H27" s="57">
        <v>4.5</v>
      </c>
      <c r="I27" s="57">
        <v>4.5</v>
      </c>
      <c r="J27" s="57">
        <v>0</v>
      </c>
      <c r="K27" s="57">
        <v>0</v>
      </c>
      <c r="L27" s="57">
        <f t="shared" si="0"/>
        <v>4.5</v>
      </c>
      <c r="M27" s="5">
        <v>1.72</v>
      </c>
      <c r="N27" s="5">
        <v>7.7400000000000004E-3</v>
      </c>
      <c r="O27" s="21">
        <f t="shared" si="1"/>
        <v>1.4326136260261701E-4</v>
      </c>
      <c r="P27" s="118"/>
      <c r="Q27" s="118"/>
    </row>
    <row r="28" spans="1:17" ht="18" customHeight="1" thickBot="1" x14ac:dyDescent="0.35">
      <c r="A28" s="373"/>
      <c r="B28" s="27" t="s">
        <v>728</v>
      </c>
      <c r="C28" s="57">
        <v>3.49</v>
      </c>
      <c r="D28" s="5">
        <v>19</v>
      </c>
      <c r="E28" s="5">
        <v>1</v>
      </c>
      <c r="F28" s="57">
        <v>0</v>
      </c>
      <c r="G28" s="57">
        <v>0</v>
      </c>
      <c r="H28" s="57">
        <v>0</v>
      </c>
      <c r="I28" s="57">
        <v>0</v>
      </c>
      <c r="J28" s="57">
        <v>0</v>
      </c>
      <c r="K28" s="57">
        <v>0</v>
      </c>
      <c r="L28" s="57">
        <f t="shared" si="0"/>
        <v>0</v>
      </c>
      <c r="M28" s="5">
        <v>0</v>
      </c>
      <c r="N28" s="5">
        <v>0</v>
      </c>
      <c r="O28" s="21">
        <f t="shared" si="1"/>
        <v>0</v>
      </c>
      <c r="P28" s="118"/>
      <c r="Q28" s="118"/>
    </row>
    <row r="29" spans="1:17" ht="18" customHeight="1" thickBot="1" x14ac:dyDescent="0.35">
      <c r="A29" s="373"/>
      <c r="B29" s="27" t="s">
        <v>729</v>
      </c>
      <c r="C29" s="57">
        <v>1.42</v>
      </c>
      <c r="D29" s="5">
        <v>4</v>
      </c>
      <c r="E29" s="5">
        <v>4</v>
      </c>
      <c r="F29" s="57">
        <v>0</v>
      </c>
      <c r="G29" s="57">
        <v>1.68</v>
      </c>
      <c r="H29" s="57">
        <v>0.65</v>
      </c>
      <c r="I29" s="57">
        <v>0.65</v>
      </c>
      <c r="J29" s="57">
        <v>0</v>
      </c>
      <c r="K29" s="57">
        <v>0</v>
      </c>
      <c r="L29" s="57">
        <f t="shared" si="0"/>
        <v>0.65</v>
      </c>
      <c r="M29" s="5">
        <v>4</v>
      </c>
      <c r="N29" s="5">
        <v>2.5999999999999999E-3</v>
      </c>
      <c r="O29" s="21">
        <f t="shared" si="1"/>
        <v>4.8123971933695628E-5</v>
      </c>
      <c r="P29" s="118"/>
      <c r="Q29" s="118"/>
    </row>
    <row r="30" spans="1:17" ht="18" customHeight="1" thickBot="1" x14ac:dyDescent="0.35">
      <c r="A30" s="373"/>
      <c r="B30" s="27" t="s">
        <v>730</v>
      </c>
      <c r="C30" s="57">
        <v>12</v>
      </c>
      <c r="D30" s="5">
        <v>11</v>
      </c>
      <c r="E30" s="5">
        <v>2</v>
      </c>
      <c r="F30" s="57">
        <v>0</v>
      </c>
      <c r="G30" s="57">
        <v>3.5</v>
      </c>
      <c r="H30" s="57">
        <v>3.5</v>
      </c>
      <c r="I30" s="57">
        <v>3.452</v>
      </c>
      <c r="J30" s="57">
        <v>0</v>
      </c>
      <c r="K30" s="57">
        <v>0</v>
      </c>
      <c r="L30" s="57">
        <f t="shared" si="0"/>
        <v>3.452</v>
      </c>
      <c r="M30" s="5">
        <v>1.3</v>
      </c>
      <c r="N30" s="5">
        <v>4.4876000000000004E-3</v>
      </c>
      <c r="O30" s="21">
        <f t="shared" si="1"/>
        <v>8.3061975557558669E-5</v>
      </c>
      <c r="P30" s="118"/>
      <c r="Q30" s="118"/>
    </row>
    <row r="31" spans="1:17" ht="18" customHeight="1" thickBot="1" x14ac:dyDescent="0.35">
      <c r="A31" s="373"/>
      <c r="B31" s="27" t="s">
        <v>731</v>
      </c>
      <c r="C31" s="57">
        <v>4.33</v>
      </c>
      <c r="D31" s="5">
        <v>23</v>
      </c>
      <c r="E31" s="5">
        <v>4</v>
      </c>
      <c r="F31" s="57">
        <v>0</v>
      </c>
      <c r="G31" s="57">
        <v>22.1</v>
      </c>
      <c r="H31" s="57">
        <v>22.1</v>
      </c>
      <c r="I31" s="57">
        <v>22.1</v>
      </c>
      <c r="J31" s="57">
        <v>0</v>
      </c>
      <c r="K31" s="57">
        <v>0</v>
      </c>
      <c r="L31" s="57">
        <f t="shared" si="0"/>
        <v>22.1</v>
      </c>
      <c r="M31" s="5">
        <v>3</v>
      </c>
      <c r="N31" s="5">
        <v>6.6299999999999998E-2</v>
      </c>
      <c r="O31" s="21">
        <f t="shared" si="1"/>
        <v>1.2271612843092385E-3</v>
      </c>
      <c r="P31" s="118"/>
      <c r="Q31" s="118"/>
    </row>
    <row r="32" spans="1:17" ht="18" customHeight="1" thickBot="1" x14ac:dyDescent="0.35">
      <c r="A32" s="373"/>
      <c r="B32" s="27" t="s">
        <v>612</v>
      </c>
      <c r="C32" s="57">
        <v>9</v>
      </c>
      <c r="D32" s="5">
        <v>19</v>
      </c>
      <c r="E32" s="5">
        <v>8</v>
      </c>
      <c r="F32" s="57">
        <v>41.5</v>
      </c>
      <c r="G32" s="57">
        <v>0</v>
      </c>
      <c r="H32" s="57">
        <v>0</v>
      </c>
      <c r="I32" s="57">
        <v>0</v>
      </c>
      <c r="J32" s="57">
        <v>0</v>
      </c>
      <c r="K32" s="57">
        <v>0</v>
      </c>
      <c r="L32" s="57">
        <f t="shared" si="0"/>
        <v>0</v>
      </c>
      <c r="M32" s="5">
        <v>1</v>
      </c>
      <c r="N32" s="5">
        <v>0</v>
      </c>
      <c r="O32" s="21">
        <f t="shared" si="1"/>
        <v>0</v>
      </c>
      <c r="P32" s="118"/>
      <c r="Q32" s="118"/>
    </row>
    <row r="33" spans="1:18" ht="18" customHeight="1" thickBot="1" x14ac:dyDescent="0.35">
      <c r="A33" s="373"/>
      <c r="B33" s="27" t="s">
        <v>732</v>
      </c>
      <c r="C33" s="57">
        <v>3</v>
      </c>
      <c r="D33" s="5">
        <v>6</v>
      </c>
      <c r="E33" s="5">
        <v>7</v>
      </c>
      <c r="F33" s="57">
        <v>14</v>
      </c>
      <c r="G33" s="57">
        <v>7</v>
      </c>
      <c r="H33" s="57">
        <v>2</v>
      </c>
      <c r="I33" s="57">
        <v>2</v>
      </c>
      <c r="J33" s="57">
        <v>0</v>
      </c>
      <c r="K33" s="57">
        <v>0</v>
      </c>
      <c r="L33" s="57">
        <f t="shared" si="0"/>
        <v>2</v>
      </c>
      <c r="M33" s="5">
        <v>1.8</v>
      </c>
      <c r="N33" s="5">
        <v>3.5999999999999999E-3</v>
      </c>
      <c r="O33" s="21">
        <f t="shared" si="1"/>
        <v>6.663319190819395E-5</v>
      </c>
      <c r="P33" s="368"/>
      <c r="Q33" s="118"/>
    </row>
    <row r="34" spans="1:18" ht="17.399999999999999" customHeight="1" thickBot="1" x14ac:dyDescent="0.35">
      <c r="A34" s="373"/>
      <c r="B34" s="27" t="s">
        <v>733</v>
      </c>
      <c r="C34" s="57">
        <v>3</v>
      </c>
      <c r="D34" s="5">
        <v>12</v>
      </c>
      <c r="E34" s="5">
        <v>4</v>
      </c>
      <c r="F34" s="57">
        <v>41</v>
      </c>
      <c r="G34" s="57">
        <v>16.23</v>
      </c>
      <c r="H34" s="57">
        <v>7.17</v>
      </c>
      <c r="I34" s="57">
        <v>7.17</v>
      </c>
      <c r="J34" s="57">
        <v>0</v>
      </c>
      <c r="K34" s="57">
        <v>0</v>
      </c>
      <c r="L34" s="57">
        <f t="shared" si="0"/>
        <v>7.17</v>
      </c>
      <c r="M34" s="5">
        <v>29.5</v>
      </c>
      <c r="N34" s="5">
        <v>0.21151500000000001</v>
      </c>
      <c r="O34" s="21">
        <f t="shared" si="1"/>
        <v>3.9149776629060122E-3</v>
      </c>
      <c r="P34" s="118"/>
      <c r="Q34" s="118"/>
    </row>
    <row r="35" spans="1:18" ht="15" thickBot="1" x14ac:dyDescent="0.35">
      <c r="A35" s="373"/>
      <c r="B35" s="27" t="s">
        <v>741</v>
      </c>
      <c r="C35" s="57">
        <v>28</v>
      </c>
      <c r="D35" s="5">
        <v>5</v>
      </c>
      <c r="E35" s="5">
        <v>5</v>
      </c>
      <c r="F35" s="57">
        <v>136</v>
      </c>
      <c r="G35" s="57">
        <v>20.399999999999999</v>
      </c>
      <c r="H35" s="57">
        <v>20.399999999999999</v>
      </c>
      <c r="I35" s="57">
        <v>20.399999999999999</v>
      </c>
      <c r="J35" s="57">
        <v>0</v>
      </c>
      <c r="K35" s="57">
        <v>0</v>
      </c>
      <c r="L35" s="57">
        <f t="shared" si="0"/>
        <v>20.399999999999999</v>
      </c>
      <c r="M35" s="5">
        <v>0.85</v>
      </c>
      <c r="N35" s="5">
        <v>1.7340000000000001E-2</v>
      </c>
      <c r="O35" s="21">
        <f t="shared" si="1"/>
        <v>3.209498743578009E-4</v>
      </c>
    </row>
    <row r="36" spans="1:18" ht="15" thickBot="1" x14ac:dyDescent="0.35">
      <c r="A36" s="373"/>
      <c r="B36" s="27" t="s">
        <v>747</v>
      </c>
      <c r="C36" s="57">
        <v>0</v>
      </c>
      <c r="D36" s="5">
        <v>0</v>
      </c>
      <c r="E36" s="5">
        <v>0</v>
      </c>
      <c r="F36" s="57">
        <v>0</v>
      </c>
      <c r="G36" s="57">
        <v>0</v>
      </c>
      <c r="H36" s="57">
        <v>0</v>
      </c>
      <c r="I36" s="57">
        <v>0</v>
      </c>
      <c r="J36" s="57">
        <v>0</v>
      </c>
      <c r="K36" s="57">
        <v>0</v>
      </c>
      <c r="L36" s="57">
        <f t="shared" ref="L36" si="2">I36+J36+K36</f>
        <v>0</v>
      </c>
      <c r="M36" s="5">
        <v>0</v>
      </c>
      <c r="N36" s="5">
        <v>0</v>
      </c>
      <c r="O36" s="21">
        <f t="shared" si="1"/>
        <v>0</v>
      </c>
    </row>
    <row r="37" spans="1:18" ht="15" thickBot="1" x14ac:dyDescent="0.35">
      <c r="A37" s="373"/>
      <c r="B37" s="27" t="s">
        <v>752</v>
      </c>
      <c r="C37" s="57">
        <v>458</v>
      </c>
      <c r="D37" s="5">
        <v>309</v>
      </c>
      <c r="E37" s="5">
        <v>15</v>
      </c>
      <c r="F37" s="57">
        <v>7543.53</v>
      </c>
      <c r="G37" s="57">
        <v>3583.1759999999999</v>
      </c>
      <c r="H37" s="57">
        <v>3583.1759999999999</v>
      </c>
      <c r="I37" s="57">
        <v>3583.1759999999999</v>
      </c>
      <c r="J37" s="57">
        <v>0</v>
      </c>
      <c r="K37" s="57">
        <v>0</v>
      </c>
      <c r="L37" s="57">
        <f t="shared" si="0"/>
        <v>3583.1759999999999</v>
      </c>
      <c r="M37" s="5">
        <v>0</v>
      </c>
      <c r="N37" s="5">
        <v>7.1663519999999998</v>
      </c>
      <c r="O37" s="21">
        <f t="shared" si="1"/>
        <v>0.13264358558268599</v>
      </c>
    </row>
    <row r="38" spans="1:18" ht="15" thickBot="1" x14ac:dyDescent="0.35">
      <c r="A38" s="365"/>
      <c r="B38" s="8" t="s">
        <v>17</v>
      </c>
      <c r="C38" s="58">
        <f t="shared" ref="C38:L38" si="3">SUM(C11:C37)</f>
        <v>9758.24</v>
      </c>
      <c r="D38" s="58">
        <f t="shared" si="3"/>
        <v>1571</v>
      </c>
      <c r="E38" s="9">
        <f t="shared" si="3"/>
        <v>224</v>
      </c>
      <c r="F38" s="58">
        <f t="shared" si="3"/>
        <v>97931.43</v>
      </c>
      <c r="G38" s="58">
        <f t="shared" si="3"/>
        <v>81467.186000000002</v>
      </c>
      <c r="H38" s="58">
        <f t="shared" si="3"/>
        <v>61671.161</v>
      </c>
      <c r="I38" s="58">
        <f t="shared" si="3"/>
        <v>38103.426499999994</v>
      </c>
      <c r="J38" s="58">
        <f t="shared" si="3"/>
        <v>11517.808500000001</v>
      </c>
      <c r="K38" s="58">
        <f t="shared" si="3"/>
        <v>6947.5502000000006</v>
      </c>
      <c r="L38" s="58">
        <f t="shared" si="3"/>
        <v>56568.785199999998</v>
      </c>
      <c r="M38" s="58">
        <f>AVERAGE(M11:M37)</f>
        <v>2.8074074074074069</v>
      </c>
      <c r="N38" s="58">
        <f>SUM(N11:N37)</f>
        <v>54.027128175999991</v>
      </c>
      <c r="O38" s="124">
        <f>N38/$N$38</f>
        <v>1</v>
      </c>
    </row>
    <row r="39" spans="1:18" x14ac:dyDescent="0.3">
      <c r="A39" s="365"/>
      <c r="C39" s="358"/>
      <c r="D39" s="358"/>
      <c r="E39" s="358"/>
    </row>
    <row r="40" spans="1:18" x14ac:dyDescent="0.3">
      <c r="B40" s="370" t="s">
        <v>742</v>
      </c>
      <c r="C40" s="363"/>
      <c r="D40" s="363"/>
    </row>
    <row r="41" spans="1:18" x14ac:dyDescent="0.3">
      <c r="B41" s="370" t="s">
        <v>743</v>
      </c>
    </row>
    <row r="42" spans="1:18" x14ac:dyDescent="0.3">
      <c r="B42" s="370" t="s">
        <v>744</v>
      </c>
    </row>
    <row r="43" spans="1:18" x14ac:dyDescent="0.3">
      <c r="A43" s="366"/>
      <c r="B43" s="369" t="s">
        <v>745</v>
      </c>
      <c r="C43" s="366"/>
      <c r="D43" s="366"/>
      <c r="E43" s="366"/>
      <c r="F43" s="366"/>
      <c r="G43" s="366"/>
      <c r="H43" s="366"/>
      <c r="I43" s="366"/>
      <c r="J43" s="366"/>
      <c r="K43" s="366"/>
      <c r="L43" s="366"/>
      <c r="M43" s="366"/>
      <c r="N43" s="366"/>
      <c r="O43" s="366"/>
      <c r="P43" s="366"/>
      <c r="Q43" s="366"/>
      <c r="R43" s="366"/>
    </row>
    <row r="44" spans="1:18" x14ac:dyDescent="0.3">
      <c r="A44" s="366"/>
      <c r="B44" s="369"/>
      <c r="C44" s="366"/>
      <c r="D44" s="366"/>
      <c r="E44" s="366"/>
      <c r="F44" s="366"/>
      <c r="G44" s="366"/>
      <c r="H44" s="366"/>
      <c r="I44" s="366"/>
      <c r="J44" s="366"/>
      <c r="K44" s="366"/>
      <c r="L44" s="366"/>
      <c r="M44" s="366"/>
      <c r="N44" s="366"/>
      <c r="O44" s="366"/>
      <c r="P44" s="366"/>
      <c r="Q44" s="366"/>
      <c r="R44" s="366"/>
    </row>
    <row r="45" spans="1:18" x14ac:dyDescent="0.3">
      <c r="A45" s="366"/>
      <c r="B45" s="369"/>
      <c r="C45" s="366"/>
      <c r="D45" s="366"/>
      <c r="E45" s="366"/>
      <c r="F45" s="366"/>
      <c r="G45" s="366"/>
      <c r="H45" s="366"/>
      <c r="I45" s="366"/>
      <c r="J45" s="366"/>
      <c r="K45" s="366"/>
      <c r="L45" s="366"/>
      <c r="M45" s="366"/>
      <c r="N45" s="366"/>
      <c r="O45" s="366"/>
      <c r="P45" s="366"/>
      <c r="Q45" s="366"/>
      <c r="R45" s="366"/>
    </row>
    <row r="46" spans="1:18" ht="18" x14ac:dyDescent="0.3">
      <c r="A46" s="366"/>
      <c r="B46" s="72" t="s">
        <v>488</v>
      </c>
      <c r="C46" s="366"/>
      <c r="D46" s="366"/>
      <c r="E46" s="366"/>
      <c r="F46" s="366"/>
      <c r="G46" s="366"/>
      <c r="H46" s="366"/>
      <c r="I46" s="366"/>
      <c r="J46" s="366"/>
      <c r="K46" s="366"/>
      <c r="L46" s="366"/>
      <c r="M46" s="366"/>
      <c r="N46" s="366"/>
      <c r="O46" s="366"/>
      <c r="P46" s="366"/>
      <c r="Q46" s="366"/>
      <c r="R46" s="366"/>
    </row>
    <row r="47" spans="1:18" ht="16.2" x14ac:dyDescent="0.3">
      <c r="A47" s="366"/>
      <c r="B47" s="74" t="s">
        <v>76</v>
      </c>
      <c r="C47" s="366"/>
      <c r="D47" s="366"/>
      <c r="E47" s="366"/>
      <c r="F47" s="366"/>
      <c r="G47" s="366"/>
      <c r="H47" s="366"/>
      <c r="I47" s="366"/>
      <c r="J47" s="366"/>
      <c r="K47" s="366"/>
      <c r="L47" s="366"/>
      <c r="M47" s="366"/>
      <c r="N47" s="366"/>
      <c r="O47" s="366"/>
      <c r="P47" s="366"/>
      <c r="Q47" s="366"/>
      <c r="R47" s="366"/>
    </row>
    <row r="48" spans="1:18" ht="16.2" x14ac:dyDescent="0.3">
      <c r="A48" s="366"/>
      <c r="B48" s="120" t="s">
        <v>753</v>
      </c>
      <c r="C48" s="366"/>
      <c r="D48" s="366"/>
      <c r="E48" s="366"/>
      <c r="F48" s="366"/>
      <c r="G48" s="366"/>
      <c r="H48" s="366"/>
      <c r="I48" s="366"/>
      <c r="J48" s="366"/>
      <c r="K48" s="366"/>
      <c r="L48" s="366"/>
      <c r="M48" s="366"/>
      <c r="N48" s="366"/>
      <c r="O48" s="366"/>
      <c r="P48" s="366"/>
      <c r="Q48" s="366"/>
      <c r="R48" s="366"/>
    </row>
    <row r="49" spans="1:18" ht="15" thickBot="1" x14ac:dyDescent="0.35">
      <c r="A49" s="366"/>
      <c r="B49" s="369"/>
      <c r="C49" s="366"/>
      <c r="D49" s="366"/>
      <c r="E49" s="366"/>
      <c r="F49" s="366"/>
      <c r="G49" s="366"/>
      <c r="H49" s="366"/>
      <c r="I49" s="366"/>
      <c r="J49" s="366"/>
      <c r="K49" s="366"/>
      <c r="L49" s="366"/>
      <c r="M49" s="366"/>
      <c r="N49" s="366"/>
      <c r="O49" s="366"/>
      <c r="P49" s="366"/>
      <c r="Q49" s="366"/>
      <c r="R49" s="366"/>
    </row>
    <row r="50" spans="1:18" ht="16.2" thickBot="1" x14ac:dyDescent="0.35">
      <c r="A50" s="366"/>
      <c r="B50" s="667" t="s">
        <v>0</v>
      </c>
      <c r="C50" s="670" t="s">
        <v>53</v>
      </c>
      <c r="D50" s="671"/>
      <c r="E50" s="672"/>
      <c r="F50" s="670" t="s">
        <v>305</v>
      </c>
      <c r="G50" s="671"/>
      <c r="H50" s="671"/>
      <c r="I50" s="672"/>
      <c r="J50" s="673" t="s">
        <v>306</v>
      </c>
      <c r="K50" s="674"/>
      <c r="L50" s="674"/>
      <c r="M50" s="675"/>
      <c r="N50" s="657" t="s">
        <v>754</v>
      </c>
      <c r="O50" s="670" t="s">
        <v>283</v>
      </c>
      <c r="P50" s="672"/>
      <c r="Q50" s="117"/>
      <c r="R50" s="118"/>
    </row>
    <row r="51" spans="1:18" ht="16.2" thickBot="1" x14ac:dyDescent="0.35">
      <c r="A51" s="366"/>
      <c r="B51" s="668"/>
      <c r="C51" s="657" t="s">
        <v>505</v>
      </c>
      <c r="D51" s="657" t="s">
        <v>506</v>
      </c>
      <c r="E51" s="657" t="s">
        <v>736</v>
      </c>
      <c r="F51" s="657" t="s">
        <v>737</v>
      </c>
      <c r="G51" s="657" t="s">
        <v>755</v>
      </c>
      <c r="H51" s="657" t="s">
        <v>738</v>
      </c>
      <c r="I51" s="535" t="s">
        <v>759</v>
      </c>
      <c r="J51" s="670" t="s">
        <v>307</v>
      </c>
      <c r="K51" s="671"/>
      <c r="L51" s="671"/>
      <c r="M51" s="679" t="s">
        <v>17</v>
      </c>
      <c r="N51" s="658"/>
      <c r="O51" s="657" t="s">
        <v>739</v>
      </c>
      <c r="P51" s="657" t="s">
        <v>740</v>
      </c>
      <c r="Q51" s="117"/>
      <c r="R51" s="118"/>
    </row>
    <row r="52" spans="1:18" ht="15.6" x14ac:dyDescent="0.3">
      <c r="A52" s="366"/>
      <c r="B52" s="668"/>
      <c r="C52" s="658"/>
      <c r="D52" s="658"/>
      <c r="E52" s="658"/>
      <c r="F52" s="658"/>
      <c r="G52" s="658"/>
      <c r="H52" s="658"/>
      <c r="I52" s="654"/>
      <c r="J52" s="676" t="s">
        <v>68</v>
      </c>
      <c r="K52" s="657" t="s">
        <v>32</v>
      </c>
      <c r="L52" s="660" t="s">
        <v>449</v>
      </c>
      <c r="M52" s="680"/>
      <c r="N52" s="658"/>
      <c r="O52" s="658"/>
      <c r="P52" s="658"/>
      <c r="Q52" s="117"/>
      <c r="R52" s="118"/>
    </row>
    <row r="53" spans="1:18" x14ac:dyDescent="0.25">
      <c r="A53" s="366"/>
      <c r="B53" s="668"/>
      <c r="C53" s="658"/>
      <c r="D53" s="658"/>
      <c r="E53" s="658"/>
      <c r="F53" s="658"/>
      <c r="G53" s="658"/>
      <c r="H53" s="658"/>
      <c r="I53" s="654"/>
      <c r="J53" s="677"/>
      <c r="K53" s="658"/>
      <c r="L53" s="665"/>
      <c r="M53" s="680"/>
      <c r="N53" s="658"/>
      <c r="O53" s="658"/>
      <c r="P53" s="658"/>
      <c r="Q53" s="119"/>
      <c r="R53" s="118"/>
    </row>
    <row r="54" spans="1:18" ht="15" thickBot="1" x14ac:dyDescent="0.3">
      <c r="A54" s="366"/>
      <c r="B54" s="669"/>
      <c r="C54" s="659"/>
      <c r="D54" s="659"/>
      <c r="E54" s="659"/>
      <c r="F54" s="659"/>
      <c r="G54" s="659"/>
      <c r="H54" s="659"/>
      <c r="I54" s="536"/>
      <c r="J54" s="678"/>
      <c r="K54" s="659"/>
      <c r="L54" s="661"/>
      <c r="M54" s="681"/>
      <c r="N54" s="659"/>
      <c r="O54" s="659"/>
      <c r="P54" s="659"/>
      <c r="Q54" s="119"/>
      <c r="R54" s="118"/>
    </row>
    <row r="55" spans="1:18" ht="15" thickBot="1" x14ac:dyDescent="0.35">
      <c r="A55" s="375"/>
      <c r="B55" s="376" t="s">
        <v>613</v>
      </c>
      <c r="C55" s="50">
        <v>185</v>
      </c>
      <c r="D55" s="381">
        <v>67</v>
      </c>
      <c r="E55" s="381">
        <v>12</v>
      </c>
      <c r="F55" s="383">
        <v>2158.3000000000002</v>
      </c>
      <c r="G55" s="383">
        <v>2158.3000000000002</v>
      </c>
      <c r="H55" s="381">
        <v>627.4</v>
      </c>
      <c r="I55" s="381">
        <v>627.4</v>
      </c>
      <c r="J55" s="50">
        <v>552.93200000000002</v>
      </c>
      <c r="K55" s="50">
        <v>30</v>
      </c>
      <c r="L55" s="50">
        <v>44.5</v>
      </c>
      <c r="M55" s="381">
        <f>SUM(J55:L55)</f>
        <v>627.43200000000002</v>
      </c>
      <c r="N55" s="50">
        <v>15.26</v>
      </c>
      <c r="O55" s="50">
        <v>9.57461232</v>
      </c>
      <c r="P55" s="374">
        <f>O55/$O$62</f>
        <v>0.20366445534183655</v>
      </c>
      <c r="Q55" s="118"/>
      <c r="R55" s="118"/>
    </row>
    <row r="56" spans="1:18" ht="15" thickBot="1" x14ac:dyDescent="0.35">
      <c r="A56" s="375"/>
      <c r="B56" s="377" t="s">
        <v>751</v>
      </c>
      <c r="C56" s="50">
        <v>386</v>
      </c>
      <c r="D56" s="381">
        <v>65</v>
      </c>
      <c r="E56" s="381">
        <v>17</v>
      </c>
      <c r="F56" s="383">
        <v>1307.4000000000001</v>
      </c>
      <c r="G56" s="381">
        <v>615.20000000000005</v>
      </c>
      <c r="H56" s="381">
        <v>143.30000000000001</v>
      </c>
      <c r="I56" s="381">
        <v>143.30000000000001</v>
      </c>
      <c r="J56" s="50">
        <v>143.27099999999999</v>
      </c>
      <c r="K56" s="50">
        <v>0</v>
      </c>
      <c r="L56" s="50">
        <v>0</v>
      </c>
      <c r="M56" s="381">
        <f t="shared" ref="M56:M61" si="4">SUM(J56:L56)</f>
        <v>143.27099999999999</v>
      </c>
      <c r="N56" s="50">
        <v>16.899999999999999</v>
      </c>
      <c r="O56" s="50">
        <v>2.4212799</v>
      </c>
      <c r="P56" s="374">
        <f t="shared" ref="P56:P61" si="5">O56/$O$62</f>
        <v>5.1503772224130794E-2</v>
      </c>
      <c r="Q56" s="118"/>
      <c r="R56" s="118"/>
    </row>
    <row r="57" spans="1:18" ht="15" thickBot="1" x14ac:dyDescent="0.35">
      <c r="A57" s="375"/>
      <c r="B57" s="377" t="s">
        <v>721</v>
      </c>
      <c r="C57" s="50">
        <v>39</v>
      </c>
      <c r="D57" s="381">
        <v>16</v>
      </c>
      <c r="E57" s="381">
        <v>4</v>
      </c>
      <c r="F57" s="383">
        <v>0</v>
      </c>
      <c r="G57" s="383">
        <v>1074.5</v>
      </c>
      <c r="H57" s="383">
        <v>1074.5</v>
      </c>
      <c r="I57" s="383">
        <v>1074.5</v>
      </c>
      <c r="J57" s="379">
        <v>1074.5</v>
      </c>
      <c r="K57" s="50">
        <v>0</v>
      </c>
      <c r="L57" s="50">
        <v>0</v>
      </c>
      <c r="M57" s="381">
        <f t="shared" si="4"/>
        <v>1074.5</v>
      </c>
      <c r="N57" s="50">
        <v>5.41</v>
      </c>
      <c r="O57" s="50">
        <v>5.8130449999999998</v>
      </c>
      <c r="P57" s="374">
        <f t="shared" si="5"/>
        <v>0.12365102671881198</v>
      </c>
      <c r="Q57" s="118"/>
      <c r="R57" s="118"/>
    </row>
    <row r="58" spans="1:18" ht="15" thickBot="1" x14ac:dyDescent="0.35">
      <c r="A58" s="375"/>
      <c r="B58" s="377" t="s">
        <v>750</v>
      </c>
      <c r="C58" s="379">
        <v>1494</v>
      </c>
      <c r="D58" s="381">
        <v>358</v>
      </c>
      <c r="E58" s="381">
        <v>45</v>
      </c>
      <c r="F58" s="383">
        <v>3866.5</v>
      </c>
      <c r="G58" s="383">
        <v>3478.1</v>
      </c>
      <c r="H58" s="383">
        <v>1420.2</v>
      </c>
      <c r="I58" s="383">
        <v>1420.2</v>
      </c>
      <c r="J58" s="379">
        <v>1185.2</v>
      </c>
      <c r="K58" s="50">
        <v>105</v>
      </c>
      <c r="L58" s="50">
        <v>130</v>
      </c>
      <c r="M58" s="381">
        <f t="shared" si="4"/>
        <v>1420.2</v>
      </c>
      <c r="N58" s="50">
        <v>19.88</v>
      </c>
      <c r="O58" s="50">
        <v>28.233575999999999</v>
      </c>
      <c r="P58" s="374">
        <f t="shared" si="5"/>
        <v>0.60056487784691304</v>
      </c>
      <c r="Q58" s="118"/>
      <c r="R58" s="118"/>
    </row>
    <row r="59" spans="1:18" ht="15" thickBot="1" x14ac:dyDescent="0.35">
      <c r="A59" s="375"/>
      <c r="B59" s="377" t="s">
        <v>749</v>
      </c>
      <c r="C59" s="50">
        <v>719</v>
      </c>
      <c r="D59" s="381">
        <v>185</v>
      </c>
      <c r="E59" s="381">
        <v>3</v>
      </c>
      <c r="F59" s="384">
        <v>0</v>
      </c>
      <c r="G59" s="381">
        <v>0</v>
      </c>
      <c r="H59" s="381">
        <v>135.47</v>
      </c>
      <c r="I59" s="381">
        <v>135.47</v>
      </c>
      <c r="J59" s="50">
        <v>135.47</v>
      </c>
      <c r="K59" s="50">
        <v>0</v>
      </c>
      <c r="L59" s="50">
        <v>0</v>
      </c>
      <c r="M59" s="381">
        <f t="shared" si="4"/>
        <v>135.47</v>
      </c>
      <c r="N59" s="50">
        <v>2.2000000000000002</v>
      </c>
      <c r="O59" s="50">
        <v>0.29803400000000002</v>
      </c>
      <c r="P59" s="374">
        <f t="shared" si="5"/>
        <v>6.3395707580303287E-3</v>
      </c>
      <c r="Q59" s="118"/>
      <c r="R59" s="118"/>
    </row>
    <row r="60" spans="1:18" ht="15" thickBot="1" x14ac:dyDescent="0.35">
      <c r="A60" s="375"/>
      <c r="B60" s="377" t="s">
        <v>612</v>
      </c>
      <c r="C60" s="50">
        <v>9</v>
      </c>
      <c r="D60" s="381">
        <v>19</v>
      </c>
      <c r="E60" s="381">
        <v>8</v>
      </c>
      <c r="F60" s="381">
        <v>41.5</v>
      </c>
      <c r="G60" s="381">
        <v>41.5</v>
      </c>
      <c r="H60" s="381">
        <v>13.7</v>
      </c>
      <c r="I60" s="381">
        <v>13.7</v>
      </c>
      <c r="J60" s="50">
        <v>13.7</v>
      </c>
      <c r="K60" s="50">
        <v>8.9999999999999993E-3</v>
      </c>
      <c r="L60" s="50">
        <v>1.4E-2</v>
      </c>
      <c r="M60" s="381">
        <f t="shared" si="4"/>
        <v>13.722999999999999</v>
      </c>
      <c r="N60" s="50">
        <v>11</v>
      </c>
      <c r="O60" s="50">
        <v>0.150953</v>
      </c>
      <c r="P60" s="374">
        <f t="shared" si="5"/>
        <v>3.2109666166845129E-3</v>
      </c>
      <c r="Q60" s="118"/>
      <c r="R60" s="118"/>
    </row>
    <row r="61" spans="1:18" ht="15" thickBot="1" x14ac:dyDescent="0.35">
      <c r="A61" s="375"/>
      <c r="B61" s="377" t="s">
        <v>748</v>
      </c>
      <c r="C61" s="50">
        <v>28</v>
      </c>
      <c r="D61" s="381">
        <v>5</v>
      </c>
      <c r="E61" s="381">
        <v>5</v>
      </c>
      <c r="F61" s="381">
        <v>136</v>
      </c>
      <c r="G61" s="381">
        <v>115.6</v>
      </c>
      <c r="H61" s="381">
        <v>115.6</v>
      </c>
      <c r="I61" s="381">
        <v>115.6</v>
      </c>
      <c r="J61" s="50">
        <v>115.6</v>
      </c>
      <c r="K61" s="50">
        <v>0</v>
      </c>
      <c r="L61" s="50">
        <v>0</v>
      </c>
      <c r="M61" s="381">
        <f t="shared" si="4"/>
        <v>115.6</v>
      </c>
      <c r="N61" s="50">
        <v>4.5</v>
      </c>
      <c r="O61" s="50">
        <v>0.5202</v>
      </c>
      <c r="P61" s="374">
        <f t="shared" si="5"/>
        <v>1.1065330493592599E-2</v>
      </c>
      <c r="Q61" s="118"/>
      <c r="R61" s="118"/>
    </row>
    <row r="62" spans="1:18" ht="15" thickBot="1" x14ac:dyDescent="0.35">
      <c r="A62" s="366"/>
      <c r="B62" s="378" t="s">
        <v>17</v>
      </c>
      <c r="C62" s="380">
        <f>SUM(C55:C61)</f>
        <v>2860</v>
      </c>
      <c r="D62" s="385">
        <f t="shared" ref="D62:P62" si="6">SUM(D55:D61)</f>
        <v>715</v>
      </c>
      <c r="E62" s="385">
        <f t="shared" si="6"/>
        <v>94</v>
      </c>
      <c r="F62" s="380">
        <f t="shared" si="6"/>
        <v>7509.7000000000007</v>
      </c>
      <c r="G62" s="380">
        <f t="shared" si="6"/>
        <v>7483.2000000000007</v>
      </c>
      <c r="H62" s="380">
        <f t="shared" si="6"/>
        <v>3530.1699999999996</v>
      </c>
      <c r="I62" s="380">
        <f t="shared" si="6"/>
        <v>3530.1699999999996</v>
      </c>
      <c r="J62" s="380">
        <f t="shared" si="6"/>
        <v>3220.6729999999998</v>
      </c>
      <c r="K62" s="380">
        <f t="shared" si="6"/>
        <v>135.00899999999999</v>
      </c>
      <c r="L62" s="380">
        <f t="shared" si="6"/>
        <v>174.51400000000001</v>
      </c>
      <c r="M62" s="380">
        <f t="shared" si="6"/>
        <v>3530.1959999999999</v>
      </c>
      <c r="N62" s="380">
        <f>AVERAGE(N55:N61)</f>
        <v>10.735714285714284</v>
      </c>
      <c r="O62" s="380">
        <f t="shared" si="6"/>
        <v>47.011700220000009</v>
      </c>
      <c r="P62" s="382">
        <f t="shared" si="6"/>
        <v>0.99999999999999989</v>
      </c>
      <c r="Q62" s="118"/>
      <c r="R62" s="118"/>
    </row>
    <row r="63" spans="1:18" x14ac:dyDescent="0.3">
      <c r="A63" s="366"/>
      <c r="B63" s="386" t="s">
        <v>756</v>
      </c>
      <c r="C63" s="366"/>
      <c r="D63" s="366"/>
      <c r="E63" s="366"/>
      <c r="F63" s="366"/>
      <c r="G63" s="366"/>
      <c r="H63" s="366"/>
      <c r="I63" s="366"/>
      <c r="J63" s="366"/>
      <c r="K63" s="366"/>
      <c r="L63" s="366"/>
      <c r="M63" s="366"/>
      <c r="N63" s="366"/>
      <c r="O63" s="366"/>
      <c r="P63" s="366"/>
      <c r="Q63" s="366"/>
      <c r="R63" s="366"/>
    </row>
    <row r="64" spans="1:18" x14ac:dyDescent="0.3">
      <c r="A64" s="375"/>
      <c r="B64" s="386" t="s">
        <v>757</v>
      </c>
      <c r="C64" s="366"/>
      <c r="E64" s="366"/>
      <c r="F64" s="366"/>
      <c r="G64" s="366"/>
      <c r="H64" s="366"/>
      <c r="I64" s="366"/>
      <c r="J64" s="366"/>
      <c r="K64" s="366"/>
      <c r="L64" s="366"/>
      <c r="M64" s="366"/>
      <c r="N64" s="366"/>
      <c r="O64" s="366"/>
      <c r="P64" s="366"/>
      <c r="Q64" s="366"/>
      <c r="R64" s="366"/>
    </row>
    <row r="65" spans="1:21" x14ac:dyDescent="0.3">
      <c r="A65" s="375"/>
      <c r="B65" s="386" t="s">
        <v>758</v>
      </c>
      <c r="C65" s="366"/>
      <c r="E65" s="366"/>
      <c r="F65" s="366"/>
      <c r="G65" s="366"/>
      <c r="H65" s="366"/>
      <c r="I65" s="366"/>
      <c r="J65" s="366"/>
      <c r="K65" s="366"/>
      <c r="L65" s="366"/>
      <c r="M65" s="366"/>
      <c r="N65" s="366"/>
      <c r="O65" s="366"/>
      <c r="P65" s="366"/>
      <c r="Q65" s="366"/>
      <c r="R65" s="366"/>
    </row>
    <row r="68" spans="1:21" ht="18" x14ac:dyDescent="0.3">
      <c r="B68" s="72" t="s">
        <v>488</v>
      </c>
    </row>
    <row r="69" spans="1:21" ht="16.2" x14ac:dyDescent="0.3">
      <c r="B69" s="387" t="s">
        <v>441</v>
      </c>
    </row>
    <row r="70" spans="1:21" ht="15" thickBot="1" x14ac:dyDescent="0.35"/>
    <row r="71" spans="1:21" ht="20.399999999999999" customHeight="1" thickBot="1" x14ac:dyDescent="0.35">
      <c r="B71" s="388"/>
      <c r="C71" s="666" t="s">
        <v>761</v>
      </c>
      <c r="D71" s="538"/>
      <c r="E71" s="538"/>
      <c r="F71" s="539"/>
      <c r="G71" s="666" t="s">
        <v>764</v>
      </c>
      <c r="H71" s="538"/>
      <c r="I71" s="538"/>
      <c r="J71" s="539"/>
      <c r="K71" s="666" t="s">
        <v>765</v>
      </c>
      <c r="L71" s="538"/>
      <c r="M71" s="538"/>
      <c r="N71" s="539"/>
    </row>
    <row r="72" spans="1:21" ht="31.8" customHeight="1" thickBot="1" x14ac:dyDescent="0.35">
      <c r="B72" s="389" t="s">
        <v>760</v>
      </c>
      <c r="C72" s="17" t="s">
        <v>31</v>
      </c>
      <c r="D72" s="17" t="s">
        <v>767</v>
      </c>
      <c r="E72" s="17" t="s">
        <v>762</v>
      </c>
      <c r="F72" s="17" t="s">
        <v>763</v>
      </c>
      <c r="G72" s="17" t="s">
        <v>31</v>
      </c>
      <c r="H72" s="17" t="s">
        <v>767</v>
      </c>
      <c r="I72" s="17" t="s">
        <v>762</v>
      </c>
      <c r="J72" s="17" t="s">
        <v>766</v>
      </c>
      <c r="K72" s="17" t="s">
        <v>31</v>
      </c>
      <c r="L72" s="17" t="s">
        <v>767</v>
      </c>
      <c r="M72" s="17" t="s">
        <v>762</v>
      </c>
      <c r="N72" s="17" t="s">
        <v>17</v>
      </c>
      <c r="Q72" s="452"/>
      <c r="R72" s="452"/>
      <c r="S72" s="452"/>
      <c r="T72" s="453"/>
      <c r="U72" s="453"/>
    </row>
    <row r="73" spans="1:21" ht="16.2" customHeight="1" thickBot="1" x14ac:dyDescent="0.35">
      <c r="B73" s="27" t="s">
        <v>609</v>
      </c>
      <c r="C73" s="247">
        <v>1295021</v>
      </c>
      <c r="D73" s="247">
        <v>13795.6</v>
      </c>
      <c r="E73" s="247">
        <v>0</v>
      </c>
      <c r="F73" s="247">
        <f>C73+D73+E73</f>
        <v>1308816.6000000001</v>
      </c>
      <c r="G73" s="247">
        <v>0</v>
      </c>
      <c r="H73" s="247">
        <v>0</v>
      </c>
      <c r="I73" s="247">
        <v>0</v>
      </c>
      <c r="J73" s="247">
        <f>G73+H73+I73</f>
        <v>0</v>
      </c>
      <c r="K73" s="247">
        <f>C73+G73</f>
        <v>1295021</v>
      </c>
      <c r="L73" s="247">
        <f>D73+H73</f>
        <v>13795.6</v>
      </c>
      <c r="M73" s="247">
        <f>E73+I73</f>
        <v>0</v>
      </c>
      <c r="N73" s="391">
        <f>K73+L73+M73</f>
        <v>1308816.6000000001</v>
      </c>
      <c r="O73" s="451"/>
      <c r="P73" s="392"/>
      <c r="Q73" s="392"/>
      <c r="R73" s="392"/>
      <c r="S73" s="392"/>
      <c r="T73" s="392"/>
      <c r="U73" s="392"/>
    </row>
    <row r="74" spans="1:21" ht="15" thickBot="1" x14ac:dyDescent="0.35">
      <c r="B74" s="27" t="s">
        <v>718</v>
      </c>
      <c r="C74" s="247">
        <v>0</v>
      </c>
      <c r="D74" s="247">
        <v>0</v>
      </c>
      <c r="E74" s="247">
        <v>0</v>
      </c>
      <c r="F74" s="247">
        <f t="shared" ref="F74:F98" si="7">C74+D74+E74</f>
        <v>0</v>
      </c>
      <c r="G74" s="247">
        <v>0</v>
      </c>
      <c r="H74" s="247">
        <v>0</v>
      </c>
      <c r="I74" s="247">
        <v>0</v>
      </c>
      <c r="J74" s="247">
        <f t="shared" ref="J74:J98" si="8">G74+H74+I74</f>
        <v>0</v>
      </c>
      <c r="K74" s="247">
        <f t="shared" ref="K74:K98" si="9">C74+G74</f>
        <v>0</v>
      </c>
      <c r="L74" s="247">
        <f t="shared" ref="L74:L98" si="10">D74+H74</f>
        <v>0</v>
      </c>
      <c r="M74" s="247">
        <f t="shared" ref="M74:M98" si="11">E74+I74</f>
        <v>0</v>
      </c>
      <c r="N74" s="391">
        <f t="shared" ref="N74:N98" si="12">K74+L74+M74</f>
        <v>0</v>
      </c>
      <c r="O74" s="451"/>
      <c r="P74" s="392"/>
      <c r="Q74" s="392"/>
      <c r="R74" s="392"/>
      <c r="S74" s="392"/>
      <c r="T74" s="392"/>
      <c r="U74" s="392"/>
    </row>
    <row r="75" spans="1:21" ht="15" thickBot="1" x14ac:dyDescent="0.35">
      <c r="B75" s="27" t="s">
        <v>719</v>
      </c>
      <c r="C75" s="247">
        <v>19600</v>
      </c>
      <c r="D75" s="247">
        <v>0</v>
      </c>
      <c r="E75" s="247">
        <v>0</v>
      </c>
      <c r="F75" s="247">
        <f t="shared" si="7"/>
        <v>19600</v>
      </c>
      <c r="G75" s="247">
        <v>0</v>
      </c>
      <c r="H75" s="247">
        <v>0</v>
      </c>
      <c r="I75" s="247">
        <v>0</v>
      </c>
      <c r="J75" s="247">
        <f t="shared" si="8"/>
        <v>0</v>
      </c>
      <c r="K75" s="247">
        <f t="shared" si="9"/>
        <v>19600</v>
      </c>
      <c r="L75" s="247">
        <f t="shared" si="10"/>
        <v>0</v>
      </c>
      <c r="M75" s="247">
        <f t="shared" si="11"/>
        <v>0</v>
      </c>
      <c r="N75" s="391">
        <f t="shared" si="12"/>
        <v>19600</v>
      </c>
      <c r="O75" s="451"/>
      <c r="P75" s="392"/>
      <c r="Q75" s="392"/>
      <c r="R75" s="392"/>
      <c r="S75" s="392"/>
      <c r="T75" s="392"/>
      <c r="U75" s="392"/>
    </row>
    <row r="76" spans="1:21" ht="15" thickBot="1" x14ac:dyDescent="0.35">
      <c r="B76" s="27" t="s">
        <v>720</v>
      </c>
      <c r="C76" s="247">
        <v>288306</v>
      </c>
      <c r="D76" s="247">
        <v>0</v>
      </c>
      <c r="E76" s="247">
        <v>0</v>
      </c>
      <c r="F76" s="247">
        <f t="shared" si="7"/>
        <v>288306</v>
      </c>
      <c r="G76" s="247">
        <v>0</v>
      </c>
      <c r="H76" s="247">
        <v>0</v>
      </c>
      <c r="I76" s="247">
        <v>0</v>
      </c>
      <c r="J76" s="247">
        <f t="shared" si="8"/>
        <v>0</v>
      </c>
      <c r="K76" s="247">
        <f t="shared" si="9"/>
        <v>288306</v>
      </c>
      <c r="L76" s="247">
        <f t="shared" si="10"/>
        <v>0</v>
      </c>
      <c r="M76" s="247">
        <f t="shared" si="11"/>
        <v>0</v>
      </c>
      <c r="N76" s="391">
        <f t="shared" si="12"/>
        <v>288306</v>
      </c>
      <c r="O76" s="451"/>
      <c r="P76" s="392"/>
      <c r="Q76" s="392"/>
      <c r="R76" s="392"/>
      <c r="S76" s="392"/>
      <c r="T76" s="392"/>
      <c r="U76" s="392"/>
    </row>
    <row r="77" spans="1:21" ht="15" thickBot="1" x14ac:dyDescent="0.35">
      <c r="B77" s="27" t="s">
        <v>613</v>
      </c>
      <c r="C77" s="247">
        <v>0</v>
      </c>
      <c r="D77" s="247">
        <v>0</v>
      </c>
      <c r="E77" s="247">
        <v>0</v>
      </c>
      <c r="F77" s="247">
        <f t="shared" si="7"/>
        <v>0</v>
      </c>
      <c r="G77" s="247">
        <v>8437742.3200000003</v>
      </c>
      <c r="H77" s="247">
        <v>457800</v>
      </c>
      <c r="I77" s="247">
        <v>679070</v>
      </c>
      <c r="J77" s="247">
        <f t="shared" si="8"/>
        <v>9574612.3200000003</v>
      </c>
      <c r="K77" s="247">
        <f t="shared" si="9"/>
        <v>8437742.3200000003</v>
      </c>
      <c r="L77" s="247">
        <f t="shared" si="10"/>
        <v>457800</v>
      </c>
      <c r="M77" s="247">
        <f t="shared" si="11"/>
        <v>679070</v>
      </c>
      <c r="N77" s="391">
        <f t="shared" si="12"/>
        <v>9574612.3200000003</v>
      </c>
      <c r="O77" s="451"/>
      <c r="P77" s="392"/>
      <c r="Q77" s="392"/>
      <c r="R77" s="392"/>
      <c r="S77" s="392"/>
      <c r="T77" s="392"/>
      <c r="U77" s="392"/>
    </row>
    <row r="78" spans="1:21" ht="15" thickBot="1" x14ac:dyDescent="0.35">
      <c r="B78" s="27" t="s">
        <v>608</v>
      </c>
      <c r="C78" s="247">
        <v>21823425</v>
      </c>
      <c r="D78" s="247">
        <v>380263</v>
      </c>
      <c r="E78" s="247">
        <v>0</v>
      </c>
      <c r="F78" s="247">
        <f t="shared" si="7"/>
        <v>22203688</v>
      </c>
      <c r="G78" s="247">
        <v>0</v>
      </c>
      <c r="H78" s="247">
        <v>0</v>
      </c>
      <c r="I78" s="247">
        <v>0</v>
      </c>
      <c r="J78" s="247">
        <f t="shared" si="8"/>
        <v>0</v>
      </c>
      <c r="K78" s="247">
        <f t="shared" si="9"/>
        <v>21823425</v>
      </c>
      <c r="L78" s="247">
        <f t="shared" si="10"/>
        <v>380263</v>
      </c>
      <c r="M78" s="247">
        <f t="shared" si="11"/>
        <v>0</v>
      </c>
      <c r="N78" s="391">
        <f t="shared" si="12"/>
        <v>22203688</v>
      </c>
      <c r="O78" s="451"/>
      <c r="P78" s="392"/>
      <c r="Q78" s="392"/>
      <c r="R78" s="392"/>
      <c r="S78" s="392"/>
      <c r="T78" s="392"/>
      <c r="U78" s="392"/>
    </row>
    <row r="79" spans="1:21" ht="15" thickBot="1" x14ac:dyDescent="0.35">
      <c r="B79" s="27" t="s">
        <v>751</v>
      </c>
      <c r="C79" s="247">
        <v>516524.4</v>
      </c>
      <c r="D79" s="247">
        <v>0</v>
      </c>
      <c r="E79" s="247">
        <v>0</v>
      </c>
      <c r="F79" s="247">
        <f t="shared" si="7"/>
        <v>516524.4</v>
      </c>
      <c r="G79" s="247">
        <v>2421279.9</v>
      </c>
      <c r="H79" s="247">
        <v>0</v>
      </c>
      <c r="I79" s="247">
        <v>0</v>
      </c>
      <c r="J79" s="247">
        <f t="shared" si="8"/>
        <v>2421279.9</v>
      </c>
      <c r="K79" s="247">
        <f t="shared" si="9"/>
        <v>2937804.3</v>
      </c>
      <c r="L79" s="247">
        <f t="shared" si="10"/>
        <v>0</v>
      </c>
      <c r="M79" s="247">
        <f t="shared" si="11"/>
        <v>0</v>
      </c>
      <c r="N79" s="391">
        <f t="shared" si="12"/>
        <v>2937804.3</v>
      </c>
      <c r="O79" s="451"/>
      <c r="P79" s="392"/>
      <c r="Q79" s="392"/>
      <c r="R79" s="392"/>
      <c r="S79" s="392"/>
      <c r="T79" s="392"/>
      <c r="U79" s="392"/>
    </row>
    <row r="80" spans="1:21" ht="15" thickBot="1" x14ac:dyDescent="0.35">
      <c r="B80" s="27" t="s">
        <v>721</v>
      </c>
      <c r="C80" s="247">
        <v>0</v>
      </c>
      <c r="D80" s="247">
        <v>0</v>
      </c>
      <c r="E80" s="247">
        <v>0</v>
      </c>
      <c r="F80" s="247">
        <f t="shared" si="7"/>
        <v>0</v>
      </c>
      <c r="G80" s="247">
        <v>5813045</v>
      </c>
      <c r="H80" s="247">
        <v>0</v>
      </c>
      <c r="I80" s="247">
        <v>0</v>
      </c>
      <c r="J80" s="247">
        <f t="shared" si="8"/>
        <v>5813045</v>
      </c>
      <c r="K80" s="247">
        <f t="shared" si="9"/>
        <v>5813045</v>
      </c>
      <c r="L80" s="247">
        <f t="shared" si="10"/>
        <v>0</v>
      </c>
      <c r="M80" s="247">
        <f t="shared" si="11"/>
        <v>0</v>
      </c>
      <c r="N80" s="391">
        <f t="shared" si="12"/>
        <v>5813045</v>
      </c>
      <c r="O80" s="451"/>
      <c r="P80" s="392"/>
      <c r="Q80" s="392"/>
      <c r="R80" s="392"/>
      <c r="S80" s="392"/>
      <c r="T80" s="392"/>
      <c r="U80" s="392"/>
    </row>
    <row r="81" spans="2:21" ht="15" thickBot="1" x14ac:dyDescent="0.35">
      <c r="B81" s="27" t="s">
        <v>722</v>
      </c>
      <c r="C81" s="247">
        <v>2700000</v>
      </c>
      <c r="D81" s="247">
        <v>0</v>
      </c>
      <c r="E81" s="247">
        <v>0</v>
      </c>
      <c r="F81" s="247">
        <f t="shared" si="7"/>
        <v>2700000</v>
      </c>
      <c r="G81" s="247">
        <v>0</v>
      </c>
      <c r="H81" s="247">
        <v>0</v>
      </c>
      <c r="I81" s="247">
        <v>0</v>
      </c>
      <c r="J81" s="247">
        <f t="shared" si="8"/>
        <v>0</v>
      </c>
      <c r="K81" s="247">
        <f t="shared" si="9"/>
        <v>2700000</v>
      </c>
      <c r="L81" s="247">
        <f t="shared" si="10"/>
        <v>0</v>
      </c>
      <c r="M81" s="247">
        <f t="shared" si="11"/>
        <v>0</v>
      </c>
      <c r="N81" s="391">
        <f t="shared" si="12"/>
        <v>2700000</v>
      </c>
      <c r="O81" s="451"/>
      <c r="P81" s="392"/>
      <c r="Q81" s="392"/>
      <c r="R81" s="392"/>
      <c r="S81" s="392"/>
      <c r="T81" s="392"/>
      <c r="U81" s="392"/>
    </row>
    <row r="82" spans="2:21" ht="15" thickBot="1" x14ac:dyDescent="0.35">
      <c r="B82" s="27" t="s">
        <v>610</v>
      </c>
      <c r="C82" s="247">
        <v>6129340</v>
      </c>
      <c r="D82" s="247">
        <v>3206483.42</v>
      </c>
      <c r="E82" s="247">
        <v>1945314.0560000001</v>
      </c>
      <c r="F82" s="247">
        <f t="shared" si="7"/>
        <v>11281137.476</v>
      </c>
      <c r="G82" s="247">
        <v>0</v>
      </c>
      <c r="H82" s="247">
        <v>0</v>
      </c>
      <c r="I82" s="247">
        <v>0</v>
      </c>
      <c r="J82" s="247">
        <f t="shared" si="8"/>
        <v>0</v>
      </c>
      <c r="K82" s="247">
        <f t="shared" si="9"/>
        <v>6129340</v>
      </c>
      <c r="L82" s="247">
        <f t="shared" si="10"/>
        <v>3206483.42</v>
      </c>
      <c r="M82" s="247">
        <f t="shared" si="11"/>
        <v>1945314.0560000001</v>
      </c>
      <c r="N82" s="391">
        <f t="shared" si="12"/>
        <v>11281137.476</v>
      </c>
      <c r="O82" s="451"/>
      <c r="P82" s="392"/>
      <c r="Q82" s="392"/>
      <c r="R82" s="392"/>
      <c r="S82" s="392"/>
      <c r="T82" s="392"/>
      <c r="U82" s="392"/>
    </row>
    <row r="83" spans="2:21" ht="15" thickBot="1" x14ac:dyDescent="0.35">
      <c r="B83" s="27" t="s">
        <v>723</v>
      </c>
      <c r="C83" s="247">
        <v>617840</v>
      </c>
      <c r="D83" s="247">
        <v>0</v>
      </c>
      <c r="E83" s="247">
        <v>0</v>
      </c>
      <c r="F83" s="247">
        <f t="shared" si="7"/>
        <v>617840</v>
      </c>
      <c r="G83" s="247">
        <v>0</v>
      </c>
      <c r="H83" s="247">
        <v>0</v>
      </c>
      <c r="I83" s="247">
        <v>0</v>
      </c>
      <c r="J83" s="247">
        <f t="shared" si="8"/>
        <v>0</v>
      </c>
      <c r="K83" s="247">
        <f t="shared" si="9"/>
        <v>617840</v>
      </c>
      <c r="L83" s="247">
        <f t="shared" si="10"/>
        <v>0</v>
      </c>
      <c r="M83" s="247">
        <f t="shared" si="11"/>
        <v>0</v>
      </c>
      <c r="N83" s="391">
        <f t="shared" si="12"/>
        <v>617840</v>
      </c>
      <c r="O83" s="451"/>
      <c r="P83" s="392"/>
      <c r="Q83" s="392"/>
      <c r="R83" s="392"/>
      <c r="S83" s="392"/>
      <c r="T83" s="392"/>
      <c r="U83" s="392"/>
    </row>
    <row r="84" spans="2:21" ht="15" thickBot="1" x14ac:dyDescent="0.35">
      <c r="B84" s="27" t="s">
        <v>724</v>
      </c>
      <c r="C84" s="247">
        <v>50034.6</v>
      </c>
      <c r="D84" s="247">
        <v>0</v>
      </c>
      <c r="E84" s="247">
        <v>0</v>
      </c>
      <c r="F84" s="247">
        <f t="shared" si="7"/>
        <v>50034.6</v>
      </c>
      <c r="G84" s="247">
        <v>0</v>
      </c>
      <c r="H84" s="247">
        <v>0</v>
      </c>
      <c r="I84" s="247">
        <v>0</v>
      </c>
      <c r="J84" s="247">
        <f t="shared" si="8"/>
        <v>0</v>
      </c>
      <c r="K84" s="247">
        <f t="shared" si="9"/>
        <v>50034.6</v>
      </c>
      <c r="L84" s="247">
        <f t="shared" si="10"/>
        <v>0</v>
      </c>
      <c r="M84" s="247">
        <f t="shared" si="11"/>
        <v>0</v>
      </c>
      <c r="N84" s="391">
        <f t="shared" si="12"/>
        <v>50034.6</v>
      </c>
      <c r="O84" s="451"/>
      <c r="P84" s="392"/>
      <c r="Q84" s="392"/>
      <c r="R84" s="392"/>
      <c r="S84" s="392"/>
      <c r="T84" s="392"/>
      <c r="U84" s="392"/>
    </row>
    <row r="85" spans="2:21" ht="15" thickBot="1" x14ac:dyDescent="0.35">
      <c r="B85" s="27" t="s">
        <v>750</v>
      </c>
      <c r="C85" s="247">
        <v>736890</v>
      </c>
      <c r="D85" s="247">
        <v>0</v>
      </c>
      <c r="E85" s="247">
        <v>0</v>
      </c>
      <c r="F85" s="247">
        <f t="shared" si="7"/>
        <v>736890</v>
      </c>
      <c r="G85" s="247">
        <v>23561776</v>
      </c>
      <c r="H85" s="247">
        <v>2087400</v>
      </c>
      <c r="I85" s="247">
        <v>2584400</v>
      </c>
      <c r="J85" s="247">
        <f t="shared" si="8"/>
        <v>28233576</v>
      </c>
      <c r="K85" s="247">
        <f t="shared" si="9"/>
        <v>24298666</v>
      </c>
      <c r="L85" s="247">
        <f t="shared" si="10"/>
        <v>2087400</v>
      </c>
      <c r="M85" s="247">
        <f t="shared" si="11"/>
        <v>2584400</v>
      </c>
      <c r="N85" s="391">
        <f t="shared" si="12"/>
        <v>28970466</v>
      </c>
      <c r="O85" s="451"/>
      <c r="P85" s="392"/>
      <c r="Q85" s="392"/>
      <c r="R85" s="392"/>
      <c r="S85" s="392"/>
      <c r="T85" s="392"/>
      <c r="U85" s="392"/>
    </row>
    <row r="86" spans="2:21" ht="15" thickBot="1" x14ac:dyDescent="0.35">
      <c r="B86" s="27" t="s">
        <v>725</v>
      </c>
      <c r="C86" s="247">
        <v>0</v>
      </c>
      <c r="D86" s="247">
        <v>0</v>
      </c>
      <c r="E86" s="247">
        <v>0</v>
      </c>
      <c r="F86" s="247">
        <f t="shared" si="7"/>
        <v>0</v>
      </c>
      <c r="G86" s="247">
        <v>0</v>
      </c>
      <c r="H86" s="247">
        <v>0</v>
      </c>
      <c r="I86" s="247">
        <v>0</v>
      </c>
      <c r="J86" s="247">
        <f t="shared" si="8"/>
        <v>0</v>
      </c>
      <c r="K86" s="247">
        <f t="shared" si="9"/>
        <v>0</v>
      </c>
      <c r="L86" s="247">
        <f t="shared" si="10"/>
        <v>0</v>
      </c>
      <c r="M86" s="247">
        <f t="shared" si="11"/>
        <v>0</v>
      </c>
      <c r="N86" s="391">
        <f t="shared" si="12"/>
        <v>0</v>
      </c>
      <c r="O86" s="451"/>
      <c r="P86" s="392"/>
      <c r="Q86" s="392"/>
      <c r="R86" s="392"/>
      <c r="S86" s="392"/>
      <c r="T86" s="392"/>
      <c r="U86" s="392"/>
    </row>
    <row r="87" spans="2:21" ht="15" thickBot="1" x14ac:dyDescent="0.35">
      <c r="B87" s="27" t="s">
        <v>749</v>
      </c>
      <c r="C87" s="247">
        <v>0</v>
      </c>
      <c r="D87" s="247">
        <v>0</v>
      </c>
      <c r="E87" s="247">
        <v>0</v>
      </c>
      <c r="F87" s="247">
        <f t="shared" si="7"/>
        <v>0</v>
      </c>
      <c r="G87" s="247">
        <v>298034</v>
      </c>
      <c r="H87" s="247">
        <v>0</v>
      </c>
      <c r="I87" s="247">
        <v>0</v>
      </c>
      <c r="J87" s="247">
        <f t="shared" si="8"/>
        <v>298034</v>
      </c>
      <c r="K87" s="247">
        <f t="shared" si="9"/>
        <v>298034</v>
      </c>
      <c r="L87" s="247">
        <f t="shared" si="10"/>
        <v>0</v>
      </c>
      <c r="M87" s="247">
        <f t="shared" si="11"/>
        <v>0</v>
      </c>
      <c r="N87" s="391">
        <f t="shared" si="12"/>
        <v>298034</v>
      </c>
      <c r="O87" s="451"/>
      <c r="P87" s="392"/>
      <c r="Q87" s="392"/>
      <c r="R87" s="392"/>
      <c r="S87" s="392"/>
      <c r="T87" s="392"/>
      <c r="U87" s="392"/>
    </row>
    <row r="88" spans="2:21" ht="15" thickBot="1" x14ac:dyDescent="0.35">
      <c r="B88" s="27" t="s">
        <v>726</v>
      </c>
      <c r="C88" s="247">
        <v>6824356.5</v>
      </c>
      <c r="D88" s="247">
        <v>0</v>
      </c>
      <c r="E88" s="247">
        <v>0</v>
      </c>
      <c r="F88" s="247">
        <f t="shared" si="7"/>
        <v>6824356.5</v>
      </c>
      <c r="G88" s="247">
        <v>0</v>
      </c>
      <c r="H88" s="247">
        <v>0</v>
      </c>
      <c r="I88" s="247">
        <v>0</v>
      </c>
      <c r="J88" s="247">
        <f t="shared" si="8"/>
        <v>0</v>
      </c>
      <c r="K88" s="247">
        <f t="shared" si="9"/>
        <v>6824356.5</v>
      </c>
      <c r="L88" s="247">
        <f t="shared" si="10"/>
        <v>0</v>
      </c>
      <c r="M88" s="247">
        <f t="shared" si="11"/>
        <v>0</v>
      </c>
      <c r="N88" s="391">
        <f t="shared" si="12"/>
        <v>6824356.5</v>
      </c>
      <c r="O88" s="451"/>
      <c r="P88" s="392"/>
      <c r="Q88" s="392"/>
      <c r="R88" s="392"/>
      <c r="S88" s="392"/>
      <c r="T88" s="392"/>
      <c r="U88" s="392"/>
    </row>
    <row r="89" spans="2:21" ht="15" thickBot="1" x14ac:dyDescent="0.35">
      <c r="B89" s="27" t="s">
        <v>727</v>
      </c>
      <c r="C89" s="247">
        <v>7740</v>
      </c>
      <c r="D89" s="247">
        <v>0</v>
      </c>
      <c r="E89" s="247">
        <v>0</v>
      </c>
      <c r="F89" s="247">
        <f t="shared" si="7"/>
        <v>7740</v>
      </c>
      <c r="G89" s="247">
        <v>0</v>
      </c>
      <c r="H89" s="247">
        <v>0</v>
      </c>
      <c r="I89" s="247">
        <v>0</v>
      </c>
      <c r="J89" s="247">
        <f t="shared" si="8"/>
        <v>0</v>
      </c>
      <c r="K89" s="247">
        <f t="shared" si="9"/>
        <v>7740</v>
      </c>
      <c r="L89" s="247">
        <f t="shared" si="10"/>
        <v>0</v>
      </c>
      <c r="M89" s="247">
        <f t="shared" si="11"/>
        <v>0</v>
      </c>
      <c r="N89" s="391">
        <f t="shared" si="12"/>
        <v>7740</v>
      </c>
      <c r="O89" s="451"/>
      <c r="P89" s="392"/>
      <c r="Q89" s="392"/>
      <c r="R89" s="392"/>
      <c r="S89" s="392"/>
      <c r="T89" s="392"/>
      <c r="U89" s="392"/>
    </row>
    <row r="90" spans="2:21" ht="15" thickBot="1" x14ac:dyDescent="0.35">
      <c r="B90" s="27" t="s">
        <v>728</v>
      </c>
      <c r="C90" s="247">
        <v>0</v>
      </c>
      <c r="D90" s="247">
        <v>0</v>
      </c>
      <c r="E90" s="247">
        <v>0</v>
      </c>
      <c r="F90" s="247">
        <f t="shared" si="7"/>
        <v>0</v>
      </c>
      <c r="G90" s="247">
        <v>0</v>
      </c>
      <c r="H90" s="247">
        <v>0</v>
      </c>
      <c r="I90" s="247">
        <v>0</v>
      </c>
      <c r="J90" s="247">
        <f t="shared" si="8"/>
        <v>0</v>
      </c>
      <c r="K90" s="247">
        <f t="shared" si="9"/>
        <v>0</v>
      </c>
      <c r="L90" s="247">
        <f t="shared" si="10"/>
        <v>0</v>
      </c>
      <c r="M90" s="247">
        <f t="shared" si="11"/>
        <v>0</v>
      </c>
      <c r="N90" s="391">
        <f t="shared" si="12"/>
        <v>0</v>
      </c>
      <c r="O90" s="451"/>
      <c r="P90" s="392"/>
      <c r="Q90" s="392"/>
      <c r="R90" s="392"/>
      <c r="S90" s="392"/>
      <c r="T90" s="392"/>
      <c r="U90" s="392"/>
    </row>
    <row r="91" spans="2:21" ht="15" thickBot="1" x14ac:dyDescent="0.35">
      <c r="B91" s="27" t="s">
        <v>729</v>
      </c>
      <c r="C91" s="247">
        <v>2600</v>
      </c>
      <c r="D91" s="247">
        <v>0</v>
      </c>
      <c r="E91" s="247">
        <v>0</v>
      </c>
      <c r="F91" s="247">
        <f t="shared" si="7"/>
        <v>2600</v>
      </c>
      <c r="G91" s="247">
        <v>0</v>
      </c>
      <c r="H91" s="247">
        <v>0</v>
      </c>
      <c r="I91" s="247">
        <v>0</v>
      </c>
      <c r="J91" s="247">
        <f t="shared" si="8"/>
        <v>0</v>
      </c>
      <c r="K91" s="247">
        <f t="shared" si="9"/>
        <v>2600</v>
      </c>
      <c r="L91" s="247">
        <f t="shared" si="10"/>
        <v>0</v>
      </c>
      <c r="M91" s="247">
        <f t="shared" si="11"/>
        <v>0</v>
      </c>
      <c r="N91" s="391">
        <f t="shared" si="12"/>
        <v>2600</v>
      </c>
      <c r="O91" s="451"/>
      <c r="P91" s="392"/>
      <c r="Q91" s="392"/>
      <c r="R91" s="392"/>
      <c r="S91" s="392"/>
      <c r="T91" s="392"/>
      <c r="U91" s="392"/>
    </row>
    <row r="92" spans="2:21" ht="15" thickBot="1" x14ac:dyDescent="0.35">
      <c r="B92" s="27" t="s">
        <v>730</v>
      </c>
      <c r="C92" s="247">
        <v>4487.6000000000004</v>
      </c>
      <c r="D92" s="247">
        <v>0</v>
      </c>
      <c r="E92" s="247">
        <v>0</v>
      </c>
      <c r="F92" s="247">
        <f t="shared" si="7"/>
        <v>4487.6000000000004</v>
      </c>
      <c r="G92" s="247">
        <v>0</v>
      </c>
      <c r="H92" s="247">
        <v>0</v>
      </c>
      <c r="I92" s="247">
        <v>0</v>
      </c>
      <c r="J92" s="247">
        <f t="shared" si="8"/>
        <v>0</v>
      </c>
      <c r="K92" s="247">
        <f t="shared" si="9"/>
        <v>4487.6000000000004</v>
      </c>
      <c r="L92" s="247">
        <f t="shared" si="10"/>
        <v>0</v>
      </c>
      <c r="M92" s="247">
        <f t="shared" si="11"/>
        <v>0</v>
      </c>
      <c r="N92" s="391">
        <f t="shared" si="12"/>
        <v>4487.6000000000004</v>
      </c>
      <c r="O92" s="451"/>
      <c r="P92" s="392"/>
      <c r="Q92" s="392"/>
      <c r="R92" s="392"/>
      <c r="S92" s="392"/>
      <c r="T92" s="392"/>
      <c r="U92" s="392"/>
    </row>
    <row r="93" spans="2:21" ht="15" thickBot="1" x14ac:dyDescent="0.35">
      <c r="B93" s="27" t="s">
        <v>731</v>
      </c>
      <c r="C93" s="247">
        <v>66300</v>
      </c>
      <c r="D93" s="247">
        <v>0</v>
      </c>
      <c r="E93" s="247">
        <v>0</v>
      </c>
      <c r="F93" s="247">
        <f t="shared" si="7"/>
        <v>66300</v>
      </c>
      <c r="G93" s="247">
        <v>0</v>
      </c>
      <c r="H93" s="247">
        <v>0</v>
      </c>
      <c r="I93" s="247">
        <v>0</v>
      </c>
      <c r="J93" s="247">
        <f t="shared" si="8"/>
        <v>0</v>
      </c>
      <c r="K93" s="247">
        <f t="shared" si="9"/>
        <v>66300</v>
      </c>
      <c r="L93" s="247">
        <f t="shared" si="10"/>
        <v>0</v>
      </c>
      <c r="M93" s="247">
        <f t="shared" si="11"/>
        <v>0</v>
      </c>
      <c r="N93" s="391">
        <f t="shared" si="12"/>
        <v>66300</v>
      </c>
      <c r="O93" s="451"/>
      <c r="P93" s="392"/>
      <c r="Q93" s="392"/>
      <c r="R93" s="392"/>
      <c r="S93" s="392"/>
      <c r="T93" s="392"/>
      <c r="U93" s="392"/>
    </row>
    <row r="94" spans="2:21" ht="15" thickBot="1" x14ac:dyDescent="0.35">
      <c r="B94" s="27" t="s">
        <v>612</v>
      </c>
      <c r="C94" s="247">
        <v>0</v>
      </c>
      <c r="D94" s="247">
        <v>0</v>
      </c>
      <c r="E94" s="247">
        <v>0</v>
      </c>
      <c r="F94" s="247">
        <f t="shared" si="7"/>
        <v>0</v>
      </c>
      <c r="G94" s="247">
        <v>150700</v>
      </c>
      <c r="H94" s="247">
        <v>99</v>
      </c>
      <c r="I94" s="247">
        <v>154</v>
      </c>
      <c r="J94" s="247">
        <f t="shared" si="8"/>
        <v>150953</v>
      </c>
      <c r="K94" s="247">
        <f t="shared" si="9"/>
        <v>150700</v>
      </c>
      <c r="L94" s="247">
        <f t="shared" si="10"/>
        <v>99</v>
      </c>
      <c r="M94" s="247">
        <f t="shared" si="11"/>
        <v>154</v>
      </c>
      <c r="N94" s="391">
        <f t="shared" si="12"/>
        <v>150953</v>
      </c>
      <c r="O94" s="451"/>
      <c r="P94" s="392"/>
      <c r="Q94" s="392"/>
      <c r="R94" s="392"/>
      <c r="S94" s="392"/>
      <c r="T94" s="392"/>
      <c r="U94" s="392"/>
    </row>
    <row r="95" spans="2:21" ht="15" thickBot="1" x14ac:dyDescent="0.35">
      <c r="B95" s="27" t="s">
        <v>732</v>
      </c>
      <c r="C95" s="247">
        <v>3600</v>
      </c>
      <c r="D95" s="247">
        <v>0</v>
      </c>
      <c r="E95" s="247">
        <v>0</v>
      </c>
      <c r="F95" s="247">
        <f t="shared" si="7"/>
        <v>3600</v>
      </c>
      <c r="G95" s="247">
        <v>0</v>
      </c>
      <c r="H95" s="247">
        <v>0</v>
      </c>
      <c r="I95" s="247">
        <v>0</v>
      </c>
      <c r="J95" s="247">
        <f t="shared" si="8"/>
        <v>0</v>
      </c>
      <c r="K95" s="247">
        <f t="shared" si="9"/>
        <v>3600</v>
      </c>
      <c r="L95" s="247">
        <f t="shared" si="10"/>
        <v>0</v>
      </c>
      <c r="M95" s="247">
        <f t="shared" si="11"/>
        <v>0</v>
      </c>
      <c r="N95" s="391">
        <f t="shared" si="12"/>
        <v>3600</v>
      </c>
      <c r="O95" s="451"/>
      <c r="P95" s="392"/>
      <c r="Q95" s="392"/>
      <c r="R95" s="392"/>
      <c r="S95" s="392"/>
      <c r="T95" s="392"/>
      <c r="U95" s="392"/>
    </row>
    <row r="96" spans="2:21" ht="15" thickBot="1" x14ac:dyDescent="0.35">
      <c r="B96" s="27" t="s">
        <v>733</v>
      </c>
      <c r="C96" s="247">
        <v>211515</v>
      </c>
      <c r="D96" s="247">
        <v>0</v>
      </c>
      <c r="E96" s="247">
        <v>0</v>
      </c>
      <c r="F96" s="247">
        <f t="shared" si="7"/>
        <v>211515</v>
      </c>
      <c r="G96" s="247">
        <v>0</v>
      </c>
      <c r="H96" s="247">
        <v>0</v>
      </c>
      <c r="I96" s="247">
        <v>0</v>
      </c>
      <c r="J96" s="247">
        <f t="shared" si="8"/>
        <v>0</v>
      </c>
      <c r="K96" s="247">
        <f t="shared" si="9"/>
        <v>211515</v>
      </c>
      <c r="L96" s="247">
        <f t="shared" si="10"/>
        <v>0</v>
      </c>
      <c r="M96" s="247">
        <f t="shared" si="11"/>
        <v>0</v>
      </c>
      <c r="N96" s="391">
        <f t="shared" si="12"/>
        <v>211515</v>
      </c>
      <c r="O96" s="451"/>
      <c r="P96" s="392"/>
      <c r="Q96" s="392"/>
      <c r="R96" s="392"/>
      <c r="S96" s="392"/>
      <c r="T96" s="392"/>
      <c r="U96" s="392"/>
    </row>
    <row r="97" spans="2:21" ht="15" thickBot="1" x14ac:dyDescent="0.35">
      <c r="B97" s="27" t="s">
        <v>748</v>
      </c>
      <c r="C97" s="247">
        <v>17340</v>
      </c>
      <c r="D97" s="247">
        <v>0</v>
      </c>
      <c r="E97" s="247">
        <v>0</v>
      </c>
      <c r="F97" s="247">
        <f t="shared" si="7"/>
        <v>17340</v>
      </c>
      <c r="G97" s="247">
        <v>520200</v>
      </c>
      <c r="H97" s="247">
        <v>0</v>
      </c>
      <c r="I97" s="247">
        <v>0</v>
      </c>
      <c r="J97" s="247">
        <f t="shared" si="8"/>
        <v>520200</v>
      </c>
      <c r="K97" s="247">
        <f t="shared" si="9"/>
        <v>537540</v>
      </c>
      <c r="L97" s="247">
        <f t="shared" si="10"/>
        <v>0</v>
      </c>
      <c r="M97" s="247">
        <f t="shared" si="11"/>
        <v>0</v>
      </c>
      <c r="N97" s="391">
        <f t="shared" si="12"/>
        <v>537540</v>
      </c>
      <c r="O97" s="451"/>
      <c r="P97" s="392"/>
      <c r="Q97" s="392"/>
      <c r="R97" s="392"/>
      <c r="S97" s="392"/>
      <c r="T97" s="392"/>
      <c r="U97" s="392"/>
    </row>
    <row r="98" spans="2:21" ht="15" thickBot="1" x14ac:dyDescent="0.35">
      <c r="B98" s="27" t="s">
        <v>747</v>
      </c>
      <c r="C98" s="390">
        <v>0</v>
      </c>
      <c r="D98" s="390">
        <v>0</v>
      </c>
      <c r="E98" s="390">
        <v>0</v>
      </c>
      <c r="F98" s="247">
        <f t="shared" si="7"/>
        <v>0</v>
      </c>
      <c r="G98" s="247">
        <v>0</v>
      </c>
      <c r="H98" s="247">
        <v>0</v>
      </c>
      <c r="I98" s="247">
        <v>0</v>
      </c>
      <c r="J98" s="247">
        <f t="shared" si="8"/>
        <v>0</v>
      </c>
      <c r="K98" s="247">
        <f t="shared" si="9"/>
        <v>0</v>
      </c>
      <c r="L98" s="247">
        <f t="shared" si="10"/>
        <v>0</v>
      </c>
      <c r="M98" s="247">
        <f t="shared" si="11"/>
        <v>0</v>
      </c>
      <c r="N98" s="391">
        <f t="shared" si="12"/>
        <v>0</v>
      </c>
      <c r="O98" s="451"/>
      <c r="P98" s="392"/>
      <c r="Q98" s="392"/>
      <c r="R98" s="392"/>
      <c r="S98" s="392"/>
      <c r="T98" s="392"/>
      <c r="U98" s="392"/>
    </row>
    <row r="99" spans="2:21" ht="15" thickBot="1" x14ac:dyDescent="0.35">
      <c r="B99" s="8" t="s">
        <v>17</v>
      </c>
      <c r="C99" s="248">
        <f t="shared" ref="C99:N99" si="13">SUM(C73:C98)</f>
        <v>41314920.100000001</v>
      </c>
      <c r="D99" s="248">
        <f t="shared" si="13"/>
        <v>3600542.02</v>
      </c>
      <c r="E99" s="248">
        <f t="shared" si="13"/>
        <v>1945314.0560000001</v>
      </c>
      <c r="F99" s="248">
        <f t="shared" si="13"/>
        <v>46860776.175999999</v>
      </c>
      <c r="G99" s="248">
        <f t="shared" si="13"/>
        <v>41202777.219999999</v>
      </c>
      <c r="H99" s="248">
        <f t="shared" si="13"/>
        <v>2545299</v>
      </c>
      <c r="I99" s="248">
        <f t="shared" si="13"/>
        <v>3263624</v>
      </c>
      <c r="J99" s="248">
        <f t="shared" si="13"/>
        <v>47011700.219999999</v>
      </c>
      <c r="K99" s="248">
        <f t="shared" si="13"/>
        <v>82517697.319999993</v>
      </c>
      <c r="L99" s="248">
        <f t="shared" si="13"/>
        <v>6145841.0199999996</v>
      </c>
      <c r="M99" s="248">
        <f t="shared" si="13"/>
        <v>5208938.0559999999</v>
      </c>
      <c r="N99" s="248">
        <f t="shared" si="13"/>
        <v>93872476.395999998</v>
      </c>
    </row>
    <row r="100" spans="2:21" x14ac:dyDescent="0.3">
      <c r="K100" s="392"/>
      <c r="L100" s="392"/>
      <c r="M100" s="392"/>
      <c r="N100" s="392"/>
    </row>
    <row r="101" spans="2:21" x14ac:dyDescent="0.3">
      <c r="N101" s="392"/>
      <c r="O101" s="451"/>
    </row>
    <row r="102" spans="2:21" x14ac:dyDescent="0.3">
      <c r="E102" s="392"/>
      <c r="J102" s="392"/>
      <c r="K102" s="392"/>
      <c r="L102" s="392"/>
      <c r="M102" s="392"/>
      <c r="N102" s="392"/>
      <c r="O102" s="392"/>
    </row>
    <row r="103" spans="2:21" ht="18" x14ac:dyDescent="0.3">
      <c r="B103" s="72" t="s">
        <v>882</v>
      </c>
      <c r="E103" s="392"/>
      <c r="K103" s="392"/>
    </row>
    <row r="104" spans="2:21" ht="16.2" x14ac:dyDescent="0.3">
      <c r="B104" s="387" t="s">
        <v>441</v>
      </c>
    </row>
    <row r="105" spans="2:21" ht="15" thickBot="1" x14ac:dyDescent="0.35"/>
    <row r="106" spans="2:21" ht="15" thickBot="1" x14ac:dyDescent="0.35">
      <c r="B106" s="388"/>
      <c r="C106" s="666" t="s">
        <v>761</v>
      </c>
      <c r="D106" s="538"/>
      <c r="E106" s="538"/>
      <c r="F106" s="539"/>
      <c r="G106" s="666" t="s">
        <v>764</v>
      </c>
      <c r="H106" s="538"/>
      <c r="I106" s="538"/>
      <c r="J106" s="539"/>
      <c r="K106" s="666" t="s">
        <v>765</v>
      </c>
      <c r="L106" s="538"/>
      <c r="M106" s="538"/>
      <c r="N106" s="539"/>
    </row>
    <row r="107" spans="2:21" ht="24.6" thickBot="1" x14ac:dyDescent="0.35">
      <c r="B107" s="389" t="s">
        <v>760</v>
      </c>
      <c r="C107" s="17" t="s">
        <v>31</v>
      </c>
      <c r="D107" s="17" t="s">
        <v>767</v>
      </c>
      <c r="E107" s="17" t="s">
        <v>762</v>
      </c>
      <c r="F107" s="17" t="s">
        <v>763</v>
      </c>
      <c r="G107" s="17" t="s">
        <v>31</v>
      </c>
      <c r="H107" s="17" t="s">
        <v>767</v>
      </c>
      <c r="I107" s="17" t="s">
        <v>762</v>
      </c>
      <c r="J107" s="17" t="s">
        <v>766</v>
      </c>
      <c r="K107" s="17" t="s">
        <v>31</v>
      </c>
      <c r="L107" s="17" t="s">
        <v>767</v>
      </c>
      <c r="M107" s="17" t="s">
        <v>762</v>
      </c>
      <c r="N107" s="17" t="s">
        <v>17</v>
      </c>
    </row>
    <row r="108" spans="2:21" ht="15" thickBot="1" x14ac:dyDescent="0.35">
      <c r="B108" s="27" t="s">
        <v>752</v>
      </c>
      <c r="C108" s="247">
        <v>7166352</v>
      </c>
      <c r="D108" s="247">
        <v>0</v>
      </c>
      <c r="E108" s="247">
        <v>0</v>
      </c>
      <c r="F108" s="247">
        <f t="shared" ref="F108" si="14">C108+D108+E108</f>
        <v>7166352</v>
      </c>
      <c r="G108" s="247">
        <v>0</v>
      </c>
      <c r="H108" s="247">
        <v>0</v>
      </c>
      <c r="I108" s="247">
        <v>0</v>
      </c>
      <c r="J108" s="247">
        <f t="shared" ref="J108" si="15">G108+H108+I108</f>
        <v>0</v>
      </c>
      <c r="K108" s="247">
        <f t="shared" ref="K108" si="16">C108+G108</f>
        <v>7166352</v>
      </c>
      <c r="L108" s="247">
        <f t="shared" ref="L108" si="17">D108+H108</f>
        <v>0</v>
      </c>
      <c r="M108" s="247">
        <f t="shared" ref="M108" si="18">E108+I108</f>
        <v>0</v>
      </c>
      <c r="N108" s="391">
        <f t="shared" ref="N108" si="19">K108+L108+M108</f>
        <v>7166352</v>
      </c>
    </row>
    <row r="109" spans="2:21" ht="15" thickBot="1" x14ac:dyDescent="0.35">
      <c r="B109" s="8" t="s">
        <v>17</v>
      </c>
      <c r="C109" s="248">
        <f>C108</f>
        <v>7166352</v>
      </c>
      <c r="D109" s="248">
        <f t="shared" ref="D109:N109" si="20">D108</f>
        <v>0</v>
      </c>
      <c r="E109" s="248">
        <f t="shared" si="20"/>
        <v>0</v>
      </c>
      <c r="F109" s="248">
        <f t="shared" si="20"/>
        <v>7166352</v>
      </c>
      <c r="G109" s="248">
        <f t="shared" si="20"/>
        <v>0</v>
      </c>
      <c r="H109" s="248">
        <f t="shared" si="20"/>
        <v>0</v>
      </c>
      <c r="I109" s="248">
        <f t="shared" si="20"/>
        <v>0</v>
      </c>
      <c r="J109" s="248">
        <f t="shared" si="20"/>
        <v>0</v>
      </c>
      <c r="K109" s="248">
        <f t="shared" si="20"/>
        <v>7166352</v>
      </c>
      <c r="L109" s="248">
        <f t="shared" si="20"/>
        <v>0</v>
      </c>
      <c r="M109" s="248">
        <f t="shared" si="20"/>
        <v>0</v>
      </c>
      <c r="N109" s="248">
        <f t="shared" si="20"/>
        <v>7166352</v>
      </c>
    </row>
  </sheetData>
  <sheetProtection algorithmName="SHA-512" hashValue="tqhCLZY43zIlM8d1ft/W8WJTsauai4mZokmhya2qAjzqYm4NAicoz2cxIgaw5wWkykIvoTG8d/j+6UevgflYHw==" saltValue="JsNZ2fdVgEw77gAAfVWLvw==" spinCount="100000" sheet="1" objects="1" scenarios="1"/>
  <mergeCells count="45">
    <mergeCell ref="N6:O6"/>
    <mergeCell ref="C7:C10"/>
    <mergeCell ref="D7:D10"/>
    <mergeCell ref="E7:E10"/>
    <mergeCell ref="F7:F10"/>
    <mergeCell ref="N7:N10"/>
    <mergeCell ref="O7:O10"/>
    <mergeCell ref="B6:B10"/>
    <mergeCell ref="C6:E6"/>
    <mergeCell ref="F6:H6"/>
    <mergeCell ref="I6:L6"/>
    <mergeCell ref="M6:M10"/>
    <mergeCell ref="G7:G10"/>
    <mergeCell ref="I7:K7"/>
    <mergeCell ref="L7:L10"/>
    <mergeCell ref="I8:I10"/>
    <mergeCell ref="J8:J10"/>
    <mergeCell ref="K8:K10"/>
    <mergeCell ref="H7:H10"/>
    <mergeCell ref="O50:P50"/>
    <mergeCell ref="C51:C54"/>
    <mergeCell ref="D51:D54"/>
    <mergeCell ref="E51:E54"/>
    <mergeCell ref="F51:F54"/>
    <mergeCell ref="O51:O54"/>
    <mergeCell ref="P51:P54"/>
    <mergeCell ref="B50:B54"/>
    <mergeCell ref="C50:E50"/>
    <mergeCell ref="F50:I50"/>
    <mergeCell ref="J50:M50"/>
    <mergeCell ref="N50:N54"/>
    <mergeCell ref="J52:J54"/>
    <mergeCell ref="K52:K54"/>
    <mergeCell ref="L52:L54"/>
    <mergeCell ref="G51:G54"/>
    <mergeCell ref="H51:H54"/>
    <mergeCell ref="J51:L51"/>
    <mergeCell ref="M51:M54"/>
    <mergeCell ref="I51:I54"/>
    <mergeCell ref="C106:F106"/>
    <mergeCell ref="G106:J106"/>
    <mergeCell ref="K106:N106"/>
    <mergeCell ref="C71:F71"/>
    <mergeCell ref="G71:J71"/>
    <mergeCell ref="K71:N71"/>
  </mergeCells>
  <pageMargins left="0.7" right="0.7" top="0.75" bottom="0.75" header="0.3" footer="0.3"/>
  <ignoredErrors>
    <ignoredError sqref="M55 M56:M61" formulaRange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533F6-4B14-4537-B04A-0F9F1CD2B99D}">
  <dimension ref="A2:Q42"/>
  <sheetViews>
    <sheetView workbookViewId="0">
      <selection activeCell="B5" sqref="B5:B8"/>
    </sheetView>
  </sheetViews>
  <sheetFormatPr baseColWidth="10" defaultRowHeight="14.4" x14ac:dyDescent="0.3"/>
  <cols>
    <col min="1" max="1" width="4.6640625" style="261" customWidth="1"/>
    <col min="2" max="2" width="29.44140625" style="261" customWidth="1"/>
    <col min="3" max="3" width="15.109375" style="261" customWidth="1"/>
    <col min="4" max="5" width="11.5546875" style="261"/>
    <col min="6" max="6" width="13.77734375" style="261" customWidth="1"/>
    <col min="7" max="16384" width="11.5546875" style="261"/>
  </cols>
  <sheetData>
    <row r="2" spans="1:17" ht="18" x14ac:dyDescent="0.3">
      <c r="B2" s="72" t="s">
        <v>489</v>
      </c>
    </row>
    <row r="3" spans="1:17" ht="16.2" x14ac:dyDescent="0.3">
      <c r="B3" s="74" t="s">
        <v>51</v>
      </c>
    </row>
    <row r="4" spans="1:17" ht="15" thickBot="1" x14ac:dyDescent="0.35"/>
    <row r="5" spans="1:17" ht="27.6" customHeight="1" thickBot="1" x14ac:dyDescent="0.35">
      <c r="B5" s="682" t="s">
        <v>45</v>
      </c>
      <c r="C5" s="685" t="s">
        <v>53</v>
      </c>
      <c r="D5" s="512"/>
      <c r="E5" s="511"/>
      <c r="F5" s="537" t="s">
        <v>54</v>
      </c>
      <c r="G5" s="538"/>
      <c r="H5" s="539"/>
      <c r="I5" s="510" t="s">
        <v>788</v>
      </c>
      <c r="J5" s="512"/>
      <c r="K5" s="512"/>
      <c r="L5" s="511"/>
      <c r="M5" s="535" t="s">
        <v>786</v>
      </c>
      <c r="N5" s="510" t="s">
        <v>768</v>
      </c>
      <c r="O5" s="511"/>
      <c r="P5" s="117"/>
      <c r="Q5" s="118"/>
    </row>
    <row r="6" spans="1:17" ht="16.2" customHeight="1" x14ac:dyDescent="0.3">
      <c r="B6" s="683"/>
      <c r="C6" s="544" t="s">
        <v>769</v>
      </c>
      <c r="D6" s="535" t="s">
        <v>506</v>
      </c>
      <c r="E6" s="535" t="s">
        <v>291</v>
      </c>
      <c r="F6" s="535" t="s">
        <v>770</v>
      </c>
      <c r="G6" s="535" t="s">
        <v>771</v>
      </c>
      <c r="H6" s="535" t="s">
        <v>787</v>
      </c>
      <c r="I6" s="533" t="s">
        <v>68</v>
      </c>
      <c r="J6" s="533" t="s">
        <v>32</v>
      </c>
      <c r="K6" s="535" t="s">
        <v>382</v>
      </c>
      <c r="L6" s="533" t="s">
        <v>17</v>
      </c>
      <c r="M6" s="654"/>
      <c r="N6" s="535" t="s">
        <v>772</v>
      </c>
      <c r="O6" s="535" t="s">
        <v>89</v>
      </c>
      <c r="P6" s="118"/>
      <c r="Q6" s="118"/>
    </row>
    <row r="7" spans="1:17" ht="12.6" customHeight="1" x14ac:dyDescent="0.25">
      <c r="B7" s="683"/>
      <c r="C7" s="546"/>
      <c r="D7" s="654"/>
      <c r="E7" s="654"/>
      <c r="F7" s="654"/>
      <c r="G7" s="654"/>
      <c r="H7" s="654"/>
      <c r="I7" s="542"/>
      <c r="J7" s="542"/>
      <c r="K7" s="654"/>
      <c r="L7" s="542"/>
      <c r="M7" s="654"/>
      <c r="N7" s="654"/>
      <c r="O7" s="654"/>
      <c r="P7" s="119"/>
      <c r="Q7" s="118"/>
    </row>
    <row r="8" spans="1:17" ht="19.8" customHeight="1" thickBot="1" x14ac:dyDescent="0.3">
      <c r="B8" s="684"/>
      <c r="C8" s="548"/>
      <c r="D8" s="536"/>
      <c r="E8" s="536"/>
      <c r="F8" s="536"/>
      <c r="G8" s="536"/>
      <c r="H8" s="536"/>
      <c r="I8" s="534"/>
      <c r="J8" s="534"/>
      <c r="K8" s="536"/>
      <c r="L8" s="534"/>
      <c r="M8" s="536"/>
      <c r="N8" s="536"/>
      <c r="O8" s="536"/>
      <c r="P8" s="119"/>
      <c r="Q8" s="118"/>
    </row>
    <row r="9" spans="1:17" ht="16.8" customHeight="1" thickBot="1" x14ac:dyDescent="0.35">
      <c r="A9" s="393"/>
      <c r="B9" s="394" t="s">
        <v>773</v>
      </c>
      <c r="C9" s="5">
        <v>26</v>
      </c>
      <c r="D9" s="5">
        <v>34</v>
      </c>
      <c r="E9" s="5">
        <v>22</v>
      </c>
      <c r="F9" s="5">
        <v>17.399999999999999</v>
      </c>
      <c r="G9" s="5">
        <v>25</v>
      </c>
      <c r="H9" s="5">
        <v>16.899999999999999</v>
      </c>
      <c r="I9" s="328">
        <v>16900</v>
      </c>
      <c r="J9" s="328">
        <v>0</v>
      </c>
      <c r="K9" s="328">
        <v>0</v>
      </c>
      <c r="L9" s="5">
        <v>0</v>
      </c>
      <c r="M9" s="399">
        <v>11</v>
      </c>
      <c r="N9" s="398">
        <v>0.18590000000000001</v>
      </c>
      <c r="O9" s="21">
        <f>N9/$N$20</f>
        <v>4.4536485556305051E-2</v>
      </c>
      <c r="P9" s="118"/>
      <c r="Q9" s="118"/>
    </row>
    <row r="10" spans="1:17" ht="16.8" customHeight="1" thickBot="1" x14ac:dyDescent="0.35">
      <c r="A10" s="393"/>
      <c r="B10" s="395" t="s">
        <v>774</v>
      </c>
      <c r="C10" s="5">
        <v>28</v>
      </c>
      <c r="D10" s="5">
        <v>10</v>
      </c>
      <c r="E10" s="5">
        <v>10</v>
      </c>
      <c r="F10" s="5">
        <v>3.52</v>
      </c>
      <c r="G10" s="5">
        <v>480.38</v>
      </c>
      <c r="H10" s="5">
        <v>3.52</v>
      </c>
      <c r="I10" s="328">
        <v>3520</v>
      </c>
      <c r="J10" s="328">
        <v>0</v>
      </c>
      <c r="K10" s="328">
        <v>0</v>
      </c>
      <c r="L10" s="5">
        <v>241.38</v>
      </c>
      <c r="M10" s="399">
        <v>8.4</v>
      </c>
      <c r="N10" s="398">
        <v>2.9568000000000001E-2</v>
      </c>
      <c r="O10" s="21">
        <f t="shared" ref="O10:O19" si="0">N10/$N$20</f>
        <v>7.0836729689555018E-3</v>
      </c>
      <c r="P10" s="118"/>
      <c r="Q10" s="118"/>
    </row>
    <row r="11" spans="1:17" ht="16.8" customHeight="1" thickBot="1" x14ac:dyDescent="0.35">
      <c r="A11" s="393"/>
      <c r="B11" s="395" t="s">
        <v>775</v>
      </c>
      <c r="C11" s="5">
        <v>9</v>
      </c>
      <c r="D11" s="5">
        <v>7</v>
      </c>
      <c r="E11" s="5">
        <v>4</v>
      </c>
      <c r="F11" s="5">
        <v>7.5</v>
      </c>
      <c r="G11" s="5">
        <v>175.42</v>
      </c>
      <c r="H11" s="5">
        <v>7.5</v>
      </c>
      <c r="I11" s="328">
        <v>8560</v>
      </c>
      <c r="J11" s="328">
        <v>0</v>
      </c>
      <c r="K11" s="328">
        <v>0</v>
      </c>
      <c r="L11" s="5">
        <v>136.41999999999999</v>
      </c>
      <c r="M11" s="399">
        <v>7.8</v>
      </c>
      <c r="N11" s="398">
        <v>6.6767999999999994E-2</v>
      </c>
      <c r="O11" s="21">
        <f t="shared" si="0"/>
        <v>1.5995761525677114E-2</v>
      </c>
      <c r="P11" s="118"/>
      <c r="Q11" s="118"/>
    </row>
    <row r="12" spans="1:17" ht="16.8" customHeight="1" thickBot="1" x14ac:dyDescent="0.35">
      <c r="A12" s="393"/>
      <c r="B12" s="395" t="s">
        <v>776</v>
      </c>
      <c r="C12" s="5">
        <v>286</v>
      </c>
      <c r="D12" s="5">
        <v>45</v>
      </c>
      <c r="E12" s="5">
        <v>8</v>
      </c>
      <c r="F12" s="5">
        <v>508.51400000000001</v>
      </c>
      <c r="G12" s="5">
        <v>19.63</v>
      </c>
      <c r="H12" s="5">
        <v>508.5</v>
      </c>
      <c r="I12" s="328">
        <v>243474</v>
      </c>
      <c r="J12" s="328">
        <v>0</v>
      </c>
      <c r="K12" s="328">
        <v>0</v>
      </c>
      <c r="L12" s="5">
        <v>19.63</v>
      </c>
      <c r="M12" s="399">
        <v>2.4500000000000002</v>
      </c>
      <c r="N12" s="398">
        <v>0.59651130000000008</v>
      </c>
      <c r="O12" s="21">
        <f t="shared" si="0"/>
        <v>0.14290756802917026</v>
      </c>
      <c r="P12" s="118"/>
      <c r="Q12" s="118"/>
    </row>
    <row r="13" spans="1:17" ht="16.8" customHeight="1" thickBot="1" x14ac:dyDescent="0.35">
      <c r="A13" s="393"/>
      <c r="B13" s="395" t="s">
        <v>777</v>
      </c>
      <c r="C13" s="5">
        <v>212</v>
      </c>
      <c r="D13" s="5">
        <v>122</v>
      </c>
      <c r="E13" s="5">
        <v>24</v>
      </c>
      <c r="F13" s="5">
        <v>203.5</v>
      </c>
      <c r="G13" s="5">
        <v>3.85</v>
      </c>
      <c r="H13" s="5">
        <v>38.5</v>
      </c>
      <c r="I13" s="328">
        <v>93578.46</v>
      </c>
      <c r="J13" s="328">
        <v>0</v>
      </c>
      <c r="K13" s="328">
        <v>0</v>
      </c>
      <c r="L13" s="5">
        <v>3.85</v>
      </c>
      <c r="M13" s="399">
        <v>14</v>
      </c>
      <c r="N13" s="398">
        <v>1.31009844</v>
      </c>
      <c r="O13" s="21">
        <f t="shared" si="0"/>
        <v>0.31386326116405477</v>
      </c>
      <c r="P13" s="118"/>
      <c r="Q13" s="118"/>
    </row>
    <row r="14" spans="1:17" ht="16.8" customHeight="1" thickBot="1" x14ac:dyDescent="0.35">
      <c r="A14" s="393"/>
      <c r="B14" s="395" t="s">
        <v>778</v>
      </c>
      <c r="C14" s="5">
        <v>149.1</v>
      </c>
      <c r="D14" s="5">
        <v>40</v>
      </c>
      <c r="E14" s="5">
        <v>8</v>
      </c>
      <c r="F14" s="5">
        <v>0</v>
      </c>
      <c r="G14" s="5">
        <v>246.76</v>
      </c>
      <c r="H14" s="5">
        <v>13.5</v>
      </c>
      <c r="I14" s="328">
        <v>13500</v>
      </c>
      <c r="J14" s="328">
        <v>0</v>
      </c>
      <c r="K14" s="328">
        <v>0</v>
      </c>
      <c r="L14" s="5">
        <v>99.98</v>
      </c>
      <c r="M14" s="399">
        <v>9</v>
      </c>
      <c r="N14" s="398">
        <v>0.1215</v>
      </c>
      <c r="O14" s="21">
        <f t="shared" si="0"/>
        <v>2.9108031173163334E-2</v>
      </c>
      <c r="P14" s="118"/>
      <c r="Q14" s="118"/>
    </row>
    <row r="15" spans="1:17" ht="16.8" customHeight="1" thickBot="1" x14ac:dyDescent="0.35">
      <c r="A15" s="393"/>
      <c r="B15" s="395" t="s">
        <v>779</v>
      </c>
      <c r="C15" s="5">
        <v>771</v>
      </c>
      <c r="D15" s="5">
        <v>167</v>
      </c>
      <c r="E15" s="5">
        <v>3</v>
      </c>
      <c r="F15" s="5">
        <v>778.1</v>
      </c>
      <c r="G15" s="5">
        <v>676.6</v>
      </c>
      <c r="H15" s="5">
        <v>778.1</v>
      </c>
      <c r="I15" s="328">
        <v>96070</v>
      </c>
      <c r="J15" s="328">
        <v>0</v>
      </c>
      <c r="K15" s="328">
        <v>0</v>
      </c>
      <c r="L15" s="5">
        <v>119.7</v>
      </c>
      <c r="M15" s="399">
        <v>3</v>
      </c>
      <c r="N15" s="398">
        <v>0.28821000000000002</v>
      </c>
      <c r="O15" s="21">
        <f t="shared" si="0"/>
        <v>6.9047124810019789E-2</v>
      </c>
      <c r="P15" s="118"/>
      <c r="Q15" s="118"/>
    </row>
    <row r="16" spans="1:17" ht="16.8" customHeight="1" thickBot="1" x14ac:dyDescent="0.35">
      <c r="A16" s="393"/>
      <c r="B16" s="395" t="s">
        <v>780</v>
      </c>
      <c r="C16" s="5">
        <v>1104</v>
      </c>
      <c r="D16" s="5">
        <v>88</v>
      </c>
      <c r="E16" s="5">
        <v>10</v>
      </c>
      <c r="F16" s="5">
        <v>521</v>
      </c>
      <c r="G16" s="5">
        <v>14.5</v>
      </c>
      <c r="H16" s="5">
        <v>185</v>
      </c>
      <c r="I16" s="328">
        <v>185000</v>
      </c>
      <c r="J16" s="328">
        <v>0</v>
      </c>
      <c r="K16" s="328">
        <v>0</v>
      </c>
      <c r="L16" s="5">
        <v>7.4</v>
      </c>
      <c r="M16" s="399">
        <v>3.5</v>
      </c>
      <c r="N16" s="398">
        <v>0.64749999999999996</v>
      </c>
      <c r="O16" s="21">
        <f t="shared" si="0"/>
        <v>0.15512304678702268</v>
      </c>
      <c r="P16" s="118"/>
      <c r="Q16" s="118"/>
    </row>
    <row r="17" spans="1:17" ht="16.8" customHeight="1" thickBot="1" x14ac:dyDescent="0.35">
      <c r="A17" s="393"/>
      <c r="B17" s="395" t="s">
        <v>781</v>
      </c>
      <c r="C17" s="5">
        <v>10</v>
      </c>
      <c r="D17" s="5">
        <v>16</v>
      </c>
      <c r="E17" s="5">
        <v>4</v>
      </c>
      <c r="F17" s="5">
        <v>10</v>
      </c>
      <c r="G17" s="5">
        <v>165.2</v>
      </c>
      <c r="H17" s="5">
        <v>7.4</v>
      </c>
      <c r="I17" s="328">
        <v>7400</v>
      </c>
      <c r="J17" s="328">
        <v>0</v>
      </c>
      <c r="K17" s="328">
        <v>0</v>
      </c>
      <c r="L17" s="5">
        <v>86</v>
      </c>
      <c r="M17" s="399">
        <v>10.5</v>
      </c>
      <c r="N17" s="398">
        <v>7.7700000000000005E-2</v>
      </c>
      <c r="O17" s="21">
        <f t="shared" si="0"/>
        <v>1.8614765614442724E-2</v>
      </c>
      <c r="P17" s="118"/>
      <c r="Q17" s="118"/>
    </row>
    <row r="18" spans="1:17" ht="16.8" customHeight="1" thickBot="1" x14ac:dyDescent="0.35">
      <c r="A18" s="393"/>
      <c r="B18" s="395" t="s">
        <v>782</v>
      </c>
      <c r="C18" s="57">
        <v>465</v>
      </c>
      <c r="D18" s="5">
        <v>61</v>
      </c>
      <c r="E18" s="5">
        <v>9</v>
      </c>
      <c r="F18" s="57">
        <v>298</v>
      </c>
      <c r="G18" s="57">
        <v>1223.8800000000001</v>
      </c>
      <c r="H18" s="5">
        <v>60</v>
      </c>
      <c r="I18" s="328">
        <v>60000</v>
      </c>
      <c r="J18" s="328">
        <v>0</v>
      </c>
      <c r="K18" s="328">
        <v>0</v>
      </c>
      <c r="L18" s="5">
        <v>759.34</v>
      </c>
      <c r="M18" s="399">
        <v>4.05</v>
      </c>
      <c r="N18" s="398">
        <v>0.24299999999999999</v>
      </c>
      <c r="O18" s="21">
        <f t="shared" si="0"/>
        <v>5.8216062346326668E-2</v>
      </c>
      <c r="P18" s="118"/>
      <c r="Q18" s="118"/>
    </row>
    <row r="19" spans="1:17" ht="16.8" customHeight="1" thickBot="1" x14ac:dyDescent="0.35">
      <c r="A19" s="393"/>
      <c r="B19" s="395" t="s">
        <v>783</v>
      </c>
      <c r="C19" s="5">
        <v>2680</v>
      </c>
      <c r="D19" s="5">
        <v>134</v>
      </c>
      <c r="E19" s="5">
        <v>10</v>
      </c>
      <c r="F19" s="5">
        <v>2723.2</v>
      </c>
      <c r="G19" s="5">
        <v>25.6</v>
      </c>
      <c r="H19" s="5">
        <v>809.8</v>
      </c>
      <c r="I19" s="328">
        <v>809800</v>
      </c>
      <c r="J19" s="328">
        <v>0</v>
      </c>
      <c r="K19" s="328">
        <v>0</v>
      </c>
      <c r="L19" s="5">
        <v>6.1</v>
      </c>
      <c r="M19" s="399">
        <v>0.75</v>
      </c>
      <c r="N19" s="398">
        <v>0.60734999999999995</v>
      </c>
      <c r="O19" s="21">
        <f t="shared" si="0"/>
        <v>0.14550422002486213</v>
      </c>
      <c r="P19" s="118"/>
      <c r="Q19" s="118"/>
    </row>
    <row r="20" spans="1:17" ht="15" thickBot="1" x14ac:dyDescent="0.35">
      <c r="B20" s="396" t="s">
        <v>17</v>
      </c>
      <c r="C20" s="58">
        <f>SUM(C9:C19)</f>
        <v>5740.1</v>
      </c>
      <c r="D20" s="9">
        <f t="shared" ref="D20:O20" si="1">SUM(D9:D19)</f>
        <v>724</v>
      </c>
      <c r="E20" s="9">
        <f t="shared" si="1"/>
        <v>112</v>
      </c>
      <c r="F20" s="58">
        <f t="shared" si="1"/>
        <v>5070.7340000000004</v>
      </c>
      <c r="G20" s="58">
        <f t="shared" si="1"/>
        <v>3056.82</v>
      </c>
      <c r="H20" s="58">
        <f t="shared" si="1"/>
        <v>2428.7200000000003</v>
      </c>
      <c r="I20" s="356">
        <f t="shared" si="1"/>
        <v>1537802.46</v>
      </c>
      <c r="J20" s="58">
        <f t="shared" si="1"/>
        <v>0</v>
      </c>
      <c r="K20" s="58">
        <f t="shared" si="1"/>
        <v>0</v>
      </c>
      <c r="L20" s="58">
        <f t="shared" si="1"/>
        <v>1479.8</v>
      </c>
      <c r="M20" s="58">
        <f>AVERAGE(M9:M19)</f>
        <v>6.7681818181818185</v>
      </c>
      <c r="N20" s="306">
        <f t="shared" si="1"/>
        <v>4.1741057399999999</v>
      </c>
      <c r="O20" s="24">
        <f t="shared" si="1"/>
        <v>1</v>
      </c>
      <c r="P20" s="118"/>
      <c r="Q20" s="118"/>
    </row>
    <row r="21" spans="1:17" x14ac:dyDescent="0.3">
      <c r="B21" s="397" t="s">
        <v>784</v>
      </c>
    </row>
    <row r="22" spans="1:17" x14ac:dyDescent="0.3">
      <c r="B22" s="397" t="s">
        <v>785</v>
      </c>
    </row>
    <row r="24" spans="1:17" ht="16.2" x14ac:dyDescent="0.3">
      <c r="B24" s="74" t="s">
        <v>314</v>
      </c>
      <c r="I24" s="456"/>
      <c r="J24" s="457"/>
    </row>
    <row r="25" spans="1:17" ht="15" thickBot="1" x14ac:dyDescent="0.35"/>
    <row r="26" spans="1:17" ht="36.6" thickBot="1" x14ac:dyDescent="0.35">
      <c r="B26" s="389" t="s">
        <v>760</v>
      </c>
      <c r="C26" s="17" t="s">
        <v>31</v>
      </c>
      <c r="D26" s="17" t="s">
        <v>767</v>
      </c>
      <c r="E26" s="17" t="s">
        <v>762</v>
      </c>
      <c r="F26" s="17" t="s">
        <v>763</v>
      </c>
    </row>
    <row r="27" spans="1:17" ht="15" thickBot="1" x14ac:dyDescent="0.35">
      <c r="B27" s="394" t="s">
        <v>773</v>
      </c>
      <c r="C27" s="247">
        <v>185900</v>
      </c>
      <c r="D27" s="247">
        <v>0</v>
      </c>
      <c r="E27" s="247">
        <v>0</v>
      </c>
      <c r="F27" s="247">
        <f>C27+D27+E27</f>
        <v>185900</v>
      </c>
      <c r="I27" s="451"/>
      <c r="K27" s="455"/>
      <c r="L27" s="451"/>
      <c r="M27" s="451"/>
      <c r="N27" s="451"/>
      <c r="O27" s="451"/>
      <c r="P27" s="451"/>
    </row>
    <row r="28" spans="1:17" ht="15" thickBot="1" x14ac:dyDescent="0.35">
      <c r="B28" s="395" t="s">
        <v>774</v>
      </c>
      <c r="C28" s="247">
        <v>29568</v>
      </c>
      <c r="D28" s="247">
        <v>0</v>
      </c>
      <c r="E28" s="247">
        <v>0</v>
      </c>
      <c r="F28" s="247">
        <f t="shared" ref="F28:F37" si="2">C28+D28+E28</f>
        <v>29568</v>
      </c>
      <c r="I28" s="451"/>
      <c r="K28" s="455"/>
      <c r="L28" s="451"/>
      <c r="M28" s="451"/>
      <c r="N28" s="451"/>
      <c r="O28" s="451"/>
      <c r="P28" s="451"/>
    </row>
    <row r="29" spans="1:17" ht="15" thickBot="1" x14ac:dyDescent="0.35">
      <c r="B29" s="395" t="s">
        <v>775</v>
      </c>
      <c r="C29" s="247">
        <v>66768</v>
      </c>
      <c r="D29" s="247">
        <v>0</v>
      </c>
      <c r="E29" s="247">
        <v>0</v>
      </c>
      <c r="F29" s="247">
        <f t="shared" si="2"/>
        <v>66768</v>
      </c>
      <c r="I29" s="451"/>
      <c r="K29" s="455"/>
      <c r="L29" s="451"/>
      <c r="M29" s="451"/>
      <c r="N29" s="451"/>
      <c r="O29" s="451"/>
      <c r="P29" s="451"/>
    </row>
    <row r="30" spans="1:17" ht="15" thickBot="1" x14ac:dyDescent="0.35">
      <c r="B30" s="395" t="s">
        <v>776</v>
      </c>
      <c r="C30" s="247">
        <v>596511.30000000005</v>
      </c>
      <c r="D30" s="247">
        <v>0</v>
      </c>
      <c r="E30" s="247">
        <v>0</v>
      </c>
      <c r="F30" s="247">
        <f t="shared" si="2"/>
        <v>596511.30000000005</v>
      </c>
      <c r="I30" s="451"/>
      <c r="K30" s="455"/>
      <c r="L30" s="451"/>
      <c r="M30" s="451"/>
      <c r="N30" s="451"/>
      <c r="O30" s="451"/>
      <c r="P30" s="451"/>
    </row>
    <row r="31" spans="1:17" ht="15" thickBot="1" x14ac:dyDescent="0.35">
      <c r="B31" s="395" t="s">
        <v>777</v>
      </c>
      <c r="C31" s="247">
        <v>1310098.44</v>
      </c>
      <c r="D31" s="247">
        <v>0</v>
      </c>
      <c r="E31" s="247">
        <v>0</v>
      </c>
      <c r="F31" s="247">
        <f t="shared" si="2"/>
        <v>1310098.44</v>
      </c>
      <c r="I31" s="451"/>
      <c r="K31" s="455"/>
      <c r="L31" s="451"/>
      <c r="M31" s="451"/>
      <c r="N31" s="451"/>
      <c r="O31" s="451"/>
      <c r="P31" s="451"/>
    </row>
    <row r="32" spans="1:17" ht="15" thickBot="1" x14ac:dyDescent="0.35">
      <c r="B32" s="395" t="s">
        <v>778</v>
      </c>
      <c r="C32" s="247">
        <v>121500</v>
      </c>
      <c r="D32" s="247">
        <v>0</v>
      </c>
      <c r="E32" s="247">
        <v>0</v>
      </c>
      <c r="F32" s="247">
        <f t="shared" si="2"/>
        <v>121500</v>
      </c>
      <c r="I32" s="451"/>
      <c r="K32" s="455"/>
      <c r="L32" s="451"/>
      <c r="M32" s="451"/>
      <c r="N32" s="451"/>
      <c r="O32" s="451"/>
      <c r="P32" s="451"/>
    </row>
    <row r="33" spans="2:16" ht="15" thickBot="1" x14ac:dyDescent="0.35">
      <c r="B33" s="395" t="s">
        <v>779</v>
      </c>
      <c r="C33" s="247">
        <v>288210</v>
      </c>
      <c r="D33" s="247">
        <v>0</v>
      </c>
      <c r="E33" s="247">
        <v>0</v>
      </c>
      <c r="F33" s="247">
        <f t="shared" si="2"/>
        <v>288210</v>
      </c>
      <c r="I33" s="451"/>
      <c r="K33" s="455"/>
      <c r="L33" s="451"/>
      <c r="M33" s="451"/>
      <c r="N33" s="451"/>
      <c r="O33" s="451"/>
      <c r="P33" s="451"/>
    </row>
    <row r="34" spans="2:16" ht="15" thickBot="1" x14ac:dyDescent="0.35">
      <c r="B34" s="395" t="s">
        <v>780</v>
      </c>
      <c r="C34" s="247">
        <v>647500</v>
      </c>
      <c r="D34" s="247">
        <v>0</v>
      </c>
      <c r="E34" s="247">
        <v>0</v>
      </c>
      <c r="F34" s="247">
        <f t="shared" si="2"/>
        <v>647500</v>
      </c>
      <c r="I34" s="451"/>
      <c r="K34" s="455"/>
      <c r="L34" s="451"/>
      <c r="M34" s="451"/>
      <c r="N34" s="451"/>
      <c r="O34" s="451"/>
      <c r="P34" s="451"/>
    </row>
    <row r="35" spans="2:16" ht="15" thickBot="1" x14ac:dyDescent="0.35">
      <c r="B35" s="395" t="s">
        <v>781</v>
      </c>
      <c r="C35" s="247">
        <v>77700</v>
      </c>
      <c r="D35" s="247">
        <v>0</v>
      </c>
      <c r="E35" s="247">
        <v>0</v>
      </c>
      <c r="F35" s="247">
        <f t="shared" si="2"/>
        <v>77700</v>
      </c>
      <c r="I35" s="451"/>
      <c r="K35" s="455"/>
      <c r="L35" s="451"/>
      <c r="M35" s="451"/>
      <c r="N35" s="451"/>
      <c r="O35" s="451"/>
      <c r="P35" s="451"/>
    </row>
    <row r="36" spans="2:16" ht="15" thickBot="1" x14ac:dyDescent="0.35">
      <c r="B36" s="395" t="s">
        <v>782</v>
      </c>
      <c r="C36" s="247">
        <v>243000</v>
      </c>
      <c r="D36" s="247">
        <v>0</v>
      </c>
      <c r="E36" s="247">
        <v>0</v>
      </c>
      <c r="F36" s="247">
        <f t="shared" si="2"/>
        <v>243000</v>
      </c>
      <c r="I36" s="451"/>
      <c r="K36" s="455"/>
      <c r="L36" s="451"/>
      <c r="M36" s="451"/>
      <c r="N36" s="451"/>
      <c r="O36" s="451"/>
      <c r="P36" s="451"/>
    </row>
    <row r="37" spans="2:16" ht="15" thickBot="1" x14ac:dyDescent="0.35">
      <c r="B37" s="395" t="s">
        <v>783</v>
      </c>
      <c r="C37" s="247">
        <v>607350</v>
      </c>
      <c r="D37" s="247">
        <v>0</v>
      </c>
      <c r="E37" s="247">
        <v>0</v>
      </c>
      <c r="F37" s="247">
        <f t="shared" si="2"/>
        <v>607350</v>
      </c>
      <c r="I37" s="451"/>
      <c r="K37" s="455"/>
      <c r="L37" s="451"/>
      <c r="M37" s="451"/>
      <c r="N37" s="451"/>
      <c r="O37" s="451"/>
      <c r="P37" s="451"/>
    </row>
    <row r="38" spans="2:16" ht="15" thickBot="1" x14ac:dyDescent="0.35">
      <c r="B38" s="8" t="s">
        <v>17</v>
      </c>
      <c r="C38" s="248">
        <f>SUM(C27:C37)</f>
        <v>4174105.74</v>
      </c>
      <c r="D38" s="248">
        <f>SUM(D27:D37)</f>
        <v>0</v>
      </c>
      <c r="E38" s="248">
        <f>SUM(E27:E37)</f>
        <v>0</v>
      </c>
      <c r="F38" s="248">
        <f>SUM(F27:F37)</f>
        <v>4174105.74</v>
      </c>
    </row>
    <row r="42" spans="2:16" x14ac:dyDescent="0.3">
      <c r="F42" s="454"/>
    </row>
  </sheetData>
  <sheetProtection algorithmName="SHA-512" hashValue="NKleofSnNq+dMX8XTKHncU0eY3k7VkvoZ1fU4jGgnCmeaYf738A3PK104hrlQMWrDryWz06/Smp+RDsOIHOXpg==" saltValue="OhGbTIsdJv+UiN4N2OQk7w==" spinCount="100000" sheet="1" objects="1" scenarios="1"/>
  <mergeCells count="18">
    <mergeCell ref="G6:G8"/>
    <mergeCell ref="H6:H8"/>
    <mergeCell ref="N5:O5"/>
    <mergeCell ref="N6:N8"/>
    <mergeCell ref="O6:O8"/>
    <mergeCell ref="B5:B8"/>
    <mergeCell ref="I5:L5"/>
    <mergeCell ref="F5:H5"/>
    <mergeCell ref="C5:E5"/>
    <mergeCell ref="M5:M8"/>
    <mergeCell ref="I6:I8"/>
    <mergeCell ref="J6:J8"/>
    <mergeCell ref="K6:K8"/>
    <mergeCell ref="L6:L8"/>
    <mergeCell ref="C6:C8"/>
    <mergeCell ref="D6:D8"/>
    <mergeCell ref="E6:E8"/>
    <mergeCell ref="F6:F8"/>
  </mergeCells>
  <pageMargins left="0.7" right="0.7" top="0.75" bottom="0.75" header="0.3" footer="0.3"/>
  <ignoredErrors>
    <ignoredError sqref="M20" formula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0D8D4-2592-4064-972A-B99710E5490B}">
  <dimension ref="B1:S41"/>
  <sheetViews>
    <sheetView workbookViewId="0">
      <selection activeCell="D43" sqref="D43"/>
    </sheetView>
  </sheetViews>
  <sheetFormatPr baseColWidth="10" defaultRowHeight="14.4" x14ac:dyDescent="0.3"/>
  <cols>
    <col min="1" max="1" width="6" style="73" customWidth="1"/>
    <col min="2" max="2" width="25.33203125" style="73" customWidth="1"/>
    <col min="3" max="3" width="14" style="73" bestFit="1" customWidth="1"/>
    <col min="4" max="4" width="11.77734375" style="73" bestFit="1" customWidth="1"/>
    <col min="5" max="5" width="11.6640625" style="73" bestFit="1" customWidth="1"/>
    <col min="6" max="6" width="16.109375" style="73" customWidth="1"/>
    <col min="7" max="16384" width="11.5546875" style="73"/>
  </cols>
  <sheetData>
    <row r="1" spans="2:14" ht="18" x14ac:dyDescent="0.3">
      <c r="B1" s="72" t="s">
        <v>318</v>
      </c>
    </row>
    <row r="2" spans="2:14" ht="16.2" x14ac:dyDescent="0.3">
      <c r="B2" s="74" t="s">
        <v>76</v>
      </c>
    </row>
    <row r="3" spans="2:14" ht="16.2" x14ac:dyDescent="0.3">
      <c r="B3" s="120" t="s">
        <v>319</v>
      </c>
    </row>
    <row r="4" spans="2:14" ht="15" thickBot="1" x14ac:dyDescent="0.35"/>
    <row r="5" spans="2:14" ht="16.2" thickBot="1" x14ac:dyDescent="0.35">
      <c r="B5" s="686" t="s">
        <v>78</v>
      </c>
      <c r="C5" s="689" t="s">
        <v>53</v>
      </c>
      <c r="D5" s="691" t="s">
        <v>286</v>
      </c>
      <c r="E5" s="692"/>
      <c r="F5" s="695" t="s">
        <v>306</v>
      </c>
      <c r="G5" s="696"/>
      <c r="H5" s="696"/>
      <c r="I5" s="697"/>
      <c r="J5" s="535" t="s">
        <v>300</v>
      </c>
      <c r="K5" s="543" t="s">
        <v>39</v>
      </c>
      <c r="L5" s="544"/>
      <c r="M5" s="117"/>
      <c r="N5" s="118"/>
    </row>
    <row r="6" spans="2:14" ht="16.2" thickBot="1" x14ac:dyDescent="0.35">
      <c r="B6" s="687"/>
      <c r="C6" s="690"/>
      <c r="D6" s="693"/>
      <c r="E6" s="694"/>
      <c r="F6" s="695" t="s">
        <v>307</v>
      </c>
      <c r="G6" s="696"/>
      <c r="H6" s="696"/>
      <c r="I6" s="697"/>
      <c r="J6" s="654"/>
      <c r="K6" s="545"/>
      <c r="L6" s="546"/>
      <c r="M6" s="117"/>
      <c r="N6" s="118"/>
    </row>
    <row r="7" spans="2:14" ht="16.2" thickBot="1" x14ac:dyDescent="0.35">
      <c r="B7" s="687"/>
      <c r="C7" s="556" t="s">
        <v>320</v>
      </c>
      <c r="D7" s="556" t="s">
        <v>321</v>
      </c>
      <c r="E7" s="556" t="s">
        <v>310</v>
      </c>
      <c r="F7" s="689" t="s">
        <v>68</v>
      </c>
      <c r="G7" s="689" t="s">
        <v>32</v>
      </c>
      <c r="H7" s="556" t="s">
        <v>69</v>
      </c>
      <c r="I7" s="689" t="s">
        <v>17</v>
      </c>
      <c r="J7" s="654"/>
      <c r="K7" s="547"/>
      <c r="L7" s="548"/>
      <c r="M7" s="117"/>
      <c r="N7" s="118"/>
    </row>
    <row r="8" spans="2:14" ht="21" customHeight="1" x14ac:dyDescent="0.3">
      <c r="B8" s="687"/>
      <c r="C8" s="698"/>
      <c r="D8" s="698"/>
      <c r="E8" s="698"/>
      <c r="F8" s="699"/>
      <c r="G8" s="699"/>
      <c r="H8" s="698"/>
      <c r="I8" s="699"/>
      <c r="J8" s="654"/>
      <c r="K8" s="533" t="s">
        <v>302</v>
      </c>
      <c r="L8" s="535" t="s">
        <v>89</v>
      </c>
      <c r="M8" s="117"/>
      <c r="N8" s="118"/>
    </row>
    <row r="9" spans="2:14" ht="15" thickBot="1" x14ac:dyDescent="0.35">
      <c r="B9" s="688"/>
      <c r="C9" s="557"/>
      <c r="D9" s="557"/>
      <c r="E9" s="557"/>
      <c r="F9" s="690"/>
      <c r="G9" s="690"/>
      <c r="H9" s="557"/>
      <c r="I9" s="690"/>
      <c r="J9" s="536"/>
      <c r="K9" s="534"/>
      <c r="L9" s="536"/>
      <c r="M9" s="119"/>
      <c r="N9" s="118"/>
    </row>
    <row r="10" spans="2:14" ht="15" thickBot="1" x14ac:dyDescent="0.35">
      <c r="B10" s="3" t="s">
        <v>322</v>
      </c>
      <c r="C10" s="700">
        <v>5</v>
      </c>
      <c r="D10" s="57">
        <v>2843.7</v>
      </c>
      <c r="E10" s="57">
        <v>1397.65</v>
      </c>
      <c r="F10" s="57">
        <v>1387.25</v>
      </c>
      <c r="G10" s="5">
        <v>9.6660000000000004</v>
      </c>
      <c r="H10" s="5">
        <v>0.73</v>
      </c>
      <c r="I10" s="57">
        <f>F10+G10+H10</f>
        <v>1397.646</v>
      </c>
      <c r="J10" s="5">
        <v>10.72</v>
      </c>
      <c r="K10" s="5">
        <v>14.98276512</v>
      </c>
      <c r="L10" s="21">
        <f>K10/$K$14</f>
        <v>0.5885279876756796</v>
      </c>
      <c r="M10" s="118"/>
      <c r="N10" s="118"/>
    </row>
    <row r="11" spans="2:14" ht="15" thickBot="1" x14ac:dyDescent="0.35">
      <c r="B11" s="3" t="s">
        <v>323</v>
      </c>
      <c r="C11" s="701"/>
      <c r="D11" s="5">
        <v>292.47000000000003</v>
      </c>
      <c r="E11" s="5">
        <v>261.52</v>
      </c>
      <c r="F11" s="5">
        <v>261.52</v>
      </c>
      <c r="G11" s="5">
        <v>0</v>
      </c>
      <c r="H11" s="5">
        <v>0</v>
      </c>
      <c r="I11" s="57">
        <f t="shared" ref="I11:I13" si="0">F11+G11+H11</f>
        <v>261.52</v>
      </c>
      <c r="J11" s="5">
        <v>15.89</v>
      </c>
      <c r="K11" s="5">
        <v>4.1555527999999997</v>
      </c>
      <c r="L11" s="21">
        <f t="shared" ref="L11:L13" si="1">K11/$K$14</f>
        <v>0.16323149348443072</v>
      </c>
      <c r="M11" s="118"/>
      <c r="N11" s="118"/>
    </row>
    <row r="12" spans="2:14" ht="15" thickBot="1" x14ac:dyDescent="0.35">
      <c r="B12" s="3" t="s">
        <v>324</v>
      </c>
      <c r="C12" s="700">
        <v>2</v>
      </c>
      <c r="D12" s="5">
        <v>104.04</v>
      </c>
      <c r="E12" s="5">
        <v>87.04</v>
      </c>
      <c r="F12" s="5">
        <v>103.83799999999999</v>
      </c>
      <c r="G12" s="5">
        <v>1.0900000000000001</v>
      </c>
      <c r="H12" s="5">
        <v>0.99</v>
      </c>
      <c r="I12" s="57">
        <f t="shared" si="0"/>
        <v>105.91799999999999</v>
      </c>
      <c r="J12" s="5">
        <v>35.25</v>
      </c>
      <c r="K12" s="5">
        <v>3.7336095</v>
      </c>
      <c r="L12" s="21">
        <f t="shared" si="1"/>
        <v>0.14665742058978498</v>
      </c>
      <c r="M12" s="118"/>
      <c r="N12" s="118"/>
    </row>
    <row r="13" spans="2:14" ht="15" thickBot="1" x14ac:dyDescent="0.35">
      <c r="B13" s="3" t="s">
        <v>325</v>
      </c>
      <c r="C13" s="701"/>
      <c r="D13" s="5">
        <v>87.11</v>
      </c>
      <c r="E13" s="5">
        <v>79.11</v>
      </c>
      <c r="F13" s="5">
        <v>79.11</v>
      </c>
      <c r="G13" s="5">
        <v>0</v>
      </c>
      <c r="H13" s="5">
        <v>0</v>
      </c>
      <c r="I13" s="57">
        <f t="shared" si="0"/>
        <v>79.11</v>
      </c>
      <c r="J13" s="5">
        <v>32.69</v>
      </c>
      <c r="K13" s="5">
        <v>2.5861058999999997</v>
      </c>
      <c r="L13" s="21">
        <f t="shared" si="1"/>
        <v>0.10158309825010473</v>
      </c>
      <c r="M13" s="118"/>
      <c r="N13" s="118"/>
    </row>
    <row r="14" spans="2:14" ht="15" thickBot="1" x14ac:dyDescent="0.35">
      <c r="B14" s="8" t="s">
        <v>17</v>
      </c>
      <c r="C14" s="10">
        <f>C10+C12</f>
        <v>7</v>
      </c>
      <c r="D14" s="58">
        <f>D10+D11+D12+D13</f>
        <v>3327.32</v>
      </c>
      <c r="E14" s="58">
        <f t="shared" ref="E14:K14" si="2">E10+E11+E12+E13</f>
        <v>1825.32</v>
      </c>
      <c r="F14" s="58">
        <f t="shared" si="2"/>
        <v>1831.7179999999998</v>
      </c>
      <c r="G14" s="58">
        <f t="shared" si="2"/>
        <v>10.756</v>
      </c>
      <c r="H14" s="58">
        <f t="shared" si="2"/>
        <v>1.72</v>
      </c>
      <c r="I14" s="58">
        <f t="shared" si="2"/>
        <v>1844.1939999999997</v>
      </c>
      <c r="J14" s="58">
        <f>AVERAGE(J10:J13)</f>
        <v>23.637499999999999</v>
      </c>
      <c r="K14" s="58">
        <f t="shared" si="2"/>
        <v>25.458033319999998</v>
      </c>
      <c r="L14" s="24">
        <f>$K$14/$K$14</f>
        <v>1</v>
      </c>
      <c r="M14" s="118"/>
      <c r="N14" s="118"/>
    </row>
    <row r="15" spans="2:14" x14ac:dyDescent="0.3">
      <c r="B15" s="106" t="s">
        <v>326</v>
      </c>
    </row>
    <row r="17" spans="2:19" ht="16.2" x14ac:dyDescent="0.3">
      <c r="B17" s="102" t="s">
        <v>327</v>
      </c>
    </row>
    <row r="18" spans="2:19" s="122" customFormat="1" ht="15" thickBot="1" x14ac:dyDescent="0.35">
      <c r="B18" s="121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/>
    </row>
    <row r="19" spans="2:19" ht="16.2" thickBot="1" x14ac:dyDescent="0.35">
      <c r="B19" s="686" t="s">
        <v>52</v>
      </c>
      <c r="C19" s="695" t="s">
        <v>53</v>
      </c>
      <c r="D19" s="696"/>
      <c r="E19" s="696"/>
      <c r="F19" s="697"/>
      <c r="G19" s="702" t="s">
        <v>286</v>
      </c>
      <c r="H19" s="703"/>
      <c r="I19" s="695" t="s">
        <v>306</v>
      </c>
      <c r="J19" s="696"/>
      <c r="K19" s="696"/>
      <c r="L19" s="697"/>
      <c r="M19" s="535" t="s">
        <v>300</v>
      </c>
      <c r="N19" s="535" t="s">
        <v>39</v>
      </c>
      <c r="O19" s="117"/>
      <c r="P19" s="118"/>
    </row>
    <row r="20" spans="2:19" ht="16.2" thickBot="1" x14ac:dyDescent="0.35">
      <c r="B20" s="687"/>
      <c r="C20" s="556" t="s">
        <v>328</v>
      </c>
      <c r="D20" s="556" t="s">
        <v>329</v>
      </c>
      <c r="E20" s="556" t="s">
        <v>330</v>
      </c>
      <c r="F20" s="556" t="s">
        <v>320</v>
      </c>
      <c r="G20" s="556" t="s">
        <v>321</v>
      </c>
      <c r="H20" s="556" t="s">
        <v>310</v>
      </c>
      <c r="I20" s="695" t="s">
        <v>307</v>
      </c>
      <c r="J20" s="696"/>
      <c r="K20" s="697"/>
      <c r="L20" s="689" t="s">
        <v>17</v>
      </c>
      <c r="M20" s="654"/>
      <c r="N20" s="654"/>
      <c r="O20" s="117"/>
      <c r="P20" s="118"/>
    </row>
    <row r="21" spans="2:19" ht="16.2" thickBot="1" x14ac:dyDescent="0.35">
      <c r="B21" s="687"/>
      <c r="C21" s="698"/>
      <c r="D21" s="698"/>
      <c r="E21" s="698"/>
      <c r="F21" s="698"/>
      <c r="G21" s="698"/>
      <c r="H21" s="698"/>
      <c r="I21" s="689" t="s">
        <v>68</v>
      </c>
      <c r="J21" s="556" t="s">
        <v>32</v>
      </c>
      <c r="K21" s="556" t="s">
        <v>95</v>
      </c>
      <c r="L21" s="699"/>
      <c r="M21" s="654"/>
      <c r="N21" s="536"/>
      <c r="O21" s="117"/>
      <c r="P21" s="118"/>
    </row>
    <row r="22" spans="2:19" ht="15.6" x14ac:dyDescent="0.3">
      <c r="B22" s="687"/>
      <c r="C22" s="698"/>
      <c r="D22" s="698"/>
      <c r="E22" s="698"/>
      <c r="F22" s="698"/>
      <c r="G22" s="698"/>
      <c r="H22" s="698"/>
      <c r="I22" s="699"/>
      <c r="J22" s="698"/>
      <c r="K22" s="698"/>
      <c r="L22" s="699"/>
      <c r="M22" s="654"/>
      <c r="N22" s="533" t="s">
        <v>302</v>
      </c>
      <c r="O22" s="117"/>
      <c r="P22" s="118"/>
    </row>
    <row r="23" spans="2:19" ht="15" thickBot="1" x14ac:dyDescent="0.35">
      <c r="B23" s="688"/>
      <c r="C23" s="557"/>
      <c r="D23" s="557"/>
      <c r="E23" s="557"/>
      <c r="F23" s="557"/>
      <c r="G23" s="557"/>
      <c r="H23" s="557"/>
      <c r="I23" s="690"/>
      <c r="J23" s="557"/>
      <c r="K23" s="557"/>
      <c r="L23" s="690"/>
      <c r="M23" s="536"/>
      <c r="N23" s="534"/>
      <c r="O23" s="119"/>
      <c r="P23" s="118"/>
    </row>
    <row r="24" spans="2:19" ht="15" thickBot="1" x14ac:dyDescent="0.35">
      <c r="B24" s="80" t="s">
        <v>331</v>
      </c>
      <c r="C24" s="4">
        <v>2049</v>
      </c>
      <c r="D24" s="5">
        <v>14</v>
      </c>
      <c r="E24" s="5">
        <v>73</v>
      </c>
      <c r="F24" s="5">
        <v>41</v>
      </c>
      <c r="G24" s="57">
        <v>18772.150000000001</v>
      </c>
      <c r="H24" s="57">
        <v>3815.44</v>
      </c>
      <c r="I24" s="57">
        <v>3645.47</v>
      </c>
      <c r="J24" s="57">
        <v>170</v>
      </c>
      <c r="K24" s="57">
        <v>0.38</v>
      </c>
      <c r="L24" s="57">
        <f>SUM(I24:K24)</f>
        <v>3815.85</v>
      </c>
      <c r="M24" s="5">
        <v>13.58</v>
      </c>
      <c r="N24" s="5">
        <v>51.813675200000006</v>
      </c>
      <c r="O24" s="118"/>
      <c r="P24" s="118"/>
    </row>
    <row r="25" spans="2:19" x14ac:dyDescent="0.3">
      <c r="F25" s="123"/>
      <c r="G25" s="123"/>
      <c r="H25" s="123"/>
    </row>
    <row r="27" spans="2:19" ht="16.2" x14ac:dyDescent="0.3">
      <c r="B27" s="28" t="s">
        <v>314</v>
      </c>
    </row>
    <row r="28" spans="2:19" ht="15" thickBot="1" x14ac:dyDescent="0.35">
      <c r="S28" s="73" t="e">
        <f>#REF!/1000000</f>
        <v>#REF!</v>
      </c>
    </row>
    <row r="29" spans="2:19" ht="48.6" thickBot="1" x14ac:dyDescent="0.35">
      <c r="B29" s="26" t="s">
        <v>45</v>
      </c>
      <c r="C29" s="17" t="s">
        <v>46</v>
      </c>
      <c r="D29" s="17" t="s">
        <v>257</v>
      </c>
      <c r="E29" s="17" t="s">
        <v>258</v>
      </c>
      <c r="F29" s="17" t="s">
        <v>49</v>
      </c>
    </row>
    <row r="30" spans="2:19" ht="15" thickBot="1" x14ac:dyDescent="0.35">
      <c r="B30" s="27" t="s">
        <v>322</v>
      </c>
      <c r="C30" s="247">
        <v>14871320</v>
      </c>
      <c r="D30" s="247">
        <v>103619.52</v>
      </c>
      <c r="E30" s="247">
        <v>7825.6</v>
      </c>
      <c r="F30" s="247">
        <f>C30+D30+E30</f>
        <v>14982765.119999999</v>
      </c>
    </row>
    <row r="31" spans="2:19" ht="15" thickBot="1" x14ac:dyDescent="0.35">
      <c r="B31" s="27" t="s">
        <v>331</v>
      </c>
      <c r="C31" s="247">
        <v>49505482.600000001</v>
      </c>
      <c r="D31" s="247">
        <v>2308600</v>
      </c>
      <c r="E31" s="247">
        <v>5160.3999999999996</v>
      </c>
      <c r="F31" s="247">
        <f t="shared" ref="F31:F34" si="3">C31+D31+E31</f>
        <v>51819243</v>
      </c>
    </row>
    <row r="32" spans="2:19" ht="15" thickBot="1" x14ac:dyDescent="0.35">
      <c r="B32" s="27" t="s">
        <v>323</v>
      </c>
      <c r="C32" s="247">
        <v>4155552.8</v>
      </c>
      <c r="D32" s="247">
        <v>0</v>
      </c>
      <c r="E32" s="247">
        <v>0</v>
      </c>
      <c r="F32" s="247">
        <f t="shared" si="3"/>
        <v>4155552.8</v>
      </c>
    </row>
    <row r="33" spans="2:7" ht="15" thickBot="1" x14ac:dyDescent="0.35">
      <c r="B33" s="27" t="s">
        <v>324</v>
      </c>
      <c r="C33" s="247">
        <v>3660289.5</v>
      </c>
      <c r="D33" s="247">
        <v>38422.5</v>
      </c>
      <c r="E33" s="247">
        <v>34897.5</v>
      </c>
      <c r="F33" s="247">
        <f t="shared" si="3"/>
        <v>3733609.5</v>
      </c>
    </row>
    <row r="34" spans="2:7" ht="15" thickBot="1" x14ac:dyDescent="0.35">
      <c r="B34" s="27" t="s">
        <v>325</v>
      </c>
      <c r="C34" s="247">
        <v>2586105.9</v>
      </c>
      <c r="D34" s="247">
        <v>0</v>
      </c>
      <c r="E34" s="247">
        <v>0</v>
      </c>
      <c r="F34" s="247">
        <f t="shared" si="3"/>
        <v>2586105.9</v>
      </c>
    </row>
    <row r="35" spans="2:7" ht="15" thickBot="1" x14ac:dyDescent="0.35">
      <c r="B35" s="8" t="s">
        <v>17</v>
      </c>
      <c r="C35" s="248">
        <f>SUM(C30:C34)</f>
        <v>74778750.800000012</v>
      </c>
      <c r="D35" s="248">
        <f t="shared" ref="D35:F35" si="4">SUM(D30:D34)</f>
        <v>2450642.02</v>
      </c>
      <c r="E35" s="248">
        <f t="shared" si="4"/>
        <v>47883.5</v>
      </c>
      <c r="F35" s="248">
        <f t="shared" si="4"/>
        <v>77277276.320000008</v>
      </c>
    </row>
    <row r="36" spans="2:7" x14ac:dyDescent="0.3">
      <c r="C36" s="189"/>
      <c r="D36" s="189"/>
      <c r="E36" s="189"/>
      <c r="F36" s="189"/>
    </row>
    <row r="39" spans="2:7" x14ac:dyDescent="0.3">
      <c r="B39" s="458"/>
      <c r="C39" s="459"/>
      <c r="D39" s="459"/>
      <c r="E39" s="459"/>
      <c r="F39" s="459"/>
      <c r="G39" s="459"/>
    </row>
    <row r="40" spans="2:7" x14ac:dyDescent="0.3">
      <c r="B40" s="458"/>
      <c r="C40" s="459"/>
      <c r="D40" s="459"/>
      <c r="E40" s="459"/>
      <c r="F40" s="459"/>
      <c r="G40" s="459"/>
    </row>
    <row r="41" spans="2:7" x14ac:dyDescent="0.3">
      <c r="C41" s="442"/>
      <c r="D41" s="442"/>
      <c r="E41" s="442"/>
      <c r="F41" s="442"/>
      <c r="G41" s="442"/>
    </row>
  </sheetData>
  <sheetProtection algorithmName="SHA-512" hashValue="H2tK3UStmhArG92XxEbYIPMEOkqT2lV6HWTx98Dt214L+HCDWQ9Lo3MNqBdmor/4Ny3rYWJMOVpHi9htdU0PyQ==" saltValue="QmwHdAJdnCDpcpnH3OxXGA==" spinCount="100000" sheet="1" objects="1" scenarios="1"/>
  <mergeCells count="36">
    <mergeCell ref="N22:N23"/>
    <mergeCell ref="M19:M23"/>
    <mergeCell ref="N19:N21"/>
    <mergeCell ref="C20:C23"/>
    <mergeCell ref="D20:D23"/>
    <mergeCell ref="E20:E23"/>
    <mergeCell ref="F20:F23"/>
    <mergeCell ref="G20:G23"/>
    <mergeCell ref="H20:H23"/>
    <mergeCell ref="I20:K20"/>
    <mergeCell ref="L20:L23"/>
    <mergeCell ref="I19:L19"/>
    <mergeCell ref="I21:I23"/>
    <mergeCell ref="J21:J23"/>
    <mergeCell ref="K21:K23"/>
    <mergeCell ref="C10:C11"/>
    <mergeCell ref="C12:C13"/>
    <mergeCell ref="B19:B23"/>
    <mergeCell ref="C19:F19"/>
    <mergeCell ref="G19:H19"/>
    <mergeCell ref="L8:L9"/>
    <mergeCell ref="B5:B9"/>
    <mergeCell ref="C5:C6"/>
    <mergeCell ref="D5:E6"/>
    <mergeCell ref="F5:I5"/>
    <mergeCell ref="J5:J9"/>
    <mergeCell ref="K5:L7"/>
    <mergeCell ref="F6:I6"/>
    <mergeCell ref="C7:C9"/>
    <mergeCell ref="D7:D9"/>
    <mergeCell ref="E7:E9"/>
    <mergeCell ref="F7:F9"/>
    <mergeCell ref="G7:G9"/>
    <mergeCell ref="H7:H9"/>
    <mergeCell ref="I7:I9"/>
    <mergeCell ref="K8:K9"/>
  </mergeCells>
  <pageMargins left="0.7" right="0.7" top="0.75" bottom="0.75" header="0.3" footer="0.3"/>
  <ignoredErrors>
    <ignoredError sqref="J14" formula="1"/>
    <ignoredError sqref="L24" formulaRange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CF3DD-0FAE-47C8-8B7C-7328A95E5268}">
  <dimension ref="A1:Q54"/>
  <sheetViews>
    <sheetView zoomScaleNormal="100" workbookViewId="0"/>
  </sheetViews>
  <sheetFormatPr baseColWidth="10" defaultRowHeight="14.4" x14ac:dyDescent="0.3"/>
  <cols>
    <col min="1" max="1" width="24.77734375" style="73" customWidth="1"/>
    <col min="2" max="2" width="11.77734375" style="73" bestFit="1" customWidth="1"/>
    <col min="3" max="3" width="11.5546875" style="73"/>
    <col min="4" max="4" width="13" style="73" customWidth="1"/>
    <col min="5" max="5" width="13.44140625" style="73" customWidth="1"/>
    <col min="6" max="8" width="11.5546875" style="73"/>
    <col min="9" max="9" width="14" style="73" bestFit="1" customWidth="1"/>
    <col min="10" max="11" width="11.6640625" style="73" bestFit="1" customWidth="1"/>
    <col min="12" max="12" width="13" style="73" bestFit="1" customWidth="1"/>
    <col min="13" max="13" width="14" style="73" bestFit="1" customWidth="1"/>
    <col min="14" max="16384" width="11.5546875" style="73"/>
  </cols>
  <sheetData>
    <row r="1" spans="1:16" ht="18" x14ac:dyDescent="0.3">
      <c r="A1" s="72" t="s">
        <v>421</v>
      </c>
    </row>
    <row r="2" spans="1:16" ht="16.2" x14ac:dyDescent="0.3">
      <c r="A2" s="74" t="s">
        <v>76</v>
      </c>
    </row>
    <row r="3" spans="1:16" ht="16.2" x14ac:dyDescent="0.3">
      <c r="A3" s="120" t="s">
        <v>422</v>
      </c>
    </row>
    <row r="4" spans="1:16" ht="15" thickBot="1" x14ac:dyDescent="0.35"/>
    <row r="5" spans="1:16" ht="15" thickBot="1" x14ac:dyDescent="0.35">
      <c r="A5" s="712" t="s">
        <v>52</v>
      </c>
      <c r="B5" s="510" t="s">
        <v>53</v>
      </c>
      <c r="C5" s="512"/>
      <c r="D5" s="512"/>
      <c r="E5" s="511"/>
      <c r="F5" s="510" t="s">
        <v>423</v>
      </c>
      <c r="G5" s="512"/>
      <c r="H5" s="511"/>
      <c r="I5" s="510" t="s">
        <v>103</v>
      </c>
      <c r="J5" s="512"/>
      <c r="K5" s="512"/>
      <c r="L5" s="511"/>
      <c r="M5" s="537" t="s">
        <v>82</v>
      </c>
      <c r="N5" s="539"/>
      <c r="O5" s="118"/>
    </row>
    <row r="6" spans="1:16" ht="48.6" customHeight="1" thickBot="1" x14ac:dyDescent="0.35">
      <c r="A6" s="713"/>
      <c r="B6" s="535" t="s">
        <v>430</v>
      </c>
      <c r="C6" s="535" t="s">
        <v>431</v>
      </c>
      <c r="D6" s="543" t="s">
        <v>424</v>
      </c>
      <c r="E6" s="544"/>
      <c r="F6" s="544" t="s">
        <v>425</v>
      </c>
      <c r="G6" s="535" t="s">
        <v>426</v>
      </c>
      <c r="H6" s="535" t="s">
        <v>432</v>
      </c>
      <c r="I6" s="510" t="s">
        <v>307</v>
      </c>
      <c r="J6" s="512"/>
      <c r="K6" s="511"/>
      <c r="L6" s="533" t="s">
        <v>17</v>
      </c>
      <c r="M6" s="535" t="s">
        <v>433</v>
      </c>
      <c r="N6" s="705" t="s">
        <v>124</v>
      </c>
      <c r="O6" s="118"/>
    </row>
    <row r="7" spans="1:16" ht="15" thickBot="1" x14ac:dyDescent="0.35">
      <c r="A7" s="713"/>
      <c r="B7" s="654"/>
      <c r="C7" s="654"/>
      <c r="D7" s="547"/>
      <c r="E7" s="548"/>
      <c r="F7" s="546"/>
      <c r="G7" s="654"/>
      <c r="H7" s="654"/>
      <c r="I7" s="533" t="s">
        <v>68</v>
      </c>
      <c r="J7" s="535" t="s">
        <v>32</v>
      </c>
      <c r="K7" s="535" t="s">
        <v>316</v>
      </c>
      <c r="L7" s="542"/>
      <c r="M7" s="654"/>
      <c r="N7" s="706"/>
      <c r="O7" s="118"/>
    </row>
    <row r="8" spans="1:16" ht="21" customHeight="1" x14ac:dyDescent="0.3">
      <c r="A8" s="713"/>
      <c r="B8" s="654"/>
      <c r="C8" s="654"/>
      <c r="D8" s="708" t="s">
        <v>427</v>
      </c>
      <c r="E8" s="710" t="s">
        <v>428</v>
      </c>
      <c r="F8" s="546"/>
      <c r="G8" s="654"/>
      <c r="H8" s="654"/>
      <c r="I8" s="542"/>
      <c r="J8" s="654"/>
      <c r="K8" s="654"/>
      <c r="L8" s="542"/>
      <c r="M8" s="654"/>
      <c r="N8" s="706"/>
      <c r="O8" s="118"/>
    </row>
    <row r="9" spans="1:16" ht="15" thickBot="1" x14ac:dyDescent="0.35">
      <c r="A9" s="714"/>
      <c r="B9" s="536"/>
      <c r="C9" s="536"/>
      <c r="D9" s="709"/>
      <c r="E9" s="711"/>
      <c r="F9" s="548"/>
      <c r="G9" s="536"/>
      <c r="H9" s="536"/>
      <c r="I9" s="534"/>
      <c r="J9" s="536"/>
      <c r="K9" s="536"/>
      <c r="L9" s="534"/>
      <c r="M9" s="536"/>
      <c r="N9" s="707"/>
      <c r="O9" s="119"/>
      <c r="P9" s="118"/>
    </row>
    <row r="10" spans="1:16" ht="15" thickBot="1" x14ac:dyDescent="0.35">
      <c r="A10" s="27" t="s">
        <v>429</v>
      </c>
      <c r="B10" s="5">
        <v>100</v>
      </c>
      <c r="C10" s="5">
        <v>170</v>
      </c>
      <c r="D10" s="5">
        <v>170</v>
      </c>
      <c r="E10" s="5">
        <v>9</v>
      </c>
      <c r="F10" s="5">
        <v>349.49799999999999</v>
      </c>
      <c r="G10" s="5">
        <v>349.49799999999999</v>
      </c>
      <c r="H10" s="5">
        <v>349.49799999999999</v>
      </c>
      <c r="I10" s="5">
        <v>98.861999999999995</v>
      </c>
      <c r="J10" s="5">
        <v>6.2510000000000003</v>
      </c>
      <c r="K10" s="5">
        <v>136.327</v>
      </c>
      <c r="L10" s="6">
        <f>I10+J10+K10</f>
        <v>241.44</v>
      </c>
      <c r="M10" s="157">
        <v>5000</v>
      </c>
      <c r="N10" s="158">
        <v>1.2072000000000001</v>
      </c>
      <c r="O10" s="118"/>
      <c r="P10" s="118"/>
    </row>
    <row r="11" spans="1:16" x14ac:dyDescent="0.3">
      <c r="J11" s="73">
        <f>J10*M10</f>
        <v>31255</v>
      </c>
      <c r="K11" s="73">
        <f>K10*M10</f>
        <v>681635</v>
      </c>
    </row>
    <row r="12" spans="1:16" ht="16.2" x14ac:dyDescent="0.3">
      <c r="A12" s="102" t="s">
        <v>438</v>
      </c>
    </row>
    <row r="13" spans="1:16" ht="15" thickBot="1" x14ac:dyDescent="0.35"/>
    <row r="14" spans="1:16" ht="15" thickBot="1" x14ac:dyDescent="0.35">
      <c r="A14" s="712" t="s">
        <v>52</v>
      </c>
      <c r="B14" s="510" t="s">
        <v>53</v>
      </c>
      <c r="C14" s="512"/>
      <c r="D14" s="512"/>
      <c r="E14" s="511"/>
      <c r="F14" s="510" t="s">
        <v>423</v>
      </c>
      <c r="G14" s="512"/>
      <c r="H14" s="511"/>
      <c r="I14" s="510" t="s">
        <v>103</v>
      </c>
      <c r="J14" s="512"/>
      <c r="K14" s="512"/>
      <c r="L14" s="511"/>
      <c r="M14" s="537" t="s">
        <v>82</v>
      </c>
      <c r="N14" s="538"/>
      <c r="O14" s="704"/>
      <c r="P14" s="118"/>
    </row>
    <row r="15" spans="1:16" ht="15" customHeight="1" thickBot="1" x14ac:dyDescent="0.35">
      <c r="A15" s="713"/>
      <c r="B15" s="535" t="s">
        <v>430</v>
      </c>
      <c r="C15" s="535" t="s">
        <v>431</v>
      </c>
      <c r="D15" s="543" t="s">
        <v>424</v>
      </c>
      <c r="E15" s="544"/>
      <c r="F15" s="544" t="s">
        <v>425</v>
      </c>
      <c r="G15" s="535" t="s">
        <v>426</v>
      </c>
      <c r="H15" s="535" t="s">
        <v>432</v>
      </c>
      <c r="I15" s="510" t="s">
        <v>307</v>
      </c>
      <c r="J15" s="512"/>
      <c r="K15" s="511"/>
      <c r="L15" s="533" t="s">
        <v>17</v>
      </c>
      <c r="M15" s="535" t="s">
        <v>433</v>
      </c>
      <c r="N15" s="535" t="s">
        <v>124</v>
      </c>
      <c r="O15" s="705" t="s">
        <v>89</v>
      </c>
      <c r="P15" s="118"/>
    </row>
    <row r="16" spans="1:16" ht="15" thickBot="1" x14ac:dyDescent="0.35">
      <c r="A16" s="713"/>
      <c r="B16" s="654"/>
      <c r="C16" s="654"/>
      <c r="D16" s="547"/>
      <c r="E16" s="548"/>
      <c r="F16" s="546"/>
      <c r="G16" s="654"/>
      <c r="H16" s="654"/>
      <c r="I16" s="533" t="s">
        <v>68</v>
      </c>
      <c r="J16" s="535" t="s">
        <v>32</v>
      </c>
      <c r="K16" s="535" t="s">
        <v>301</v>
      </c>
      <c r="L16" s="542"/>
      <c r="M16" s="654"/>
      <c r="N16" s="654"/>
      <c r="O16" s="706"/>
      <c r="P16" s="118"/>
    </row>
    <row r="17" spans="1:17" x14ac:dyDescent="0.3">
      <c r="A17" s="713"/>
      <c r="B17" s="654"/>
      <c r="C17" s="654"/>
      <c r="D17" s="708" t="s">
        <v>439</v>
      </c>
      <c r="E17" s="710" t="s">
        <v>428</v>
      </c>
      <c r="F17" s="546"/>
      <c r="G17" s="654"/>
      <c r="H17" s="654"/>
      <c r="I17" s="542"/>
      <c r="J17" s="654"/>
      <c r="K17" s="654"/>
      <c r="L17" s="542"/>
      <c r="M17" s="654"/>
      <c r="N17" s="654"/>
      <c r="O17" s="706"/>
      <c r="P17" s="118"/>
    </row>
    <row r="18" spans="1:17" ht="15" thickBot="1" x14ac:dyDescent="0.35">
      <c r="A18" s="714"/>
      <c r="B18" s="536"/>
      <c r="C18" s="536"/>
      <c r="D18" s="709"/>
      <c r="E18" s="711"/>
      <c r="F18" s="548"/>
      <c r="G18" s="536"/>
      <c r="H18" s="536"/>
      <c r="I18" s="534"/>
      <c r="J18" s="536"/>
      <c r="K18" s="536"/>
      <c r="L18" s="534"/>
      <c r="M18" s="536"/>
      <c r="N18" s="536"/>
      <c r="O18" s="707"/>
      <c r="P18" s="119"/>
      <c r="Q18" s="118"/>
    </row>
    <row r="19" spans="1:17" ht="24.6" thickBot="1" x14ac:dyDescent="0.35">
      <c r="A19" s="27" t="s">
        <v>435</v>
      </c>
      <c r="B19" s="57">
        <v>16</v>
      </c>
      <c r="C19" s="57">
        <v>13</v>
      </c>
      <c r="D19" s="4">
        <v>2</v>
      </c>
      <c r="E19" s="4">
        <v>2</v>
      </c>
      <c r="F19" s="57">
        <v>98</v>
      </c>
      <c r="G19" s="57">
        <v>13</v>
      </c>
      <c r="H19" s="57">
        <v>13</v>
      </c>
      <c r="I19" s="57">
        <v>8700</v>
      </c>
      <c r="J19" s="57">
        <v>13.5</v>
      </c>
      <c r="K19" s="57">
        <v>15</v>
      </c>
      <c r="L19" s="57">
        <f>I19+J19+K19</f>
        <v>8728.5</v>
      </c>
      <c r="M19" s="160">
        <v>34.409999999999997</v>
      </c>
      <c r="N19" s="163">
        <v>0.30034768499999998</v>
      </c>
      <c r="O19" s="159">
        <f>N19/$N$22</f>
        <v>2.3602446440444805E-2</v>
      </c>
      <c r="P19" s="118"/>
      <c r="Q19" s="118"/>
    </row>
    <row r="20" spans="1:17" ht="15" thickBot="1" x14ac:dyDescent="0.35">
      <c r="A20" s="3" t="s">
        <v>436</v>
      </c>
      <c r="B20" s="57">
        <v>1176</v>
      </c>
      <c r="C20" s="57">
        <v>470</v>
      </c>
      <c r="D20" s="5">
        <v>12</v>
      </c>
      <c r="E20" s="5">
        <v>12</v>
      </c>
      <c r="F20" s="57">
        <v>2740</v>
      </c>
      <c r="G20" s="57">
        <v>2416.61</v>
      </c>
      <c r="H20" s="57">
        <v>1433.46</v>
      </c>
      <c r="I20" s="57">
        <v>1290460</v>
      </c>
      <c r="J20" s="57">
        <v>107000</v>
      </c>
      <c r="K20" s="57">
        <v>36000</v>
      </c>
      <c r="L20" s="57">
        <f t="shared" ref="L20:L21" si="0">I20+J20+K20</f>
        <v>1433460</v>
      </c>
      <c r="M20" s="160">
        <v>8.5</v>
      </c>
      <c r="N20" s="163">
        <v>12.18441</v>
      </c>
      <c r="O20" s="159">
        <f t="shared" ref="O20:O21" si="1">N20/$N$22</f>
        <v>0.9574965907708598</v>
      </c>
      <c r="P20" s="118"/>
      <c r="Q20" s="118"/>
    </row>
    <row r="21" spans="1:17" ht="15" thickBot="1" x14ac:dyDescent="0.35">
      <c r="A21" s="3" t="s">
        <v>437</v>
      </c>
      <c r="B21" s="57">
        <v>273.14</v>
      </c>
      <c r="C21" s="57">
        <v>35</v>
      </c>
      <c r="D21" s="5">
        <v>4</v>
      </c>
      <c r="E21" s="5">
        <v>8</v>
      </c>
      <c r="F21" s="57">
        <v>3195.58</v>
      </c>
      <c r="G21" s="57">
        <v>17.18</v>
      </c>
      <c r="H21" s="57">
        <v>17.18</v>
      </c>
      <c r="I21" s="57">
        <v>17180</v>
      </c>
      <c r="J21" s="57">
        <v>0</v>
      </c>
      <c r="K21" s="57">
        <v>0</v>
      </c>
      <c r="L21" s="57">
        <f t="shared" si="0"/>
        <v>17180</v>
      </c>
      <c r="M21" s="160">
        <v>14</v>
      </c>
      <c r="N21" s="163">
        <v>0.24052000000000001</v>
      </c>
      <c r="O21" s="159">
        <f t="shared" si="1"/>
        <v>1.8900962788695328E-2</v>
      </c>
      <c r="P21" s="118"/>
      <c r="Q21" s="118"/>
    </row>
    <row r="22" spans="1:17" ht="15" thickBot="1" x14ac:dyDescent="0.35">
      <c r="A22" s="8" t="s">
        <v>17</v>
      </c>
      <c r="B22" s="9">
        <f>SUM(B19:B21)</f>
        <v>1465.1399999999999</v>
      </c>
      <c r="C22" s="58">
        <f>SUM(C19:C21)</f>
        <v>518</v>
      </c>
      <c r="D22" s="10">
        <f>SUM(D19:D21)</f>
        <v>18</v>
      </c>
      <c r="E22" s="10">
        <f>SUM(E19:E21)</f>
        <v>22</v>
      </c>
      <c r="F22" s="58">
        <f t="shared" ref="F22:H22" si="2">SUM(F19:F21)</f>
        <v>6033.58</v>
      </c>
      <c r="G22" s="58">
        <f t="shared" si="2"/>
        <v>2446.79</v>
      </c>
      <c r="H22" s="58">
        <f t="shared" si="2"/>
        <v>1463.64</v>
      </c>
      <c r="I22" s="58">
        <f t="shared" ref="I22" si="3">SUM(I19:I21)</f>
        <v>1316340</v>
      </c>
      <c r="J22" s="58">
        <f t="shared" ref="J22" si="4">SUM(J19:J21)</f>
        <v>107013.5</v>
      </c>
      <c r="K22" s="58">
        <f t="shared" ref="K22" si="5">SUM(K19:K21)</f>
        <v>36015</v>
      </c>
      <c r="L22" s="58">
        <f t="shared" ref="L22:N22" si="6">SUM(L19:L21)</f>
        <v>1459368.5</v>
      </c>
      <c r="M22" s="161">
        <f>AVERAGE(M19:M21)</f>
        <v>18.97</v>
      </c>
      <c r="N22" s="164">
        <f t="shared" si="6"/>
        <v>12.725277685</v>
      </c>
      <c r="O22" s="162">
        <f>N22/$N$22</f>
        <v>1</v>
      </c>
      <c r="P22" s="118"/>
      <c r="Q22" s="118"/>
    </row>
    <row r="24" spans="1:17" ht="16.2" x14ac:dyDescent="0.3">
      <c r="A24" s="28" t="s">
        <v>441</v>
      </c>
    </row>
    <row r="25" spans="1:17" ht="15" thickBot="1" x14ac:dyDescent="0.35">
      <c r="K25" s="355"/>
      <c r="L25" s="355"/>
      <c r="M25" s="355"/>
    </row>
    <row r="26" spans="1:17" ht="48.6" thickBot="1" x14ac:dyDescent="0.35">
      <c r="A26" s="26" t="s">
        <v>52</v>
      </c>
      <c r="B26" s="17" t="s">
        <v>442</v>
      </c>
      <c r="C26" s="17" t="s">
        <v>257</v>
      </c>
      <c r="D26" s="17" t="s">
        <v>258</v>
      </c>
      <c r="E26" s="17" t="s">
        <v>443</v>
      </c>
      <c r="K26" s="166"/>
      <c r="L26" s="166"/>
      <c r="M26" s="166"/>
    </row>
    <row r="27" spans="1:17" ht="15" thickBot="1" x14ac:dyDescent="0.35">
      <c r="A27" s="167" t="s">
        <v>440</v>
      </c>
      <c r="B27" s="57">
        <v>494310</v>
      </c>
      <c r="C27" s="57">
        <f>B37</f>
        <v>31255</v>
      </c>
      <c r="D27" s="57">
        <f>B45</f>
        <v>681617.5</v>
      </c>
      <c r="E27" s="57">
        <f>B27+C27+D27</f>
        <v>1207182.5</v>
      </c>
      <c r="H27" s="447"/>
      <c r="I27" s="447"/>
      <c r="J27" s="447"/>
      <c r="K27" s="448"/>
      <c r="L27" s="448"/>
      <c r="M27" s="448"/>
    </row>
    <row r="28" spans="1:17" ht="24.6" thickBot="1" x14ac:dyDescent="0.35">
      <c r="A28" s="167" t="s">
        <v>435</v>
      </c>
      <c r="B28" s="57">
        <v>299367</v>
      </c>
      <c r="C28" s="57">
        <f>C37</f>
        <v>464.53499999999997</v>
      </c>
      <c r="D28" s="57">
        <f>C45</f>
        <v>516.15</v>
      </c>
      <c r="E28" s="57">
        <f t="shared" ref="E28:E30" si="7">B28+C28+D28</f>
        <v>300347.685</v>
      </c>
      <c r="H28" s="448"/>
      <c r="I28" s="448"/>
      <c r="J28" s="448"/>
      <c r="K28" s="448"/>
      <c r="L28" s="448"/>
      <c r="M28" s="448"/>
    </row>
    <row r="29" spans="1:17" ht="15" thickBot="1" x14ac:dyDescent="0.35">
      <c r="A29" s="167" t="s">
        <v>436</v>
      </c>
      <c r="B29" s="57">
        <v>10968910</v>
      </c>
      <c r="C29" s="57">
        <f>D37</f>
        <v>909500</v>
      </c>
      <c r="D29" s="57">
        <f>D45</f>
        <v>306000</v>
      </c>
      <c r="E29" s="57">
        <f t="shared" si="7"/>
        <v>12184410</v>
      </c>
      <c r="H29" s="448"/>
      <c r="I29" s="448"/>
      <c r="J29" s="448"/>
      <c r="K29" s="448"/>
      <c r="L29" s="448"/>
      <c r="M29" s="448"/>
    </row>
    <row r="30" spans="1:17" s="122" customFormat="1" ht="15" thickBot="1" x14ac:dyDescent="0.35">
      <c r="A30" s="167" t="s">
        <v>437</v>
      </c>
      <c r="B30" s="57">
        <v>240520</v>
      </c>
      <c r="C30" s="57">
        <v>0</v>
      </c>
      <c r="D30" s="57">
        <v>0</v>
      </c>
      <c r="E30" s="57">
        <f t="shared" si="7"/>
        <v>240520</v>
      </c>
      <c r="F30" s="165"/>
      <c r="G30" s="165"/>
      <c r="H30" s="448"/>
      <c r="I30" s="448"/>
      <c r="J30" s="448"/>
      <c r="K30" s="448"/>
      <c r="L30" s="449"/>
      <c r="M30" s="449"/>
      <c r="N30" s="165"/>
      <c r="O30" s="165"/>
    </row>
    <row r="31" spans="1:17" ht="15" thickBot="1" x14ac:dyDescent="0.35">
      <c r="A31" s="8" t="s">
        <v>17</v>
      </c>
      <c r="B31" s="58">
        <f>SUM(B27:B30)</f>
        <v>12003107</v>
      </c>
      <c r="C31" s="58">
        <f t="shared" ref="C31:E31" si="8">SUM(C27:C30)</f>
        <v>941219.53500000003</v>
      </c>
      <c r="D31" s="58">
        <f t="shared" si="8"/>
        <v>988133.65</v>
      </c>
      <c r="E31" s="58">
        <f t="shared" si="8"/>
        <v>13932460.185000001</v>
      </c>
      <c r="F31" s="166"/>
      <c r="G31" s="166"/>
      <c r="H31" s="166"/>
      <c r="I31" s="166"/>
      <c r="J31" s="166"/>
      <c r="K31" s="166"/>
      <c r="L31" s="166"/>
      <c r="M31" s="166"/>
      <c r="N31" s="166"/>
      <c r="O31" s="166"/>
    </row>
    <row r="32" spans="1:17" x14ac:dyDescent="0.3">
      <c r="F32" s="166"/>
      <c r="G32" s="166"/>
      <c r="H32" s="166"/>
      <c r="I32" s="166"/>
      <c r="J32" s="166"/>
      <c r="K32" s="166"/>
      <c r="L32" s="166"/>
      <c r="M32" s="166"/>
      <c r="N32" s="166"/>
      <c r="O32" s="166"/>
    </row>
    <row r="33" spans="1:15" x14ac:dyDescent="0.3">
      <c r="F33" s="166"/>
      <c r="G33" s="166"/>
      <c r="H33" s="166"/>
      <c r="I33" s="166"/>
      <c r="J33" s="166"/>
      <c r="K33" s="166"/>
      <c r="L33" s="166"/>
      <c r="M33" s="166"/>
      <c r="N33" s="166"/>
      <c r="O33" s="166"/>
    </row>
    <row r="34" spans="1:15" ht="16.2" x14ac:dyDescent="0.3">
      <c r="A34" s="74" t="s">
        <v>415</v>
      </c>
      <c r="F34" s="166"/>
      <c r="G34" s="166"/>
      <c r="H34" s="166"/>
      <c r="I34" s="166"/>
      <c r="J34" s="166"/>
      <c r="K34" s="166"/>
      <c r="L34" s="166"/>
      <c r="M34" s="166"/>
      <c r="N34" s="166"/>
      <c r="O34" s="166"/>
    </row>
    <row r="35" spans="1:15" ht="15" thickBot="1" x14ac:dyDescent="0.35"/>
    <row r="36" spans="1:15" ht="60.6" thickBot="1" x14ac:dyDescent="0.35">
      <c r="B36" s="70" t="s">
        <v>434</v>
      </c>
      <c r="C36" s="141" t="s">
        <v>435</v>
      </c>
      <c r="D36" s="70" t="s">
        <v>436</v>
      </c>
      <c r="E36" s="141" t="s">
        <v>444</v>
      </c>
    </row>
    <row r="37" spans="1:15" ht="15" thickBot="1" x14ac:dyDescent="0.35">
      <c r="A37" s="140" t="s">
        <v>413</v>
      </c>
      <c r="B37" s="143">
        <f>SUM(B38:B44)</f>
        <v>31255</v>
      </c>
      <c r="C37" s="143">
        <f>SUM(C38:C44)</f>
        <v>464.53499999999997</v>
      </c>
      <c r="D37" s="143">
        <f>SUM(D38:D44)</f>
        <v>909500</v>
      </c>
      <c r="E37" s="145">
        <f>SUM(E38:E44)</f>
        <v>941219.53500000003</v>
      </c>
    </row>
    <row r="38" spans="1:15" ht="15" thickBot="1" x14ac:dyDescent="0.35">
      <c r="A38" s="154" t="s">
        <v>162</v>
      </c>
      <c r="B38" s="146">
        <v>1660</v>
      </c>
      <c r="C38" s="147">
        <v>0</v>
      </c>
      <c r="D38" s="147">
        <v>0</v>
      </c>
      <c r="E38" s="147">
        <f t="shared" ref="E38:E44" si="9">B38+D38+C38</f>
        <v>1660</v>
      </c>
    </row>
    <row r="39" spans="1:15" ht="15" thickBot="1" x14ac:dyDescent="0.35">
      <c r="A39" s="154" t="s">
        <v>167</v>
      </c>
      <c r="B39" s="146">
        <v>11750</v>
      </c>
      <c r="C39" s="146">
        <v>0</v>
      </c>
      <c r="D39" s="147">
        <v>0</v>
      </c>
      <c r="E39" s="147">
        <f t="shared" si="9"/>
        <v>11750</v>
      </c>
    </row>
    <row r="40" spans="1:15" ht="15" thickBot="1" x14ac:dyDescent="0.35">
      <c r="A40" s="154" t="s">
        <v>172</v>
      </c>
      <c r="B40" s="146">
        <v>55</v>
      </c>
      <c r="C40" s="146">
        <v>0</v>
      </c>
      <c r="D40" s="147">
        <v>289000</v>
      </c>
      <c r="E40" s="147">
        <f t="shared" si="9"/>
        <v>289055</v>
      </c>
    </row>
    <row r="41" spans="1:15" ht="15" thickBot="1" x14ac:dyDescent="0.35">
      <c r="A41" s="154" t="s">
        <v>160</v>
      </c>
      <c r="B41" s="146">
        <v>1620</v>
      </c>
      <c r="C41" s="146">
        <v>447.33</v>
      </c>
      <c r="D41" s="146">
        <v>0</v>
      </c>
      <c r="E41" s="147">
        <f t="shared" si="9"/>
        <v>2067.33</v>
      </c>
    </row>
    <row r="42" spans="1:15" ht="15" thickBot="1" x14ac:dyDescent="0.35">
      <c r="A42" s="154" t="s">
        <v>176</v>
      </c>
      <c r="B42" s="146">
        <v>16170</v>
      </c>
      <c r="C42" s="146">
        <v>0</v>
      </c>
      <c r="D42" s="147">
        <v>272000</v>
      </c>
      <c r="E42" s="147">
        <f t="shared" si="9"/>
        <v>288170</v>
      </c>
    </row>
    <row r="43" spans="1:15" ht="15" thickBot="1" x14ac:dyDescent="0.35">
      <c r="A43" s="154" t="s">
        <v>181</v>
      </c>
      <c r="B43" s="146">
        <v>0</v>
      </c>
      <c r="C43" s="146">
        <v>17.204999999999998</v>
      </c>
      <c r="D43" s="147">
        <v>0</v>
      </c>
      <c r="E43" s="147">
        <f t="shared" si="9"/>
        <v>17.204999999999998</v>
      </c>
      <c r="H43" s="168"/>
      <c r="I43" s="168"/>
    </row>
    <row r="44" spans="1:15" ht="15" thickBot="1" x14ac:dyDescent="0.35">
      <c r="A44" s="154" t="s">
        <v>183</v>
      </c>
      <c r="B44" s="146">
        <v>0</v>
      </c>
      <c r="C44" s="146">
        <v>0</v>
      </c>
      <c r="D44" s="147">
        <v>348500</v>
      </c>
      <c r="E44" s="147">
        <f t="shared" si="9"/>
        <v>348500</v>
      </c>
    </row>
    <row r="45" spans="1:15" ht="15" thickBot="1" x14ac:dyDescent="0.35">
      <c r="A45" s="140" t="s">
        <v>414</v>
      </c>
      <c r="B45" s="144">
        <f>SUM(B46:B53)</f>
        <v>681617.5</v>
      </c>
      <c r="C45" s="144">
        <f>SUM(C46:C53)</f>
        <v>516.15</v>
      </c>
      <c r="D45" s="144">
        <f>SUM(D46:D53)</f>
        <v>306000</v>
      </c>
      <c r="E45" s="179">
        <f>SUM(E46:E53)</f>
        <v>988133.65</v>
      </c>
    </row>
    <row r="46" spans="1:15" ht="15" thickBot="1" x14ac:dyDescent="0.35">
      <c r="A46" s="154" t="s">
        <v>231</v>
      </c>
      <c r="B46" s="146">
        <v>488088.5</v>
      </c>
      <c r="C46" s="146">
        <v>0</v>
      </c>
      <c r="D46" s="146">
        <v>136000</v>
      </c>
      <c r="E46" s="147">
        <f t="shared" ref="E46:E54" si="10">B46+D46+C46</f>
        <v>624088.5</v>
      </c>
    </row>
    <row r="47" spans="1:15" ht="15" thickBot="1" x14ac:dyDescent="0.35">
      <c r="A47" s="154" t="s">
        <v>153</v>
      </c>
      <c r="B47" s="146">
        <v>8239</v>
      </c>
      <c r="C47" s="146">
        <v>516.15</v>
      </c>
      <c r="D47" s="147">
        <v>170000</v>
      </c>
      <c r="E47" s="147">
        <f t="shared" si="10"/>
        <v>178755.15</v>
      </c>
    </row>
    <row r="48" spans="1:15" ht="15" thickBot="1" x14ac:dyDescent="0.35">
      <c r="A48" s="154" t="s">
        <v>221</v>
      </c>
      <c r="B48" s="146">
        <v>70680</v>
      </c>
      <c r="C48" s="146">
        <v>0</v>
      </c>
      <c r="D48" s="147">
        <v>0</v>
      </c>
      <c r="E48" s="147">
        <f t="shared" si="10"/>
        <v>70680</v>
      </c>
    </row>
    <row r="49" spans="1:5" ht="15" thickBot="1" x14ac:dyDescent="0.35">
      <c r="A49" s="154" t="s">
        <v>238</v>
      </c>
      <c r="B49" s="146">
        <v>720</v>
      </c>
      <c r="C49" s="146">
        <v>0</v>
      </c>
      <c r="D49" s="147">
        <v>0</v>
      </c>
      <c r="E49" s="147">
        <f t="shared" si="10"/>
        <v>720</v>
      </c>
    </row>
    <row r="50" spans="1:5" ht="15" thickBot="1" x14ac:dyDescent="0.35">
      <c r="A50" s="154" t="s">
        <v>155</v>
      </c>
      <c r="B50" s="146">
        <v>1200</v>
      </c>
      <c r="C50" s="146">
        <v>0</v>
      </c>
      <c r="D50" s="147">
        <v>0</v>
      </c>
      <c r="E50" s="147">
        <f t="shared" si="10"/>
        <v>1200</v>
      </c>
    </row>
    <row r="51" spans="1:5" ht="15" thickBot="1" x14ac:dyDescent="0.35">
      <c r="A51" s="154" t="s">
        <v>227</v>
      </c>
      <c r="B51" s="146">
        <v>112030</v>
      </c>
      <c r="C51" s="146">
        <v>0</v>
      </c>
      <c r="D51" s="147">
        <v>0</v>
      </c>
      <c r="E51" s="147">
        <f t="shared" si="10"/>
        <v>112030</v>
      </c>
    </row>
    <row r="52" spans="1:5" ht="15" thickBot="1" x14ac:dyDescent="0.35">
      <c r="A52" s="154" t="s">
        <v>233</v>
      </c>
      <c r="B52" s="146">
        <v>600</v>
      </c>
      <c r="C52" s="146">
        <v>0</v>
      </c>
      <c r="D52" s="147">
        <v>0</v>
      </c>
      <c r="E52" s="147">
        <f t="shared" si="10"/>
        <v>600</v>
      </c>
    </row>
    <row r="53" spans="1:5" ht="15" thickBot="1" x14ac:dyDescent="0.35">
      <c r="A53" s="154" t="s">
        <v>245</v>
      </c>
      <c r="B53" s="146">
        <v>60</v>
      </c>
      <c r="C53" s="146">
        <v>0</v>
      </c>
      <c r="D53" s="147">
        <v>0</v>
      </c>
      <c r="E53" s="147">
        <f t="shared" si="10"/>
        <v>60</v>
      </c>
    </row>
    <row r="54" spans="1:5" ht="15" thickBot="1" x14ac:dyDescent="0.35">
      <c r="A54" s="142" t="s">
        <v>96</v>
      </c>
      <c r="B54" s="153">
        <f>B45+B37</f>
        <v>712872.5</v>
      </c>
      <c r="C54" s="153">
        <f>C45+C37</f>
        <v>980.68499999999995</v>
      </c>
      <c r="D54" s="153">
        <f>D45+D37</f>
        <v>1215500</v>
      </c>
      <c r="E54" s="153">
        <f t="shared" si="10"/>
        <v>1929353.1850000001</v>
      </c>
    </row>
  </sheetData>
  <sheetProtection algorithmName="SHA-512" hashValue="w6gdh7/4szWsk5Cvho1kjPMAvJKFXWEngoz+UYO1qgPnb0+hi+vqCq+cIwY8vOpMm7XrqLreSZjnd4TAvkTIXQ==" saltValue="fBk1xVWxlfymhRmmVGJ3bw==" spinCount="100000" sheet="1" objects="1" scenarios="1"/>
  <mergeCells count="41">
    <mergeCell ref="I5:L5"/>
    <mergeCell ref="M5:N5"/>
    <mergeCell ref="B6:B9"/>
    <mergeCell ref="D6:E7"/>
    <mergeCell ref="F6:F9"/>
    <mergeCell ref="G6:G9"/>
    <mergeCell ref="I6:K6"/>
    <mergeCell ref="L6:L9"/>
    <mergeCell ref="M6:M9"/>
    <mergeCell ref="N6:N9"/>
    <mergeCell ref="I7:I9"/>
    <mergeCell ref="J7:J9"/>
    <mergeCell ref="K7:K9"/>
    <mergeCell ref="D8:D9"/>
    <mergeCell ref="E8:E9"/>
    <mergeCell ref="C6:C9"/>
    <mergeCell ref="H6:H9"/>
    <mergeCell ref="A14:A18"/>
    <mergeCell ref="B14:E14"/>
    <mergeCell ref="F14:H14"/>
    <mergeCell ref="C15:C18"/>
    <mergeCell ref="A5:A9"/>
    <mergeCell ref="B5:E5"/>
    <mergeCell ref="F5:H5"/>
    <mergeCell ref="H15:H18"/>
    <mergeCell ref="I14:L14"/>
    <mergeCell ref="M14:O14"/>
    <mergeCell ref="B15:B18"/>
    <mergeCell ref="D15:E16"/>
    <mergeCell ref="F15:F18"/>
    <mergeCell ref="G15:G18"/>
    <mergeCell ref="I15:K15"/>
    <mergeCell ref="L15:L18"/>
    <mergeCell ref="M15:M18"/>
    <mergeCell ref="N15:N18"/>
    <mergeCell ref="O15:O18"/>
    <mergeCell ref="I16:I18"/>
    <mergeCell ref="J16:J18"/>
    <mergeCell ref="K16:K18"/>
    <mergeCell ref="D17:D18"/>
    <mergeCell ref="E17:E18"/>
  </mergeCells>
  <pageMargins left="0.7" right="0.7" top="0.75" bottom="0.75" header="0.3" footer="0.3"/>
  <ignoredErrors>
    <ignoredError sqref="M22 E45" formula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71415-0C20-42E0-B354-CC2D5947FD1D}">
  <dimension ref="A1:O34"/>
  <sheetViews>
    <sheetView workbookViewId="0"/>
  </sheetViews>
  <sheetFormatPr baseColWidth="10" defaultRowHeight="14.4" x14ac:dyDescent="0.3"/>
  <cols>
    <col min="1" max="1" width="26.109375" style="73" customWidth="1"/>
    <col min="2" max="2" width="15.109375" style="73" customWidth="1"/>
    <col min="3" max="4" width="11.5546875" style="73"/>
    <col min="5" max="5" width="20.88671875" style="73" customWidth="1"/>
    <col min="6" max="7" width="13.6640625" style="73" customWidth="1"/>
    <col min="8" max="8" width="13" style="73" customWidth="1"/>
    <col min="9" max="16384" width="11.5546875" style="73"/>
  </cols>
  <sheetData>
    <row r="1" spans="1:15" ht="18" x14ac:dyDescent="0.3">
      <c r="A1" s="72" t="s">
        <v>504</v>
      </c>
    </row>
    <row r="2" spans="1:15" ht="16.8" thickBot="1" x14ac:dyDescent="0.35">
      <c r="A2" s="74" t="s">
        <v>51</v>
      </c>
    </row>
    <row r="3" spans="1:15" ht="16.2" thickBot="1" x14ac:dyDescent="0.35">
      <c r="A3" s="718" t="s">
        <v>52</v>
      </c>
      <c r="B3" s="721" t="s">
        <v>53</v>
      </c>
      <c r="C3" s="722"/>
      <c r="D3" s="723"/>
      <c r="E3" s="721" t="s">
        <v>54</v>
      </c>
      <c r="F3" s="722"/>
      <c r="G3" s="723"/>
      <c r="H3" s="721" t="s">
        <v>344</v>
      </c>
      <c r="I3" s="722"/>
      <c r="J3" s="722"/>
      <c r="K3" s="723"/>
      <c r="L3" s="721" t="s">
        <v>283</v>
      </c>
      <c r="M3" s="724"/>
      <c r="N3" s="117"/>
      <c r="O3" s="118"/>
    </row>
    <row r="4" spans="1:15" ht="24.6" thickBot="1" x14ac:dyDescent="0.35">
      <c r="A4" s="719"/>
      <c r="B4" s="657" t="s">
        <v>505</v>
      </c>
      <c r="C4" s="657" t="s">
        <v>506</v>
      </c>
      <c r="D4" s="657" t="s">
        <v>507</v>
      </c>
      <c r="E4" s="657" t="s">
        <v>508</v>
      </c>
      <c r="F4" s="657" t="s">
        <v>509</v>
      </c>
      <c r="G4" s="657" t="s">
        <v>510</v>
      </c>
      <c r="H4" s="670" t="s">
        <v>307</v>
      </c>
      <c r="I4" s="671"/>
      <c r="J4" s="725"/>
      <c r="K4" s="726" t="s">
        <v>17</v>
      </c>
      <c r="L4" s="210" t="s">
        <v>511</v>
      </c>
      <c r="M4" s="729" t="s">
        <v>513</v>
      </c>
      <c r="N4" s="117"/>
      <c r="O4" s="118"/>
    </row>
    <row r="5" spans="1:15" ht="15.6" x14ac:dyDescent="0.3">
      <c r="A5" s="719"/>
      <c r="B5" s="658"/>
      <c r="C5" s="658"/>
      <c r="D5" s="658"/>
      <c r="E5" s="658"/>
      <c r="F5" s="658"/>
      <c r="G5" s="658"/>
      <c r="H5" s="657" t="s">
        <v>346</v>
      </c>
      <c r="I5" s="657" t="s">
        <v>32</v>
      </c>
      <c r="J5" s="715" t="s">
        <v>347</v>
      </c>
      <c r="K5" s="727"/>
      <c r="L5" s="210" t="s">
        <v>512</v>
      </c>
      <c r="M5" s="730"/>
      <c r="N5" s="117"/>
      <c r="O5" s="118"/>
    </row>
    <row r="6" spans="1:15" x14ac:dyDescent="0.3">
      <c r="A6" s="719"/>
      <c r="B6" s="658"/>
      <c r="C6" s="658"/>
      <c r="D6" s="658"/>
      <c r="E6" s="658"/>
      <c r="F6" s="658"/>
      <c r="G6" s="658"/>
      <c r="H6" s="658"/>
      <c r="I6" s="658"/>
      <c r="J6" s="716"/>
      <c r="K6" s="727"/>
      <c r="L6" s="211"/>
      <c r="M6" s="730"/>
      <c r="N6" s="119"/>
      <c r="O6" s="118"/>
    </row>
    <row r="7" spans="1:15" ht="15" thickBot="1" x14ac:dyDescent="0.35">
      <c r="A7" s="720"/>
      <c r="B7" s="659"/>
      <c r="C7" s="659"/>
      <c r="D7" s="659"/>
      <c r="E7" s="659"/>
      <c r="F7" s="659"/>
      <c r="G7" s="659"/>
      <c r="H7" s="659"/>
      <c r="I7" s="659"/>
      <c r="J7" s="717"/>
      <c r="K7" s="728"/>
      <c r="L7" s="212"/>
      <c r="M7" s="731"/>
      <c r="N7" s="119"/>
      <c r="O7" s="118"/>
    </row>
    <row r="8" spans="1:15" ht="24" customHeight="1" thickBot="1" x14ac:dyDescent="0.35">
      <c r="A8" s="90" t="s">
        <v>514</v>
      </c>
      <c r="B8" s="213">
        <v>979</v>
      </c>
      <c r="C8" s="91">
        <v>382</v>
      </c>
      <c r="D8" s="91">
        <v>31</v>
      </c>
      <c r="E8" s="214">
        <v>5827.55</v>
      </c>
      <c r="F8" s="215">
        <v>33388.04</v>
      </c>
      <c r="G8" s="216">
        <v>32048.05</v>
      </c>
      <c r="H8" s="217">
        <v>31461.54</v>
      </c>
      <c r="I8" s="213">
        <v>42.38</v>
      </c>
      <c r="J8" s="218">
        <v>66.16</v>
      </c>
      <c r="K8" s="219">
        <v>31570.080000000002</v>
      </c>
      <c r="L8" s="213">
        <v>1.95</v>
      </c>
      <c r="M8" s="229">
        <v>6.1561655999999996</v>
      </c>
      <c r="N8" s="118"/>
      <c r="O8" s="118"/>
    </row>
    <row r="11" spans="1:15" ht="16.2" x14ac:dyDescent="0.3">
      <c r="A11" s="28" t="s">
        <v>515</v>
      </c>
      <c r="E11" s="28" t="s">
        <v>441</v>
      </c>
      <c r="F11" s="12"/>
    </row>
    <row r="12" spans="1:15" ht="15" thickBot="1" x14ac:dyDescent="0.35"/>
    <row r="13" spans="1:15" ht="42.6" customHeight="1" thickBot="1" x14ac:dyDescent="0.35">
      <c r="B13" s="141" t="s">
        <v>514</v>
      </c>
      <c r="E13" s="221" t="s">
        <v>52</v>
      </c>
      <c r="F13" s="222" t="s">
        <v>442</v>
      </c>
      <c r="G13" s="222" t="s">
        <v>257</v>
      </c>
      <c r="H13" s="222" t="s">
        <v>258</v>
      </c>
      <c r="I13" s="223" t="s">
        <v>443</v>
      </c>
    </row>
    <row r="14" spans="1:15" ht="15" thickBot="1" x14ac:dyDescent="0.35">
      <c r="A14" s="224" t="s">
        <v>413</v>
      </c>
      <c r="B14" s="225">
        <f>SUM(B15:B26)</f>
        <v>8264.1</v>
      </c>
      <c r="E14" s="226" t="s">
        <v>514</v>
      </c>
      <c r="F14" s="227">
        <v>6135000.2999999998</v>
      </c>
      <c r="G14" s="227">
        <f>B14</f>
        <v>8264.1</v>
      </c>
      <c r="H14" s="227">
        <f>B27</f>
        <v>12901.199999999999</v>
      </c>
      <c r="I14" s="228">
        <f>F14+G14+H14</f>
        <v>6156165.5999999996</v>
      </c>
    </row>
    <row r="15" spans="1:15" ht="15" thickBot="1" x14ac:dyDescent="0.35">
      <c r="A15" s="185" t="s">
        <v>160</v>
      </c>
      <c r="B15" s="146">
        <v>1234.3499999999999</v>
      </c>
    </row>
    <row r="16" spans="1:15" ht="15" thickBot="1" x14ac:dyDescent="0.35">
      <c r="A16" s="185" t="s">
        <v>161</v>
      </c>
      <c r="B16" s="146">
        <v>163.80000000000001</v>
      </c>
    </row>
    <row r="17" spans="1:10" ht="15" thickBot="1" x14ac:dyDescent="0.35">
      <c r="A17" s="185" t="s">
        <v>162</v>
      </c>
      <c r="B17" s="146">
        <v>448.5</v>
      </c>
    </row>
    <row r="18" spans="1:10" ht="15" thickBot="1" x14ac:dyDescent="0.35">
      <c r="A18" s="185" t="s">
        <v>165</v>
      </c>
      <c r="B18" s="146">
        <v>1240.2</v>
      </c>
      <c r="E18" s="461"/>
      <c r="F18" s="462"/>
      <c r="G18" s="462"/>
      <c r="H18" s="462"/>
      <c r="I18" s="462"/>
      <c r="J18" s="462"/>
    </row>
    <row r="19" spans="1:10" ht="15" thickBot="1" x14ac:dyDescent="0.35">
      <c r="A19" s="185" t="s">
        <v>171</v>
      </c>
      <c r="B19" s="146">
        <v>358.8</v>
      </c>
    </row>
    <row r="20" spans="1:10" ht="15" thickBot="1" x14ac:dyDescent="0.35">
      <c r="A20" s="185" t="s">
        <v>172</v>
      </c>
      <c r="B20" s="146">
        <v>25.35</v>
      </c>
    </row>
    <row r="21" spans="1:10" ht="15" thickBot="1" x14ac:dyDescent="0.35">
      <c r="A21" s="185" t="s">
        <v>176</v>
      </c>
      <c r="B21" s="146">
        <v>493.35</v>
      </c>
    </row>
    <row r="22" spans="1:10" ht="15" thickBot="1" x14ac:dyDescent="0.35">
      <c r="A22" s="185" t="s">
        <v>178</v>
      </c>
      <c r="B22" s="146">
        <v>148.19999999999999</v>
      </c>
    </row>
    <row r="23" spans="1:10" ht="15" thickBot="1" x14ac:dyDescent="0.35">
      <c r="A23" s="185" t="s">
        <v>181</v>
      </c>
      <c r="B23" s="146">
        <v>2379</v>
      </c>
    </row>
    <row r="24" spans="1:10" ht="15" thickBot="1" x14ac:dyDescent="0.35">
      <c r="A24" s="185" t="s">
        <v>182</v>
      </c>
      <c r="B24" s="146">
        <v>245.7</v>
      </c>
    </row>
    <row r="25" spans="1:10" ht="15" thickBot="1" x14ac:dyDescent="0.35">
      <c r="A25" s="185" t="s">
        <v>183</v>
      </c>
      <c r="B25" s="146">
        <v>1051.05</v>
      </c>
    </row>
    <row r="26" spans="1:10" ht="15" thickBot="1" x14ac:dyDescent="0.35">
      <c r="A26" s="185" t="s">
        <v>184</v>
      </c>
      <c r="B26" s="146">
        <v>475.8</v>
      </c>
    </row>
    <row r="27" spans="1:10" ht="15" thickBot="1" x14ac:dyDescent="0.35">
      <c r="A27" s="140" t="s">
        <v>414</v>
      </c>
      <c r="B27" s="220">
        <f>SUM(B28:B33)</f>
        <v>12901.199999999999</v>
      </c>
    </row>
    <row r="28" spans="1:10" ht="15.6" customHeight="1" thickBot="1" x14ac:dyDescent="0.35">
      <c r="A28" s="201" t="s">
        <v>231</v>
      </c>
      <c r="B28" s="146">
        <v>4317.3</v>
      </c>
    </row>
    <row r="29" spans="1:10" ht="15" thickBot="1" x14ac:dyDescent="0.35">
      <c r="A29" s="185" t="s">
        <v>200</v>
      </c>
      <c r="B29" s="146">
        <v>42.9</v>
      </c>
    </row>
    <row r="30" spans="1:10" ht="15" thickBot="1" x14ac:dyDescent="0.35">
      <c r="A30" s="185" t="s">
        <v>152</v>
      </c>
      <c r="B30" s="146">
        <v>421.2</v>
      </c>
    </row>
    <row r="31" spans="1:10" ht="15" thickBot="1" x14ac:dyDescent="0.35">
      <c r="A31" s="185" t="s">
        <v>468</v>
      </c>
      <c r="B31" s="146">
        <v>6552</v>
      </c>
    </row>
    <row r="32" spans="1:10" ht="15" thickBot="1" x14ac:dyDescent="0.35">
      <c r="A32" s="185" t="s">
        <v>154</v>
      </c>
      <c r="B32" s="146">
        <v>666.9</v>
      </c>
    </row>
    <row r="33" spans="1:2" ht="15" thickBot="1" x14ac:dyDescent="0.35">
      <c r="A33" s="185" t="s">
        <v>155</v>
      </c>
      <c r="B33" s="146">
        <v>900.9</v>
      </c>
    </row>
    <row r="34" spans="1:2" ht="15" thickBot="1" x14ac:dyDescent="0.35">
      <c r="A34" s="142" t="s">
        <v>96</v>
      </c>
      <c r="B34" s="153">
        <f>B27+B14</f>
        <v>21165.3</v>
      </c>
    </row>
  </sheetData>
  <sheetProtection algorithmName="SHA-512" hashValue="dalw28CveD1gRk3c1k/ytgbXHGf1JFkuKvCvGxdgVYlUm6OaGbmDs9Z/+MxostDucedjmiSqKjDevfY2BGRIVw==" saltValue="BWkO3g7VFz9gAHCR4Wbu8w==" spinCount="100000" sheet="1" objects="1" scenarios="1"/>
  <mergeCells count="17">
    <mergeCell ref="L3:M3"/>
    <mergeCell ref="B4:B7"/>
    <mergeCell ref="C4:C7"/>
    <mergeCell ref="D4:D7"/>
    <mergeCell ref="E4:E7"/>
    <mergeCell ref="F4:F7"/>
    <mergeCell ref="G4:G7"/>
    <mergeCell ref="H4:J4"/>
    <mergeCell ref="K4:K7"/>
    <mergeCell ref="M4:M7"/>
    <mergeCell ref="H5:H7"/>
    <mergeCell ref="I5:I7"/>
    <mergeCell ref="J5:J7"/>
    <mergeCell ref="A3:A7"/>
    <mergeCell ref="B3:D3"/>
    <mergeCell ref="E3:G3"/>
    <mergeCell ref="H3:K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C2C4D-8440-4700-81F9-23F183612932}">
  <dimension ref="A1:M83"/>
  <sheetViews>
    <sheetView workbookViewId="0">
      <selection activeCell="H36" sqref="H36"/>
    </sheetView>
  </sheetViews>
  <sheetFormatPr baseColWidth="10" defaultRowHeight="14.4" x14ac:dyDescent="0.3"/>
  <cols>
    <col min="1" max="1" width="23.88671875" style="73" customWidth="1"/>
    <col min="2" max="2" width="13.44140625" style="73" customWidth="1"/>
    <col min="3" max="3" width="14.33203125" style="73" customWidth="1"/>
    <col min="4" max="4" width="14.109375" style="73" customWidth="1"/>
    <col min="5" max="5" width="13.109375" style="73" customWidth="1"/>
    <col min="6" max="16384" width="11.5546875" style="73"/>
  </cols>
  <sheetData>
    <row r="1" spans="1:9" ht="18" x14ac:dyDescent="0.3">
      <c r="A1" s="72" t="s">
        <v>332</v>
      </c>
    </row>
    <row r="2" spans="1:9" ht="16.2" x14ac:dyDescent="0.3">
      <c r="A2" s="74" t="s">
        <v>333</v>
      </c>
    </row>
    <row r="3" spans="1:9" ht="15" thickBot="1" x14ac:dyDescent="0.35"/>
    <row r="4" spans="1:9" ht="16.2" thickBot="1" x14ac:dyDescent="0.35">
      <c r="A4" s="533" t="s">
        <v>52</v>
      </c>
      <c r="B4" s="510" t="s">
        <v>53</v>
      </c>
      <c r="C4" s="511"/>
      <c r="D4" s="510" t="s">
        <v>54</v>
      </c>
      <c r="E4" s="512"/>
      <c r="F4" s="512"/>
      <c r="G4" s="511"/>
      <c r="H4" s="117"/>
      <c r="I4" s="118"/>
    </row>
    <row r="5" spans="1:9" ht="40.200000000000003" customHeight="1" x14ac:dyDescent="0.3">
      <c r="A5" s="542"/>
      <c r="B5" s="535" t="s">
        <v>334</v>
      </c>
      <c r="C5" s="535" t="s">
        <v>335</v>
      </c>
      <c r="D5" s="535" t="s">
        <v>336</v>
      </c>
      <c r="E5" s="535" t="s">
        <v>337</v>
      </c>
      <c r="F5" s="535" t="s">
        <v>338</v>
      </c>
      <c r="G5" s="535" t="s">
        <v>339</v>
      </c>
      <c r="H5" s="117"/>
      <c r="I5" s="118"/>
    </row>
    <row r="6" spans="1:9" x14ac:dyDescent="0.3">
      <c r="A6" s="542"/>
      <c r="B6" s="654"/>
      <c r="C6" s="654"/>
      <c r="D6" s="654"/>
      <c r="E6" s="654"/>
      <c r="F6" s="654"/>
      <c r="G6" s="654"/>
      <c r="H6" s="119"/>
      <c r="I6" s="118"/>
    </row>
    <row r="7" spans="1:9" x14ac:dyDescent="0.3">
      <c r="A7" s="542"/>
      <c r="B7" s="654"/>
      <c r="C7" s="654"/>
      <c r="D7" s="654"/>
      <c r="E7" s="654"/>
      <c r="F7" s="654"/>
      <c r="G7" s="654"/>
      <c r="H7" s="119"/>
      <c r="I7" s="118"/>
    </row>
    <row r="8" spans="1:9" ht="15" thickBot="1" x14ac:dyDescent="0.35">
      <c r="A8" s="534"/>
      <c r="B8" s="536"/>
      <c r="C8" s="536"/>
      <c r="D8" s="536"/>
      <c r="E8" s="536"/>
      <c r="F8" s="536"/>
      <c r="G8" s="536"/>
      <c r="H8" s="119"/>
      <c r="I8" s="118"/>
    </row>
    <row r="9" spans="1:9" ht="15" thickBot="1" x14ac:dyDescent="0.35">
      <c r="A9" s="27" t="s">
        <v>340</v>
      </c>
      <c r="B9" s="5">
        <v>2</v>
      </c>
      <c r="C9" s="5">
        <v>6</v>
      </c>
      <c r="D9" s="57">
        <v>0</v>
      </c>
      <c r="E9" s="57">
        <v>0</v>
      </c>
      <c r="F9" s="57">
        <v>20533</v>
      </c>
      <c r="G9" s="57">
        <v>20533</v>
      </c>
      <c r="H9" s="118"/>
      <c r="I9" s="118"/>
    </row>
    <row r="10" spans="1:9" ht="15" thickBot="1" x14ac:dyDescent="0.35">
      <c r="A10" s="27" t="s">
        <v>341</v>
      </c>
      <c r="B10" s="5">
        <v>6</v>
      </c>
      <c r="C10" s="5">
        <v>56</v>
      </c>
      <c r="D10" s="57">
        <v>22438</v>
      </c>
      <c r="E10" s="57">
        <v>10690</v>
      </c>
      <c r="F10" s="57">
        <v>10690</v>
      </c>
      <c r="G10" s="57">
        <v>10690</v>
      </c>
      <c r="H10" s="118"/>
      <c r="I10" s="118"/>
    </row>
    <row r="11" spans="1:9" ht="15" thickBot="1" x14ac:dyDescent="0.35">
      <c r="A11" s="27" t="s">
        <v>342</v>
      </c>
      <c r="B11" s="5">
        <v>8</v>
      </c>
      <c r="C11" s="5">
        <v>12</v>
      </c>
      <c r="D11" s="5">
        <v>470.72</v>
      </c>
      <c r="E11" s="57">
        <v>470.72</v>
      </c>
      <c r="F11" s="5">
        <v>470.72</v>
      </c>
      <c r="G11" s="5">
        <v>470.72</v>
      </c>
      <c r="H11" s="118"/>
      <c r="I11" s="118"/>
    </row>
    <row r="12" spans="1:9" ht="15" thickBot="1" x14ac:dyDescent="0.35">
      <c r="A12" s="8" t="s">
        <v>17</v>
      </c>
      <c r="B12" s="10">
        <f>B9+B10+B11</f>
        <v>16</v>
      </c>
      <c r="C12" s="10">
        <f t="shared" ref="C12:G12" si="0">C9+C10+C11</f>
        <v>74</v>
      </c>
      <c r="D12" s="58">
        <f t="shared" si="0"/>
        <v>22908.720000000001</v>
      </c>
      <c r="E12" s="58">
        <f t="shared" si="0"/>
        <v>11160.72</v>
      </c>
      <c r="F12" s="58">
        <f t="shared" si="0"/>
        <v>31693.72</v>
      </c>
      <c r="G12" s="58">
        <f t="shared" si="0"/>
        <v>31693.72</v>
      </c>
      <c r="H12" s="118"/>
      <c r="I12" s="118"/>
    </row>
    <row r="15" spans="1:9" ht="16.2" x14ac:dyDescent="0.3">
      <c r="A15" s="28" t="s">
        <v>343</v>
      </c>
    </row>
    <row r="16" spans="1:9" ht="15" thickBot="1" x14ac:dyDescent="0.35"/>
    <row r="17" spans="1:10" ht="16.2" thickBot="1" x14ac:dyDescent="0.35">
      <c r="A17" s="533" t="s">
        <v>52</v>
      </c>
      <c r="B17" s="510" t="s">
        <v>344</v>
      </c>
      <c r="C17" s="512"/>
      <c r="D17" s="512"/>
      <c r="E17" s="511"/>
      <c r="F17" s="535" t="s">
        <v>345</v>
      </c>
      <c r="G17" s="543" t="s">
        <v>39</v>
      </c>
      <c r="H17" s="544"/>
      <c r="I17" s="117"/>
      <c r="J17" s="118"/>
    </row>
    <row r="18" spans="1:10" ht="16.2" thickBot="1" x14ac:dyDescent="0.35">
      <c r="A18" s="542"/>
      <c r="B18" s="510" t="s">
        <v>307</v>
      </c>
      <c r="C18" s="512"/>
      <c r="D18" s="511"/>
      <c r="E18" s="533" t="s">
        <v>17</v>
      </c>
      <c r="F18" s="654"/>
      <c r="G18" s="545"/>
      <c r="H18" s="546"/>
      <c r="I18" s="117"/>
      <c r="J18" s="118"/>
    </row>
    <row r="19" spans="1:10" ht="16.2" thickBot="1" x14ac:dyDescent="0.35">
      <c r="A19" s="542"/>
      <c r="B19" s="535" t="s">
        <v>346</v>
      </c>
      <c r="C19" s="535" t="s">
        <v>32</v>
      </c>
      <c r="D19" s="535" t="s">
        <v>95</v>
      </c>
      <c r="E19" s="542"/>
      <c r="F19" s="654"/>
      <c r="G19" s="547"/>
      <c r="H19" s="548"/>
      <c r="I19" s="117"/>
      <c r="J19" s="118"/>
    </row>
    <row r="20" spans="1:10" ht="21" customHeight="1" x14ac:dyDescent="0.3">
      <c r="A20" s="542"/>
      <c r="B20" s="654"/>
      <c r="C20" s="654"/>
      <c r="D20" s="654"/>
      <c r="E20" s="542"/>
      <c r="F20" s="654"/>
      <c r="G20" s="535" t="s">
        <v>268</v>
      </c>
      <c r="H20" s="535" t="s">
        <v>348</v>
      </c>
      <c r="I20" s="117"/>
      <c r="J20" s="118"/>
    </row>
    <row r="21" spans="1:10" ht="15" thickBot="1" x14ac:dyDescent="0.35">
      <c r="A21" s="534"/>
      <c r="B21" s="536"/>
      <c r="C21" s="536"/>
      <c r="D21" s="536"/>
      <c r="E21" s="534"/>
      <c r="F21" s="536"/>
      <c r="G21" s="536"/>
      <c r="H21" s="536"/>
      <c r="I21" s="119"/>
      <c r="J21" s="118"/>
    </row>
    <row r="22" spans="1:10" ht="15" thickBot="1" x14ac:dyDescent="0.35">
      <c r="A22" s="27" t="s">
        <v>340</v>
      </c>
      <c r="B22" s="57">
        <v>17997</v>
      </c>
      <c r="C22" s="57">
        <v>0</v>
      </c>
      <c r="D22" s="57">
        <v>2784</v>
      </c>
      <c r="E22" s="57">
        <f>B22+C22+D22</f>
        <v>20781</v>
      </c>
      <c r="F22" s="5">
        <v>300</v>
      </c>
      <c r="G22" s="125">
        <f>E30</f>
        <v>6.2343000000000002</v>
      </c>
      <c r="H22" s="21">
        <f>G22/$G$25</f>
        <v>0.24354486212902351</v>
      </c>
      <c r="I22" s="118"/>
      <c r="J22" s="118"/>
    </row>
    <row r="23" spans="1:10" ht="15" thickBot="1" x14ac:dyDescent="0.35">
      <c r="A23" s="27" t="s">
        <v>341</v>
      </c>
      <c r="B23" s="57">
        <v>22935</v>
      </c>
      <c r="C23" s="57">
        <v>18290</v>
      </c>
      <c r="D23" s="57">
        <v>6273</v>
      </c>
      <c r="E23" s="57">
        <f t="shared" ref="E23:E24" si="1">B23+C23+D23</f>
        <v>47498</v>
      </c>
      <c r="F23" s="5">
        <v>390</v>
      </c>
      <c r="G23" s="125">
        <f t="shared" ref="G23:G24" si="2">E31</f>
        <v>18.52422</v>
      </c>
      <c r="H23" s="21">
        <f t="shared" ref="H23:H24" si="3">G23/$G$25</f>
        <v>0.72365439679638455</v>
      </c>
      <c r="I23" s="118"/>
      <c r="J23" s="118"/>
    </row>
    <row r="24" spans="1:10" ht="15" thickBot="1" x14ac:dyDescent="0.35">
      <c r="A24" s="27" t="s">
        <v>342</v>
      </c>
      <c r="B24" s="57">
        <v>379.1361</v>
      </c>
      <c r="C24" s="57">
        <v>23.076000000000001</v>
      </c>
      <c r="D24" s="57">
        <v>27.923999999999999</v>
      </c>
      <c r="E24" s="57">
        <f t="shared" si="1"/>
        <v>430.1361</v>
      </c>
      <c r="F24" s="57">
        <v>1952.03</v>
      </c>
      <c r="G24" s="125">
        <f t="shared" si="2"/>
        <v>0.83963857128300001</v>
      </c>
      <c r="H24" s="21">
        <f t="shared" si="3"/>
        <v>3.2800741074591938E-2</v>
      </c>
      <c r="I24" s="118"/>
      <c r="J24" s="118"/>
    </row>
    <row r="25" spans="1:10" ht="15" thickBot="1" x14ac:dyDescent="0.35">
      <c r="A25" s="8" t="s">
        <v>17</v>
      </c>
      <c r="B25" s="58">
        <f>B22+B23+B24</f>
        <v>41311.136100000003</v>
      </c>
      <c r="C25" s="58">
        <f t="shared" ref="C25:G25" si="4">C22+C23+C24</f>
        <v>18313.076000000001</v>
      </c>
      <c r="D25" s="58">
        <f t="shared" si="4"/>
        <v>9084.9240000000009</v>
      </c>
      <c r="E25" s="58">
        <f t="shared" si="4"/>
        <v>68709.136100000003</v>
      </c>
      <c r="F25" s="10"/>
      <c r="G25" s="58">
        <f t="shared" si="4"/>
        <v>25.598158571283001</v>
      </c>
      <c r="H25" s="124">
        <f>SUM(H22:H24)</f>
        <v>1</v>
      </c>
      <c r="I25" s="118"/>
      <c r="J25" s="118"/>
    </row>
    <row r="27" spans="1:10" ht="16.2" x14ac:dyDescent="0.3">
      <c r="A27" s="28" t="s">
        <v>314</v>
      </c>
    </row>
    <row r="28" spans="1:10" ht="15" thickBot="1" x14ac:dyDescent="0.35"/>
    <row r="29" spans="1:10" ht="36.6" thickBot="1" x14ac:dyDescent="0.35">
      <c r="A29" s="26" t="s">
        <v>52</v>
      </c>
      <c r="B29" s="17" t="s">
        <v>46</v>
      </c>
      <c r="C29" s="17" t="s">
        <v>47</v>
      </c>
      <c r="D29" s="17" t="s">
        <v>48</v>
      </c>
      <c r="E29" s="17" t="s">
        <v>49</v>
      </c>
    </row>
    <row r="30" spans="1:10" ht="15" thickBot="1" x14ac:dyDescent="0.35">
      <c r="A30" s="27" t="s">
        <v>340</v>
      </c>
      <c r="B30" s="125">
        <v>5.3990999999999998</v>
      </c>
      <c r="C30" s="125">
        <v>0</v>
      </c>
      <c r="D30" s="125">
        <v>0.83520000000000005</v>
      </c>
      <c r="E30" s="125">
        <f>SUM(B30:D30)</f>
        <v>6.2343000000000002</v>
      </c>
    </row>
    <row r="31" spans="1:10" ht="15" thickBot="1" x14ac:dyDescent="0.35">
      <c r="A31" s="27" t="s">
        <v>341</v>
      </c>
      <c r="B31" s="125">
        <v>8.9446499999999993</v>
      </c>
      <c r="C31" s="125">
        <v>7.1330999999999998</v>
      </c>
      <c r="D31" s="125">
        <v>2.4464700000000001</v>
      </c>
      <c r="E31" s="125">
        <f t="shared" ref="E31:E32" si="5">SUM(B31:D31)</f>
        <v>18.52422</v>
      </c>
    </row>
    <row r="32" spans="1:10" ht="15" thickBot="1" x14ac:dyDescent="0.35">
      <c r="A32" s="27" t="s">
        <v>342</v>
      </c>
      <c r="B32" s="125">
        <v>0.74008504128300001</v>
      </c>
      <c r="C32" s="125">
        <v>4.5045044280000002E-2</v>
      </c>
      <c r="D32" s="125">
        <v>5.4508485719999999E-2</v>
      </c>
      <c r="E32" s="125">
        <f t="shared" si="5"/>
        <v>0.83963857128300001</v>
      </c>
    </row>
    <row r="33" spans="1:13" ht="15" thickBot="1" x14ac:dyDescent="0.35">
      <c r="A33" s="8" t="s">
        <v>17</v>
      </c>
      <c r="B33" s="126">
        <f>SUM(B30:B32)</f>
        <v>15.083835041283001</v>
      </c>
      <c r="C33" s="126">
        <f t="shared" ref="C33:E33" si="6">SUM(C30:C32)</f>
        <v>7.1781450442799999</v>
      </c>
      <c r="D33" s="126">
        <f t="shared" si="6"/>
        <v>3.3361784857200001</v>
      </c>
      <c r="E33" s="126">
        <f t="shared" si="6"/>
        <v>25.598158571283001</v>
      </c>
      <c r="H33" s="461"/>
      <c r="I33" s="462"/>
      <c r="J33" s="462"/>
      <c r="K33" s="462"/>
      <c r="L33" s="462"/>
      <c r="M33" s="462"/>
    </row>
    <row r="34" spans="1:13" x14ac:dyDescent="0.3">
      <c r="C34" s="189"/>
      <c r="D34" s="189"/>
    </row>
    <row r="35" spans="1:13" x14ac:dyDescent="0.3">
      <c r="C35" s="189"/>
      <c r="D35" s="189"/>
      <c r="E35" s="189"/>
    </row>
    <row r="36" spans="1:13" x14ac:dyDescent="0.3">
      <c r="C36" s="189"/>
      <c r="D36" s="189"/>
      <c r="E36" s="189"/>
    </row>
    <row r="37" spans="1:13" ht="16.2" x14ac:dyDescent="0.3">
      <c r="A37" s="74" t="s">
        <v>415</v>
      </c>
    </row>
    <row r="38" spans="1:13" ht="15" thickBot="1" x14ac:dyDescent="0.35"/>
    <row r="39" spans="1:13" ht="36.6" thickBot="1" x14ac:dyDescent="0.35">
      <c r="B39" s="70" t="s">
        <v>476</v>
      </c>
      <c r="C39" s="70" t="s">
        <v>474</v>
      </c>
      <c r="D39" s="141" t="s">
        <v>475</v>
      </c>
      <c r="E39" s="141" t="s">
        <v>444</v>
      </c>
    </row>
    <row r="40" spans="1:13" ht="15" thickBot="1" x14ac:dyDescent="0.35">
      <c r="A40" s="140" t="s">
        <v>413</v>
      </c>
      <c r="B40" s="143">
        <f>SUM(B41:B60)</f>
        <v>0</v>
      </c>
      <c r="C40" s="143">
        <f>SUM(C41:C60)</f>
        <v>7133100</v>
      </c>
      <c r="D40" s="143">
        <f t="shared" ref="D40" si="7">SUM(D41:D60)</f>
        <v>45045.044280000002</v>
      </c>
      <c r="E40" s="145">
        <f t="shared" ref="E40:E60" si="8">C40+D40+B40</f>
        <v>7178145.04428</v>
      </c>
    </row>
    <row r="41" spans="1:13" ht="15" thickBot="1" x14ac:dyDescent="0.35">
      <c r="A41" s="185" t="s">
        <v>160</v>
      </c>
      <c r="B41" s="147">
        <v>0</v>
      </c>
      <c r="C41" s="146">
        <v>200850</v>
      </c>
      <c r="D41" s="147">
        <v>3747.8975999999998</v>
      </c>
      <c r="E41" s="147">
        <f t="shared" si="8"/>
        <v>204597.8976</v>
      </c>
    </row>
    <row r="42" spans="1:13" ht="15" thickBot="1" x14ac:dyDescent="0.35">
      <c r="A42" s="185" t="s">
        <v>161</v>
      </c>
      <c r="B42" s="147">
        <v>0</v>
      </c>
      <c r="C42" s="146">
        <v>2730</v>
      </c>
      <c r="D42" s="146">
        <v>0</v>
      </c>
      <c r="E42" s="147">
        <f t="shared" si="8"/>
        <v>2730</v>
      </c>
    </row>
    <row r="43" spans="1:13" ht="15" thickBot="1" x14ac:dyDescent="0.35">
      <c r="A43" s="185" t="s">
        <v>162</v>
      </c>
      <c r="B43" s="147">
        <v>0</v>
      </c>
      <c r="C43" s="146">
        <v>4290</v>
      </c>
      <c r="D43" s="146">
        <v>1311.7641599999999</v>
      </c>
      <c r="E43" s="147">
        <f t="shared" si="8"/>
        <v>5601.7641599999997</v>
      </c>
    </row>
    <row r="44" spans="1:13" ht="15" thickBot="1" x14ac:dyDescent="0.35">
      <c r="A44" s="185" t="s">
        <v>164</v>
      </c>
      <c r="B44" s="147">
        <v>0</v>
      </c>
      <c r="C44" s="146">
        <v>0</v>
      </c>
      <c r="D44" s="147">
        <v>178.61074500000001</v>
      </c>
      <c r="E44" s="147">
        <f t="shared" si="8"/>
        <v>178.61074500000001</v>
      </c>
    </row>
    <row r="45" spans="1:13" ht="15" thickBot="1" x14ac:dyDescent="0.35">
      <c r="A45" s="185" t="s">
        <v>165</v>
      </c>
      <c r="B45" s="147">
        <v>0</v>
      </c>
      <c r="C45" s="146">
        <v>780</v>
      </c>
      <c r="D45" s="146">
        <v>0</v>
      </c>
      <c r="E45" s="147">
        <f t="shared" si="8"/>
        <v>780</v>
      </c>
    </row>
    <row r="46" spans="1:13" ht="15" thickBot="1" x14ac:dyDescent="0.35">
      <c r="A46" s="185" t="s">
        <v>167</v>
      </c>
      <c r="B46" s="147">
        <v>0</v>
      </c>
      <c r="C46" s="146">
        <v>53040</v>
      </c>
      <c r="D46" s="146">
        <v>0</v>
      </c>
      <c r="E46" s="147">
        <f t="shared" si="8"/>
        <v>53040</v>
      </c>
    </row>
    <row r="47" spans="1:13" ht="15" thickBot="1" x14ac:dyDescent="0.35">
      <c r="A47" s="185" t="s">
        <v>168</v>
      </c>
      <c r="B47" s="147">
        <v>0</v>
      </c>
      <c r="C47" s="146">
        <v>0</v>
      </c>
      <c r="D47" s="147">
        <v>257.66795999999999</v>
      </c>
      <c r="E47" s="147">
        <f t="shared" si="8"/>
        <v>257.66795999999999</v>
      </c>
    </row>
    <row r="48" spans="1:13" ht="15" thickBot="1" x14ac:dyDescent="0.35">
      <c r="A48" s="185" t="s">
        <v>170</v>
      </c>
      <c r="B48" s="147">
        <v>0</v>
      </c>
      <c r="C48" s="146">
        <v>0</v>
      </c>
      <c r="D48" s="146">
        <v>263.52404999999999</v>
      </c>
      <c r="E48" s="147">
        <f t="shared" si="8"/>
        <v>263.52404999999999</v>
      </c>
    </row>
    <row r="49" spans="1:5" ht="15" thickBot="1" x14ac:dyDescent="0.35">
      <c r="A49" s="185" t="s">
        <v>171</v>
      </c>
      <c r="B49" s="147">
        <v>0</v>
      </c>
      <c r="C49" s="146">
        <v>1950</v>
      </c>
      <c r="D49" s="146">
        <v>0</v>
      </c>
      <c r="E49" s="147">
        <f t="shared" si="8"/>
        <v>1950</v>
      </c>
    </row>
    <row r="50" spans="1:5" ht="15" thickBot="1" x14ac:dyDescent="0.35">
      <c r="A50" s="185" t="s">
        <v>172</v>
      </c>
      <c r="B50" s="147">
        <v>0</v>
      </c>
      <c r="C50" s="146">
        <v>6280560</v>
      </c>
      <c r="D50" s="147">
        <v>31537.972695</v>
      </c>
      <c r="E50" s="147">
        <f t="shared" si="8"/>
        <v>6312097.9726949995</v>
      </c>
    </row>
    <row r="51" spans="1:5" ht="15" thickBot="1" x14ac:dyDescent="0.35">
      <c r="A51" s="185" t="s">
        <v>173</v>
      </c>
      <c r="B51" s="147">
        <v>0</v>
      </c>
      <c r="C51" s="146">
        <v>6630</v>
      </c>
      <c r="D51" s="146">
        <v>0</v>
      </c>
      <c r="E51" s="147">
        <f t="shared" si="8"/>
        <v>6630</v>
      </c>
    </row>
    <row r="52" spans="1:5" ht="15" thickBot="1" x14ac:dyDescent="0.35">
      <c r="A52" s="185" t="s">
        <v>174</v>
      </c>
      <c r="B52" s="147">
        <v>0</v>
      </c>
      <c r="C52" s="146">
        <v>1170</v>
      </c>
      <c r="D52" s="147">
        <v>0</v>
      </c>
      <c r="E52" s="147">
        <f t="shared" si="8"/>
        <v>1170</v>
      </c>
    </row>
    <row r="53" spans="1:5" ht="15" thickBot="1" x14ac:dyDescent="0.35">
      <c r="A53" s="185" t="s">
        <v>175</v>
      </c>
      <c r="B53" s="147">
        <v>0</v>
      </c>
      <c r="C53" s="146">
        <v>1560</v>
      </c>
      <c r="D53" s="146">
        <v>46.84872</v>
      </c>
      <c r="E53" s="147">
        <f t="shared" si="8"/>
        <v>1606.84872</v>
      </c>
    </row>
    <row r="54" spans="1:5" ht="15" thickBot="1" x14ac:dyDescent="0.35">
      <c r="A54" s="185" t="s">
        <v>176</v>
      </c>
      <c r="B54" s="147">
        <v>0</v>
      </c>
      <c r="C54" s="146">
        <v>396630</v>
      </c>
      <c r="D54" s="146">
        <v>0</v>
      </c>
      <c r="E54" s="147">
        <f t="shared" si="8"/>
        <v>396630</v>
      </c>
    </row>
    <row r="55" spans="1:5" ht="15" thickBot="1" x14ac:dyDescent="0.35">
      <c r="A55" s="185" t="s">
        <v>179</v>
      </c>
      <c r="B55" s="147">
        <v>0</v>
      </c>
      <c r="C55" s="146">
        <v>24570</v>
      </c>
      <c r="D55" s="147">
        <v>4392.0675000000001</v>
      </c>
      <c r="E55" s="147">
        <f t="shared" si="8"/>
        <v>28962.067500000001</v>
      </c>
    </row>
    <row r="56" spans="1:5" ht="15" thickBot="1" x14ac:dyDescent="0.35">
      <c r="A56" s="185" t="s">
        <v>181</v>
      </c>
      <c r="B56" s="147">
        <v>0</v>
      </c>
      <c r="C56" s="146">
        <v>3900</v>
      </c>
      <c r="D56" s="146">
        <v>380.64585</v>
      </c>
      <c r="E56" s="147">
        <f t="shared" si="8"/>
        <v>4280.6458499999999</v>
      </c>
    </row>
    <row r="57" spans="1:5" ht="15" thickBot="1" x14ac:dyDescent="0.35">
      <c r="A57" s="185" t="s">
        <v>182</v>
      </c>
      <c r="B57" s="147">
        <v>0</v>
      </c>
      <c r="C57" s="146">
        <v>390</v>
      </c>
      <c r="D57" s="147">
        <v>2518.1187</v>
      </c>
      <c r="E57" s="147">
        <f t="shared" si="8"/>
        <v>2908.1187</v>
      </c>
    </row>
    <row r="58" spans="1:5" ht="15" thickBot="1" x14ac:dyDescent="0.35">
      <c r="A58" s="185" t="s">
        <v>183</v>
      </c>
      <c r="B58" s="147">
        <v>0</v>
      </c>
      <c r="C58" s="146">
        <v>8970</v>
      </c>
      <c r="D58" s="146">
        <v>0</v>
      </c>
      <c r="E58" s="147">
        <f t="shared" si="8"/>
        <v>8970</v>
      </c>
    </row>
    <row r="59" spans="1:5" ht="15" thickBot="1" x14ac:dyDescent="0.35">
      <c r="A59" s="185" t="s">
        <v>184</v>
      </c>
      <c r="B59" s="147">
        <v>0</v>
      </c>
      <c r="C59" s="146">
        <v>0</v>
      </c>
      <c r="D59" s="146">
        <v>409.92630000000003</v>
      </c>
      <c r="E59" s="147">
        <f t="shared" si="8"/>
        <v>409.92630000000003</v>
      </c>
    </row>
    <row r="60" spans="1:5" ht="15" thickBot="1" x14ac:dyDescent="0.35">
      <c r="A60" s="185" t="s">
        <v>185</v>
      </c>
      <c r="B60" s="147">
        <v>0</v>
      </c>
      <c r="C60" s="146">
        <v>145080</v>
      </c>
      <c r="D60" s="147">
        <v>0</v>
      </c>
      <c r="E60" s="147">
        <f t="shared" si="8"/>
        <v>145080</v>
      </c>
    </row>
    <row r="61" spans="1:5" ht="15" thickBot="1" x14ac:dyDescent="0.35">
      <c r="A61" s="140" t="s">
        <v>414</v>
      </c>
      <c r="B61" s="145">
        <f>SUM(B62:B82)</f>
        <v>835200</v>
      </c>
      <c r="C61" s="145">
        <f t="shared" ref="C61:D61" si="9">SUM(C62:C82)</f>
        <v>2446470</v>
      </c>
      <c r="D61" s="145">
        <f t="shared" si="9"/>
        <v>54508.485719999997</v>
      </c>
      <c r="E61" s="145">
        <f>SUM(E62:E82)</f>
        <v>3336178.4857199998</v>
      </c>
    </row>
    <row r="62" spans="1:5" ht="15" thickBot="1" x14ac:dyDescent="0.35">
      <c r="A62" s="185" t="s">
        <v>245</v>
      </c>
      <c r="B62" s="147">
        <v>0</v>
      </c>
      <c r="C62" s="146">
        <v>1170</v>
      </c>
      <c r="D62" s="147">
        <v>0</v>
      </c>
      <c r="E62" s="147">
        <f t="shared" ref="E62:E82" si="10">C62+D62+B62</f>
        <v>1170</v>
      </c>
    </row>
    <row r="63" spans="1:5" ht="15" thickBot="1" x14ac:dyDescent="0.35">
      <c r="A63" s="185" t="s">
        <v>227</v>
      </c>
      <c r="B63" s="147">
        <v>0</v>
      </c>
      <c r="C63" s="146">
        <v>23790</v>
      </c>
      <c r="D63" s="147">
        <v>31974.251400000001</v>
      </c>
      <c r="E63" s="147">
        <f t="shared" si="10"/>
        <v>55764.251400000001</v>
      </c>
    </row>
    <row r="64" spans="1:5" ht="15" thickBot="1" x14ac:dyDescent="0.35">
      <c r="A64" s="185" t="s">
        <v>231</v>
      </c>
      <c r="B64" s="147">
        <v>0</v>
      </c>
      <c r="C64" s="146">
        <v>1692990</v>
      </c>
      <c r="D64" s="147">
        <v>0</v>
      </c>
      <c r="E64" s="147">
        <f t="shared" si="10"/>
        <v>1692990</v>
      </c>
    </row>
    <row r="65" spans="1:5" ht="15" thickBot="1" x14ac:dyDescent="0.35">
      <c r="A65" s="185" t="s">
        <v>233</v>
      </c>
      <c r="B65" s="147">
        <v>0</v>
      </c>
      <c r="C65" s="146">
        <v>0</v>
      </c>
      <c r="D65" s="147">
        <v>1171.2180000000001</v>
      </c>
      <c r="E65" s="147">
        <f t="shared" si="10"/>
        <v>1171.2180000000001</v>
      </c>
    </row>
    <row r="66" spans="1:5" ht="15" thickBot="1" x14ac:dyDescent="0.35">
      <c r="A66" s="185" t="s">
        <v>246</v>
      </c>
      <c r="B66" s="147">
        <v>0</v>
      </c>
      <c r="C66" s="146">
        <v>1560</v>
      </c>
      <c r="D66" s="147">
        <v>0</v>
      </c>
      <c r="E66" s="147">
        <f t="shared" si="10"/>
        <v>1560</v>
      </c>
    </row>
    <row r="67" spans="1:5" ht="15" thickBot="1" x14ac:dyDescent="0.35">
      <c r="A67" s="185" t="s">
        <v>477</v>
      </c>
      <c r="B67" s="147">
        <v>0</v>
      </c>
      <c r="C67" s="146">
        <v>7020</v>
      </c>
      <c r="D67" s="147">
        <v>0</v>
      </c>
      <c r="E67" s="147">
        <f t="shared" si="10"/>
        <v>7020</v>
      </c>
    </row>
    <row r="68" spans="1:5" ht="15" thickBot="1" x14ac:dyDescent="0.35">
      <c r="A68" s="185" t="s">
        <v>200</v>
      </c>
      <c r="B68" s="147">
        <v>0</v>
      </c>
      <c r="C68" s="146">
        <v>9750</v>
      </c>
      <c r="D68" s="147">
        <v>2196.0337500000001</v>
      </c>
      <c r="E68" s="147">
        <f t="shared" si="10"/>
        <v>11946.033750000001</v>
      </c>
    </row>
    <row r="69" spans="1:5" ht="15" thickBot="1" x14ac:dyDescent="0.35">
      <c r="A69" s="185" t="s">
        <v>201</v>
      </c>
      <c r="B69" s="147">
        <v>0</v>
      </c>
      <c r="C69" s="146">
        <v>780</v>
      </c>
      <c r="D69" s="147">
        <v>3373.1078400000001</v>
      </c>
      <c r="E69" s="147">
        <f t="shared" si="10"/>
        <v>4153.1078400000006</v>
      </c>
    </row>
    <row r="70" spans="1:5" ht="15" thickBot="1" x14ac:dyDescent="0.35">
      <c r="A70" s="185" t="s">
        <v>202</v>
      </c>
      <c r="B70" s="147">
        <v>0</v>
      </c>
      <c r="C70" s="146">
        <v>30420</v>
      </c>
      <c r="D70" s="147">
        <v>0</v>
      </c>
      <c r="E70" s="147">
        <f t="shared" si="10"/>
        <v>30420</v>
      </c>
    </row>
    <row r="71" spans="1:5" ht="15" thickBot="1" x14ac:dyDescent="0.35">
      <c r="A71" s="185" t="s">
        <v>203</v>
      </c>
      <c r="B71" s="147">
        <v>0</v>
      </c>
      <c r="C71" s="146">
        <v>390</v>
      </c>
      <c r="D71" s="147">
        <v>0</v>
      </c>
      <c r="E71" s="147">
        <f t="shared" si="10"/>
        <v>390</v>
      </c>
    </row>
    <row r="72" spans="1:5" ht="15" thickBot="1" x14ac:dyDescent="0.35">
      <c r="A72" s="185" t="s">
        <v>205</v>
      </c>
      <c r="B72" s="147">
        <v>0</v>
      </c>
      <c r="C72" s="146">
        <v>390</v>
      </c>
      <c r="D72" s="147">
        <v>966.25485000000003</v>
      </c>
      <c r="E72" s="147">
        <f t="shared" si="10"/>
        <v>1356.25485</v>
      </c>
    </row>
    <row r="73" spans="1:5" ht="15" thickBot="1" x14ac:dyDescent="0.35">
      <c r="A73" s="185" t="s">
        <v>206</v>
      </c>
      <c r="B73" s="147">
        <v>0</v>
      </c>
      <c r="C73" s="146">
        <v>5460</v>
      </c>
      <c r="D73" s="147">
        <v>0</v>
      </c>
      <c r="E73" s="147">
        <f t="shared" si="10"/>
        <v>5460</v>
      </c>
    </row>
    <row r="74" spans="1:5" ht="15" thickBot="1" x14ac:dyDescent="0.35">
      <c r="A74" s="185" t="s">
        <v>208</v>
      </c>
      <c r="B74" s="147">
        <v>0</v>
      </c>
      <c r="C74" s="146">
        <v>5850</v>
      </c>
      <c r="D74" s="147">
        <v>0</v>
      </c>
      <c r="E74" s="147">
        <f t="shared" si="10"/>
        <v>5850</v>
      </c>
    </row>
    <row r="75" spans="1:5" ht="15" thickBot="1" x14ac:dyDescent="0.35">
      <c r="A75" s="185" t="s">
        <v>209</v>
      </c>
      <c r="B75" s="147">
        <v>0</v>
      </c>
      <c r="C75" s="146">
        <v>8970</v>
      </c>
      <c r="D75" s="147">
        <v>179.58676</v>
      </c>
      <c r="E75" s="147">
        <f t="shared" si="10"/>
        <v>9149.5867600000001</v>
      </c>
    </row>
    <row r="76" spans="1:5" ht="15" thickBot="1" x14ac:dyDescent="0.35">
      <c r="A76" s="185" t="s">
        <v>214</v>
      </c>
      <c r="B76" s="147">
        <v>0</v>
      </c>
      <c r="C76" s="146">
        <v>2340</v>
      </c>
      <c r="D76" s="147">
        <v>0</v>
      </c>
      <c r="E76" s="147">
        <f t="shared" si="10"/>
        <v>2340</v>
      </c>
    </row>
    <row r="77" spans="1:5" ht="15" thickBot="1" x14ac:dyDescent="0.35">
      <c r="A77" s="185" t="s">
        <v>146</v>
      </c>
      <c r="B77" s="147">
        <v>0</v>
      </c>
      <c r="C77" s="146">
        <v>1950</v>
      </c>
      <c r="D77" s="147">
        <v>117.12179999999999</v>
      </c>
      <c r="E77" s="147">
        <f t="shared" si="10"/>
        <v>2067.1217999999999</v>
      </c>
    </row>
    <row r="78" spans="1:5" ht="15" thickBot="1" x14ac:dyDescent="0.35">
      <c r="A78" s="185" t="s">
        <v>151</v>
      </c>
      <c r="B78" s="147">
        <v>0</v>
      </c>
      <c r="C78" s="146">
        <v>0</v>
      </c>
      <c r="D78" s="147">
        <v>97.601500000000001</v>
      </c>
      <c r="E78" s="147">
        <f t="shared" si="10"/>
        <v>97.601500000000001</v>
      </c>
    </row>
    <row r="79" spans="1:5" ht="15" thickBot="1" x14ac:dyDescent="0.35">
      <c r="A79" s="185" t="s">
        <v>153</v>
      </c>
      <c r="B79" s="147">
        <v>835200</v>
      </c>
      <c r="C79" s="146">
        <v>516750</v>
      </c>
      <c r="D79" s="147">
        <v>6857.4813899999999</v>
      </c>
      <c r="E79" s="147">
        <f t="shared" si="10"/>
        <v>1358807.4813899999</v>
      </c>
    </row>
    <row r="80" spans="1:5" ht="15" thickBot="1" x14ac:dyDescent="0.35">
      <c r="A80" s="185" t="s">
        <v>155</v>
      </c>
      <c r="B80" s="147">
        <v>0</v>
      </c>
      <c r="C80" s="146">
        <v>5850</v>
      </c>
      <c r="D80" s="147">
        <v>454.82299</v>
      </c>
      <c r="E80" s="147">
        <f t="shared" si="10"/>
        <v>6304.8229899999997</v>
      </c>
    </row>
    <row r="81" spans="1:5" ht="15" thickBot="1" x14ac:dyDescent="0.35">
      <c r="A81" s="185" t="s">
        <v>221</v>
      </c>
      <c r="B81" s="147">
        <v>0</v>
      </c>
      <c r="C81" s="146">
        <v>97110</v>
      </c>
      <c r="D81" s="147">
        <v>7121.0054399999999</v>
      </c>
      <c r="E81" s="147">
        <f t="shared" si="10"/>
        <v>104231.00543999999</v>
      </c>
    </row>
    <row r="82" spans="1:5" ht="15" thickBot="1" x14ac:dyDescent="0.35">
      <c r="A82" s="185" t="s">
        <v>223</v>
      </c>
      <c r="B82" s="147">
        <v>0</v>
      </c>
      <c r="C82" s="146">
        <v>33930</v>
      </c>
      <c r="D82" s="147">
        <v>0</v>
      </c>
      <c r="E82" s="147">
        <f t="shared" si="10"/>
        <v>33930</v>
      </c>
    </row>
    <row r="83" spans="1:5" ht="15" thickBot="1" x14ac:dyDescent="0.35">
      <c r="A83" s="142" t="s">
        <v>96</v>
      </c>
      <c r="B83" s="153">
        <f>B61+B40</f>
        <v>835200</v>
      </c>
      <c r="C83" s="153">
        <f>C61+C40</f>
        <v>9579570</v>
      </c>
      <c r="D83" s="153">
        <f>D61+D40</f>
        <v>99553.53</v>
      </c>
      <c r="E83" s="153">
        <f>E61+E40</f>
        <v>10514323.529999999</v>
      </c>
    </row>
  </sheetData>
  <sheetProtection algorithmName="SHA-512" hashValue="pst4PG5HrrXz2IGYeZ4qdmRnbqRB+Pqv9FfezL7vg3gNSYGp9MtEfh5eJfJfv2wq7m7T+GKN4jynB3qEjx3cwg==" saltValue="Y80VWczI/MP+RrzhHpZdMg==" spinCount="100000" sheet="1" objects="1" scenarios="1"/>
  <mergeCells count="20">
    <mergeCell ref="A4:A8"/>
    <mergeCell ref="B4:C4"/>
    <mergeCell ref="D4:G4"/>
    <mergeCell ref="B5:B8"/>
    <mergeCell ref="C5:C8"/>
    <mergeCell ref="D5:D8"/>
    <mergeCell ref="E5:E8"/>
    <mergeCell ref="F5:F8"/>
    <mergeCell ref="G5:G8"/>
    <mergeCell ref="H20:H21"/>
    <mergeCell ref="A17:A21"/>
    <mergeCell ref="B17:E17"/>
    <mergeCell ref="F17:F21"/>
    <mergeCell ref="G17:H19"/>
    <mergeCell ref="B18:D18"/>
    <mergeCell ref="E18:E21"/>
    <mergeCell ref="B19:B21"/>
    <mergeCell ref="C19:C21"/>
    <mergeCell ref="D19:D21"/>
    <mergeCell ref="G20:G21"/>
  </mergeCells>
  <pageMargins left="0.7" right="0.7" top="0.75" bottom="0.75" header="0.3" footer="0.3"/>
  <ignoredErrors>
    <ignoredError sqref="E61" formula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2F45C-162B-4E03-BE24-90C6C3A5AC5F}">
  <dimension ref="A1:L24"/>
  <sheetViews>
    <sheetView workbookViewId="0">
      <selection activeCell="H13" sqref="H13"/>
    </sheetView>
  </sheetViews>
  <sheetFormatPr baseColWidth="10" defaultRowHeight="14.4" x14ac:dyDescent="0.3"/>
  <cols>
    <col min="1" max="1" width="20.44140625" style="73" customWidth="1"/>
    <col min="2" max="16384" width="11.5546875" style="73"/>
  </cols>
  <sheetData>
    <row r="1" spans="1:12" ht="18" x14ac:dyDescent="0.3">
      <c r="A1" s="72" t="s">
        <v>490</v>
      </c>
    </row>
    <row r="2" spans="1:12" ht="16.2" x14ac:dyDescent="0.3">
      <c r="A2" s="28" t="s">
        <v>51</v>
      </c>
    </row>
    <row r="3" spans="1:12" ht="15" thickBot="1" x14ac:dyDescent="0.35"/>
    <row r="4" spans="1:12" ht="15" thickBot="1" x14ac:dyDescent="0.35">
      <c r="A4" s="531" t="s">
        <v>52</v>
      </c>
      <c r="B4" s="733" t="s">
        <v>53</v>
      </c>
      <c r="C4" s="734"/>
      <c r="D4" s="737" t="s">
        <v>423</v>
      </c>
      <c r="E4" s="738"/>
      <c r="F4" s="739"/>
      <c r="G4" s="528" t="s">
        <v>103</v>
      </c>
      <c r="H4" s="529"/>
      <c r="I4" s="529"/>
      <c r="J4" s="530"/>
      <c r="K4" s="733" t="s">
        <v>82</v>
      </c>
      <c r="L4" s="734"/>
    </row>
    <row r="5" spans="1:12" ht="15" thickBot="1" x14ac:dyDescent="0.35">
      <c r="A5" s="732"/>
      <c r="B5" s="735"/>
      <c r="C5" s="736"/>
      <c r="D5" s="740"/>
      <c r="E5" s="741"/>
      <c r="F5" s="742"/>
      <c r="G5" s="528" t="s">
        <v>307</v>
      </c>
      <c r="H5" s="529"/>
      <c r="I5" s="529"/>
      <c r="J5" s="530"/>
      <c r="K5" s="735"/>
      <c r="L5" s="736"/>
    </row>
    <row r="6" spans="1:12" ht="47.4" thickBot="1" x14ac:dyDescent="0.35">
      <c r="A6" s="532"/>
      <c r="B6" s="193" t="s">
        <v>491</v>
      </c>
      <c r="C6" s="194" t="s">
        <v>492</v>
      </c>
      <c r="D6" s="193" t="s">
        <v>493</v>
      </c>
      <c r="E6" s="193" t="s">
        <v>494</v>
      </c>
      <c r="F6" s="193" t="s">
        <v>495</v>
      </c>
      <c r="G6" s="195" t="s">
        <v>68</v>
      </c>
      <c r="H6" s="193" t="s">
        <v>32</v>
      </c>
      <c r="I6" s="193" t="s">
        <v>95</v>
      </c>
      <c r="J6" s="195" t="s">
        <v>17</v>
      </c>
      <c r="K6" s="193" t="s">
        <v>496</v>
      </c>
      <c r="L6" s="193" t="s">
        <v>497</v>
      </c>
    </row>
    <row r="7" spans="1:12" ht="24.6" customHeight="1" thickBot="1" x14ac:dyDescent="0.35">
      <c r="A7" s="196" t="s">
        <v>498</v>
      </c>
      <c r="B7" s="197">
        <v>7</v>
      </c>
      <c r="C7" s="197">
        <v>5</v>
      </c>
      <c r="D7" s="197">
        <v>240</v>
      </c>
      <c r="E7" s="197">
        <v>240</v>
      </c>
      <c r="F7" s="197">
        <v>212</v>
      </c>
      <c r="G7" s="197">
        <v>10</v>
      </c>
      <c r="H7" s="197">
        <v>2</v>
      </c>
      <c r="I7" s="197">
        <v>200</v>
      </c>
      <c r="J7" s="197">
        <v>212</v>
      </c>
      <c r="K7" s="197">
        <v>64.510000000000005</v>
      </c>
      <c r="L7" s="197">
        <v>13.676119999999999</v>
      </c>
    </row>
    <row r="10" spans="1:12" ht="16.2" x14ac:dyDescent="0.3">
      <c r="A10" s="198" t="s">
        <v>499</v>
      </c>
    </row>
    <row r="11" spans="1:12" ht="15" thickBot="1" x14ac:dyDescent="0.35"/>
    <row r="12" spans="1:12" ht="48.6" thickBot="1" x14ac:dyDescent="0.35">
      <c r="A12" s="69" t="s">
        <v>52</v>
      </c>
      <c r="B12" s="70" t="s">
        <v>46</v>
      </c>
      <c r="C12" s="70" t="s">
        <v>47</v>
      </c>
      <c r="D12" s="70" t="s">
        <v>48</v>
      </c>
      <c r="E12" s="71" t="s">
        <v>49</v>
      </c>
    </row>
    <row r="13" spans="1:12" ht="15" thickBot="1" x14ac:dyDescent="0.35">
      <c r="A13" s="49" t="s">
        <v>498</v>
      </c>
      <c r="B13" s="199">
        <v>645.1</v>
      </c>
      <c r="C13" s="199">
        <v>129.02000000000001</v>
      </c>
      <c r="D13" s="199">
        <v>12902</v>
      </c>
      <c r="E13" s="199">
        <f>B13+C13+D13</f>
        <v>13676.12</v>
      </c>
    </row>
    <row r="14" spans="1:12" ht="15" thickBot="1" x14ac:dyDescent="0.35">
      <c r="A14" s="52" t="s">
        <v>17</v>
      </c>
      <c r="B14" s="200">
        <f>B13</f>
        <v>645.1</v>
      </c>
      <c r="C14" s="200">
        <f t="shared" ref="C14:E14" si="0">C13</f>
        <v>129.02000000000001</v>
      </c>
      <c r="D14" s="200">
        <f t="shared" si="0"/>
        <v>12902</v>
      </c>
      <c r="E14" s="200">
        <f t="shared" si="0"/>
        <v>13676.12</v>
      </c>
    </row>
    <row r="16" spans="1:12" ht="16.2" x14ac:dyDescent="0.3">
      <c r="A16" s="74" t="s">
        <v>415</v>
      </c>
    </row>
    <row r="17" spans="1:3" ht="15" thickBot="1" x14ac:dyDescent="0.35"/>
    <row r="18" spans="1:3" ht="24.6" thickBot="1" x14ac:dyDescent="0.35">
      <c r="B18" s="70" t="s">
        <v>498</v>
      </c>
      <c r="C18" s="141" t="s">
        <v>498</v>
      </c>
    </row>
    <row r="19" spans="1:3" ht="15" thickBot="1" x14ac:dyDescent="0.35">
      <c r="B19" s="70" t="s">
        <v>502</v>
      </c>
      <c r="C19" s="141" t="s">
        <v>503</v>
      </c>
    </row>
    <row r="20" spans="1:3" ht="15" thickBot="1" x14ac:dyDescent="0.35">
      <c r="A20" s="140" t="s">
        <v>413</v>
      </c>
      <c r="B20" s="202">
        <f>B21</f>
        <v>129.02000000000001</v>
      </c>
      <c r="C20" s="207">
        <f>C21</f>
        <v>2</v>
      </c>
    </row>
    <row r="21" spans="1:3" ht="15" thickBot="1" x14ac:dyDescent="0.35">
      <c r="A21" s="185" t="s">
        <v>500</v>
      </c>
      <c r="B21" s="203">
        <v>129.02000000000001</v>
      </c>
      <c r="C21" s="206">
        <v>2</v>
      </c>
    </row>
    <row r="22" spans="1:3" ht="15" thickBot="1" x14ac:dyDescent="0.35">
      <c r="A22" s="140" t="s">
        <v>414</v>
      </c>
      <c r="B22" s="204">
        <f>B23</f>
        <v>12902</v>
      </c>
      <c r="C22" s="207">
        <f>C23</f>
        <v>200</v>
      </c>
    </row>
    <row r="23" spans="1:3" ht="15" thickBot="1" x14ac:dyDescent="0.35">
      <c r="A23" s="201" t="s">
        <v>501</v>
      </c>
      <c r="B23" s="203">
        <v>12902</v>
      </c>
      <c r="C23" s="206">
        <v>200</v>
      </c>
    </row>
    <row r="24" spans="1:3" ht="15" thickBot="1" x14ac:dyDescent="0.35">
      <c r="A24" s="142" t="s">
        <v>96</v>
      </c>
      <c r="B24" s="205">
        <f>B20+B22</f>
        <v>13031.02</v>
      </c>
      <c r="C24" s="208">
        <f>C20+C22</f>
        <v>202</v>
      </c>
    </row>
  </sheetData>
  <sheetProtection algorithmName="SHA-512" hashValue="0lUc8i7+JuvXifowSfOfFfBxQN2FSJd6K3AQo8TZKrtLTd9M89ilh1+4BAMKJBOpcEM8nMP2KhAMf4QxcfBsSg==" saltValue="OTLCSzFd+TyTecoR9YUXdA==" spinCount="100000" sheet="1" objects="1" scenarios="1"/>
  <mergeCells count="6">
    <mergeCell ref="A4:A6"/>
    <mergeCell ref="B4:C5"/>
    <mergeCell ref="D4:F5"/>
    <mergeCell ref="G4:J4"/>
    <mergeCell ref="K4:L5"/>
    <mergeCell ref="G5:J5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753FF-9598-4C57-8F3F-F9A4EE566B44}">
  <dimension ref="A1:P63"/>
  <sheetViews>
    <sheetView workbookViewId="0">
      <selection activeCell="A5" sqref="A5:A9"/>
    </sheetView>
  </sheetViews>
  <sheetFormatPr baseColWidth="10" defaultRowHeight="14.4" x14ac:dyDescent="0.3"/>
  <cols>
    <col min="1" max="1" width="33" style="73" customWidth="1"/>
    <col min="2" max="2" width="14" style="73" bestFit="1" customWidth="1"/>
    <col min="3" max="3" width="15.33203125" style="73" customWidth="1"/>
    <col min="4" max="4" width="14.44140625" style="73" customWidth="1"/>
    <col min="5" max="5" width="19.109375" style="73" customWidth="1"/>
    <col min="6" max="6" width="11.88671875" style="73" bestFit="1" customWidth="1"/>
    <col min="7" max="7" width="13.5546875" style="73" customWidth="1"/>
    <col min="8" max="8" width="15.88671875" style="73" customWidth="1"/>
    <col min="9" max="16384" width="11.5546875" style="73"/>
  </cols>
  <sheetData>
    <row r="1" spans="1:16" ht="18" x14ac:dyDescent="0.3">
      <c r="A1" s="72" t="s">
        <v>445</v>
      </c>
    </row>
    <row r="2" spans="1:16" ht="16.2" x14ac:dyDescent="0.3">
      <c r="A2" s="28" t="s">
        <v>51</v>
      </c>
    </row>
    <row r="3" spans="1:16" ht="16.2" x14ac:dyDescent="0.3">
      <c r="A3" s="120" t="s">
        <v>450</v>
      </c>
    </row>
    <row r="4" spans="1:16" ht="15" thickBot="1" x14ac:dyDescent="0.35"/>
    <row r="5" spans="1:16" ht="16.2" thickBot="1" x14ac:dyDescent="0.35">
      <c r="A5" s="533" t="s">
        <v>78</v>
      </c>
      <c r="B5" s="533" t="s">
        <v>53</v>
      </c>
      <c r="C5" s="543" t="s">
        <v>305</v>
      </c>
      <c r="D5" s="544"/>
      <c r="E5" s="510" t="s">
        <v>470</v>
      </c>
      <c r="F5" s="512"/>
      <c r="G5" s="512"/>
      <c r="H5" s="511"/>
      <c r="I5" s="535" t="s">
        <v>446</v>
      </c>
      <c r="J5" s="518" t="s">
        <v>82</v>
      </c>
      <c r="K5" s="519"/>
      <c r="L5" s="117"/>
      <c r="M5" s="118"/>
    </row>
    <row r="6" spans="1:16" ht="16.2" thickBot="1" x14ac:dyDescent="0.35">
      <c r="A6" s="542"/>
      <c r="B6" s="534"/>
      <c r="C6" s="547"/>
      <c r="D6" s="548"/>
      <c r="E6" s="510" t="s">
        <v>307</v>
      </c>
      <c r="F6" s="512"/>
      <c r="G6" s="511"/>
      <c r="H6" s="533" t="s">
        <v>17</v>
      </c>
      <c r="I6" s="654"/>
      <c r="J6" s="520"/>
      <c r="K6" s="521"/>
      <c r="L6" s="117"/>
      <c r="M6" s="118"/>
    </row>
    <row r="7" spans="1:16" ht="15.6" x14ac:dyDescent="0.3">
      <c r="A7" s="542"/>
      <c r="B7" s="535" t="s">
        <v>291</v>
      </c>
      <c r="C7" s="535" t="s">
        <v>447</v>
      </c>
      <c r="D7" s="535" t="s">
        <v>448</v>
      </c>
      <c r="E7" s="533" t="s">
        <v>68</v>
      </c>
      <c r="F7" s="535" t="s">
        <v>32</v>
      </c>
      <c r="G7" s="535" t="s">
        <v>449</v>
      </c>
      <c r="H7" s="542"/>
      <c r="I7" s="654"/>
      <c r="J7" s="535" t="s">
        <v>312</v>
      </c>
      <c r="K7" s="535" t="s">
        <v>89</v>
      </c>
      <c r="L7" s="117"/>
      <c r="M7" s="118"/>
    </row>
    <row r="8" spans="1:16" x14ac:dyDescent="0.3">
      <c r="A8" s="542"/>
      <c r="B8" s="654"/>
      <c r="C8" s="654"/>
      <c r="D8" s="654"/>
      <c r="E8" s="542"/>
      <c r="F8" s="654"/>
      <c r="G8" s="654"/>
      <c r="H8" s="542"/>
      <c r="I8" s="654"/>
      <c r="J8" s="654"/>
      <c r="K8" s="654"/>
      <c r="L8" s="119"/>
      <c r="M8" s="118"/>
    </row>
    <row r="9" spans="1:16" ht="15" thickBot="1" x14ac:dyDescent="0.35">
      <c r="A9" s="534"/>
      <c r="B9" s="536"/>
      <c r="C9" s="536"/>
      <c r="D9" s="536"/>
      <c r="E9" s="534"/>
      <c r="F9" s="536"/>
      <c r="G9" s="536"/>
      <c r="H9" s="534"/>
      <c r="I9" s="536"/>
      <c r="J9" s="536"/>
      <c r="K9" s="536"/>
      <c r="L9" s="119"/>
      <c r="M9" s="118"/>
    </row>
    <row r="10" spans="1:16" ht="15" thickBot="1" x14ac:dyDescent="0.35">
      <c r="A10" s="27" t="s">
        <v>451</v>
      </c>
      <c r="B10" s="57">
        <v>12</v>
      </c>
      <c r="C10" s="57">
        <v>2453.65</v>
      </c>
      <c r="D10" s="57">
        <v>2453.65</v>
      </c>
      <c r="E10" s="57">
        <v>2211109</v>
      </c>
      <c r="F10" s="57">
        <v>47067</v>
      </c>
      <c r="G10" s="57">
        <v>195474</v>
      </c>
      <c r="H10" s="57">
        <f>E10+F10+G10</f>
        <v>2453650</v>
      </c>
      <c r="I10" s="57">
        <v>15.23</v>
      </c>
      <c r="J10" s="181">
        <v>37.369089500000001</v>
      </c>
      <c r="K10" s="21">
        <f>J10/$J$13</f>
        <v>0.52354424247856812</v>
      </c>
      <c r="L10" s="118"/>
      <c r="M10" s="118"/>
    </row>
    <row r="11" spans="1:16" ht="15" thickBot="1" x14ac:dyDescent="0.35">
      <c r="A11" s="27" t="s">
        <v>453</v>
      </c>
      <c r="B11" s="57">
        <v>12</v>
      </c>
      <c r="C11" s="57">
        <v>2062.223</v>
      </c>
      <c r="D11" s="57">
        <v>2062.223</v>
      </c>
      <c r="E11" s="57">
        <v>1756935</v>
      </c>
      <c r="F11" s="57">
        <v>36431</v>
      </c>
      <c r="G11" s="57">
        <v>268857</v>
      </c>
      <c r="H11" s="57">
        <f t="shared" ref="H11" si="0">E11+F11+G11</f>
        <v>2062223</v>
      </c>
      <c r="I11" s="57">
        <v>15.3</v>
      </c>
      <c r="J11" s="181">
        <v>31.5520119</v>
      </c>
      <c r="K11" s="21">
        <f>J11/$J$13</f>
        <v>0.44204647182694307</v>
      </c>
      <c r="L11" s="118"/>
      <c r="M11" s="118"/>
    </row>
    <row r="12" spans="1:16" ht="15" thickBot="1" x14ac:dyDescent="0.35">
      <c r="A12" s="3" t="s">
        <v>452</v>
      </c>
      <c r="B12" s="57">
        <v>6</v>
      </c>
      <c r="C12" s="57">
        <v>80.2102</v>
      </c>
      <c r="D12" s="57">
        <v>80.2102</v>
      </c>
      <c r="E12" s="57">
        <v>68170.399999999994</v>
      </c>
      <c r="F12" s="57">
        <v>180</v>
      </c>
      <c r="G12" s="57">
        <v>11859.8</v>
      </c>
      <c r="H12" s="57">
        <f>E12+F12+G12</f>
        <v>80210.2</v>
      </c>
      <c r="I12" s="57">
        <v>30.62</v>
      </c>
      <c r="J12" s="181">
        <v>2.4560363239999998</v>
      </c>
      <c r="K12" s="21">
        <f>J12/$J$13</f>
        <v>3.4409285694488943E-2</v>
      </c>
      <c r="L12" s="175"/>
      <c r="M12" s="175"/>
    </row>
    <row r="13" spans="1:16" ht="15" thickBot="1" x14ac:dyDescent="0.35">
      <c r="A13" s="8" t="s">
        <v>17</v>
      </c>
      <c r="B13" s="58">
        <f t="shared" ref="B13:H13" si="1">SUM(B10:B12)</f>
        <v>30</v>
      </c>
      <c r="C13" s="58">
        <f t="shared" si="1"/>
        <v>4596.0832</v>
      </c>
      <c r="D13" s="58">
        <f t="shared" si="1"/>
        <v>4596.0832</v>
      </c>
      <c r="E13" s="58">
        <f t="shared" si="1"/>
        <v>4036214.4</v>
      </c>
      <c r="F13" s="58">
        <f t="shared" si="1"/>
        <v>83678</v>
      </c>
      <c r="G13" s="58">
        <f t="shared" si="1"/>
        <v>476190.8</v>
      </c>
      <c r="H13" s="58">
        <f t="shared" si="1"/>
        <v>4596083.2</v>
      </c>
      <c r="I13" s="58">
        <f>AVERAGE(I10:I12)</f>
        <v>20.383333333333336</v>
      </c>
      <c r="J13" s="164">
        <f>SUM(J10:J12)</f>
        <v>71.377137723999994</v>
      </c>
      <c r="K13" s="124">
        <f>J13/$J$13</f>
        <v>1</v>
      </c>
      <c r="L13" s="118"/>
      <c r="M13" s="118"/>
    </row>
    <row r="15" spans="1:16" ht="16.8" thickBot="1" x14ac:dyDescent="0.35">
      <c r="A15" s="28" t="s">
        <v>314</v>
      </c>
    </row>
    <row r="16" spans="1:16" ht="36.6" thickBot="1" x14ac:dyDescent="0.35">
      <c r="A16" s="26" t="s">
        <v>78</v>
      </c>
      <c r="B16" s="17" t="s">
        <v>442</v>
      </c>
      <c r="C16" s="17" t="s">
        <v>257</v>
      </c>
      <c r="D16" s="17" t="s">
        <v>258</v>
      </c>
      <c r="E16" s="176" t="s">
        <v>443</v>
      </c>
      <c r="G16" s="400"/>
      <c r="H16" s="400"/>
      <c r="I16" s="400"/>
      <c r="J16" s="400"/>
      <c r="K16" s="400"/>
      <c r="L16" s="400"/>
      <c r="M16" s="400"/>
      <c r="N16" s="400"/>
      <c r="O16" s="400"/>
      <c r="P16" s="400"/>
    </row>
    <row r="17" spans="1:16" ht="15" thickBot="1" x14ac:dyDescent="0.35">
      <c r="A17" s="27" t="s">
        <v>451</v>
      </c>
      <c r="B17" s="177">
        <v>33.675190069999999</v>
      </c>
      <c r="C17" s="177">
        <v>0.71683041000000003</v>
      </c>
      <c r="D17" s="177">
        <v>2.9770690200000001</v>
      </c>
      <c r="E17" s="177">
        <f>B17+C17+D17</f>
        <v>37.369089500000001</v>
      </c>
      <c r="G17" s="401"/>
      <c r="N17" s="402"/>
      <c r="O17" s="402"/>
      <c r="P17" s="402"/>
    </row>
    <row r="18" spans="1:16" ht="15" thickBot="1" x14ac:dyDescent="0.35">
      <c r="A18" s="27" t="s">
        <v>453</v>
      </c>
      <c r="B18" s="177">
        <v>26.8811055</v>
      </c>
      <c r="C18" s="177">
        <v>0.55739430000000001</v>
      </c>
      <c r="D18" s="177">
        <v>4.1135121000000003</v>
      </c>
      <c r="E18" s="177">
        <f>B18+C18+D18</f>
        <v>31.5520119</v>
      </c>
      <c r="G18" s="401"/>
      <c r="N18" s="402"/>
      <c r="O18" s="402"/>
      <c r="P18" s="402"/>
    </row>
    <row r="19" spans="1:16" ht="15" thickBot="1" x14ac:dyDescent="0.35">
      <c r="A19" s="3" t="s">
        <v>452</v>
      </c>
      <c r="B19" s="177">
        <v>2.0873776479999999</v>
      </c>
      <c r="C19" s="177">
        <v>5.5116000000000002E-3</v>
      </c>
      <c r="D19" s="177">
        <v>0.36314707600000001</v>
      </c>
      <c r="E19" s="177">
        <f t="shared" ref="E19" si="2">B19+C19+D19</f>
        <v>2.4560363240000003</v>
      </c>
      <c r="G19" s="401"/>
      <c r="N19" s="402"/>
      <c r="O19" s="402"/>
      <c r="P19" s="402"/>
    </row>
    <row r="20" spans="1:16" ht="15" thickBot="1" x14ac:dyDescent="0.35">
      <c r="A20" s="8" t="s">
        <v>17</v>
      </c>
      <c r="B20" s="178">
        <f>SUM(B17:B19)</f>
        <v>62.643673218000004</v>
      </c>
      <c r="C20" s="178">
        <f>SUM(C17:C19)</f>
        <v>1.2797363099999999</v>
      </c>
      <c r="D20" s="178">
        <f>SUM(D17:D19)</f>
        <v>7.4537281960000001</v>
      </c>
      <c r="E20" s="178">
        <f>SUM(E17:E19)</f>
        <v>71.377137723999994</v>
      </c>
      <c r="G20" s="403"/>
      <c r="H20" s="404"/>
      <c r="I20" s="404"/>
      <c r="J20" s="404"/>
      <c r="K20" s="404"/>
      <c r="L20" s="404"/>
      <c r="M20" s="404"/>
      <c r="N20" s="404"/>
      <c r="O20" s="404"/>
      <c r="P20" s="404"/>
    </row>
    <row r="22" spans="1:16" ht="16.2" x14ac:dyDescent="0.3">
      <c r="A22" s="74" t="s">
        <v>415</v>
      </c>
      <c r="G22" s="405"/>
      <c r="H22" s="405"/>
      <c r="I22" s="405"/>
      <c r="J22" s="405"/>
    </row>
    <row r="23" spans="1:16" ht="15" thickBot="1" x14ac:dyDescent="0.35">
      <c r="G23" s="406"/>
      <c r="H23" s="406"/>
      <c r="I23" s="406"/>
      <c r="J23" s="402"/>
    </row>
    <row r="24" spans="1:16" ht="36.6" thickBot="1" x14ac:dyDescent="0.35">
      <c r="B24" s="70" t="s">
        <v>451</v>
      </c>
      <c r="C24" s="141" t="s">
        <v>453</v>
      </c>
      <c r="D24" s="70" t="s">
        <v>452</v>
      </c>
      <c r="E24" s="141" t="s">
        <v>444</v>
      </c>
      <c r="G24" s="406"/>
      <c r="H24" s="406"/>
      <c r="I24" s="406"/>
      <c r="J24" s="402"/>
    </row>
    <row r="25" spans="1:16" ht="15" thickBot="1" x14ac:dyDescent="0.35">
      <c r="A25" s="140" t="s">
        <v>413</v>
      </c>
      <c r="B25" s="143">
        <f>SUM(B26:B37)</f>
        <v>716830.40999999992</v>
      </c>
      <c r="C25" s="143">
        <f t="shared" ref="C25:D25" si="3">SUM(C26:C37)</f>
        <v>557394.30000000005</v>
      </c>
      <c r="D25" s="143">
        <f t="shared" si="3"/>
        <v>5511.6</v>
      </c>
      <c r="E25" s="145">
        <f>SUM(E26:E37)</f>
        <v>1279736.31</v>
      </c>
      <c r="F25" s="180"/>
      <c r="G25" s="406"/>
      <c r="H25" s="406"/>
      <c r="I25" s="406"/>
      <c r="J25" s="402"/>
    </row>
    <row r="26" spans="1:16" ht="15" thickBot="1" x14ac:dyDescent="0.35">
      <c r="A26" s="185" t="s">
        <v>160</v>
      </c>
      <c r="B26" s="146">
        <v>46862.71</v>
      </c>
      <c r="C26" s="147">
        <v>33476.400000000001</v>
      </c>
      <c r="D26" s="147">
        <v>0</v>
      </c>
      <c r="E26" s="147">
        <f t="shared" ref="E26:E37" si="4">B26+D26+C26</f>
        <v>80339.11</v>
      </c>
      <c r="G26" s="404"/>
      <c r="H26" s="404"/>
      <c r="I26" s="404"/>
      <c r="J26" s="404"/>
    </row>
    <row r="27" spans="1:16" ht="15" thickBot="1" x14ac:dyDescent="0.35">
      <c r="A27" s="185" t="s">
        <v>161</v>
      </c>
      <c r="B27" s="146">
        <v>1431.6200000000001</v>
      </c>
      <c r="C27" s="146">
        <v>933.30000000000007</v>
      </c>
      <c r="D27" s="147">
        <v>0</v>
      </c>
      <c r="E27" s="147">
        <f t="shared" si="4"/>
        <v>2364.92</v>
      </c>
      <c r="G27" s="182"/>
      <c r="H27" s="182"/>
      <c r="I27" s="182"/>
      <c r="J27" s="182"/>
    </row>
    <row r="28" spans="1:16" ht="15" thickBot="1" x14ac:dyDescent="0.35">
      <c r="A28" s="185" t="s">
        <v>162</v>
      </c>
      <c r="B28" s="146">
        <v>16874.84</v>
      </c>
      <c r="C28" s="146">
        <v>23148.9</v>
      </c>
      <c r="D28" s="147">
        <v>0</v>
      </c>
      <c r="E28" s="147">
        <f t="shared" si="4"/>
        <v>40023.740000000005</v>
      </c>
    </row>
    <row r="29" spans="1:16" ht="15" thickBot="1" x14ac:dyDescent="0.35">
      <c r="A29" s="185" t="s">
        <v>164</v>
      </c>
      <c r="B29" s="146">
        <v>0</v>
      </c>
      <c r="C29" s="146">
        <v>0</v>
      </c>
      <c r="D29" s="146">
        <v>61.24</v>
      </c>
      <c r="E29" s="147">
        <f t="shared" si="4"/>
        <v>61.24</v>
      </c>
    </row>
    <row r="30" spans="1:16" ht="15" thickBot="1" x14ac:dyDescent="0.35">
      <c r="A30" s="185" t="s">
        <v>172</v>
      </c>
      <c r="B30" s="146">
        <v>419099.14</v>
      </c>
      <c r="C30" s="146">
        <v>406536.30000000005</v>
      </c>
      <c r="D30" s="147">
        <v>4807.34</v>
      </c>
      <c r="E30" s="147">
        <f t="shared" si="4"/>
        <v>830442.78</v>
      </c>
    </row>
    <row r="31" spans="1:16" ht="15" thickBot="1" x14ac:dyDescent="0.35">
      <c r="A31" s="185" t="s">
        <v>175</v>
      </c>
      <c r="B31" s="146">
        <v>3381.06</v>
      </c>
      <c r="C31" s="146">
        <v>1484.1000000000001</v>
      </c>
      <c r="D31" s="147">
        <v>0</v>
      </c>
      <c r="E31" s="147">
        <f t="shared" si="4"/>
        <v>4865.16</v>
      </c>
    </row>
    <row r="32" spans="1:16" ht="15" thickBot="1" x14ac:dyDescent="0.35">
      <c r="A32" s="185" t="s">
        <v>176</v>
      </c>
      <c r="B32" s="146">
        <v>2314.96</v>
      </c>
      <c r="C32" s="147">
        <v>20716.2</v>
      </c>
      <c r="D32" s="147">
        <v>0</v>
      </c>
      <c r="E32" s="147">
        <f t="shared" si="4"/>
        <v>23031.16</v>
      </c>
    </row>
    <row r="33" spans="1:5" ht="15" thickBot="1" x14ac:dyDescent="0.35">
      <c r="A33" s="185" t="s">
        <v>179</v>
      </c>
      <c r="B33" s="146">
        <v>2543.41</v>
      </c>
      <c r="C33" s="146">
        <v>2937.6000000000004</v>
      </c>
      <c r="D33" s="147">
        <v>0</v>
      </c>
      <c r="E33" s="147">
        <f t="shared" si="4"/>
        <v>5481.01</v>
      </c>
    </row>
    <row r="34" spans="1:5" ht="15" thickBot="1" x14ac:dyDescent="0.35">
      <c r="A34" s="185" t="s">
        <v>180</v>
      </c>
      <c r="B34" s="146">
        <v>0</v>
      </c>
      <c r="C34" s="146">
        <v>0</v>
      </c>
      <c r="D34" s="147">
        <v>459.3</v>
      </c>
      <c r="E34" s="147">
        <f t="shared" si="4"/>
        <v>459.3</v>
      </c>
    </row>
    <row r="35" spans="1:5" ht="15" thickBot="1" x14ac:dyDescent="0.35">
      <c r="A35" s="185" t="s">
        <v>181</v>
      </c>
      <c r="B35" s="146">
        <v>5421.88</v>
      </c>
      <c r="C35" s="146">
        <v>1224</v>
      </c>
      <c r="D35" s="146">
        <v>0</v>
      </c>
      <c r="E35" s="147">
        <f t="shared" si="4"/>
        <v>6645.88</v>
      </c>
    </row>
    <row r="36" spans="1:5" ht="15" thickBot="1" x14ac:dyDescent="0.35">
      <c r="A36" s="185" t="s">
        <v>183</v>
      </c>
      <c r="B36" s="146">
        <v>218474.35</v>
      </c>
      <c r="C36" s="146">
        <v>66555</v>
      </c>
      <c r="D36" s="147">
        <v>0</v>
      </c>
      <c r="E36" s="147">
        <f t="shared" si="4"/>
        <v>285029.34999999998</v>
      </c>
    </row>
    <row r="37" spans="1:5" ht="15" thickBot="1" x14ac:dyDescent="0.35">
      <c r="A37" s="185" t="s">
        <v>185</v>
      </c>
      <c r="B37" s="146">
        <v>426.44</v>
      </c>
      <c r="C37" s="146">
        <v>382.5</v>
      </c>
      <c r="D37" s="147">
        <v>183.72</v>
      </c>
      <c r="E37" s="147">
        <f t="shared" si="4"/>
        <v>992.66</v>
      </c>
    </row>
    <row r="38" spans="1:5" ht="15" thickBot="1" x14ac:dyDescent="0.35">
      <c r="A38" s="140" t="s">
        <v>414</v>
      </c>
      <c r="B38" s="144">
        <f>SUM(B39:B62)</f>
        <v>2977069.02</v>
      </c>
      <c r="C38" s="144">
        <f t="shared" ref="C38:D38" si="5">SUM(C39:C62)</f>
        <v>4113512.100000001</v>
      </c>
      <c r="D38" s="144">
        <f t="shared" si="5"/>
        <v>363147.076</v>
      </c>
      <c r="E38" s="179">
        <f>B38+C38+D38</f>
        <v>7453728.1960000014</v>
      </c>
    </row>
    <row r="39" spans="1:5" ht="15" thickBot="1" x14ac:dyDescent="0.35">
      <c r="A39" s="185" t="s">
        <v>192</v>
      </c>
      <c r="B39" s="146">
        <v>0</v>
      </c>
      <c r="C39" s="147">
        <v>0</v>
      </c>
      <c r="D39" s="147">
        <v>367.44</v>
      </c>
      <c r="E39" s="147">
        <f t="shared" ref="E39:E62" si="6">B39+D39+C39</f>
        <v>367.44</v>
      </c>
    </row>
    <row r="40" spans="1:5" ht="15" thickBot="1" x14ac:dyDescent="0.35">
      <c r="A40" s="185" t="s">
        <v>227</v>
      </c>
      <c r="B40" s="146">
        <v>4949.75</v>
      </c>
      <c r="C40" s="146">
        <v>4482.9000000000005</v>
      </c>
      <c r="D40" s="147">
        <v>0</v>
      </c>
      <c r="E40" s="147">
        <f t="shared" si="6"/>
        <v>9432.6500000000015</v>
      </c>
    </row>
    <row r="41" spans="1:5" ht="15" thickBot="1" x14ac:dyDescent="0.35">
      <c r="A41" s="185" t="s">
        <v>229</v>
      </c>
      <c r="B41" s="146">
        <v>362930.9</v>
      </c>
      <c r="C41" s="146">
        <v>362319.3</v>
      </c>
      <c r="D41" s="147">
        <v>0</v>
      </c>
      <c r="E41" s="147">
        <f t="shared" si="6"/>
        <v>725250.2</v>
      </c>
    </row>
    <row r="42" spans="1:5" ht="15" thickBot="1" x14ac:dyDescent="0.35">
      <c r="A42" s="185" t="s">
        <v>231</v>
      </c>
      <c r="B42" s="146">
        <v>1790941.3900000001</v>
      </c>
      <c r="C42" s="146">
        <v>2189430</v>
      </c>
      <c r="D42" s="146">
        <v>6767.02</v>
      </c>
      <c r="E42" s="147">
        <f t="shared" si="6"/>
        <v>3987138.41</v>
      </c>
    </row>
    <row r="43" spans="1:5" ht="15" thickBot="1" x14ac:dyDescent="0.35">
      <c r="A43" s="185" t="s">
        <v>238</v>
      </c>
      <c r="B43" s="146">
        <v>34633.020000000004</v>
      </c>
      <c r="C43" s="146">
        <v>47338.200000000004</v>
      </c>
      <c r="D43" s="147">
        <v>8022.4400000000005</v>
      </c>
      <c r="E43" s="147">
        <f t="shared" si="6"/>
        <v>89993.66</v>
      </c>
    </row>
    <row r="44" spans="1:5" ht="15" thickBot="1" x14ac:dyDescent="0.35">
      <c r="A44" s="185" t="s">
        <v>255</v>
      </c>
      <c r="B44" s="146">
        <v>199193.17</v>
      </c>
      <c r="C44" s="146">
        <v>657884.70000000007</v>
      </c>
      <c r="D44" s="147">
        <v>0</v>
      </c>
      <c r="E44" s="147">
        <f t="shared" si="6"/>
        <v>857077.87000000011</v>
      </c>
    </row>
    <row r="45" spans="1:5" ht="15" thickBot="1" x14ac:dyDescent="0.35">
      <c r="A45" s="185" t="s">
        <v>244</v>
      </c>
      <c r="B45" s="146">
        <v>205407.01</v>
      </c>
      <c r="C45" s="147">
        <v>223395.30000000002</v>
      </c>
      <c r="D45" s="147">
        <v>1837.2</v>
      </c>
      <c r="E45" s="147">
        <f t="shared" si="6"/>
        <v>430639.51</v>
      </c>
    </row>
    <row r="46" spans="1:5" ht="15" thickBot="1" x14ac:dyDescent="0.35">
      <c r="A46" s="185" t="s">
        <v>245</v>
      </c>
      <c r="B46" s="146">
        <v>9503.52</v>
      </c>
      <c r="C46" s="146">
        <v>12117.6</v>
      </c>
      <c r="D46" s="147">
        <v>0</v>
      </c>
      <c r="E46" s="147">
        <f t="shared" si="6"/>
        <v>21621.120000000003</v>
      </c>
    </row>
    <row r="47" spans="1:5" ht="15" thickBot="1" x14ac:dyDescent="0.35">
      <c r="A47" s="185" t="s">
        <v>246</v>
      </c>
      <c r="B47" s="146">
        <v>10478.24</v>
      </c>
      <c r="C47" s="146">
        <v>21848.400000000001</v>
      </c>
      <c r="D47" s="147">
        <v>0</v>
      </c>
      <c r="E47" s="147">
        <f t="shared" si="6"/>
        <v>32326.639999999999</v>
      </c>
    </row>
    <row r="48" spans="1:5" ht="15" thickBot="1" x14ac:dyDescent="0.35">
      <c r="A48" s="185" t="s">
        <v>247</v>
      </c>
      <c r="B48" s="146">
        <v>8772.48</v>
      </c>
      <c r="C48" s="146">
        <v>13219.2</v>
      </c>
      <c r="D48" s="146">
        <v>0</v>
      </c>
      <c r="E48" s="147">
        <f t="shared" si="6"/>
        <v>21991.68</v>
      </c>
    </row>
    <row r="49" spans="1:8" ht="15" thickBot="1" x14ac:dyDescent="0.35">
      <c r="A49" s="185" t="s">
        <v>249</v>
      </c>
      <c r="B49" s="146">
        <v>0</v>
      </c>
      <c r="C49" s="146">
        <v>108920.70000000001</v>
      </c>
      <c r="D49" s="147">
        <v>0</v>
      </c>
      <c r="E49" s="147">
        <f t="shared" si="6"/>
        <v>108920.70000000001</v>
      </c>
    </row>
    <row r="50" spans="1:8" ht="15" thickBot="1" x14ac:dyDescent="0.35">
      <c r="A50" s="185" t="s">
        <v>200</v>
      </c>
      <c r="B50" s="146">
        <v>0</v>
      </c>
      <c r="C50" s="146">
        <v>4957.2</v>
      </c>
      <c r="D50" s="147">
        <v>0</v>
      </c>
      <c r="E50" s="147">
        <f t="shared" si="6"/>
        <v>4957.2</v>
      </c>
    </row>
    <row r="51" spans="1:8" ht="15" thickBot="1" x14ac:dyDescent="0.35">
      <c r="A51" s="185" t="s">
        <v>202</v>
      </c>
      <c r="B51" s="146">
        <v>0</v>
      </c>
      <c r="C51" s="147">
        <v>0</v>
      </c>
      <c r="D51" s="147">
        <v>551.16</v>
      </c>
      <c r="E51" s="147">
        <f t="shared" si="6"/>
        <v>551.16</v>
      </c>
    </row>
    <row r="52" spans="1:8" ht="15" thickBot="1" x14ac:dyDescent="0.35">
      <c r="A52" s="185" t="s">
        <v>205</v>
      </c>
      <c r="B52" s="146">
        <v>0</v>
      </c>
      <c r="C52" s="146">
        <v>0</v>
      </c>
      <c r="D52" s="147">
        <v>704.26</v>
      </c>
      <c r="E52" s="147">
        <f t="shared" si="6"/>
        <v>704.26</v>
      </c>
    </row>
    <row r="53" spans="1:8" ht="15" thickBot="1" x14ac:dyDescent="0.35">
      <c r="A53" s="185" t="s">
        <v>209</v>
      </c>
      <c r="B53" s="146">
        <v>0</v>
      </c>
      <c r="C53" s="146">
        <v>1591.2</v>
      </c>
      <c r="D53" s="147">
        <v>0</v>
      </c>
      <c r="E53" s="147">
        <f t="shared" si="6"/>
        <v>1591.2</v>
      </c>
    </row>
    <row r="54" spans="1:8" ht="15" thickBot="1" x14ac:dyDescent="0.35">
      <c r="A54" s="185" t="s">
        <v>219</v>
      </c>
      <c r="B54" s="146">
        <v>30201.09</v>
      </c>
      <c r="C54" s="146">
        <v>13066.2</v>
      </c>
      <c r="D54" s="146">
        <v>704.26</v>
      </c>
      <c r="E54" s="147">
        <f t="shared" si="6"/>
        <v>43971.55</v>
      </c>
    </row>
    <row r="55" spans="1:8" ht="15" thickBot="1" x14ac:dyDescent="0.35">
      <c r="A55" s="185" t="s">
        <v>146</v>
      </c>
      <c r="B55" s="146">
        <v>0</v>
      </c>
      <c r="C55" s="146">
        <v>0</v>
      </c>
      <c r="D55" s="147">
        <v>341223.15600000002</v>
      </c>
      <c r="E55" s="147">
        <f t="shared" si="6"/>
        <v>341223.15600000002</v>
      </c>
    </row>
    <row r="56" spans="1:8" ht="15" thickBot="1" x14ac:dyDescent="0.35">
      <c r="A56" s="185" t="s">
        <v>153</v>
      </c>
      <c r="B56" s="146">
        <v>55269.67</v>
      </c>
      <c r="C56" s="146">
        <v>25902.9</v>
      </c>
      <c r="D56" s="147">
        <v>0</v>
      </c>
      <c r="E56" s="147">
        <f t="shared" si="6"/>
        <v>81172.570000000007</v>
      </c>
    </row>
    <row r="57" spans="1:8" ht="15" thickBot="1" x14ac:dyDescent="0.35">
      <c r="A57" s="185" t="s">
        <v>158</v>
      </c>
      <c r="B57" s="146">
        <v>94410.77</v>
      </c>
      <c r="C57" s="147">
        <v>86230.8</v>
      </c>
      <c r="D57" s="147">
        <v>0</v>
      </c>
      <c r="E57" s="147">
        <f t="shared" si="6"/>
        <v>180641.57</v>
      </c>
    </row>
    <row r="58" spans="1:8" ht="15" thickBot="1" x14ac:dyDescent="0.35">
      <c r="A58" s="185" t="s">
        <v>468</v>
      </c>
      <c r="B58" s="146">
        <v>0</v>
      </c>
      <c r="C58" s="146">
        <v>0</v>
      </c>
      <c r="D58" s="147">
        <v>979.84</v>
      </c>
      <c r="E58" s="147">
        <f t="shared" si="6"/>
        <v>979.84</v>
      </c>
    </row>
    <row r="59" spans="1:8" ht="15" thickBot="1" x14ac:dyDescent="0.35">
      <c r="A59" s="185" t="s">
        <v>155</v>
      </c>
      <c r="B59" s="146">
        <v>32500.82</v>
      </c>
      <c r="C59" s="146">
        <v>57130.200000000004</v>
      </c>
      <c r="D59" s="147">
        <v>0</v>
      </c>
      <c r="E59" s="147">
        <f t="shared" si="6"/>
        <v>89631.02</v>
      </c>
    </row>
    <row r="60" spans="1:8" ht="15" thickBot="1" x14ac:dyDescent="0.35">
      <c r="A60" s="185" t="s">
        <v>156</v>
      </c>
      <c r="B60" s="146">
        <v>0</v>
      </c>
      <c r="C60" s="146">
        <v>0</v>
      </c>
      <c r="D60" s="146">
        <v>1439.14</v>
      </c>
      <c r="E60" s="147">
        <f t="shared" si="6"/>
        <v>1439.14</v>
      </c>
    </row>
    <row r="61" spans="1:8" ht="15" thickBot="1" x14ac:dyDescent="0.35">
      <c r="A61" s="185" t="s">
        <v>221</v>
      </c>
      <c r="B61" s="146">
        <v>24474.61</v>
      </c>
      <c r="C61" s="146">
        <v>32558.400000000001</v>
      </c>
      <c r="D61" s="147">
        <v>551.16</v>
      </c>
      <c r="E61" s="147">
        <f t="shared" si="6"/>
        <v>57584.17</v>
      </c>
    </row>
    <row r="62" spans="1:8" ht="15" thickBot="1" x14ac:dyDescent="0.35">
      <c r="A62" s="185" t="s">
        <v>469</v>
      </c>
      <c r="B62" s="146">
        <v>113402.58</v>
      </c>
      <c r="C62" s="146">
        <v>251118.90000000002</v>
      </c>
      <c r="D62" s="147">
        <v>0</v>
      </c>
      <c r="E62" s="147">
        <f t="shared" si="6"/>
        <v>364521.48000000004</v>
      </c>
    </row>
    <row r="63" spans="1:8" ht="15" thickBot="1" x14ac:dyDescent="0.35">
      <c r="A63" s="142" t="s">
        <v>96</v>
      </c>
      <c r="B63" s="153">
        <f>B38+B25</f>
        <v>3693899.4299999997</v>
      </c>
      <c r="C63" s="153">
        <f t="shared" ref="C63" si="7">C38+C25</f>
        <v>4670906.4000000013</v>
      </c>
      <c r="D63" s="153">
        <f>D38+D25</f>
        <v>368658.67599999998</v>
      </c>
      <c r="E63" s="153">
        <f>B63+C63+D63</f>
        <v>8733464.506000001</v>
      </c>
      <c r="G63" s="183"/>
      <c r="H63" s="184"/>
    </row>
  </sheetData>
  <sheetProtection algorithmName="SHA-512" hashValue="Zkyo1cyg4SD0toasC+A7aSbemk0bOU85zbQ63hKt2JDz55FBt5onBOOYH7Z3fZdOY4hBBNVGewcGdYF6OYTMKA==" saltValue="Q3VtTgttRxz6MAdXR/+5Cg==" spinCount="100000" sheet="1" objects="1" scenarios="1"/>
  <sortState xmlns:xlrd2="http://schemas.microsoft.com/office/spreadsheetml/2017/richdata2" ref="A26:E37">
    <sortCondition ref="A26:A37"/>
  </sortState>
  <mergeCells count="16">
    <mergeCell ref="K7:K9"/>
    <mergeCell ref="A5:A9"/>
    <mergeCell ref="B5:B6"/>
    <mergeCell ref="C5:D6"/>
    <mergeCell ref="E5:H5"/>
    <mergeCell ref="I5:I9"/>
    <mergeCell ref="J5:K6"/>
    <mergeCell ref="E6:G6"/>
    <mergeCell ref="H6:H9"/>
    <mergeCell ref="B7:B9"/>
    <mergeCell ref="C7:C9"/>
    <mergeCell ref="D7:D9"/>
    <mergeCell ref="E7:E9"/>
    <mergeCell ref="F7:F9"/>
    <mergeCell ref="G7:G9"/>
    <mergeCell ref="J7:J9"/>
  </mergeCells>
  <pageMargins left="0.7" right="0.7" top="0.75" bottom="0.75" header="0.3" footer="0.3"/>
  <ignoredErrors>
    <ignoredError sqref="E38" formula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7C88A-E3B2-4E16-AFC5-2A1EB5427BC4}">
  <dimension ref="A1:M80"/>
  <sheetViews>
    <sheetView zoomScale="95" zoomScaleNormal="95" workbookViewId="0">
      <selection activeCell="A28" sqref="A28"/>
    </sheetView>
  </sheetViews>
  <sheetFormatPr baseColWidth="10" defaultRowHeight="14.4" x14ac:dyDescent="0.3"/>
  <cols>
    <col min="1" max="1" width="38.88671875" style="73" customWidth="1"/>
    <col min="2" max="2" width="13.5546875" style="73" bestFit="1" customWidth="1"/>
    <col min="3" max="4" width="11.6640625" style="73" bestFit="1" customWidth="1"/>
    <col min="5" max="5" width="13.5546875" style="73" bestFit="1" customWidth="1"/>
    <col min="6" max="6" width="11.5546875" style="73"/>
    <col min="7" max="7" width="13.44140625" style="73" bestFit="1" customWidth="1"/>
    <col min="8" max="8" width="14.77734375" style="73" customWidth="1"/>
    <col min="9" max="9" width="16.5546875" style="73" bestFit="1" customWidth="1"/>
    <col min="10" max="12" width="11.6640625" style="73" bestFit="1" customWidth="1"/>
    <col min="13" max="13" width="12.88671875" style="73" bestFit="1" customWidth="1"/>
    <col min="14" max="16384" width="11.5546875" style="73"/>
  </cols>
  <sheetData>
    <row r="1" spans="1:11" ht="18" x14ac:dyDescent="0.3">
      <c r="A1" s="72" t="s">
        <v>445</v>
      </c>
    </row>
    <row r="2" spans="1:11" ht="16.2" x14ac:dyDescent="0.3">
      <c r="A2" s="28" t="s">
        <v>51</v>
      </c>
    </row>
    <row r="3" spans="1:11" ht="16.2" x14ac:dyDescent="0.3">
      <c r="A3" s="120" t="s">
        <v>471</v>
      </c>
    </row>
    <row r="4" spans="1:11" ht="15" thickBot="1" x14ac:dyDescent="0.35"/>
    <row r="5" spans="1:11" ht="15" thickBot="1" x14ac:dyDescent="0.35">
      <c r="A5" s="533" t="s">
        <v>78</v>
      </c>
      <c r="B5" s="533" t="s">
        <v>53</v>
      </c>
      <c r="C5" s="543" t="s">
        <v>305</v>
      </c>
      <c r="D5" s="544"/>
      <c r="E5" s="510" t="s">
        <v>470</v>
      </c>
      <c r="F5" s="512"/>
      <c r="G5" s="512"/>
      <c r="H5" s="511"/>
      <c r="I5" s="535" t="s">
        <v>446</v>
      </c>
      <c r="J5" s="518" t="s">
        <v>82</v>
      </c>
      <c r="K5" s="519"/>
    </row>
    <row r="6" spans="1:11" ht="15" thickBot="1" x14ac:dyDescent="0.35">
      <c r="A6" s="542"/>
      <c r="B6" s="534"/>
      <c r="C6" s="547"/>
      <c r="D6" s="548"/>
      <c r="E6" s="510" t="s">
        <v>307</v>
      </c>
      <c r="F6" s="512"/>
      <c r="G6" s="511"/>
      <c r="H6" s="533" t="s">
        <v>17</v>
      </c>
      <c r="I6" s="654"/>
      <c r="J6" s="520"/>
      <c r="K6" s="521"/>
    </row>
    <row r="7" spans="1:11" x14ac:dyDescent="0.3">
      <c r="A7" s="542"/>
      <c r="B7" s="535" t="s">
        <v>291</v>
      </c>
      <c r="C7" s="535" t="s">
        <v>447</v>
      </c>
      <c r="D7" s="535" t="s">
        <v>448</v>
      </c>
      <c r="E7" s="533" t="s">
        <v>68</v>
      </c>
      <c r="F7" s="535" t="s">
        <v>32</v>
      </c>
      <c r="G7" s="535" t="s">
        <v>449</v>
      </c>
      <c r="H7" s="542"/>
      <c r="I7" s="654"/>
      <c r="J7" s="535" t="s">
        <v>312</v>
      </c>
      <c r="K7" s="535" t="s">
        <v>89</v>
      </c>
    </row>
    <row r="8" spans="1:11" x14ac:dyDescent="0.3">
      <c r="A8" s="542"/>
      <c r="B8" s="654"/>
      <c r="C8" s="654"/>
      <c r="D8" s="654"/>
      <c r="E8" s="542"/>
      <c r="F8" s="654"/>
      <c r="G8" s="654"/>
      <c r="H8" s="542"/>
      <c r="I8" s="654"/>
      <c r="J8" s="654"/>
      <c r="K8" s="654"/>
    </row>
    <row r="9" spans="1:11" ht="15" thickBot="1" x14ac:dyDescent="0.35">
      <c r="A9" s="534"/>
      <c r="B9" s="536"/>
      <c r="C9" s="536"/>
      <c r="D9" s="536"/>
      <c r="E9" s="534"/>
      <c r="F9" s="536"/>
      <c r="G9" s="536"/>
      <c r="H9" s="534"/>
      <c r="I9" s="536"/>
      <c r="J9" s="536"/>
      <c r="K9" s="536"/>
    </row>
    <row r="10" spans="1:11" ht="15" thickBot="1" x14ac:dyDescent="0.35">
      <c r="A10" s="27" t="s">
        <v>472</v>
      </c>
      <c r="B10" s="57">
        <v>0</v>
      </c>
      <c r="C10" s="57">
        <v>0</v>
      </c>
      <c r="D10" s="57">
        <v>0</v>
      </c>
      <c r="E10" s="57">
        <v>0</v>
      </c>
      <c r="F10" s="57">
        <v>0</v>
      </c>
      <c r="G10" s="57">
        <v>0</v>
      </c>
      <c r="H10" s="57">
        <v>0</v>
      </c>
      <c r="I10" s="57">
        <v>0</v>
      </c>
      <c r="J10" s="181">
        <v>0</v>
      </c>
      <c r="K10" s="21">
        <f t="shared" ref="K10:K24" si="0">J10/$J$25</f>
        <v>0</v>
      </c>
    </row>
    <row r="11" spans="1:11" ht="15" thickBot="1" x14ac:dyDescent="0.35">
      <c r="A11" s="3" t="s">
        <v>454</v>
      </c>
      <c r="B11" s="57">
        <v>314</v>
      </c>
      <c r="C11" s="57">
        <v>914</v>
      </c>
      <c r="D11" s="57">
        <v>914</v>
      </c>
      <c r="E11" s="57">
        <v>830590</v>
      </c>
      <c r="F11" s="57">
        <v>0</v>
      </c>
      <c r="G11" s="57">
        <v>0</v>
      </c>
      <c r="H11" s="57">
        <v>830590</v>
      </c>
      <c r="I11" s="57">
        <v>3.81</v>
      </c>
      <c r="J11" s="181">
        <v>3.1645479000000001</v>
      </c>
      <c r="K11" s="21">
        <f t="shared" si="0"/>
        <v>4.671900168528946E-2</v>
      </c>
    </row>
    <row r="12" spans="1:11" ht="15" thickBot="1" x14ac:dyDescent="0.35">
      <c r="A12" s="3" t="s">
        <v>455</v>
      </c>
      <c r="B12" s="57">
        <v>3</v>
      </c>
      <c r="C12" s="57">
        <v>59.533000000000001</v>
      </c>
      <c r="D12" s="57">
        <v>34.28</v>
      </c>
      <c r="E12" s="57">
        <v>34280</v>
      </c>
      <c r="F12" s="57">
        <v>0</v>
      </c>
      <c r="G12" s="57">
        <v>0</v>
      </c>
      <c r="H12" s="57">
        <v>34280</v>
      </c>
      <c r="I12" s="57">
        <v>3.8</v>
      </c>
      <c r="J12" s="181">
        <v>0.13026399999999999</v>
      </c>
      <c r="K12" s="21">
        <f t="shared" si="0"/>
        <v>1.9231195822735202E-3</v>
      </c>
    </row>
    <row r="13" spans="1:11" ht="15" thickBot="1" x14ac:dyDescent="0.35">
      <c r="A13" s="27" t="s">
        <v>456</v>
      </c>
      <c r="B13" s="57">
        <v>13</v>
      </c>
      <c r="C13" s="57">
        <v>371.54399999999998</v>
      </c>
      <c r="D13" s="57">
        <v>371.54399999999998</v>
      </c>
      <c r="E13" s="57">
        <v>371544</v>
      </c>
      <c r="F13" s="57">
        <v>0</v>
      </c>
      <c r="G13" s="57">
        <v>0</v>
      </c>
      <c r="H13" s="57">
        <v>371544</v>
      </c>
      <c r="I13" s="57">
        <v>3</v>
      </c>
      <c r="J13" s="181">
        <v>1.1146320000000001</v>
      </c>
      <c r="K13" s="21">
        <f t="shared" si="0"/>
        <v>1.6455587316746751E-2</v>
      </c>
    </row>
    <row r="14" spans="1:11" ht="15" thickBot="1" x14ac:dyDescent="0.35">
      <c r="A14" s="3" t="s">
        <v>457</v>
      </c>
      <c r="B14" s="57">
        <v>8</v>
      </c>
      <c r="C14" s="57">
        <v>56</v>
      </c>
      <c r="D14" s="57">
        <v>56</v>
      </c>
      <c r="E14" s="57">
        <v>56000</v>
      </c>
      <c r="F14" s="57">
        <v>0</v>
      </c>
      <c r="G14" s="57">
        <v>0</v>
      </c>
      <c r="H14" s="57">
        <v>56000</v>
      </c>
      <c r="I14" s="57">
        <v>3</v>
      </c>
      <c r="J14" s="181">
        <v>0.16800000000000001</v>
      </c>
      <c r="K14" s="21">
        <f t="shared" si="0"/>
        <v>2.4802254638422853E-3</v>
      </c>
    </row>
    <row r="15" spans="1:11" ht="15" thickBot="1" x14ac:dyDescent="0.35">
      <c r="A15" s="3" t="s">
        <v>458</v>
      </c>
      <c r="B15" s="57">
        <v>21</v>
      </c>
      <c r="C15" s="57">
        <v>112.7688</v>
      </c>
      <c r="D15" s="57">
        <v>112.7688</v>
      </c>
      <c r="E15" s="57">
        <v>112768.8</v>
      </c>
      <c r="F15" s="57">
        <v>0</v>
      </c>
      <c r="G15" s="57">
        <v>0</v>
      </c>
      <c r="H15" s="57">
        <v>112768.8</v>
      </c>
      <c r="I15" s="57">
        <v>4.16</v>
      </c>
      <c r="J15" s="181">
        <v>0.46911820799999998</v>
      </c>
      <c r="K15" s="21">
        <f t="shared" si="0"/>
        <v>6.9257078871051278E-3</v>
      </c>
    </row>
    <row r="16" spans="1:11" ht="15" thickBot="1" x14ac:dyDescent="0.35">
      <c r="A16" s="3" t="s">
        <v>459</v>
      </c>
      <c r="B16" s="57">
        <v>1</v>
      </c>
      <c r="C16" s="57">
        <v>1369.6410000000001</v>
      </c>
      <c r="D16" s="57">
        <v>1369.6410000000001</v>
      </c>
      <c r="E16" s="57">
        <v>1264273</v>
      </c>
      <c r="F16" s="57">
        <v>13017</v>
      </c>
      <c r="G16" s="57">
        <v>92351</v>
      </c>
      <c r="H16" s="57">
        <v>1369641</v>
      </c>
      <c r="I16" s="57">
        <v>1.38</v>
      </c>
      <c r="J16" s="181">
        <v>1.89010458</v>
      </c>
      <c r="K16" s="21">
        <f t="shared" si="0"/>
        <v>2.7904080408576948E-2</v>
      </c>
    </row>
    <row r="17" spans="1:13" ht="15" thickBot="1" x14ac:dyDescent="0.35">
      <c r="A17" s="3" t="s">
        <v>460</v>
      </c>
      <c r="B17" s="57">
        <v>0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181">
        <v>0</v>
      </c>
      <c r="K17" s="21">
        <f t="shared" si="0"/>
        <v>0</v>
      </c>
    </row>
    <row r="18" spans="1:13" ht="15" thickBot="1" x14ac:dyDescent="0.35">
      <c r="A18" s="3" t="s">
        <v>461</v>
      </c>
      <c r="B18" s="57">
        <v>8</v>
      </c>
      <c r="C18" s="57">
        <v>30.818999999999999</v>
      </c>
      <c r="D18" s="57">
        <v>30.818999999999999</v>
      </c>
      <c r="E18" s="57">
        <v>30819</v>
      </c>
      <c r="F18" s="57">
        <v>0</v>
      </c>
      <c r="G18" s="57">
        <v>0</v>
      </c>
      <c r="H18" s="57">
        <v>30819</v>
      </c>
      <c r="I18" s="57">
        <v>16.89</v>
      </c>
      <c r="J18" s="181">
        <v>0.52053291000000002</v>
      </c>
      <c r="K18" s="21">
        <f t="shared" si="0"/>
        <v>7.6847558223209793E-3</v>
      </c>
    </row>
    <row r="19" spans="1:13" ht="15" thickBot="1" x14ac:dyDescent="0.35">
      <c r="A19" s="27" t="s">
        <v>462</v>
      </c>
      <c r="B19" s="57">
        <v>5</v>
      </c>
      <c r="C19" s="57">
        <v>96.992999999999995</v>
      </c>
      <c r="D19" s="57">
        <v>96.992999999999995</v>
      </c>
      <c r="E19" s="57">
        <v>96993</v>
      </c>
      <c r="F19" s="57">
        <v>0</v>
      </c>
      <c r="G19" s="57">
        <v>0</v>
      </c>
      <c r="H19" s="57">
        <v>96993</v>
      </c>
      <c r="I19" s="57">
        <v>14</v>
      </c>
      <c r="J19" s="181">
        <v>1.3579019999999999</v>
      </c>
      <c r="K19" s="21">
        <f t="shared" si="0"/>
        <v>2.0047042367871228E-2</v>
      </c>
    </row>
    <row r="20" spans="1:13" ht="15" thickBot="1" x14ac:dyDescent="0.35">
      <c r="A20" s="3" t="s">
        <v>463</v>
      </c>
      <c r="B20" s="57">
        <v>18</v>
      </c>
      <c r="C20" s="57">
        <v>8805.8760000000002</v>
      </c>
      <c r="D20" s="57">
        <v>5145.4290000000001</v>
      </c>
      <c r="E20" s="57">
        <v>5102381</v>
      </c>
      <c r="F20" s="57">
        <v>30133</v>
      </c>
      <c r="G20" s="57">
        <v>12915</v>
      </c>
      <c r="H20" s="57">
        <v>5145429</v>
      </c>
      <c r="I20" s="57">
        <v>5.5</v>
      </c>
      <c r="J20" s="181">
        <v>28.2998595</v>
      </c>
      <c r="K20" s="21">
        <f t="shared" si="0"/>
        <v>0.41779781044677977</v>
      </c>
    </row>
    <row r="21" spans="1:13" ht="15" thickBot="1" x14ac:dyDescent="0.35">
      <c r="A21" s="3" t="s">
        <v>464</v>
      </c>
      <c r="B21" s="57">
        <v>4</v>
      </c>
      <c r="C21" s="57">
        <v>132.80000000000001</v>
      </c>
      <c r="D21" s="57">
        <v>91.2</v>
      </c>
      <c r="E21" s="57">
        <v>91200</v>
      </c>
      <c r="F21" s="57">
        <v>0</v>
      </c>
      <c r="G21" s="57">
        <v>0</v>
      </c>
      <c r="H21" s="57">
        <v>91200</v>
      </c>
      <c r="I21" s="57">
        <v>27.5</v>
      </c>
      <c r="J21" s="181">
        <v>2.508</v>
      </c>
      <c r="K21" s="21">
        <f t="shared" si="0"/>
        <v>3.7026222995931259E-2</v>
      </c>
    </row>
    <row r="22" spans="1:13" ht="15" thickBot="1" x14ac:dyDescent="0.35">
      <c r="A22" s="27" t="s">
        <v>465</v>
      </c>
      <c r="B22" s="57">
        <v>18</v>
      </c>
      <c r="C22" s="57">
        <v>3354.9650000000001</v>
      </c>
      <c r="D22" s="57">
        <v>2161.7579999999998</v>
      </c>
      <c r="E22" s="57">
        <v>2154965</v>
      </c>
      <c r="F22" s="57">
        <v>5316</v>
      </c>
      <c r="G22" s="57">
        <v>1477</v>
      </c>
      <c r="H22" s="57">
        <v>2161758</v>
      </c>
      <c r="I22" s="57">
        <v>5.9</v>
      </c>
      <c r="J22" s="181">
        <v>12.754372199999999</v>
      </c>
      <c r="K22" s="21">
        <f t="shared" si="0"/>
        <v>0.1882959446771556</v>
      </c>
    </row>
    <row r="23" spans="1:13" ht="15" thickBot="1" x14ac:dyDescent="0.35">
      <c r="A23" s="3" t="s">
        <v>466</v>
      </c>
      <c r="B23" s="57">
        <v>14</v>
      </c>
      <c r="C23" s="57">
        <v>1311.77532</v>
      </c>
      <c r="D23" s="57">
        <v>1311.77532</v>
      </c>
      <c r="E23" s="57">
        <v>1311775.32</v>
      </c>
      <c r="F23" s="57">
        <v>0</v>
      </c>
      <c r="G23" s="57">
        <v>0</v>
      </c>
      <c r="H23" s="57">
        <v>1311775.32</v>
      </c>
      <c r="I23" s="57">
        <v>11</v>
      </c>
      <c r="J23" s="181">
        <v>14.42952852</v>
      </c>
      <c r="K23" s="21">
        <f t="shared" si="0"/>
        <v>0.21302669087227666</v>
      </c>
    </row>
    <row r="24" spans="1:13" ht="15" thickBot="1" x14ac:dyDescent="0.35">
      <c r="A24" s="3" t="s">
        <v>467</v>
      </c>
      <c r="B24" s="57">
        <v>10</v>
      </c>
      <c r="C24" s="57">
        <v>0</v>
      </c>
      <c r="D24" s="57">
        <v>93.829859999999996</v>
      </c>
      <c r="E24" s="57">
        <v>84883.26</v>
      </c>
      <c r="F24" s="57">
        <v>0</v>
      </c>
      <c r="G24" s="57">
        <v>8946.6</v>
      </c>
      <c r="H24" s="57">
        <v>93829.86</v>
      </c>
      <c r="I24" s="57">
        <v>9.9</v>
      </c>
      <c r="J24" s="181">
        <v>0.92891561399999989</v>
      </c>
      <c r="K24" s="21">
        <f t="shared" si="0"/>
        <v>1.3713810473830301E-2</v>
      </c>
    </row>
    <row r="25" spans="1:13" ht="15" thickBot="1" x14ac:dyDescent="0.35">
      <c r="A25" s="8" t="s">
        <v>17</v>
      </c>
      <c r="B25" s="407">
        <f>SUM(B10:B24)</f>
        <v>437</v>
      </c>
      <c r="C25" s="408">
        <f t="shared" ref="C25:H25" si="1">SUM(C10:C24)</f>
        <v>16616.715120000001</v>
      </c>
      <c r="D25" s="408">
        <f t="shared" si="1"/>
        <v>11790.037980000001</v>
      </c>
      <c r="E25" s="408">
        <f t="shared" si="1"/>
        <v>11542472.380000001</v>
      </c>
      <c r="F25" s="408">
        <f t="shared" si="1"/>
        <v>48466</v>
      </c>
      <c r="G25" s="408">
        <f t="shared" si="1"/>
        <v>115689.60000000001</v>
      </c>
      <c r="H25" s="408">
        <f t="shared" si="1"/>
        <v>11706627.98</v>
      </c>
      <c r="I25" s="408">
        <f>AVERAGE(I10:I24)</f>
        <v>7.3226666666666667</v>
      </c>
      <c r="J25" s="409">
        <f>SUM(J10:J24)</f>
        <v>67.735777432000006</v>
      </c>
      <c r="K25" s="410">
        <f>SUM(K10:K24)</f>
        <v>1</v>
      </c>
    </row>
    <row r="26" spans="1:13" x14ac:dyDescent="0.3">
      <c r="A26" s="188" t="s">
        <v>473</v>
      </c>
      <c r="B26" s="261"/>
      <c r="C26" s="261"/>
      <c r="D26" s="261"/>
      <c r="E26" s="261"/>
      <c r="F26" s="261"/>
      <c r="G26" s="261"/>
      <c r="H26" s="261"/>
      <c r="I26" s="261"/>
      <c r="J26" s="261"/>
      <c r="K26" s="261"/>
    </row>
    <row r="28" spans="1:13" ht="16.8" thickBot="1" x14ac:dyDescent="0.35">
      <c r="A28" s="28" t="s">
        <v>441</v>
      </c>
    </row>
    <row r="29" spans="1:13" ht="48.6" thickBot="1" x14ac:dyDescent="0.35">
      <c r="A29" s="26" t="s">
        <v>78</v>
      </c>
      <c r="B29" s="17" t="s">
        <v>442</v>
      </c>
      <c r="C29" s="17" t="s">
        <v>257</v>
      </c>
      <c r="D29" s="17" t="s">
        <v>258</v>
      </c>
      <c r="E29" s="176" t="s">
        <v>443</v>
      </c>
    </row>
    <row r="30" spans="1:13" ht="15" thickBot="1" x14ac:dyDescent="0.35">
      <c r="A30" s="27" t="s">
        <v>472</v>
      </c>
      <c r="B30" s="186">
        <v>0</v>
      </c>
      <c r="C30" s="186">
        <v>0</v>
      </c>
      <c r="D30" s="186">
        <v>0</v>
      </c>
      <c r="E30" s="186">
        <f>B30+C30+D30</f>
        <v>0</v>
      </c>
      <c r="G30" s="182"/>
      <c r="H30" s="458"/>
      <c r="I30" s="459"/>
      <c r="J30" s="459"/>
      <c r="K30" s="459"/>
      <c r="L30" s="459"/>
      <c r="M30" s="459"/>
    </row>
    <row r="31" spans="1:13" ht="15" thickBot="1" x14ac:dyDescent="0.35">
      <c r="A31" s="27" t="s">
        <v>454</v>
      </c>
      <c r="B31" s="186">
        <v>3164547.9</v>
      </c>
      <c r="C31" s="186">
        <v>0</v>
      </c>
      <c r="D31" s="186">
        <v>0</v>
      </c>
      <c r="E31" s="186">
        <f t="shared" ref="E31:E44" si="2">B31+C31+D31</f>
        <v>3164547.9</v>
      </c>
      <c r="G31" s="182"/>
      <c r="H31" s="458"/>
      <c r="I31" s="459"/>
      <c r="J31" s="459"/>
      <c r="K31" s="459"/>
      <c r="L31" s="459"/>
      <c r="M31" s="459"/>
    </row>
    <row r="32" spans="1:13" ht="15" thickBot="1" x14ac:dyDescent="0.35">
      <c r="A32" s="3" t="s">
        <v>455</v>
      </c>
      <c r="B32" s="186">
        <v>130263.99999999999</v>
      </c>
      <c r="C32" s="186">
        <v>0</v>
      </c>
      <c r="D32" s="186">
        <v>0</v>
      </c>
      <c r="E32" s="186">
        <f t="shared" si="2"/>
        <v>130263.99999999999</v>
      </c>
      <c r="G32" s="182"/>
      <c r="H32" s="458"/>
      <c r="I32" s="459"/>
      <c r="J32" s="459"/>
      <c r="K32" s="459"/>
      <c r="L32" s="459"/>
      <c r="M32" s="459"/>
    </row>
    <row r="33" spans="1:13" ht="15" thickBot="1" x14ac:dyDescent="0.35">
      <c r="A33" s="27" t="s">
        <v>456</v>
      </c>
      <c r="B33" s="186">
        <v>1114632</v>
      </c>
      <c r="C33" s="186">
        <v>0</v>
      </c>
      <c r="D33" s="186">
        <v>0</v>
      </c>
      <c r="E33" s="186">
        <f t="shared" si="2"/>
        <v>1114632</v>
      </c>
      <c r="G33" s="182"/>
      <c r="H33" s="182"/>
      <c r="I33" s="182"/>
      <c r="J33" s="460"/>
      <c r="K33" s="460"/>
      <c r="L33" s="460"/>
      <c r="M33" s="460"/>
    </row>
    <row r="34" spans="1:13" ht="15" thickBot="1" x14ac:dyDescent="0.35">
      <c r="A34" s="27" t="s">
        <v>457</v>
      </c>
      <c r="B34" s="186">
        <v>168000</v>
      </c>
      <c r="C34" s="186">
        <v>0</v>
      </c>
      <c r="D34" s="186">
        <v>0</v>
      </c>
      <c r="E34" s="186">
        <f t="shared" si="2"/>
        <v>168000</v>
      </c>
      <c r="G34" s="182"/>
      <c r="H34" s="182"/>
      <c r="I34" s="182"/>
    </row>
    <row r="35" spans="1:13" ht="15" thickBot="1" x14ac:dyDescent="0.35">
      <c r="A35" s="3" t="s">
        <v>458</v>
      </c>
      <c r="B35" s="186">
        <v>469118.20799999998</v>
      </c>
      <c r="C35" s="186">
        <v>0</v>
      </c>
      <c r="D35" s="186">
        <v>0</v>
      </c>
      <c r="E35" s="186">
        <f t="shared" si="2"/>
        <v>469118.20799999998</v>
      </c>
      <c r="G35" s="182"/>
      <c r="H35" s="182"/>
      <c r="I35" s="182"/>
    </row>
    <row r="36" spans="1:13" ht="15" thickBot="1" x14ac:dyDescent="0.35">
      <c r="A36" s="27" t="s">
        <v>459</v>
      </c>
      <c r="B36" s="186">
        <v>1744696.74</v>
      </c>
      <c r="C36" s="186">
        <v>17963.46</v>
      </c>
      <c r="D36" s="186">
        <v>127444.37999999999</v>
      </c>
      <c r="E36" s="186">
        <f t="shared" si="2"/>
        <v>1890104.5799999998</v>
      </c>
      <c r="G36" s="182"/>
      <c r="H36" s="182"/>
      <c r="I36" s="182"/>
    </row>
    <row r="37" spans="1:13" ht="15" thickBot="1" x14ac:dyDescent="0.35">
      <c r="A37" s="27" t="s">
        <v>460</v>
      </c>
      <c r="B37" s="186">
        <v>0</v>
      </c>
      <c r="C37" s="186">
        <v>0</v>
      </c>
      <c r="D37" s="186">
        <v>0</v>
      </c>
      <c r="E37" s="186">
        <f t="shared" si="2"/>
        <v>0</v>
      </c>
      <c r="G37" s="182"/>
      <c r="H37" s="182"/>
      <c r="I37" s="182"/>
    </row>
    <row r="38" spans="1:13" ht="15" thickBot="1" x14ac:dyDescent="0.35">
      <c r="A38" s="3" t="s">
        <v>461</v>
      </c>
      <c r="B38" s="186">
        <v>520532.91000000003</v>
      </c>
      <c r="C38" s="186">
        <v>0</v>
      </c>
      <c r="D38" s="186">
        <v>0</v>
      </c>
      <c r="E38" s="186">
        <f t="shared" si="2"/>
        <v>520532.91000000003</v>
      </c>
      <c r="G38" s="182"/>
      <c r="H38" s="182"/>
      <c r="I38" s="182"/>
    </row>
    <row r="39" spans="1:13" ht="15" thickBot="1" x14ac:dyDescent="0.35">
      <c r="A39" s="27" t="s">
        <v>462</v>
      </c>
      <c r="B39" s="186">
        <v>1357902</v>
      </c>
      <c r="C39" s="186">
        <v>0</v>
      </c>
      <c r="D39" s="186">
        <v>0</v>
      </c>
      <c r="E39" s="186">
        <f t="shared" si="2"/>
        <v>1357902</v>
      </c>
      <c r="G39" s="182"/>
      <c r="H39" s="182"/>
      <c r="I39" s="182"/>
    </row>
    <row r="40" spans="1:13" ht="15" thickBot="1" x14ac:dyDescent="0.35">
      <c r="A40" s="27" t="s">
        <v>463</v>
      </c>
      <c r="B40" s="186">
        <v>28063095.5</v>
      </c>
      <c r="C40" s="186">
        <v>165731.5</v>
      </c>
      <c r="D40" s="186">
        <v>71032.5</v>
      </c>
      <c r="E40" s="186">
        <f t="shared" si="2"/>
        <v>28299859.5</v>
      </c>
      <c r="G40" s="182"/>
      <c r="H40" s="182"/>
      <c r="I40" s="182"/>
    </row>
    <row r="41" spans="1:13" ht="15" thickBot="1" x14ac:dyDescent="0.35">
      <c r="A41" s="3" t="s">
        <v>464</v>
      </c>
      <c r="B41" s="186">
        <v>2508000</v>
      </c>
      <c r="C41" s="186">
        <v>0</v>
      </c>
      <c r="D41" s="186">
        <v>0</v>
      </c>
      <c r="E41" s="186">
        <f t="shared" si="2"/>
        <v>2508000</v>
      </c>
      <c r="G41" s="182"/>
      <c r="H41" s="182"/>
      <c r="I41" s="182"/>
    </row>
    <row r="42" spans="1:13" ht="15" thickBot="1" x14ac:dyDescent="0.35">
      <c r="A42" s="27" t="s">
        <v>465</v>
      </c>
      <c r="B42" s="186">
        <v>12714293.5</v>
      </c>
      <c r="C42" s="186">
        <v>31364.400000000001</v>
      </c>
      <c r="D42" s="186">
        <v>8714.2999999999993</v>
      </c>
      <c r="E42" s="186">
        <f t="shared" si="2"/>
        <v>12754372.200000001</v>
      </c>
      <c r="G42" s="182"/>
      <c r="H42" s="182"/>
      <c r="I42" s="182"/>
    </row>
    <row r="43" spans="1:13" ht="15" thickBot="1" x14ac:dyDescent="0.35">
      <c r="A43" s="27" t="s">
        <v>466</v>
      </c>
      <c r="B43" s="186">
        <v>14429528.52</v>
      </c>
      <c r="C43" s="186">
        <v>0</v>
      </c>
      <c r="D43" s="186">
        <v>0</v>
      </c>
      <c r="E43" s="186">
        <f t="shared" si="2"/>
        <v>14429528.52</v>
      </c>
      <c r="G43" s="182"/>
      <c r="H43" s="182"/>
      <c r="I43" s="182"/>
    </row>
    <row r="44" spans="1:13" ht="15" thickBot="1" x14ac:dyDescent="0.35">
      <c r="A44" s="3" t="s">
        <v>467</v>
      </c>
      <c r="B44" s="186">
        <v>840344.27399999998</v>
      </c>
      <c r="C44" s="186">
        <v>0</v>
      </c>
      <c r="D44" s="186">
        <v>88571.34</v>
      </c>
      <c r="E44" s="186">
        <f t="shared" si="2"/>
        <v>928915.61399999994</v>
      </c>
      <c r="G44" s="182"/>
      <c r="H44" s="182"/>
      <c r="I44" s="182"/>
    </row>
    <row r="45" spans="1:13" ht="15" thickBot="1" x14ac:dyDescent="0.35">
      <c r="A45" s="8" t="s">
        <v>17</v>
      </c>
      <c r="B45" s="187">
        <f>SUM(B30:B44)</f>
        <v>67224955.552000001</v>
      </c>
      <c r="C45" s="187">
        <f t="shared" ref="C45:D45" si="3">SUM(C30:C44)</f>
        <v>215059.36</v>
      </c>
      <c r="D45" s="187">
        <f t="shared" si="3"/>
        <v>295762.52</v>
      </c>
      <c r="E45" s="187">
        <f>SUM(B45:D45)</f>
        <v>67735777.431999996</v>
      </c>
      <c r="G45" s="182"/>
      <c r="H45" s="182"/>
      <c r="I45" s="182"/>
    </row>
    <row r="46" spans="1:13" x14ac:dyDescent="0.3">
      <c r="A46" s="188" t="s">
        <v>473</v>
      </c>
    </row>
    <row r="47" spans="1:13" x14ac:dyDescent="0.3">
      <c r="B47" s="411"/>
      <c r="C47" s="411"/>
      <c r="D47" s="411"/>
      <c r="E47" s="411"/>
    </row>
    <row r="49" spans="1:11" ht="16.8" thickBot="1" x14ac:dyDescent="0.35">
      <c r="A49" s="74" t="s">
        <v>415</v>
      </c>
    </row>
    <row r="50" spans="1:11" ht="48.6" thickBot="1" x14ac:dyDescent="0.35">
      <c r="B50" s="70" t="s">
        <v>463</v>
      </c>
      <c r="C50" s="141" t="s">
        <v>465</v>
      </c>
      <c r="D50" s="70" t="s">
        <v>459</v>
      </c>
      <c r="E50" s="141" t="s">
        <v>467</v>
      </c>
      <c r="F50" s="141" t="s">
        <v>444</v>
      </c>
    </row>
    <row r="51" spans="1:11" ht="15" thickBot="1" x14ac:dyDescent="0.35">
      <c r="A51" s="140" t="s">
        <v>413</v>
      </c>
      <c r="B51" s="143">
        <f>SUM(B52:B66)</f>
        <v>165731.5</v>
      </c>
      <c r="C51" s="143">
        <f t="shared" ref="C51:E51" si="4">SUM(C52:C66)</f>
        <v>31364.400000000009</v>
      </c>
      <c r="D51" s="143">
        <f t="shared" si="4"/>
        <v>17963.46</v>
      </c>
      <c r="E51" s="143">
        <f t="shared" si="4"/>
        <v>0</v>
      </c>
      <c r="F51" s="145">
        <f>SUM(F52:F66)</f>
        <v>215059.35999999996</v>
      </c>
      <c r="H51" s="412"/>
      <c r="I51" s="413"/>
      <c r="J51" s="413"/>
      <c r="K51" s="413"/>
    </row>
    <row r="52" spans="1:11" ht="15" thickBot="1" x14ac:dyDescent="0.35">
      <c r="A52" s="185" t="s">
        <v>160</v>
      </c>
      <c r="B52" s="146">
        <v>74679</v>
      </c>
      <c r="C52" s="147">
        <v>13204.2</v>
      </c>
      <c r="D52" s="147">
        <v>2731.02</v>
      </c>
      <c r="E52" s="147">
        <v>0</v>
      </c>
      <c r="F52" s="147">
        <f>B52+C52+E52+D52</f>
        <v>90614.22</v>
      </c>
      <c r="H52" s="412"/>
      <c r="I52" s="413"/>
      <c r="J52" s="413"/>
      <c r="K52" s="413"/>
    </row>
    <row r="53" spans="1:11" ht="15" thickBot="1" x14ac:dyDescent="0.35">
      <c r="A53" s="185" t="s">
        <v>161</v>
      </c>
      <c r="B53" s="146">
        <v>22</v>
      </c>
      <c r="C53" s="146">
        <v>17.700000000000003</v>
      </c>
      <c r="D53" s="147">
        <v>0</v>
      </c>
      <c r="E53" s="147">
        <v>0</v>
      </c>
      <c r="F53" s="147">
        <f t="shared" ref="F53:F66" si="5">B53+C53+E53+D53</f>
        <v>39.700000000000003</v>
      </c>
      <c r="H53" s="412"/>
      <c r="I53" s="413"/>
      <c r="J53" s="413"/>
      <c r="K53" s="413"/>
    </row>
    <row r="54" spans="1:11" ht="15" thickBot="1" x14ac:dyDescent="0.35">
      <c r="A54" s="185" t="s">
        <v>162</v>
      </c>
      <c r="B54" s="146">
        <v>6506.5</v>
      </c>
      <c r="C54" s="146">
        <v>2478</v>
      </c>
      <c r="D54" s="147">
        <v>747.95999999999992</v>
      </c>
      <c r="E54" s="147">
        <v>0</v>
      </c>
      <c r="F54" s="147">
        <f t="shared" si="5"/>
        <v>9732.4599999999991</v>
      </c>
      <c r="H54" s="412"/>
      <c r="I54" s="413"/>
      <c r="J54" s="413"/>
      <c r="K54" s="413"/>
    </row>
    <row r="55" spans="1:11" ht="15" thickBot="1" x14ac:dyDescent="0.35">
      <c r="A55" s="185" t="s">
        <v>164</v>
      </c>
      <c r="B55" s="146">
        <v>0</v>
      </c>
      <c r="C55" s="147">
        <v>0</v>
      </c>
      <c r="D55" s="147">
        <v>4.1399999999999997</v>
      </c>
      <c r="E55" s="147">
        <v>0</v>
      </c>
      <c r="F55" s="147">
        <f t="shared" si="5"/>
        <v>4.1399999999999997</v>
      </c>
      <c r="H55" s="412"/>
      <c r="I55" s="413"/>
      <c r="J55" s="413"/>
      <c r="K55" s="413"/>
    </row>
    <row r="56" spans="1:11" ht="15" thickBot="1" x14ac:dyDescent="0.35">
      <c r="A56" s="185" t="s">
        <v>167</v>
      </c>
      <c r="B56" s="146">
        <v>16.5</v>
      </c>
      <c r="C56" s="146">
        <v>11.8</v>
      </c>
      <c r="D56" s="147">
        <v>0</v>
      </c>
      <c r="E56" s="147">
        <v>0</v>
      </c>
      <c r="F56" s="147">
        <f t="shared" si="5"/>
        <v>28.3</v>
      </c>
      <c r="H56" s="412"/>
      <c r="I56" s="413"/>
      <c r="J56" s="413"/>
      <c r="K56" s="413"/>
    </row>
    <row r="57" spans="1:11" ht="15" thickBot="1" x14ac:dyDescent="0.35">
      <c r="A57" s="185" t="s">
        <v>171</v>
      </c>
      <c r="B57" s="146"/>
      <c r="C57" s="146"/>
      <c r="D57" s="147">
        <v>9.66</v>
      </c>
      <c r="E57" s="147">
        <v>0</v>
      </c>
      <c r="F57" s="147">
        <f t="shared" si="5"/>
        <v>9.66</v>
      </c>
      <c r="H57" s="412"/>
      <c r="I57" s="413"/>
      <c r="J57" s="413"/>
      <c r="K57" s="413"/>
    </row>
    <row r="58" spans="1:11" ht="15" thickBot="1" x14ac:dyDescent="0.35">
      <c r="A58" s="185" t="s">
        <v>172</v>
      </c>
      <c r="B58" s="146">
        <v>79931.5</v>
      </c>
      <c r="C58" s="147">
        <v>14266.2</v>
      </c>
      <c r="D58" s="147">
        <v>11851.439999999999</v>
      </c>
      <c r="E58" s="147">
        <v>0</v>
      </c>
      <c r="F58" s="147">
        <f t="shared" si="5"/>
        <v>106049.14</v>
      </c>
      <c r="H58" s="412"/>
      <c r="I58" s="413"/>
      <c r="J58" s="413"/>
      <c r="K58" s="413"/>
    </row>
    <row r="59" spans="1:11" ht="15" thickBot="1" x14ac:dyDescent="0.35">
      <c r="A59" s="185" t="s">
        <v>174</v>
      </c>
      <c r="B59" s="146">
        <v>797.5</v>
      </c>
      <c r="C59" s="146">
        <v>0</v>
      </c>
      <c r="D59" s="147">
        <v>0</v>
      </c>
      <c r="E59" s="147">
        <v>0</v>
      </c>
      <c r="F59" s="147">
        <f t="shared" si="5"/>
        <v>797.5</v>
      </c>
      <c r="H59" s="412"/>
      <c r="I59" s="413"/>
      <c r="J59" s="413"/>
      <c r="K59" s="413"/>
    </row>
    <row r="60" spans="1:11" ht="15" thickBot="1" x14ac:dyDescent="0.35">
      <c r="A60" s="185" t="s">
        <v>175</v>
      </c>
      <c r="B60" s="146">
        <v>0</v>
      </c>
      <c r="C60" s="146">
        <v>0</v>
      </c>
      <c r="D60" s="147">
        <v>489.9</v>
      </c>
      <c r="E60" s="147">
        <v>0</v>
      </c>
      <c r="F60" s="147">
        <f t="shared" si="5"/>
        <v>489.9</v>
      </c>
    </row>
    <row r="61" spans="1:11" ht="15" thickBot="1" x14ac:dyDescent="0.35">
      <c r="A61" s="185" t="s">
        <v>176</v>
      </c>
      <c r="B61" s="146">
        <v>253</v>
      </c>
      <c r="C61" s="147">
        <v>153.4</v>
      </c>
      <c r="D61" s="147">
        <v>0</v>
      </c>
      <c r="E61" s="147">
        <v>0</v>
      </c>
      <c r="F61" s="147">
        <f t="shared" si="5"/>
        <v>406.4</v>
      </c>
    </row>
    <row r="62" spans="1:11" ht="15" thickBot="1" x14ac:dyDescent="0.35">
      <c r="A62" s="185" t="s">
        <v>178</v>
      </c>
      <c r="B62" s="146">
        <v>0</v>
      </c>
      <c r="C62" s="146">
        <v>0</v>
      </c>
      <c r="D62" s="147">
        <v>34.5</v>
      </c>
      <c r="E62" s="147">
        <v>0</v>
      </c>
      <c r="F62" s="147">
        <f t="shared" si="5"/>
        <v>34.5</v>
      </c>
    </row>
    <row r="63" spans="1:11" ht="15" thickBot="1" x14ac:dyDescent="0.35">
      <c r="A63" s="185" t="s">
        <v>181</v>
      </c>
      <c r="B63" s="146">
        <v>3465</v>
      </c>
      <c r="C63" s="146">
        <v>1215.4000000000001</v>
      </c>
      <c r="D63" s="147">
        <v>197.33999999999997</v>
      </c>
      <c r="E63" s="147">
        <v>0</v>
      </c>
      <c r="F63" s="147">
        <f t="shared" si="5"/>
        <v>4877.74</v>
      </c>
    </row>
    <row r="64" spans="1:11" ht="15" thickBot="1" x14ac:dyDescent="0.35">
      <c r="A64" s="185" t="s">
        <v>182</v>
      </c>
      <c r="B64" s="146">
        <v>11</v>
      </c>
      <c r="C64" s="147">
        <v>5.9</v>
      </c>
      <c r="D64" s="147">
        <v>102.11999999999999</v>
      </c>
      <c r="E64" s="147">
        <v>0</v>
      </c>
      <c r="F64" s="147">
        <f t="shared" si="5"/>
        <v>119.01999999999998</v>
      </c>
    </row>
    <row r="65" spans="1:6" ht="15" thickBot="1" x14ac:dyDescent="0.35">
      <c r="A65" s="185" t="s">
        <v>183</v>
      </c>
      <c r="B65" s="146">
        <v>38.5</v>
      </c>
      <c r="C65" s="146">
        <v>5.9</v>
      </c>
      <c r="D65" s="147">
        <v>1795.3799999999999</v>
      </c>
      <c r="E65" s="147">
        <v>0</v>
      </c>
      <c r="F65" s="147">
        <f t="shared" si="5"/>
        <v>1839.78</v>
      </c>
    </row>
    <row r="66" spans="1:6" ht="15" thickBot="1" x14ac:dyDescent="0.35">
      <c r="A66" s="185" t="s">
        <v>185</v>
      </c>
      <c r="B66" s="146">
        <v>11</v>
      </c>
      <c r="C66" s="146">
        <v>5.9</v>
      </c>
      <c r="D66" s="147">
        <v>0</v>
      </c>
      <c r="E66" s="147">
        <v>0</v>
      </c>
      <c r="F66" s="147">
        <f t="shared" si="5"/>
        <v>16.899999999999999</v>
      </c>
    </row>
    <row r="67" spans="1:6" ht="15" thickBot="1" x14ac:dyDescent="0.35">
      <c r="A67" s="140" t="s">
        <v>414</v>
      </c>
      <c r="B67" s="144">
        <f>SUM(B68:B79)</f>
        <v>71032.5</v>
      </c>
      <c r="C67" s="144">
        <f t="shared" ref="C67:F67" si="6">SUM(C68:C79)</f>
        <v>8714.2999999999993</v>
      </c>
      <c r="D67" s="144">
        <f t="shared" si="6"/>
        <v>127444.37999999999</v>
      </c>
      <c r="E67" s="144">
        <f t="shared" si="6"/>
        <v>88571.34</v>
      </c>
      <c r="F67" s="144">
        <f t="shared" si="6"/>
        <v>295762.52</v>
      </c>
    </row>
    <row r="68" spans="1:6" ht="15" thickBot="1" x14ac:dyDescent="0.35">
      <c r="A68" s="185" t="s">
        <v>227</v>
      </c>
      <c r="B68" s="146">
        <v>0</v>
      </c>
      <c r="C68" s="147">
        <v>0</v>
      </c>
      <c r="D68" s="147">
        <v>4512.5999999999995</v>
      </c>
      <c r="E68" s="147">
        <v>0</v>
      </c>
      <c r="F68" s="147">
        <f>B68+C68+D68+E68</f>
        <v>4512.5999999999995</v>
      </c>
    </row>
    <row r="69" spans="1:6" ht="15" thickBot="1" x14ac:dyDescent="0.35">
      <c r="A69" s="185" t="s">
        <v>231</v>
      </c>
      <c r="B69" s="146">
        <v>0</v>
      </c>
      <c r="C69" s="146">
        <v>0</v>
      </c>
      <c r="D69" s="147">
        <v>91917.659999999989</v>
      </c>
      <c r="E69" s="147">
        <v>15159.87</v>
      </c>
      <c r="F69" s="147">
        <f t="shared" ref="F69:F79" si="7">B69+C69+D69+E69</f>
        <v>107077.52999999998</v>
      </c>
    </row>
    <row r="70" spans="1:6" ht="15" thickBot="1" x14ac:dyDescent="0.35">
      <c r="A70" s="185" t="s">
        <v>238</v>
      </c>
      <c r="B70" s="146">
        <v>0</v>
      </c>
      <c r="C70" s="146">
        <v>0</v>
      </c>
      <c r="D70" s="147">
        <v>397.43999999999994</v>
      </c>
      <c r="E70" s="147">
        <v>0</v>
      </c>
      <c r="F70" s="147">
        <f t="shared" si="7"/>
        <v>397.43999999999994</v>
      </c>
    </row>
    <row r="71" spans="1:6" ht="15" thickBot="1" x14ac:dyDescent="0.35">
      <c r="A71" s="185" t="s">
        <v>242</v>
      </c>
      <c r="B71" s="146">
        <v>0</v>
      </c>
      <c r="C71" s="147">
        <v>0</v>
      </c>
      <c r="D71" s="147">
        <v>389.15999999999997</v>
      </c>
      <c r="E71" s="147">
        <v>0</v>
      </c>
      <c r="F71" s="147">
        <f t="shared" si="7"/>
        <v>389.15999999999997</v>
      </c>
    </row>
    <row r="72" spans="1:6" ht="15" thickBot="1" x14ac:dyDescent="0.35">
      <c r="A72" s="185" t="s">
        <v>247</v>
      </c>
      <c r="B72" s="146">
        <v>2722.5</v>
      </c>
      <c r="C72" s="146">
        <v>796.5</v>
      </c>
      <c r="D72" s="147">
        <v>0</v>
      </c>
      <c r="E72" s="147">
        <v>0</v>
      </c>
      <c r="F72" s="147">
        <f t="shared" si="7"/>
        <v>3519</v>
      </c>
    </row>
    <row r="73" spans="1:6" ht="15" thickBot="1" x14ac:dyDescent="0.35">
      <c r="A73" s="185" t="s">
        <v>200</v>
      </c>
      <c r="B73" s="146">
        <v>0</v>
      </c>
      <c r="C73" s="146">
        <v>0</v>
      </c>
      <c r="D73" s="147">
        <v>775.56</v>
      </c>
      <c r="E73" s="147">
        <v>0</v>
      </c>
      <c r="F73" s="147">
        <f t="shared" si="7"/>
        <v>775.56</v>
      </c>
    </row>
    <row r="74" spans="1:6" ht="15" thickBot="1" x14ac:dyDescent="0.35">
      <c r="A74" s="185" t="s">
        <v>217</v>
      </c>
      <c r="B74" s="146">
        <v>0</v>
      </c>
      <c r="C74" s="147">
        <v>0</v>
      </c>
      <c r="D74" s="147">
        <v>742.43999999999994</v>
      </c>
      <c r="E74" s="147">
        <v>0</v>
      </c>
      <c r="F74" s="147">
        <f t="shared" si="7"/>
        <v>742.43999999999994</v>
      </c>
    </row>
    <row r="75" spans="1:6" ht="15" thickBot="1" x14ac:dyDescent="0.35">
      <c r="A75" s="185" t="s">
        <v>146</v>
      </c>
      <c r="B75" s="146">
        <v>52481</v>
      </c>
      <c r="C75" s="146">
        <v>4749.5</v>
      </c>
      <c r="D75" s="147">
        <v>31.74</v>
      </c>
      <c r="E75" s="147">
        <v>0</v>
      </c>
      <c r="F75" s="147">
        <f t="shared" si="7"/>
        <v>57262.239999999998</v>
      </c>
    </row>
    <row r="76" spans="1:6" ht="15" thickBot="1" x14ac:dyDescent="0.35">
      <c r="A76" s="185" t="s">
        <v>153</v>
      </c>
      <c r="B76" s="146">
        <v>2068</v>
      </c>
      <c r="C76" s="147">
        <v>0</v>
      </c>
      <c r="D76" s="147">
        <v>20378.46</v>
      </c>
      <c r="E76" s="147">
        <v>67270.5</v>
      </c>
      <c r="F76" s="147">
        <f t="shared" si="7"/>
        <v>89716.959999999992</v>
      </c>
    </row>
    <row r="77" spans="1:6" ht="15" thickBot="1" x14ac:dyDescent="0.35">
      <c r="A77" s="185" t="s">
        <v>155</v>
      </c>
      <c r="B77" s="146">
        <v>13689.5</v>
      </c>
      <c r="C77" s="147">
        <v>2607.8000000000002</v>
      </c>
      <c r="D77" s="147">
        <v>118.67999999999999</v>
      </c>
      <c r="E77" s="147">
        <v>6140.97</v>
      </c>
      <c r="F77" s="147">
        <f t="shared" si="7"/>
        <v>22556.95</v>
      </c>
    </row>
    <row r="78" spans="1:6" ht="15" thickBot="1" x14ac:dyDescent="0.35">
      <c r="A78" s="185" t="s">
        <v>221</v>
      </c>
      <c r="B78" s="146">
        <v>71.5</v>
      </c>
      <c r="C78" s="146">
        <v>560.5</v>
      </c>
      <c r="D78" s="147">
        <v>6749.58</v>
      </c>
      <c r="E78" s="147">
        <v>0</v>
      </c>
      <c r="F78" s="147">
        <f t="shared" si="7"/>
        <v>7381.58</v>
      </c>
    </row>
    <row r="79" spans="1:6" ht="15" thickBot="1" x14ac:dyDescent="0.35">
      <c r="A79" s="185" t="s">
        <v>223</v>
      </c>
      <c r="B79" s="146">
        <v>0</v>
      </c>
      <c r="C79" s="146">
        <v>0</v>
      </c>
      <c r="D79" s="147">
        <v>1431.06</v>
      </c>
      <c r="E79" s="147">
        <v>0</v>
      </c>
      <c r="F79" s="147">
        <f t="shared" si="7"/>
        <v>1431.06</v>
      </c>
    </row>
    <row r="80" spans="1:6" ht="15" thickBot="1" x14ac:dyDescent="0.35">
      <c r="A80" s="142" t="s">
        <v>96</v>
      </c>
      <c r="B80" s="153">
        <f>B67+B51</f>
        <v>236764</v>
      </c>
      <c r="C80" s="153">
        <f t="shared" ref="C80:F80" si="8">C67+C51</f>
        <v>40078.700000000012</v>
      </c>
      <c r="D80" s="153">
        <f t="shared" si="8"/>
        <v>145407.84</v>
      </c>
      <c r="E80" s="153">
        <f t="shared" si="8"/>
        <v>88571.34</v>
      </c>
      <c r="F80" s="153">
        <f t="shared" si="8"/>
        <v>510821.88</v>
      </c>
    </row>
  </sheetData>
  <sheetProtection algorithmName="SHA-512" hashValue="UKVNmvbeNS9QzooAU3/bUIcEIfz0jK3AAh98kgt2DfBdLswAq1g7YMoxr2VcLL2WS4dkfidOwxGMcQkYFPmjtw==" saltValue="wSKsszwOuM3tDz//lwQNpQ==" spinCount="100000" sheet="1" objects="1" scenarios="1"/>
  <mergeCells count="16">
    <mergeCell ref="K7:K9"/>
    <mergeCell ref="A5:A9"/>
    <mergeCell ref="B5:B6"/>
    <mergeCell ref="C5:D6"/>
    <mergeCell ref="E5:H5"/>
    <mergeCell ref="I5:I9"/>
    <mergeCell ref="J5:K6"/>
    <mergeCell ref="E6:G6"/>
    <mergeCell ref="H6:H9"/>
    <mergeCell ref="B7:B9"/>
    <mergeCell ref="C7:C9"/>
    <mergeCell ref="D7:D9"/>
    <mergeCell ref="E7:E9"/>
    <mergeCell ref="F7:F9"/>
    <mergeCell ref="G7:G9"/>
    <mergeCell ref="J7:J9"/>
  </mergeCells>
  <pageMargins left="0.7" right="0.7" top="0.75" bottom="0.75" header="0.3" footer="0.3"/>
  <ignoredErrors>
    <ignoredError sqref="I25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EF303-B01E-4B20-85AA-28F51F330346}">
  <dimension ref="A1:S1671"/>
  <sheetViews>
    <sheetView workbookViewId="0">
      <selection activeCell="F21" sqref="F21"/>
    </sheetView>
  </sheetViews>
  <sheetFormatPr baseColWidth="10" defaultRowHeight="14.4" x14ac:dyDescent="0.3"/>
  <cols>
    <col min="1" max="1" width="36.44140625" style="261" bestFit="1" customWidth="1"/>
    <col min="2" max="2" width="15.109375" style="261" bestFit="1" customWidth="1"/>
    <col min="3" max="3" width="13.6640625" style="261" bestFit="1" customWidth="1"/>
    <col min="4" max="4" width="15.6640625" style="261" bestFit="1" customWidth="1"/>
    <col min="5" max="5" width="12.6640625" style="261" bestFit="1" customWidth="1"/>
    <col min="6" max="6" width="15.109375" style="261" bestFit="1" customWidth="1"/>
    <col min="7" max="7" width="13.6640625" style="261" bestFit="1" customWidth="1"/>
    <col min="8" max="8" width="15.109375" style="261" bestFit="1" customWidth="1"/>
    <col min="9" max="9" width="12.6640625" style="261" bestFit="1" customWidth="1"/>
    <col min="10" max="10" width="11.5546875" style="261" bestFit="1" customWidth="1"/>
    <col min="11" max="11" width="10.109375" style="261" bestFit="1" customWidth="1"/>
    <col min="12" max="12" width="13.109375" style="261" bestFit="1" customWidth="1"/>
    <col min="13" max="13" width="10.109375" style="261" bestFit="1" customWidth="1"/>
    <col min="14" max="14" width="16.77734375" style="261" bestFit="1" customWidth="1"/>
    <col min="15" max="15" width="13.6640625" style="261" bestFit="1" customWidth="1"/>
    <col min="16" max="16" width="16.77734375" style="261" bestFit="1" customWidth="1"/>
    <col min="17" max="17" width="13.6640625" style="261" bestFit="1" customWidth="1"/>
    <col min="18" max="18" width="16.77734375" style="261" bestFit="1" customWidth="1"/>
    <col min="19" max="19" width="13.6640625" style="261" bestFit="1" customWidth="1"/>
    <col min="20" max="16384" width="11.5546875" style="261"/>
  </cols>
  <sheetData>
    <row r="1" spans="1:19" ht="18" x14ac:dyDescent="0.3">
      <c r="A1" s="489" t="s">
        <v>1060</v>
      </c>
      <c r="B1" s="488"/>
      <c r="C1" s="488"/>
      <c r="D1" s="488"/>
      <c r="E1" s="488"/>
      <c r="F1" s="488"/>
      <c r="G1" s="488"/>
      <c r="H1" s="480"/>
      <c r="I1" s="480"/>
      <c r="J1" s="480"/>
      <c r="K1" s="480"/>
      <c r="L1" s="480"/>
      <c r="M1" s="480"/>
      <c r="N1" s="480"/>
      <c r="O1" s="480"/>
      <c r="P1" s="480"/>
    </row>
    <row r="2" spans="1:19" x14ac:dyDescent="0.3">
      <c r="A2" s="488"/>
      <c r="B2" s="488"/>
      <c r="C2" s="488"/>
      <c r="D2" s="488"/>
      <c r="E2" s="488"/>
      <c r="F2" s="488"/>
      <c r="G2" s="488"/>
    </row>
    <row r="4" spans="1:19" x14ac:dyDescent="0.3">
      <c r="A4" s="261" t="s">
        <v>858</v>
      </c>
      <c r="B4" s="261" t="s">
        <v>877</v>
      </c>
    </row>
    <row r="5" spans="1:19" x14ac:dyDescent="0.3">
      <c r="A5" s="261" t="s">
        <v>884</v>
      </c>
      <c r="B5" s="261" t="s">
        <v>877</v>
      </c>
    </row>
    <row r="7" spans="1:19" x14ac:dyDescent="0.3">
      <c r="A7" s="261" t="s">
        <v>1058</v>
      </c>
      <c r="B7" s="476" t="s">
        <v>1057</v>
      </c>
      <c r="C7" s="476" t="s">
        <v>656</v>
      </c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 s="463" customFormat="1" x14ac:dyDescent="0.3">
      <c r="A8" s="261" t="s">
        <v>800</v>
      </c>
      <c r="B8" s="451">
        <v>304915</v>
      </c>
      <c r="C8" s="477">
        <v>23455</v>
      </c>
      <c r="D8"/>
      <c r="E8"/>
      <c r="F8"/>
      <c r="G8"/>
      <c r="H8"/>
      <c r="I8"/>
      <c r="J8"/>
      <c r="K8"/>
      <c r="L8"/>
      <c r="M8"/>
      <c r="N8"/>
      <c r="O8"/>
      <c r="P8"/>
      <c r="Q8"/>
      <c r="R8" s="478"/>
      <c r="S8" s="478"/>
    </row>
    <row r="9" spans="1:19" s="476" customFormat="1" x14ac:dyDescent="0.3">
      <c r="A9" s="261" t="s">
        <v>581</v>
      </c>
      <c r="B9" s="451">
        <v>304915</v>
      </c>
      <c r="C9" s="477">
        <v>23455</v>
      </c>
      <c r="D9"/>
      <c r="E9"/>
      <c r="F9"/>
      <c r="G9"/>
      <c r="H9"/>
      <c r="I9"/>
      <c r="J9"/>
      <c r="K9"/>
      <c r="L9"/>
      <c r="M9"/>
      <c r="N9"/>
      <c r="O9"/>
      <c r="P9"/>
      <c r="Q9"/>
      <c r="R9" s="479"/>
      <c r="S9" s="479"/>
    </row>
    <row r="10" spans="1:19" x14ac:dyDescent="0.3">
      <c r="A10" s="261" t="s">
        <v>801</v>
      </c>
      <c r="B10" s="451">
        <v>4418317.477</v>
      </c>
      <c r="C10" s="477">
        <v>678697.3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</row>
    <row r="11" spans="1:19" x14ac:dyDescent="0.3">
      <c r="A11" s="261" t="s">
        <v>582</v>
      </c>
      <c r="B11" s="451">
        <v>631.47699999999998</v>
      </c>
      <c r="C11" s="477">
        <v>97.3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</row>
    <row r="12" spans="1:19" x14ac:dyDescent="0.3">
      <c r="A12" s="261" t="s">
        <v>413</v>
      </c>
      <c r="B12" s="451">
        <v>631.47699999999998</v>
      </c>
      <c r="C12" s="477">
        <v>97.3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</row>
    <row r="13" spans="1:19" x14ac:dyDescent="0.3">
      <c r="A13" s="261" t="s">
        <v>176</v>
      </c>
      <c r="B13" s="451">
        <v>631.47699999999998</v>
      </c>
      <c r="C13" s="477">
        <v>97.3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</row>
    <row r="14" spans="1:19" x14ac:dyDescent="0.3">
      <c r="A14" s="261" t="s">
        <v>583</v>
      </c>
      <c r="B14" s="451">
        <v>4417686</v>
      </c>
      <c r="C14" s="477">
        <v>678600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</row>
    <row r="15" spans="1:19" x14ac:dyDescent="0.3">
      <c r="A15" s="261" t="s">
        <v>807</v>
      </c>
      <c r="B15" s="451">
        <v>8867856.4567999989</v>
      </c>
      <c r="C15" s="477">
        <v>1028210.84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</row>
    <row r="16" spans="1:19" x14ac:dyDescent="0.3">
      <c r="A16" s="261" t="s">
        <v>808</v>
      </c>
      <c r="B16" s="451">
        <v>5784724.2264000019</v>
      </c>
      <c r="C16" s="477">
        <v>153176.17999999996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</row>
    <row r="17" spans="1:19" x14ac:dyDescent="0.3">
      <c r="A17" s="261" t="s">
        <v>809</v>
      </c>
      <c r="B17" s="451">
        <v>336232687.27435309</v>
      </c>
      <c r="C17" s="477">
        <v>38083039.765555538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 x14ac:dyDescent="0.3">
      <c r="A18" s="261" t="s">
        <v>811</v>
      </c>
      <c r="B18" s="451">
        <v>2646000</v>
      </c>
      <c r="C18" s="477">
        <v>105840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</row>
    <row r="19" spans="1:19" x14ac:dyDescent="0.3">
      <c r="A19" s="261" t="s">
        <v>814</v>
      </c>
      <c r="B19" s="451">
        <v>184556220.18380001</v>
      </c>
      <c r="C19" s="477">
        <v>11907477.194499999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 x14ac:dyDescent="0.3">
      <c r="A20" s="261" t="s">
        <v>817</v>
      </c>
      <c r="B20" s="451">
        <v>7866.2</v>
      </c>
      <c r="C20" s="477">
        <v>818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 x14ac:dyDescent="0.3">
      <c r="A21" s="261" t="s">
        <v>820</v>
      </c>
      <c r="B21" s="451">
        <v>43189897.191999979</v>
      </c>
      <c r="C21" s="477">
        <v>4123032.14</v>
      </c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</row>
    <row r="22" spans="1:19" x14ac:dyDescent="0.3">
      <c r="A22" s="261" t="s">
        <v>822</v>
      </c>
      <c r="B22" s="451">
        <v>99879.84</v>
      </c>
      <c r="C22" s="477">
        <v>10008</v>
      </c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 x14ac:dyDescent="0.3">
      <c r="A23" s="261" t="s">
        <v>826</v>
      </c>
      <c r="B23" s="451">
        <v>9460.48</v>
      </c>
      <c r="C23" s="477">
        <v>1731.2</v>
      </c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</row>
    <row r="24" spans="1:19" x14ac:dyDescent="0.3">
      <c r="A24" s="261" t="s">
        <v>827</v>
      </c>
      <c r="B24" s="451">
        <v>1547746.7</v>
      </c>
      <c r="C24" s="477">
        <v>674627</v>
      </c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 x14ac:dyDescent="0.3">
      <c r="A25" s="261" t="s">
        <v>700</v>
      </c>
      <c r="B25" s="451">
        <v>3090942.75</v>
      </c>
      <c r="C25" s="477">
        <v>1766253</v>
      </c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</row>
    <row r="26" spans="1:19" x14ac:dyDescent="0.3">
      <c r="A26" s="261" t="s">
        <v>830</v>
      </c>
      <c r="B26" s="451">
        <v>60411699.549999997</v>
      </c>
      <c r="C26" s="477">
        <v>44849209</v>
      </c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19" x14ac:dyDescent="0.3">
      <c r="A27" s="261" t="s">
        <v>831</v>
      </c>
      <c r="B27" s="451">
        <v>11354779.062000001</v>
      </c>
      <c r="C27" s="477">
        <v>18774881.649999999</v>
      </c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 x14ac:dyDescent="0.3">
      <c r="A28" s="261" t="s">
        <v>834</v>
      </c>
      <c r="B28" s="451">
        <v>11250</v>
      </c>
      <c r="C28" s="477">
        <v>1000</v>
      </c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</row>
    <row r="29" spans="1:19" x14ac:dyDescent="0.3">
      <c r="A29" s="261" t="s">
        <v>837</v>
      </c>
      <c r="B29" s="451">
        <v>2313760.4</v>
      </c>
      <c r="C29" s="477">
        <v>170380</v>
      </c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</row>
    <row r="30" spans="1:19" x14ac:dyDescent="0.3">
      <c r="A30" s="261" t="s">
        <v>838</v>
      </c>
      <c r="B30" s="451">
        <v>184765.12</v>
      </c>
      <c r="C30" s="477">
        <v>12476</v>
      </c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</row>
    <row r="31" spans="1:19" x14ac:dyDescent="0.3">
      <c r="A31" s="261" t="s">
        <v>841</v>
      </c>
      <c r="B31" s="451">
        <v>1929353.1850000001</v>
      </c>
      <c r="C31" s="477">
        <v>143171.07449999999</v>
      </c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</row>
    <row r="32" spans="1:19" x14ac:dyDescent="0.3">
      <c r="A32" s="261" t="s">
        <v>844</v>
      </c>
      <c r="B32" s="451">
        <v>21165.300000000003</v>
      </c>
      <c r="C32" s="477">
        <v>10854</v>
      </c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</row>
    <row r="33" spans="1:19" x14ac:dyDescent="0.3">
      <c r="A33" s="261" t="s">
        <v>845</v>
      </c>
      <c r="B33" s="451">
        <v>10514323.529999999</v>
      </c>
      <c r="C33" s="477">
        <v>2739800</v>
      </c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</row>
    <row r="34" spans="1:19" x14ac:dyDescent="0.3">
      <c r="A34" s="261" t="s">
        <v>847</v>
      </c>
      <c r="B34" s="451">
        <v>13031.02</v>
      </c>
      <c r="C34" s="477">
        <v>202</v>
      </c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  <row r="35" spans="1:19" x14ac:dyDescent="0.3">
      <c r="A35" s="261" t="s">
        <v>850</v>
      </c>
      <c r="B35" s="451">
        <v>8733464.5059999991</v>
      </c>
      <c r="C35" s="477">
        <v>559868.80000000005</v>
      </c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</row>
    <row r="36" spans="1:19" x14ac:dyDescent="0.3">
      <c r="A36" s="261" t="s">
        <v>853</v>
      </c>
      <c r="B36" s="451">
        <v>510821.87999999989</v>
      </c>
      <c r="C36" s="477">
        <v>164155.59999999998</v>
      </c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</row>
    <row r="37" spans="1:19" x14ac:dyDescent="0.3">
      <c r="A37" s="261" t="s">
        <v>444</v>
      </c>
      <c r="B37" s="451">
        <v>686754927.33335316</v>
      </c>
      <c r="C37" s="477">
        <v>125982363.74455552</v>
      </c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19" x14ac:dyDescent="0.3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</row>
    <row r="39" spans="1:19" x14ac:dyDescent="0.3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</row>
    <row r="40" spans="1:19" x14ac:dyDescent="0.3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</row>
    <row r="41" spans="1:19" x14ac:dyDescent="0.3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</row>
    <row r="42" spans="1:19" x14ac:dyDescent="0.3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</row>
    <row r="43" spans="1:19" x14ac:dyDescent="0.3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 x14ac:dyDescent="0.3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19" x14ac:dyDescent="0.3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</row>
    <row r="46" spans="1:19" x14ac:dyDescent="0.3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</row>
    <row r="47" spans="1:19" x14ac:dyDescent="0.3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</row>
    <row r="48" spans="1:19" x14ac:dyDescent="0.3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</row>
    <row r="49" spans="1:19" x14ac:dyDescent="0.3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</row>
    <row r="50" spans="1:19" x14ac:dyDescent="0.3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</row>
    <row r="51" spans="1:19" x14ac:dyDescent="0.3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</row>
    <row r="52" spans="1:19" x14ac:dyDescent="0.3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</row>
    <row r="53" spans="1:19" x14ac:dyDescent="0.3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</row>
    <row r="54" spans="1:19" x14ac:dyDescent="0.3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</row>
    <row r="55" spans="1:19" x14ac:dyDescent="0.3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</row>
    <row r="56" spans="1:19" x14ac:dyDescent="0.3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</row>
    <row r="57" spans="1:19" x14ac:dyDescent="0.3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</row>
    <row r="58" spans="1:19" x14ac:dyDescent="0.3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</row>
    <row r="59" spans="1:19" x14ac:dyDescent="0.3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</row>
    <row r="60" spans="1:19" x14ac:dyDescent="0.3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</row>
    <row r="61" spans="1:19" x14ac:dyDescent="0.3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</row>
    <row r="62" spans="1:19" x14ac:dyDescent="0.3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  <row r="63" spans="1:19" x14ac:dyDescent="0.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</row>
    <row r="64" spans="1:19" x14ac:dyDescent="0.3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</row>
    <row r="65" spans="1:19" x14ac:dyDescent="0.3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</row>
    <row r="66" spans="1:19" x14ac:dyDescent="0.3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</row>
    <row r="67" spans="1:19" x14ac:dyDescent="0.3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</row>
    <row r="68" spans="1:19" x14ac:dyDescent="0.3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</row>
    <row r="69" spans="1:19" x14ac:dyDescent="0.3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</row>
    <row r="70" spans="1:19" x14ac:dyDescent="0.3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</row>
    <row r="71" spans="1:19" x14ac:dyDescent="0.3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</row>
    <row r="72" spans="1:19" x14ac:dyDescent="0.3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</row>
    <row r="73" spans="1:19" x14ac:dyDescent="0.3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</row>
    <row r="74" spans="1:19" x14ac:dyDescent="0.3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</row>
    <row r="75" spans="1:19" x14ac:dyDescent="0.3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</row>
    <row r="76" spans="1:19" x14ac:dyDescent="0.3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</row>
    <row r="77" spans="1:19" x14ac:dyDescent="0.3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</row>
    <row r="78" spans="1:19" x14ac:dyDescent="0.3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</row>
    <row r="79" spans="1:19" x14ac:dyDescent="0.3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</row>
    <row r="80" spans="1:19" x14ac:dyDescent="0.3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</row>
    <row r="81" spans="1:19" x14ac:dyDescent="0.3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</row>
    <row r="82" spans="1:19" x14ac:dyDescent="0.3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</row>
    <row r="83" spans="1:19" x14ac:dyDescent="0.3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</row>
    <row r="84" spans="1:19" x14ac:dyDescent="0.3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</row>
    <row r="85" spans="1:19" x14ac:dyDescent="0.3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</row>
    <row r="86" spans="1:19" x14ac:dyDescent="0.3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</row>
    <row r="87" spans="1:19" x14ac:dyDescent="0.3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</row>
    <row r="88" spans="1:19" x14ac:dyDescent="0.3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</row>
    <row r="89" spans="1:19" x14ac:dyDescent="0.3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</row>
    <row r="90" spans="1:19" x14ac:dyDescent="0.3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</row>
    <row r="91" spans="1:19" x14ac:dyDescent="0.3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</row>
    <row r="92" spans="1:19" x14ac:dyDescent="0.3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</row>
    <row r="93" spans="1:19" x14ac:dyDescent="0.3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</row>
    <row r="94" spans="1:19" x14ac:dyDescent="0.3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</row>
    <row r="95" spans="1:19" x14ac:dyDescent="0.3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</row>
    <row r="96" spans="1:19" x14ac:dyDescent="0.3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</row>
    <row r="97" spans="1:19" x14ac:dyDescent="0.3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</row>
    <row r="98" spans="1:19" x14ac:dyDescent="0.3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</row>
    <row r="99" spans="1:19" x14ac:dyDescent="0.3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</row>
    <row r="100" spans="1:19" x14ac:dyDescent="0.3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</row>
    <row r="101" spans="1:19" x14ac:dyDescent="0.3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</row>
    <row r="102" spans="1:19" x14ac:dyDescent="0.3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</row>
    <row r="103" spans="1:19" x14ac:dyDescent="0.3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</row>
    <row r="104" spans="1:19" x14ac:dyDescent="0.3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</row>
    <row r="105" spans="1:19" x14ac:dyDescent="0.3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</row>
    <row r="106" spans="1:19" x14ac:dyDescent="0.3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</row>
    <row r="107" spans="1:19" x14ac:dyDescent="0.3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</row>
    <row r="108" spans="1:19" x14ac:dyDescent="0.3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</row>
    <row r="109" spans="1:19" x14ac:dyDescent="0.3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</row>
    <row r="110" spans="1:19" x14ac:dyDescent="0.3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</row>
    <row r="111" spans="1:19" x14ac:dyDescent="0.3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</row>
    <row r="112" spans="1:19" x14ac:dyDescent="0.3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</row>
    <row r="113" spans="1:19" x14ac:dyDescent="0.3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</row>
    <row r="114" spans="1:19" x14ac:dyDescent="0.3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</row>
    <row r="115" spans="1:19" x14ac:dyDescent="0.3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</row>
    <row r="116" spans="1:19" x14ac:dyDescent="0.3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</row>
    <row r="117" spans="1:19" x14ac:dyDescent="0.3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</row>
    <row r="118" spans="1:19" x14ac:dyDescent="0.3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</row>
    <row r="119" spans="1:19" x14ac:dyDescent="0.3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</row>
    <row r="120" spans="1:19" x14ac:dyDescent="0.3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</row>
    <row r="121" spans="1:19" x14ac:dyDescent="0.3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</row>
    <row r="122" spans="1:19" x14ac:dyDescent="0.3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</row>
    <row r="123" spans="1:19" x14ac:dyDescent="0.3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</row>
    <row r="124" spans="1:19" x14ac:dyDescent="0.3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</row>
    <row r="125" spans="1:19" x14ac:dyDescent="0.3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</row>
    <row r="126" spans="1:19" x14ac:dyDescent="0.3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</row>
    <row r="127" spans="1:19" x14ac:dyDescent="0.3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</row>
    <row r="128" spans="1:19" x14ac:dyDescent="0.3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</row>
    <row r="129" spans="1:19" x14ac:dyDescent="0.3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</row>
    <row r="130" spans="1:19" x14ac:dyDescent="0.3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</row>
    <row r="131" spans="1:19" x14ac:dyDescent="0.3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</row>
    <row r="132" spans="1:19" x14ac:dyDescent="0.3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</row>
    <row r="133" spans="1:19" x14ac:dyDescent="0.3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</row>
    <row r="134" spans="1:19" x14ac:dyDescent="0.3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</row>
    <row r="135" spans="1:19" x14ac:dyDescent="0.3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</row>
    <row r="136" spans="1:19" x14ac:dyDescent="0.3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</row>
    <row r="137" spans="1:19" x14ac:dyDescent="0.3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</row>
    <row r="138" spans="1:19" x14ac:dyDescent="0.3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</row>
    <row r="139" spans="1:19" x14ac:dyDescent="0.3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</row>
    <row r="140" spans="1:19" x14ac:dyDescent="0.3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</row>
    <row r="141" spans="1:19" x14ac:dyDescent="0.3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</row>
    <row r="142" spans="1:19" x14ac:dyDescent="0.3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</row>
    <row r="143" spans="1:19" x14ac:dyDescent="0.3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</row>
    <row r="144" spans="1:19" x14ac:dyDescent="0.3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</row>
    <row r="145" spans="1:19" x14ac:dyDescent="0.3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</row>
    <row r="146" spans="1:19" x14ac:dyDescent="0.3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</row>
    <row r="147" spans="1:19" x14ac:dyDescent="0.3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</row>
    <row r="148" spans="1:19" x14ac:dyDescent="0.3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</row>
    <row r="149" spans="1:19" x14ac:dyDescent="0.3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</row>
    <row r="150" spans="1:19" x14ac:dyDescent="0.3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</row>
    <row r="151" spans="1:19" x14ac:dyDescent="0.3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</row>
    <row r="152" spans="1:19" x14ac:dyDescent="0.3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</row>
    <row r="153" spans="1:19" x14ac:dyDescent="0.3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</row>
    <row r="154" spans="1:19" x14ac:dyDescent="0.3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</row>
    <row r="155" spans="1:19" x14ac:dyDescent="0.3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</row>
    <row r="156" spans="1:19" x14ac:dyDescent="0.3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</row>
    <row r="157" spans="1:19" x14ac:dyDescent="0.3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</row>
    <row r="158" spans="1:19" x14ac:dyDescent="0.3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</row>
    <row r="159" spans="1:19" x14ac:dyDescent="0.3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</row>
    <row r="160" spans="1:19" x14ac:dyDescent="0.3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</row>
    <row r="161" spans="1:19" x14ac:dyDescent="0.3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</row>
    <row r="162" spans="1:19" x14ac:dyDescent="0.3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</row>
    <row r="163" spans="1:19" x14ac:dyDescent="0.3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</row>
    <row r="164" spans="1:19" x14ac:dyDescent="0.3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</row>
    <row r="165" spans="1:19" x14ac:dyDescent="0.3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</row>
    <row r="166" spans="1:19" x14ac:dyDescent="0.3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</row>
    <row r="167" spans="1:19" x14ac:dyDescent="0.3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</row>
    <row r="168" spans="1:19" x14ac:dyDescent="0.3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</row>
    <row r="169" spans="1:19" x14ac:dyDescent="0.3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</row>
    <row r="170" spans="1:19" x14ac:dyDescent="0.3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</row>
    <row r="171" spans="1:19" x14ac:dyDescent="0.3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</row>
    <row r="172" spans="1:19" x14ac:dyDescent="0.3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</row>
    <row r="173" spans="1:19" x14ac:dyDescent="0.3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</row>
    <row r="174" spans="1:19" x14ac:dyDescent="0.3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</row>
    <row r="175" spans="1:19" x14ac:dyDescent="0.3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</row>
    <row r="176" spans="1:19" x14ac:dyDescent="0.3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</row>
    <row r="177" spans="1:19" x14ac:dyDescent="0.3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</row>
    <row r="178" spans="1:19" x14ac:dyDescent="0.3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</row>
    <row r="179" spans="1:19" x14ac:dyDescent="0.3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</row>
    <row r="180" spans="1:19" x14ac:dyDescent="0.3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</row>
    <row r="181" spans="1:19" x14ac:dyDescent="0.3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</row>
    <row r="182" spans="1:19" x14ac:dyDescent="0.3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</row>
    <row r="183" spans="1:19" x14ac:dyDescent="0.3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</row>
    <row r="184" spans="1:19" x14ac:dyDescent="0.3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</row>
    <row r="185" spans="1:19" x14ac:dyDescent="0.3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</row>
    <row r="186" spans="1:19" x14ac:dyDescent="0.3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</row>
    <row r="187" spans="1:19" x14ac:dyDescent="0.3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</row>
    <row r="188" spans="1:19" x14ac:dyDescent="0.3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</row>
    <row r="189" spans="1:19" x14ac:dyDescent="0.3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</row>
    <row r="190" spans="1:19" x14ac:dyDescent="0.3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</row>
    <row r="191" spans="1:19" x14ac:dyDescent="0.3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</row>
    <row r="192" spans="1:19" x14ac:dyDescent="0.3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</row>
    <row r="193" spans="1:19" x14ac:dyDescent="0.3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</row>
    <row r="194" spans="1:19" x14ac:dyDescent="0.3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</row>
    <row r="195" spans="1:19" x14ac:dyDescent="0.3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</row>
    <row r="196" spans="1:19" x14ac:dyDescent="0.3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</row>
    <row r="197" spans="1:19" x14ac:dyDescent="0.3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</row>
    <row r="198" spans="1:19" x14ac:dyDescent="0.3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</row>
    <row r="199" spans="1:19" x14ac:dyDescent="0.3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</row>
    <row r="200" spans="1:19" x14ac:dyDescent="0.3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</row>
    <row r="201" spans="1:19" x14ac:dyDescent="0.3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</row>
    <row r="202" spans="1:19" x14ac:dyDescent="0.3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</row>
    <row r="203" spans="1:19" x14ac:dyDescent="0.3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</row>
    <row r="204" spans="1:19" x14ac:dyDescent="0.3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</row>
    <row r="205" spans="1:19" x14ac:dyDescent="0.3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</row>
    <row r="206" spans="1:19" x14ac:dyDescent="0.3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</row>
    <row r="207" spans="1:19" x14ac:dyDescent="0.3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</row>
    <row r="208" spans="1:19" x14ac:dyDescent="0.3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</row>
    <row r="209" spans="1:19" x14ac:dyDescent="0.3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</row>
    <row r="210" spans="1:19" x14ac:dyDescent="0.3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</row>
    <row r="211" spans="1:19" x14ac:dyDescent="0.3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</row>
    <row r="212" spans="1:19" x14ac:dyDescent="0.3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</row>
    <row r="213" spans="1:19" x14ac:dyDescent="0.3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</row>
    <row r="214" spans="1:19" x14ac:dyDescent="0.3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</row>
    <row r="215" spans="1:19" x14ac:dyDescent="0.3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</row>
    <row r="216" spans="1:19" x14ac:dyDescent="0.3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</row>
    <row r="217" spans="1:19" x14ac:dyDescent="0.3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</row>
    <row r="218" spans="1:19" x14ac:dyDescent="0.3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</row>
    <row r="219" spans="1:19" x14ac:dyDescent="0.3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</row>
    <row r="220" spans="1:19" x14ac:dyDescent="0.3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</row>
    <row r="221" spans="1:19" x14ac:dyDescent="0.3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</row>
    <row r="222" spans="1:19" x14ac:dyDescent="0.3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</row>
    <row r="223" spans="1:19" x14ac:dyDescent="0.3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</row>
    <row r="224" spans="1:19" x14ac:dyDescent="0.3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</row>
    <row r="225" spans="1:19" x14ac:dyDescent="0.3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</row>
    <row r="226" spans="1:19" x14ac:dyDescent="0.3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</row>
    <row r="227" spans="1:19" x14ac:dyDescent="0.3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</row>
    <row r="228" spans="1:19" x14ac:dyDescent="0.3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</row>
    <row r="229" spans="1:19" x14ac:dyDescent="0.3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</row>
    <row r="230" spans="1:19" x14ac:dyDescent="0.3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</row>
    <row r="231" spans="1:19" x14ac:dyDescent="0.3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</row>
    <row r="232" spans="1:19" x14ac:dyDescent="0.3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</row>
    <row r="233" spans="1:19" x14ac:dyDescent="0.3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</row>
    <row r="234" spans="1:19" x14ac:dyDescent="0.3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</row>
    <row r="235" spans="1:19" x14ac:dyDescent="0.3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</row>
    <row r="236" spans="1:19" x14ac:dyDescent="0.3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</row>
    <row r="237" spans="1:19" x14ac:dyDescent="0.3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</row>
    <row r="238" spans="1:19" x14ac:dyDescent="0.3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</row>
    <row r="239" spans="1:19" x14ac:dyDescent="0.3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</row>
    <row r="240" spans="1:19" x14ac:dyDescent="0.3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</row>
    <row r="241" spans="1:19" x14ac:dyDescent="0.3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</row>
    <row r="242" spans="1:19" x14ac:dyDescent="0.3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</row>
    <row r="243" spans="1:19" x14ac:dyDescent="0.3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</row>
    <row r="244" spans="1:19" x14ac:dyDescent="0.3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</row>
    <row r="245" spans="1:19" x14ac:dyDescent="0.3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</row>
    <row r="246" spans="1:19" x14ac:dyDescent="0.3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</row>
    <row r="247" spans="1:19" x14ac:dyDescent="0.3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</row>
    <row r="248" spans="1:19" x14ac:dyDescent="0.3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</row>
    <row r="249" spans="1:19" x14ac:dyDescent="0.3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</row>
    <row r="250" spans="1:19" x14ac:dyDescent="0.3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</row>
    <row r="251" spans="1:19" x14ac:dyDescent="0.3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</row>
    <row r="252" spans="1:19" x14ac:dyDescent="0.3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</row>
    <row r="253" spans="1:19" x14ac:dyDescent="0.3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</row>
    <row r="254" spans="1:19" x14ac:dyDescent="0.3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</row>
    <row r="255" spans="1:19" x14ac:dyDescent="0.3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</row>
    <row r="256" spans="1:19" x14ac:dyDescent="0.3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</row>
    <row r="257" spans="1:19" x14ac:dyDescent="0.3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</row>
    <row r="258" spans="1:19" x14ac:dyDescent="0.3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</row>
    <row r="259" spans="1:19" x14ac:dyDescent="0.3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</row>
    <row r="260" spans="1:19" x14ac:dyDescent="0.3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</row>
    <row r="261" spans="1:19" x14ac:dyDescent="0.3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</row>
    <row r="262" spans="1:19" x14ac:dyDescent="0.3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</row>
    <row r="263" spans="1:19" x14ac:dyDescent="0.3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</row>
    <row r="264" spans="1:19" x14ac:dyDescent="0.3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</row>
    <row r="265" spans="1:19" x14ac:dyDescent="0.3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</row>
    <row r="266" spans="1:19" x14ac:dyDescent="0.3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</row>
    <row r="267" spans="1:19" x14ac:dyDescent="0.3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</row>
    <row r="268" spans="1:19" x14ac:dyDescent="0.3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</row>
    <row r="269" spans="1:19" x14ac:dyDescent="0.3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</row>
    <row r="270" spans="1:19" x14ac:dyDescent="0.3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</row>
    <row r="271" spans="1:19" x14ac:dyDescent="0.3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</row>
    <row r="272" spans="1:19" x14ac:dyDescent="0.3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</row>
    <row r="273" spans="1:19" x14ac:dyDescent="0.3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</row>
    <row r="274" spans="1:19" x14ac:dyDescent="0.3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</row>
    <row r="275" spans="1:19" x14ac:dyDescent="0.3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</row>
    <row r="276" spans="1:19" x14ac:dyDescent="0.3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</row>
    <row r="277" spans="1:19" x14ac:dyDescent="0.3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</row>
    <row r="278" spans="1:19" x14ac:dyDescent="0.3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</row>
    <row r="279" spans="1:19" x14ac:dyDescent="0.3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</row>
    <row r="280" spans="1:19" x14ac:dyDescent="0.3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</row>
    <row r="281" spans="1:19" x14ac:dyDescent="0.3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</row>
    <row r="282" spans="1:19" x14ac:dyDescent="0.3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</row>
    <row r="283" spans="1:19" x14ac:dyDescent="0.3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</row>
    <row r="284" spans="1:19" x14ac:dyDescent="0.3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</row>
    <row r="285" spans="1:19" x14ac:dyDescent="0.3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</row>
    <row r="286" spans="1:19" x14ac:dyDescent="0.3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</row>
    <row r="287" spans="1:19" x14ac:dyDescent="0.3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</row>
    <row r="288" spans="1:19" x14ac:dyDescent="0.3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</row>
    <row r="289" spans="1:19" x14ac:dyDescent="0.3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</row>
    <row r="290" spans="1:19" x14ac:dyDescent="0.3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</row>
    <row r="291" spans="1:19" x14ac:dyDescent="0.3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</row>
    <row r="292" spans="1:19" x14ac:dyDescent="0.3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</row>
    <row r="293" spans="1:19" x14ac:dyDescent="0.3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</row>
    <row r="294" spans="1:19" x14ac:dyDescent="0.3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</row>
    <row r="295" spans="1:19" x14ac:dyDescent="0.3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</row>
    <row r="296" spans="1:19" x14ac:dyDescent="0.3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</row>
    <row r="297" spans="1:19" x14ac:dyDescent="0.3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</row>
    <row r="298" spans="1:19" x14ac:dyDescent="0.3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</row>
    <row r="299" spans="1:19" x14ac:dyDescent="0.3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</row>
    <row r="300" spans="1:19" x14ac:dyDescent="0.3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</row>
    <row r="301" spans="1:19" x14ac:dyDescent="0.3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</row>
    <row r="302" spans="1:19" x14ac:dyDescent="0.3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</row>
    <row r="303" spans="1:19" x14ac:dyDescent="0.3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</row>
    <row r="304" spans="1:19" x14ac:dyDescent="0.3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</row>
    <row r="305" spans="1:19" x14ac:dyDescent="0.3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</row>
    <row r="306" spans="1:19" x14ac:dyDescent="0.3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</row>
    <row r="307" spans="1:19" x14ac:dyDescent="0.3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</row>
    <row r="308" spans="1:19" x14ac:dyDescent="0.3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</row>
    <row r="309" spans="1:19" x14ac:dyDescent="0.3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</row>
    <row r="310" spans="1:19" x14ac:dyDescent="0.3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</row>
    <row r="311" spans="1:19" x14ac:dyDescent="0.3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</row>
    <row r="312" spans="1:19" x14ac:dyDescent="0.3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</row>
    <row r="313" spans="1:19" x14ac:dyDescent="0.3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</row>
    <row r="314" spans="1:19" x14ac:dyDescent="0.3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</row>
    <row r="315" spans="1:19" x14ac:dyDescent="0.3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</row>
    <row r="316" spans="1:19" x14ac:dyDescent="0.3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</row>
    <row r="317" spans="1:19" x14ac:dyDescent="0.3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</row>
    <row r="318" spans="1:19" x14ac:dyDescent="0.3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</row>
    <row r="319" spans="1:19" x14ac:dyDescent="0.3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</row>
    <row r="320" spans="1:19" x14ac:dyDescent="0.3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</row>
    <row r="321" spans="1:19" x14ac:dyDescent="0.3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</row>
    <row r="322" spans="1:19" x14ac:dyDescent="0.3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</row>
    <row r="323" spans="1:19" x14ac:dyDescent="0.3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</row>
    <row r="324" spans="1:19" x14ac:dyDescent="0.3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</row>
    <row r="325" spans="1:19" x14ac:dyDescent="0.3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</row>
    <row r="326" spans="1:19" x14ac:dyDescent="0.3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</row>
    <row r="327" spans="1:19" x14ac:dyDescent="0.3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</row>
    <row r="328" spans="1:19" x14ac:dyDescent="0.3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</row>
    <row r="329" spans="1:19" x14ac:dyDescent="0.3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</row>
    <row r="330" spans="1:19" x14ac:dyDescent="0.3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</row>
    <row r="331" spans="1:19" x14ac:dyDescent="0.3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</row>
    <row r="332" spans="1:19" x14ac:dyDescent="0.3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</row>
    <row r="333" spans="1:19" x14ac:dyDescent="0.3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</row>
    <row r="334" spans="1:19" x14ac:dyDescent="0.3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</row>
    <row r="335" spans="1:19" x14ac:dyDescent="0.3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</row>
    <row r="336" spans="1:19" x14ac:dyDescent="0.3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</row>
    <row r="337" spans="1:19" x14ac:dyDescent="0.3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</row>
    <row r="338" spans="1:19" x14ac:dyDescent="0.3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</row>
    <row r="339" spans="1:19" x14ac:dyDescent="0.3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</row>
    <row r="340" spans="1:19" x14ac:dyDescent="0.3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</row>
    <row r="341" spans="1:19" x14ac:dyDescent="0.3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</row>
    <row r="342" spans="1:19" x14ac:dyDescent="0.3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</row>
    <row r="343" spans="1:19" x14ac:dyDescent="0.3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</row>
    <row r="344" spans="1:19" x14ac:dyDescent="0.3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</row>
    <row r="345" spans="1:19" x14ac:dyDescent="0.3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</row>
    <row r="346" spans="1:19" x14ac:dyDescent="0.3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</row>
    <row r="347" spans="1:19" x14ac:dyDescent="0.3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</row>
    <row r="348" spans="1:19" x14ac:dyDescent="0.3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</row>
    <row r="349" spans="1:19" x14ac:dyDescent="0.3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</row>
    <row r="350" spans="1:19" x14ac:dyDescent="0.3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</row>
    <row r="351" spans="1:19" x14ac:dyDescent="0.3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</row>
    <row r="352" spans="1:19" x14ac:dyDescent="0.3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</row>
    <row r="353" spans="1:19" x14ac:dyDescent="0.3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</row>
    <row r="354" spans="1:19" x14ac:dyDescent="0.3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</row>
    <row r="355" spans="1:19" x14ac:dyDescent="0.3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</row>
    <row r="356" spans="1:19" x14ac:dyDescent="0.3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</row>
    <row r="357" spans="1:19" x14ac:dyDescent="0.3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</row>
    <row r="358" spans="1:19" x14ac:dyDescent="0.3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</row>
    <row r="359" spans="1:19" x14ac:dyDescent="0.3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</row>
    <row r="360" spans="1:19" x14ac:dyDescent="0.3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</row>
    <row r="361" spans="1:19" x14ac:dyDescent="0.3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</row>
    <row r="362" spans="1:19" x14ac:dyDescent="0.3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</row>
    <row r="363" spans="1:19" x14ac:dyDescent="0.3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</row>
    <row r="364" spans="1:19" x14ac:dyDescent="0.3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</row>
    <row r="365" spans="1:19" x14ac:dyDescent="0.3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</row>
    <row r="366" spans="1:19" x14ac:dyDescent="0.3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</row>
    <row r="367" spans="1:19" x14ac:dyDescent="0.3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</row>
    <row r="368" spans="1:19" x14ac:dyDescent="0.3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</row>
    <row r="369" spans="1:19" x14ac:dyDescent="0.3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</row>
    <row r="370" spans="1:19" x14ac:dyDescent="0.3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</row>
    <row r="371" spans="1:19" x14ac:dyDescent="0.3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</row>
    <row r="372" spans="1:19" x14ac:dyDescent="0.3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</row>
    <row r="373" spans="1:19" x14ac:dyDescent="0.3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</row>
    <row r="374" spans="1:19" x14ac:dyDescent="0.3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</row>
    <row r="375" spans="1:19" x14ac:dyDescent="0.3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</row>
    <row r="376" spans="1:19" x14ac:dyDescent="0.3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</row>
    <row r="377" spans="1:19" x14ac:dyDescent="0.3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</row>
    <row r="378" spans="1:19" x14ac:dyDescent="0.3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</row>
    <row r="379" spans="1:19" x14ac:dyDescent="0.3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</row>
    <row r="380" spans="1:19" x14ac:dyDescent="0.3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</row>
    <row r="381" spans="1:19" x14ac:dyDescent="0.3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</row>
    <row r="382" spans="1:19" x14ac:dyDescent="0.3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</row>
    <row r="383" spans="1:19" x14ac:dyDescent="0.3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</row>
    <row r="384" spans="1:19" x14ac:dyDescent="0.3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</row>
    <row r="385" spans="1:19" x14ac:dyDescent="0.3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</row>
    <row r="386" spans="1:19" x14ac:dyDescent="0.3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</row>
    <row r="387" spans="1:19" x14ac:dyDescent="0.3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</row>
    <row r="388" spans="1:19" x14ac:dyDescent="0.3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</row>
    <row r="389" spans="1:19" x14ac:dyDescent="0.3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</row>
    <row r="390" spans="1:19" x14ac:dyDescent="0.3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</row>
    <row r="391" spans="1:19" x14ac:dyDescent="0.3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</row>
    <row r="392" spans="1:19" x14ac:dyDescent="0.3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</row>
    <row r="393" spans="1:19" x14ac:dyDescent="0.3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</row>
    <row r="394" spans="1:19" x14ac:dyDescent="0.3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</row>
    <row r="395" spans="1:19" x14ac:dyDescent="0.3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</row>
    <row r="396" spans="1:19" x14ac:dyDescent="0.3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</row>
    <row r="397" spans="1:19" x14ac:dyDescent="0.3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</row>
    <row r="398" spans="1:19" x14ac:dyDescent="0.3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</row>
    <row r="399" spans="1:19" x14ac:dyDescent="0.3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</row>
    <row r="400" spans="1:19" x14ac:dyDescent="0.3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</row>
    <row r="401" spans="1:19" x14ac:dyDescent="0.3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</row>
    <row r="402" spans="1:19" x14ac:dyDescent="0.3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</row>
    <row r="403" spans="1:19" x14ac:dyDescent="0.3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</row>
    <row r="404" spans="1:19" x14ac:dyDescent="0.3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</row>
    <row r="405" spans="1:19" x14ac:dyDescent="0.3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</row>
    <row r="406" spans="1:19" x14ac:dyDescent="0.3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</row>
    <row r="407" spans="1:19" x14ac:dyDescent="0.3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</row>
    <row r="408" spans="1:19" x14ac:dyDescent="0.3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</row>
    <row r="409" spans="1:19" x14ac:dyDescent="0.3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</row>
    <row r="410" spans="1:19" x14ac:dyDescent="0.3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</row>
    <row r="411" spans="1:19" x14ac:dyDescent="0.3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</row>
    <row r="412" spans="1:19" x14ac:dyDescent="0.3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</row>
    <row r="413" spans="1:19" x14ac:dyDescent="0.3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</row>
    <row r="414" spans="1:19" x14ac:dyDescent="0.3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</row>
    <row r="415" spans="1:19" x14ac:dyDescent="0.3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</row>
    <row r="416" spans="1:19" x14ac:dyDescent="0.3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</row>
    <row r="417" spans="1:19" x14ac:dyDescent="0.3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</row>
    <row r="418" spans="1:19" x14ac:dyDescent="0.3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</row>
    <row r="419" spans="1:19" x14ac:dyDescent="0.3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</row>
    <row r="420" spans="1:19" x14ac:dyDescent="0.3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</row>
    <row r="421" spans="1:19" x14ac:dyDescent="0.3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</row>
    <row r="422" spans="1:19" x14ac:dyDescent="0.3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</row>
    <row r="423" spans="1:19" x14ac:dyDescent="0.3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</row>
    <row r="424" spans="1:19" x14ac:dyDescent="0.3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</row>
    <row r="425" spans="1:19" x14ac:dyDescent="0.3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</row>
    <row r="426" spans="1:19" x14ac:dyDescent="0.3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</row>
    <row r="427" spans="1:19" x14ac:dyDescent="0.3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</row>
    <row r="428" spans="1:19" x14ac:dyDescent="0.3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</row>
    <row r="429" spans="1:19" x14ac:dyDescent="0.3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</row>
    <row r="430" spans="1:19" x14ac:dyDescent="0.3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</row>
    <row r="431" spans="1:19" x14ac:dyDescent="0.3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</row>
    <row r="432" spans="1:19" x14ac:dyDescent="0.3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</row>
    <row r="433" spans="1:19" x14ac:dyDescent="0.3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</row>
    <row r="434" spans="1:19" x14ac:dyDescent="0.3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</row>
    <row r="435" spans="1:19" x14ac:dyDescent="0.3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</row>
    <row r="436" spans="1:19" x14ac:dyDescent="0.3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</row>
    <row r="437" spans="1:19" x14ac:dyDescent="0.3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</row>
    <row r="438" spans="1:19" x14ac:dyDescent="0.3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</row>
    <row r="439" spans="1:19" x14ac:dyDescent="0.3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</row>
    <row r="440" spans="1:19" x14ac:dyDescent="0.3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</row>
    <row r="441" spans="1:19" x14ac:dyDescent="0.3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</row>
    <row r="442" spans="1:19" x14ac:dyDescent="0.3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</row>
    <row r="443" spans="1:19" x14ac:dyDescent="0.3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</row>
    <row r="444" spans="1:19" x14ac:dyDescent="0.3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</row>
    <row r="445" spans="1:19" x14ac:dyDescent="0.3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</row>
    <row r="446" spans="1:19" x14ac:dyDescent="0.3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</row>
    <row r="447" spans="1:19" x14ac:dyDescent="0.3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</row>
    <row r="448" spans="1:19" x14ac:dyDescent="0.3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</row>
    <row r="449" spans="1:19" x14ac:dyDescent="0.3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</row>
    <row r="450" spans="1:19" x14ac:dyDescent="0.3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</row>
    <row r="451" spans="1:19" x14ac:dyDescent="0.3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</row>
    <row r="452" spans="1:19" x14ac:dyDescent="0.3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</row>
    <row r="453" spans="1:19" x14ac:dyDescent="0.3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</row>
    <row r="454" spans="1:19" x14ac:dyDescent="0.3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</row>
    <row r="455" spans="1:19" x14ac:dyDescent="0.3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</row>
    <row r="456" spans="1:19" x14ac:dyDescent="0.3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</row>
    <row r="457" spans="1:19" x14ac:dyDescent="0.3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</row>
    <row r="458" spans="1:19" x14ac:dyDescent="0.3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</row>
    <row r="459" spans="1:19" x14ac:dyDescent="0.3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</row>
    <row r="460" spans="1:19" x14ac:dyDescent="0.3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</row>
    <row r="461" spans="1:19" x14ac:dyDescent="0.3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</row>
    <row r="462" spans="1:19" x14ac:dyDescent="0.3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</row>
    <row r="463" spans="1:19" x14ac:dyDescent="0.3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</row>
    <row r="464" spans="1:19" x14ac:dyDescent="0.3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</row>
    <row r="465" spans="1:19" x14ac:dyDescent="0.3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</row>
    <row r="466" spans="1:19" x14ac:dyDescent="0.3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</row>
    <row r="467" spans="1:19" x14ac:dyDescent="0.3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</row>
    <row r="468" spans="1:19" x14ac:dyDescent="0.3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</row>
    <row r="469" spans="1:19" x14ac:dyDescent="0.3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</row>
    <row r="470" spans="1:19" x14ac:dyDescent="0.3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</row>
    <row r="471" spans="1:19" x14ac:dyDescent="0.3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</row>
    <row r="472" spans="1:19" x14ac:dyDescent="0.3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</row>
    <row r="473" spans="1:19" x14ac:dyDescent="0.3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</row>
    <row r="474" spans="1:19" x14ac:dyDescent="0.3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</row>
    <row r="475" spans="1:19" x14ac:dyDescent="0.3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</row>
    <row r="476" spans="1:19" x14ac:dyDescent="0.3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</row>
    <row r="477" spans="1:19" x14ac:dyDescent="0.3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</row>
    <row r="478" spans="1:19" x14ac:dyDescent="0.3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</row>
    <row r="479" spans="1:19" x14ac:dyDescent="0.3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</row>
    <row r="480" spans="1:19" x14ac:dyDescent="0.3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</row>
    <row r="481" spans="1:19" x14ac:dyDescent="0.3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</row>
    <row r="482" spans="1:19" x14ac:dyDescent="0.3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</row>
    <row r="483" spans="1:19" x14ac:dyDescent="0.3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</row>
    <row r="484" spans="1:19" x14ac:dyDescent="0.3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</row>
    <row r="485" spans="1:19" x14ac:dyDescent="0.3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</row>
    <row r="486" spans="1:19" x14ac:dyDescent="0.3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</row>
    <row r="487" spans="1:19" x14ac:dyDescent="0.3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</row>
    <row r="488" spans="1:19" x14ac:dyDescent="0.3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</row>
    <row r="489" spans="1:19" x14ac:dyDescent="0.3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</row>
    <row r="490" spans="1:19" x14ac:dyDescent="0.3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</row>
    <row r="491" spans="1:19" x14ac:dyDescent="0.3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</row>
    <row r="492" spans="1:19" x14ac:dyDescent="0.3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</row>
    <row r="493" spans="1:19" x14ac:dyDescent="0.3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</row>
    <row r="494" spans="1:19" x14ac:dyDescent="0.3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</row>
    <row r="495" spans="1:19" x14ac:dyDescent="0.3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</row>
    <row r="496" spans="1:19" x14ac:dyDescent="0.3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</row>
    <row r="497" spans="1:19" x14ac:dyDescent="0.3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</row>
    <row r="498" spans="1:19" x14ac:dyDescent="0.3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</row>
    <row r="499" spans="1:19" x14ac:dyDescent="0.3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</row>
    <row r="500" spans="1:19" x14ac:dyDescent="0.3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</row>
    <row r="501" spans="1:19" x14ac:dyDescent="0.3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</row>
    <row r="502" spans="1:19" x14ac:dyDescent="0.3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</row>
    <row r="503" spans="1:19" x14ac:dyDescent="0.3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</row>
    <row r="504" spans="1:19" x14ac:dyDescent="0.3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</row>
    <row r="505" spans="1:19" x14ac:dyDescent="0.3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</row>
    <row r="506" spans="1:19" x14ac:dyDescent="0.3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</row>
    <row r="507" spans="1:19" x14ac:dyDescent="0.3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</row>
    <row r="508" spans="1:19" x14ac:dyDescent="0.3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</row>
    <row r="509" spans="1:19" x14ac:dyDescent="0.3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</row>
    <row r="510" spans="1:19" x14ac:dyDescent="0.3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</row>
    <row r="511" spans="1:19" x14ac:dyDescent="0.3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</row>
    <row r="512" spans="1:19" x14ac:dyDescent="0.3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</row>
    <row r="513" spans="1:19" x14ac:dyDescent="0.3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</row>
    <row r="514" spans="1:19" x14ac:dyDescent="0.3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</row>
    <row r="515" spans="1:19" x14ac:dyDescent="0.3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</row>
    <row r="516" spans="1:19" x14ac:dyDescent="0.3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</row>
    <row r="517" spans="1:19" x14ac:dyDescent="0.3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</row>
    <row r="518" spans="1:19" x14ac:dyDescent="0.3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</row>
    <row r="519" spans="1:19" x14ac:dyDescent="0.3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</row>
    <row r="520" spans="1:19" x14ac:dyDescent="0.3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</row>
    <row r="521" spans="1:19" x14ac:dyDescent="0.3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</row>
    <row r="522" spans="1:19" x14ac:dyDescent="0.3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</row>
    <row r="523" spans="1:19" x14ac:dyDescent="0.3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</row>
    <row r="524" spans="1:19" x14ac:dyDescent="0.3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</row>
    <row r="525" spans="1:19" x14ac:dyDescent="0.3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</row>
    <row r="526" spans="1:19" x14ac:dyDescent="0.3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</row>
    <row r="527" spans="1:19" x14ac:dyDescent="0.3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</row>
    <row r="528" spans="1:19" x14ac:dyDescent="0.3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</row>
    <row r="529" spans="1:19" x14ac:dyDescent="0.3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</row>
    <row r="530" spans="1:19" x14ac:dyDescent="0.3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</row>
    <row r="531" spans="1:19" x14ac:dyDescent="0.3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</row>
    <row r="532" spans="1:19" x14ac:dyDescent="0.3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</row>
    <row r="533" spans="1:19" x14ac:dyDescent="0.3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</row>
    <row r="534" spans="1:19" x14ac:dyDescent="0.3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</row>
    <row r="535" spans="1:19" x14ac:dyDescent="0.3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</row>
    <row r="536" spans="1:19" x14ac:dyDescent="0.3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</row>
    <row r="537" spans="1:19" x14ac:dyDescent="0.3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</row>
    <row r="538" spans="1:19" x14ac:dyDescent="0.3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</row>
    <row r="539" spans="1:19" x14ac:dyDescent="0.3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</row>
    <row r="540" spans="1:19" x14ac:dyDescent="0.3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</row>
    <row r="541" spans="1:19" x14ac:dyDescent="0.3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</row>
    <row r="542" spans="1:19" x14ac:dyDescent="0.3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</row>
    <row r="543" spans="1:19" x14ac:dyDescent="0.3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</row>
    <row r="544" spans="1:19" x14ac:dyDescent="0.3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</row>
    <row r="545" spans="1:19" x14ac:dyDescent="0.3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</row>
    <row r="546" spans="1:19" x14ac:dyDescent="0.3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</row>
    <row r="547" spans="1:19" x14ac:dyDescent="0.3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</row>
    <row r="548" spans="1:19" x14ac:dyDescent="0.3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</row>
    <row r="549" spans="1:19" x14ac:dyDescent="0.3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</row>
    <row r="550" spans="1:19" x14ac:dyDescent="0.3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</row>
    <row r="551" spans="1:19" x14ac:dyDescent="0.3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</row>
    <row r="552" spans="1:19" x14ac:dyDescent="0.3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</row>
    <row r="553" spans="1:19" x14ac:dyDescent="0.3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</row>
    <row r="554" spans="1:19" x14ac:dyDescent="0.3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</row>
    <row r="555" spans="1:19" x14ac:dyDescent="0.3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</row>
    <row r="556" spans="1:19" x14ac:dyDescent="0.3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</row>
    <row r="557" spans="1:19" x14ac:dyDescent="0.3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</row>
    <row r="558" spans="1:19" x14ac:dyDescent="0.3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</row>
    <row r="559" spans="1:19" x14ac:dyDescent="0.3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</row>
    <row r="560" spans="1:19" x14ac:dyDescent="0.3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</row>
    <row r="561" spans="1:19" x14ac:dyDescent="0.3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</row>
    <row r="562" spans="1:19" x14ac:dyDescent="0.3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</row>
    <row r="563" spans="1:19" x14ac:dyDescent="0.3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</row>
    <row r="564" spans="1:19" x14ac:dyDescent="0.3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</row>
    <row r="565" spans="1:19" x14ac:dyDescent="0.3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</row>
    <row r="566" spans="1:19" x14ac:dyDescent="0.3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</row>
    <row r="567" spans="1:19" x14ac:dyDescent="0.3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</row>
    <row r="568" spans="1:19" x14ac:dyDescent="0.3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</row>
    <row r="569" spans="1:19" x14ac:dyDescent="0.3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</row>
    <row r="570" spans="1:19" x14ac:dyDescent="0.3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</row>
    <row r="571" spans="1:19" x14ac:dyDescent="0.3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</row>
    <row r="572" spans="1:19" x14ac:dyDescent="0.3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</row>
    <row r="573" spans="1:19" x14ac:dyDescent="0.3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</row>
    <row r="574" spans="1:19" x14ac:dyDescent="0.3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</row>
    <row r="575" spans="1:19" x14ac:dyDescent="0.3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</row>
    <row r="576" spans="1:19" x14ac:dyDescent="0.3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</row>
    <row r="577" spans="1:19" x14ac:dyDescent="0.3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</row>
    <row r="578" spans="1:19" x14ac:dyDescent="0.3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</row>
    <row r="579" spans="1:19" x14ac:dyDescent="0.3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</row>
    <row r="580" spans="1:19" x14ac:dyDescent="0.3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</row>
    <row r="581" spans="1:19" x14ac:dyDescent="0.3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</row>
    <row r="582" spans="1:19" x14ac:dyDescent="0.3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</row>
    <row r="583" spans="1:19" x14ac:dyDescent="0.3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</row>
    <row r="584" spans="1:19" x14ac:dyDescent="0.3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</row>
    <row r="585" spans="1:19" x14ac:dyDescent="0.3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</row>
    <row r="586" spans="1:19" x14ac:dyDescent="0.3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</row>
    <row r="587" spans="1:19" x14ac:dyDescent="0.3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</row>
    <row r="588" spans="1:19" x14ac:dyDescent="0.3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</row>
    <row r="589" spans="1:19" x14ac:dyDescent="0.3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</row>
    <row r="590" spans="1:19" x14ac:dyDescent="0.3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</row>
    <row r="591" spans="1:19" x14ac:dyDescent="0.3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</row>
    <row r="592" spans="1:19" x14ac:dyDescent="0.3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</row>
    <row r="593" spans="1:19" x14ac:dyDescent="0.3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</row>
    <row r="594" spans="1:19" x14ac:dyDescent="0.3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</row>
    <row r="595" spans="1:19" x14ac:dyDescent="0.3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</row>
    <row r="596" spans="1:19" x14ac:dyDescent="0.3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</row>
    <row r="597" spans="1:19" x14ac:dyDescent="0.3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</row>
    <row r="598" spans="1:19" x14ac:dyDescent="0.3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</row>
    <row r="599" spans="1:19" x14ac:dyDescent="0.3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</row>
    <row r="600" spans="1:19" x14ac:dyDescent="0.3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</row>
    <row r="601" spans="1:19" x14ac:dyDescent="0.3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</row>
    <row r="602" spans="1:19" x14ac:dyDescent="0.3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</row>
    <row r="603" spans="1:19" x14ac:dyDescent="0.3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</row>
    <row r="604" spans="1:19" x14ac:dyDescent="0.3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</row>
    <row r="605" spans="1:19" x14ac:dyDescent="0.3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</row>
    <row r="606" spans="1:19" x14ac:dyDescent="0.3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</row>
    <row r="607" spans="1:19" x14ac:dyDescent="0.3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</row>
    <row r="608" spans="1:19" x14ac:dyDescent="0.3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</row>
    <row r="609" spans="1:19" x14ac:dyDescent="0.3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</row>
    <row r="610" spans="1:19" x14ac:dyDescent="0.3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</row>
    <row r="611" spans="1:19" x14ac:dyDescent="0.3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</row>
    <row r="612" spans="1:19" x14ac:dyDescent="0.3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</row>
    <row r="613" spans="1:19" x14ac:dyDescent="0.3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</row>
    <row r="614" spans="1:19" x14ac:dyDescent="0.3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</row>
    <row r="615" spans="1:19" x14ac:dyDescent="0.3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</row>
    <row r="616" spans="1:19" x14ac:dyDescent="0.3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</row>
    <row r="617" spans="1:19" x14ac:dyDescent="0.3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</row>
    <row r="618" spans="1:19" x14ac:dyDescent="0.3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</row>
    <row r="619" spans="1:19" x14ac:dyDescent="0.3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</row>
    <row r="620" spans="1:19" x14ac:dyDescent="0.3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</row>
    <row r="621" spans="1:19" x14ac:dyDescent="0.3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</row>
    <row r="622" spans="1:19" x14ac:dyDescent="0.3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</row>
    <row r="623" spans="1:19" x14ac:dyDescent="0.3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</row>
    <row r="624" spans="1:19" x14ac:dyDescent="0.3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</row>
    <row r="625" spans="1:19" x14ac:dyDescent="0.3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</row>
    <row r="626" spans="1:19" x14ac:dyDescent="0.3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</row>
    <row r="627" spans="1:19" x14ac:dyDescent="0.3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</row>
    <row r="628" spans="1:19" x14ac:dyDescent="0.3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</row>
    <row r="629" spans="1:19" x14ac:dyDescent="0.3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</row>
    <row r="630" spans="1:19" x14ac:dyDescent="0.3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</row>
    <row r="631" spans="1:19" x14ac:dyDescent="0.3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</row>
    <row r="632" spans="1:19" x14ac:dyDescent="0.3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</row>
    <row r="633" spans="1:19" x14ac:dyDescent="0.3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</row>
    <row r="634" spans="1:19" x14ac:dyDescent="0.3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</row>
    <row r="635" spans="1:19" x14ac:dyDescent="0.3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</row>
    <row r="636" spans="1:19" x14ac:dyDescent="0.3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</row>
    <row r="637" spans="1:19" x14ac:dyDescent="0.3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</row>
    <row r="638" spans="1:19" x14ac:dyDescent="0.3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</row>
    <row r="639" spans="1:19" x14ac:dyDescent="0.3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</row>
    <row r="640" spans="1:19" x14ac:dyDescent="0.3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</row>
    <row r="641" spans="1:19" x14ac:dyDescent="0.3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</row>
    <row r="642" spans="1:19" x14ac:dyDescent="0.3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</row>
    <row r="643" spans="1:19" x14ac:dyDescent="0.3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</row>
    <row r="644" spans="1:19" x14ac:dyDescent="0.3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</row>
    <row r="645" spans="1:19" x14ac:dyDescent="0.3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</row>
    <row r="646" spans="1:19" x14ac:dyDescent="0.3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</row>
    <row r="647" spans="1:19" x14ac:dyDescent="0.3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</row>
    <row r="648" spans="1:19" x14ac:dyDescent="0.3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</row>
    <row r="649" spans="1:19" x14ac:dyDescent="0.3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</row>
    <row r="650" spans="1:19" x14ac:dyDescent="0.3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</row>
    <row r="651" spans="1:19" x14ac:dyDescent="0.3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</row>
    <row r="652" spans="1:19" x14ac:dyDescent="0.3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</row>
    <row r="653" spans="1:19" x14ac:dyDescent="0.3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</row>
    <row r="654" spans="1:19" x14ac:dyDescent="0.3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</row>
    <row r="655" spans="1:19" x14ac:dyDescent="0.3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</row>
    <row r="656" spans="1:19" x14ac:dyDescent="0.3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</row>
    <row r="657" spans="1:19" x14ac:dyDescent="0.3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</row>
    <row r="658" spans="1:19" x14ac:dyDescent="0.3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</row>
    <row r="659" spans="1:19" x14ac:dyDescent="0.3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</row>
    <row r="660" spans="1:19" x14ac:dyDescent="0.3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</row>
    <row r="661" spans="1:19" x14ac:dyDescent="0.3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</row>
    <row r="662" spans="1:19" x14ac:dyDescent="0.3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</row>
    <row r="663" spans="1:19" x14ac:dyDescent="0.3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</row>
    <row r="664" spans="1:19" x14ac:dyDescent="0.3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</row>
    <row r="665" spans="1:19" x14ac:dyDescent="0.3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</row>
    <row r="666" spans="1:19" x14ac:dyDescent="0.3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</row>
    <row r="667" spans="1:19" x14ac:dyDescent="0.3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</row>
    <row r="668" spans="1:19" x14ac:dyDescent="0.3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</row>
    <row r="669" spans="1:19" x14ac:dyDescent="0.3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</row>
    <row r="670" spans="1:19" x14ac:dyDescent="0.3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</row>
    <row r="671" spans="1:19" x14ac:dyDescent="0.3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</row>
    <row r="672" spans="1:19" x14ac:dyDescent="0.3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</row>
    <row r="673" spans="1:19" x14ac:dyDescent="0.3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</row>
    <row r="674" spans="1:19" x14ac:dyDescent="0.3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</row>
    <row r="675" spans="1:19" x14ac:dyDescent="0.3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</row>
    <row r="676" spans="1:19" x14ac:dyDescent="0.3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</row>
    <row r="677" spans="1:19" x14ac:dyDescent="0.3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</row>
    <row r="678" spans="1:19" x14ac:dyDescent="0.3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</row>
    <row r="679" spans="1:19" x14ac:dyDescent="0.3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</row>
    <row r="680" spans="1:19" x14ac:dyDescent="0.3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</row>
    <row r="681" spans="1:19" x14ac:dyDescent="0.3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</row>
    <row r="682" spans="1:19" x14ac:dyDescent="0.3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</row>
    <row r="683" spans="1:19" x14ac:dyDescent="0.3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</row>
    <row r="684" spans="1:19" x14ac:dyDescent="0.3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</row>
    <row r="685" spans="1:19" x14ac:dyDescent="0.3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</row>
    <row r="686" spans="1:19" x14ac:dyDescent="0.3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</row>
    <row r="687" spans="1:19" x14ac:dyDescent="0.3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</row>
    <row r="688" spans="1:19" x14ac:dyDescent="0.3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</row>
    <row r="689" spans="1:19" x14ac:dyDescent="0.3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</row>
    <row r="690" spans="1:19" x14ac:dyDescent="0.3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</row>
    <row r="691" spans="1:19" x14ac:dyDescent="0.3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</row>
    <row r="692" spans="1:19" x14ac:dyDescent="0.3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</row>
    <row r="693" spans="1:19" x14ac:dyDescent="0.3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</row>
    <row r="694" spans="1:19" x14ac:dyDescent="0.3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</row>
    <row r="695" spans="1:19" x14ac:dyDescent="0.3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</row>
    <row r="696" spans="1:19" x14ac:dyDescent="0.3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</row>
    <row r="697" spans="1:19" x14ac:dyDescent="0.3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</row>
    <row r="698" spans="1:19" x14ac:dyDescent="0.3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</row>
    <row r="699" spans="1:19" x14ac:dyDescent="0.3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</row>
    <row r="700" spans="1:19" x14ac:dyDescent="0.3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</row>
    <row r="701" spans="1:19" x14ac:dyDescent="0.3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</row>
    <row r="702" spans="1:19" x14ac:dyDescent="0.3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</row>
    <row r="703" spans="1:19" x14ac:dyDescent="0.3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</row>
    <row r="704" spans="1:19" x14ac:dyDescent="0.3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</row>
    <row r="705" spans="1:19" x14ac:dyDescent="0.3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</row>
    <row r="706" spans="1:19" x14ac:dyDescent="0.3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</row>
    <row r="707" spans="1:19" x14ac:dyDescent="0.3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</row>
    <row r="708" spans="1:19" x14ac:dyDescent="0.3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</row>
    <row r="709" spans="1:19" x14ac:dyDescent="0.3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</row>
    <row r="710" spans="1:19" x14ac:dyDescent="0.3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</row>
    <row r="711" spans="1:19" x14ac:dyDescent="0.3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</row>
    <row r="712" spans="1:19" x14ac:dyDescent="0.3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</row>
    <row r="713" spans="1:19" x14ac:dyDescent="0.3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</row>
    <row r="714" spans="1:19" x14ac:dyDescent="0.3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</row>
    <row r="715" spans="1:19" x14ac:dyDescent="0.3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</row>
    <row r="716" spans="1:19" x14ac:dyDescent="0.3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</row>
    <row r="717" spans="1:19" x14ac:dyDescent="0.3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</row>
    <row r="718" spans="1:19" x14ac:dyDescent="0.3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</row>
    <row r="719" spans="1:19" x14ac:dyDescent="0.3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</row>
    <row r="720" spans="1:19" x14ac:dyDescent="0.3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</row>
    <row r="721" spans="1:19" x14ac:dyDescent="0.3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</row>
    <row r="722" spans="1:19" x14ac:dyDescent="0.3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</row>
    <row r="723" spans="1:19" x14ac:dyDescent="0.3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</row>
    <row r="724" spans="1:19" x14ac:dyDescent="0.3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</row>
    <row r="725" spans="1:19" x14ac:dyDescent="0.3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</row>
    <row r="726" spans="1:19" x14ac:dyDescent="0.3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</row>
    <row r="727" spans="1:19" x14ac:dyDescent="0.3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</row>
    <row r="728" spans="1:19" x14ac:dyDescent="0.3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</row>
    <row r="729" spans="1:19" x14ac:dyDescent="0.3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</row>
    <row r="730" spans="1:19" x14ac:dyDescent="0.3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</row>
    <row r="731" spans="1:19" x14ac:dyDescent="0.3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</row>
    <row r="732" spans="1:19" x14ac:dyDescent="0.3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</row>
    <row r="733" spans="1:19" x14ac:dyDescent="0.3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</row>
    <row r="734" spans="1:19" x14ac:dyDescent="0.3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</row>
    <row r="735" spans="1:19" x14ac:dyDescent="0.3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</row>
    <row r="736" spans="1:19" x14ac:dyDescent="0.3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</row>
    <row r="737" spans="1:19" x14ac:dyDescent="0.3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</row>
    <row r="738" spans="1:19" x14ac:dyDescent="0.3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</row>
    <row r="739" spans="1:19" x14ac:dyDescent="0.3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</row>
    <row r="740" spans="1:19" x14ac:dyDescent="0.3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</row>
    <row r="741" spans="1:19" x14ac:dyDescent="0.3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</row>
    <row r="742" spans="1:19" x14ac:dyDescent="0.3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</row>
    <row r="743" spans="1:19" x14ac:dyDescent="0.3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</row>
    <row r="744" spans="1:19" x14ac:dyDescent="0.3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</row>
    <row r="745" spans="1:19" x14ac:dyDescent="0.3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</row>
    <row r="746" spans="1:19" x14ac:dyDescent="0.3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</row>
    <row r="747" spans="1:19" x14ac:dyDescent="0.3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</row>
    <row r="748" spans="1:19" x14ac:dyDescent="0.3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</row>
    <row r="749" spans="1:19" x14ac:dyDescent="0.3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</row>
    <row r="750" spans="1:19" x14ac:dyDescent="0.3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</row>
    <row r="751" spans="1:19" x14ac:dyDescent="0.3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</row>
    <row r="752" spans="1:19" x14ac:dyDescent="0.3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</row>
    <row r="753" spans="1:19" x14ac:dyDescent="0.3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</row>
    <row r="754" spans="1:19" x14ac:dyDescent="0.3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</row>
    <row r="755" spans="1:19" x14ac:dyDescent="0.3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</row>
    <row r="756" spans="1:19" x14ac:dyDescent="0.3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</row>
    <row r="757" spans="1:19" x14ac:dyDescent="0.3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</row>
    <row r="758" spans="1:19" x14ac:dyDescent="0.3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</row>
    <row r="759" spans="1:19" x14ac:dyDescent="0.3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</row>
    <row r="760" spans="1:19" x14ac:dyDescent="0.3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</row>
    <row r="761" spans="1:19" x14ac:dyDescent="0.3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</row>
    <row r="762" spans="1:19" x14ac:dyDescent="0.3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</row>
    <row r="763" spans="1:19" x14ac:dyDescent="0.3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</row>
    <row r="764" spans="1:19" x14ac:dyDescent="0.3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</row>
    <row r="765" spans="1:19" x14ac:dyDescent="0.3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</row>
    <row r="766" spans="1:19" x14ac:dyDescent="0.3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</row>
    <row r="767" spans="1:19" x14ac:dyDescent="0.3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</row>
    <row r="768" spans="1:19" x14ac:dyDescent="0.3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</row>
    <row r="769" spans="1:19" x14ac:dyDescent="0.3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</row>
    <row r="770" spans="1:19" x14ac:dyDescent="0.3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</row>
    <row r="771" spans="1:19" x14ac:dyDescent="0.3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</row>
    <row r="772" spans="1:19" x14ac:dyDescent="0.3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</row>
    <row r="773" spans="1:19" x14ac:dyDescent="0.3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</row>
    <row r="774" spans="1:19" x14ac:dyDescent="0.3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</row>
    <row r="775" spans="1:19" x14ac:dyDescent="0.3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</row>
    <row r="776" spans="1:19" x14ac:dyDescent="0.3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</row>
    <row r="777" spans="1:19" x14ac:dyDescent="0.3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</row>
    <row r="778" spans="1:19" x14ac:dyDescent="0.3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</row>
    <row r="779" spans="1:19" x14ac:dyDescent="0.3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</row>
    <row r="780" spans="1:19" x14ac:dyDescent="0.3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</row>
    <row r="781" spans="1:19" x14ac:dyDescent="0.3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</row>
    <row r="782" spans="1:19" x14ac:dyDescent="0.3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</row>
    <row r="783" spans="1:19" x14ac:dyDescent="0.3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</row>
    <row r="784" spans="1:19" x14ac:dyDescent="0.3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</row>
    <row r="785" spans="1:19" x14ac:dyDescent="0.3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</row>
    <row r="786" spans="1:19" x14ac:dyDescent="0.3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</row>
    <row r="787" spans="1:19" x14ac:dyDescent="0.3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</row>
    <row r="788" spans="1:19" x14ac:dyDescent="0.3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</row>
    <row r="789" spans="1:19" x14ac:dyDescent="0.3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</row>
    <row r="790" spans="1:19" x14ac:dyDescent="0.3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</row>
    <row r="791" spans="1:19" x14ac:dyDescent="0.3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</row>
    <row r="792" spans="1:19" x14ac:dyDescent="0.3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</row>
    <row r="793" spans="1:19" x14ac:dyDescent="0.3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</row>
    <row r="794" spans="1:19" x14ac:dyDescent="0.3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</row>
    <row r="795" spans="1:19" x14ac:dyDescent="0.3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</row>
    <row r="796" spans="1:19" x14ac:dyDescent="0.3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</row>
    <row r="797" spans="1:19" x14ac:dyDescent="0.3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</row>
    <row r="798" spans="1:19" x14ac:dyDescent="0.3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</row>
    <row r="799" spans="1:19" x14ac:dyDescent="0.3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</row>
    <row r="800" spans="1:19" x14ac:dyDescent="0.3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</row>
    <row r="801" spans="1:19" x14ac:dyDescent="0.3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</row>
    <row r="802" spans="1:19" x14ac:dyDescent="0.3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</row>
    <row r="803" spans="1:19" x14ac:dyDescent="0.3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</row>
    <row r="804" spans="1:19" x14ac:dyDescent="0.3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</row>
    <row r="805" spans="1:19" x14ac:dyDescent="0.3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</row>
    <row r="806" spans="1:19" x14ac:dyDescent="0.3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</row>
    <row r="807" spans="1:19" x14ac:dyDescent="0.3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</row>
    <row r="808" spans="1:19" x14ac:dyDescent="0.3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</row>
    <row r="809" spans="1:19" x14ac:dyDescent="0.3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</row>
    <row r="810" spans="1:19" x14ac:dyDescent="0.3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</row>
    <row r="811" spans="1:19" x14ac:dyDescent="0.3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</row>
    <row r="812" spans="1:19" x14ac:dyDescent="0.3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</row>
    <row r="813" spans="1:19" x14ac:dyDescent="0.3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</row>
    <row r="814" spans="1:19" x14ac:dyDescent="0.3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</row>
    <row r="815" spans="1:19" x14ac:dyDescent="0.3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</row>
    <row r="816" spans="1:19" x14ac:dyDescent="0.3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</row>
    <row r="817" spans="1:19" x14ac:dyDescent="0.3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</row>
    <row r="818" spans="1:19" x14ac:dyDescent="0.3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</row>
    <row r="819" spans="1:19" x14ac:dyDescent="0.3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</row>
    <row r="820" spans="1:19" x14ac:dyDescent="0.3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</row>
    <row r="821" spans="1:19" x14ac:dyDescent="0.3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</row>
    <row r="822" spans="1:19" x14ac:dyDescent="0.3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</row>
    <row r="823" spans="1:19" x14ac:dyDescent="0.3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</row>
    <row r="824" spans="1:19" x14ac:dyDescent="0.3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</row>
    <row r="825" spans="1:19" x14ac:dyDescent="0.3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</row>
    <row r="826" spans="1:19" x14ac:dyDescent="0.3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</row>
    <row r="827" spans="1:19" x14ac:dyDescent="0.3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</row>
    <row r="828" spans="1:19" x14ac:dyDescent="0.3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</row>
    <row r="829" spans="1:19" x14ac:dyDescent="0.3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</row>
    <row r="830" spans="1:19" x14ac:dyDescent="0.3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</row>
    <row r="831" spans="1:19" x14ac:dyDescent="0.3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</row>
    <row r="832" spans="1:19" x14ac:dyDescent="0.3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</row>
    <row r="833" spans="1:19" x14ac:dyDescent="0.3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</row>
    <row r="834" spans="1:19" x14ac:dyDescent="0.3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</row>
    <row r="835" spans="1:19" x14ac:dyDescent="0.3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</row>
    <row r="836" spans="1:19" x14ac:dyDescent="0.3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</row>
    <row r="837" spans="1:19" x14ac:dyDescent="0.3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</row>
    <row r="838" spans="1:19" x14ac:dyDescent="0.3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</row>
    <row r="839" spans="1:19" x14ac:dyDescent="0.3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</row>
    <row r="840" spans="1:19" x14ac:dyDescent="0.3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</row>
    <row r="841" spans="1:19" x14ac:dyDescent="0.3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</row>
    <row r="842" spans="1:19" x14ac:dyDescent="0.3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</row>
    <row r="843" spans="1:19" x14ac:dyDescent="0.3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</row>
    <row r="844" spans="1:19" x14ac:dyDescent="0.3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</row>
    <row r="845" spans="1:19" x14ac:dyDescent="0.3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</row>
    <row r="846" spans="1:19" x14ac:dyDescent="0.3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</row>
    <row r="847" spans="1:19" x14ac:dyDescent="0.3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</row>
    <row r="848" spans="1:19" x14ac:dyDescent="0.3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</row>
    <row r="849" spans="1:19" x14ac:dyDescent="0.3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</row>
    <row r="850" spans="1:19" x14ac:dyDescent="0.3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</row>
    <row r="851" spans="1:19" x14ac:dyDescent="0.3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</row>
    <row r="852" spans="1:19" x14ac:dyDescent="0.3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</row>
    <row r="853" spans="1:19" x14ac:dyDescent="0.3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</row>
    <row r="854" spans="1:19" x14ac:dyDescent="0.3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</row>
    <row r="855" spans="1:19" x14ac:dyDescent="0.3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</row>
    <row r="856" spans="1:19" x14ac:dyDescent="0.3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</row>
    <row r="857" spans="1:19" x14ac:dyDescent="0.3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</row>
    <row r="858" spans="1:19" x14ac:dyDescent="0.3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</row>
    <row r="859" spans="1:19" x14ac:dyDescent="0.3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</row>
    <row r="860" spans="1:19" x14ac:dyDescent="0.3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</row>
    <row r="861" spans="1:19" x14ac:dyDescent="0.3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</row>
    <row r="862" spans="1:19" x14ac:dyDescent="0.3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</row>
    <row r="863" spans="1:19" x14ac:dyDescent="0.3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</row>
    <row r="864" spans="1:19" x14ac:dyDescent="0.3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</row>
    <row r="865" spans="1:19" x14ac:dyDescent="0.3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</row>
    <row r="866" spans="1:19" x14ac:dyDescent="0.3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</row>
    <row r="867" spans="1:19" x14ac:dyDescent="0.3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</row>
    <row r="868" spans="1:19" x14ac:dyDescent="0.3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</row>
    <row r="869" spans="1:19" x14ac:dyDescent="0.3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</row>
    <row r="870" spans="1:19" x14ac:dyDescent="0.3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</row>
    <row r="871" spans="1:19" x14ac:dyDescent="0.3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</row>
    <row r="872" spans="1:19" x14ac:dyDescent="0.3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</row>
    <row r="873" spans="1:19" x14ac:dyDescent="0.3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</row>
    <row r="874" spans="1:19" x14ac:dyDescent="0.3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</row>
    <row r="875" spans="1:19" x14ac:dyDescent="0.3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</row>
    <row r="876" spans="1:19" x14ac:dyDescent="0.3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</row>
    <row r="877" spans="1:19" x14ac:dyDescent="0.3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</row>
    <row r="878" spans="1:19" x14ac:dyDescent="0.3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</row>
    <row r="879" spans="1:19" x14ac:dyDescent="0.3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</row>
    <row r="880" spans="1:19" x14ac:dyDescent="0.3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</row>
    <row r="881" spans="1:19" x14ac:dyDescent="0.3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</row>
    <row r="882" spans="1:19" x14ac:dyDescent="0.3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</row>
    <row r="883" spans="1:19" x14ac:dyDescent="0.3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</row>
    <row r="884" spans="1:19" x14ac:dyDescent="0.3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</row>
    <row r="885" spans="1:19" x14ac:dyDescent="0.3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</row>
    <row r="886" spans="1:19" x14ac:dyDescent="0.3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</row>
    <row r="887" spans="1:19" x14ac:dyDescent="0.3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</row>
    <row r="888" spans="1:19" x14ac:dyDescent="0.3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</row>
    <row r="889" spans="1:19" x14ac:dyDescent="0.3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</row>
    <row r="890" spans="1:19" x14ac:dyDescent="0.3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</row>
    <row r="891" spans="1:19" x14ac:dyDescent="0.3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</row>
    <row r="892" spans="1:19" x14ac:dyDescent="0.3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</row>
    <row r="893" spans="1:19" x14ac:dyDescent="0.3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</row>
    <row r="894" spans="1:19" x14ac:dyDescent="0.3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</row>
    <row r="895" spans="1:19" x14ac:dyDescent="0.3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</row>
    <row r="896" spans="1:19" x14ac:dyDescent="0.3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</row>
    <row r="897" spans="1:19" x14ac:dyDescent="0.3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</row>
    <row r="898" spans="1:19" x14ac:dyDescent="0.3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</row>
    <row r="899" spans="1:19" x14ac:dyDescent="0.3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</row>
    <row r="900" spans="1:19" x14ac:dyDescent="0.3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</row>
    <row r="901" spans="1:19" x14ac:dyDescent="0.3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</row>
    <row r="902" spans="1:19" x14ac:dyDescent="0.3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</row>
    <row r="903" spans="1:19" x14ac:dyDescent="0.3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</row>
    <row r="904" spans="1:19" x14ac:dyDescent="0.3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</row>
    <row r="905" spans="1:19" x14ac:dyDescent="0.3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</row>
    <row r="906" spans="1:19" x14ac:dyDescent="0.3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</row>
    <row r="907" spans="1:19" x14ac:dyDescent="0.3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</row>
    <row r="908" spans="1:19" x14ac:dyDescent="0.3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</row>
    <row r="909" spans="1:19" x14ac:dyDescent="0.3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</row>
    <row r="910" spans="1:19" x14ac:dyDescent="0.3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</row>
    <row r="911" spans="1:19" x14ac:dyDescent="0.3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</row>
    <row r="912" spans="1:19" x14ac:dyDescent="0.3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</row>
    <row r="913" spans="1:19" x14ac:dyDescent="0.3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</row>
    <row r="914" spans="1:19" x14ac:dyDescent="0.3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</row>
    <row r="915" spans="1:19" x14ac:dyDescent="0.3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</row>
    <row r="916" spans="1:19" x14ac:dyDescent="0.3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</row>
    <row r="917" spans="1:19" x14ac:dyDescent="0.3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</row>
    <row r="918" spans="1:19" x14ac:dyDescent="0.3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</row>
    <row r="919" spans="1:19" x14ac:dyDescent="0.3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</row>
    <row r="920" spans="1:19" x14ac:dyDescent="0.3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</row>
    <row r="921" spans="1:19" x14ac:dyDescent="0.3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</row>
    <row r="922" spans="1:19" x14ac:dyDescent="0.3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</row>
    <row r="923" spans="1:19" x14ac:dyDescent="0.3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</row>
    <row r="924" spans="1:19" x14ac:dyDescent="0.3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</row>
    <row r="925" spans="1:19" x14ac:dyDescent="0.3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</row>
    <row r="926" spans="1:19" x14ac:dyDescent="0.3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</row>
    <row r="927" spans="1:19" x14ac:dyDescent="0.3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</row>
    <row r="928" spans="1:19" x14ac:dyDescent="0.3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</row>
    <row r="929" spans="1:19" x14ac:dyDescent="0.3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</row>
    <row r="930" spans="1:19" x14ac:dyDescent="0.3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</row>
    <row r="931" spans="1:19" x14ac:dyDescent="0.3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</row>
    <row r="932" spans="1:19" x14ac:dyDescent="0.3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</row>
    <row r="933" spans="1:19" x14ac:dyDescent="0.3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</row>
    <row r="934" spans="1:19" x14ac:dyDescent="0.3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</row>
    <row r="935" spans="1:19" x14ac:dyDescent="0.3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</row>
    <row r="936" spans="1:19" x14ac:dyDescent="0.3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</row>
    <row r="937" spans="1:19" x14ac:dyDescent="0.3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</row>
    <row r="938" spans="1:19" x14ac:dyDescent="0.3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</row>
    <row r="939" spans="1:19" x14ac:dyDescent="0.3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</row>
    <row r="940" spans="1:19" x14ac:dyDescent="0.3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</row>
    <row r="941" spans="1:19" x14ac:dyDescent="0.3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</row>
    <row r="942" spans="1:19" x14ac:dyDescent="0.3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</row>
    <row r="943" spans="1:19" x14ac:dyDescent="0.3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</row>
    <row r="944" spans="1:19" x14ac:dyDescent="0.3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</row>
    <row r="945" spans="1:19" x14ac:dyDescent="0.3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</row>
    <row r="946" spans="1:19" x14ac:dyDescent="0.3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</row>
    <row r="947" spans="1:19" x14ac:dyDescent="0.3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</row>
    <row r="948" spans="1:19" x14ac:dyDescent="0.3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</row>
    <row r="949" spans="1:19" x14ac:dyDescent="0.3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</row>
    <row r="950" spans="1:19" x14ac:dyDescent="0.3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</row>
    <row r="951" spans="1:19" x14ac:dyDescent="0.3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</row>
    <row r="952" spans="1:19" x14ac:dyDescent="0.3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</row>
    <row r="953" spans="1:19" x14ac:dyDescent="0.3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</row>
    <row r="954" spans="1:19" x14ac:dyDescent="0.3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</row>
    <row r="955" spans="1:19" x14ac:dyDescent="0.3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</row>
    <row r="956" spans="1:19" x14ac:dyDescent="0.3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</row>
    <row r="957" spans="1:19" x14ac:dyDescent="0.3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</row>
    <row r="958" spans="1:19" x14ac:dyDescent="0.3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</row>
    <row r="959" spans="1:19" x14ac:dyDescent="0.3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</row>
    <row r="960" spans="1:19" x14ac:dyDescent="0.3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</row>
    <row r="961" spans="1:19" x14ac:dyDescent="0.3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</row>
    <row r="962" spans="1:19" x14ac:dyDescent="0.3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</row>
    <row r="963" spans="1:19" x14ac:dyDescent="0.3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</row>
    <row r="964" spans="1:19" x14ac:dyDescent="0.3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</row>
    <row r="965" spans="1:19" x14ac:dyDescent="0.3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</row>
    <row r="966" spans="1:19" x14ac:dyDescent="0.3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</row>
    <row r="967" spans="1:19" x14ac:dyDescent="0.3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</row>
    <row r="968" spans="1:19" x14ac:dyDescent="0.3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</row>
    <row r="969" spans="1:19" x14ac:dyDescent="0.3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</row>
    <row r="970" spans="1:19" x14ac:dyDescent="0.3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</row>
    <row r="971" spans="1:19" x14ac:dyDescent="0.3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</row>
    <row r="972" spans="1:19" x14ac:dyDescent="0.3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</row>
    <row r="973" spans="1:19" x14ac:dyDescent="0.3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</row>
    <row r="974" spans="1:19" x14ac:dyDescent="0.3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</row>
    <row r="975" spans="1:19" x14ac:dyDescent="0.3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</row>
    <row r="976" spans="1:19" x14ac:dyDescent="0.3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</row>
    <row r="977" spans="1:19" x14ac:dyDescent="0.3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</row>
    <row r="978" spans="1:19" x14ac:dyDescent="0.3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</row>
    <row r="979" spans="1:19" x14ac:dyDescent="0.3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</row>
    <row r="980" spans="1:19" x14ac:dyDescent="0.3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</row>
    <row r="981" spans="1:19" x14ac:dyDescent="0.3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</row>
    <row r="982" spans="1:19" x14ac:dyDescent="0.3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</row>
    <row r="983" spans="1:19" x14ac:dyDescent="0.3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</row>
    <row r="984" spans="1:19" x14ac:dyDescent="0.3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</row>
    <row r="985" spans="1:19" x14ac:dyDescent="0.3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</row>
    <row r="986" spans="1:19" x14ac:dyDescent="0.3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</row>
    <row r="987" spans="1:19" x14ac:dyDescent="0.3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</row>
    <row r="988" spans="1:19" x14ac:dyDescent="0.3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</row>
    <row r="989" spans="1:19" x14ac:dyDescent="0.3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</row>
    <row r="990" spans="1:19" x14ac:dyDescent="0.3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</row>
    <row r="991" spans="1:19" x14ac:dyDescent="0.3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</row>
    <row r="992" spans="1:19" x14ac:dyDescent="0.3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</row>
    <row r="993" spans="1:19" x14ac:dyDescent="0.3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</row>
    <row r="994" spans="1:19" x14ac:dyDescent="0.3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</row>
    <row r="995" spans="1:19" x14ac:dyDescent="0.3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</row>
    <row r="996" spans="1:19" x14ac:dyDescent="0.3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</row>
    <row r="997" spans="1:19" x14ac:dyDescent="0.3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</row>
    <row r="998" spans="1:19" x14ac:dyDescent="0.3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</row>
    <row r="999" spans="1:19" x14ac:dyDescent="0.3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</row>
    <row r="1000" spans="1:19" x14ac:dyDescent="0.3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</row>
    <row r="1001" spans="1:19" x14ac:dyDescent="0.3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</row>
    <row r="1002" spans="1:19" x14ac:dyDescent="0.3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</row>
    <row r="1003" spans="1:19" x14ac:dyDescent="0.3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</row>
    <row r="1004" spans="1:19" x14ac:dyDescent="0.3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</row>
    <row r="1005" spans="1:19" x14ac:dyDescent="0.3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</row>
    <row r="1006" spans="1:19" x14ac:dyDescent="0.3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</row>
    <row r="1007" spans="1:19" x14ac:dyDescent="0.3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</row>
    <row r="1008" spans="1:19" x14ac:dyDescent="0.3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</row>
    <row r="1009" spans="1:19" x14ac:dyDescent="0.3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</row>
    <row r="1010" spans="1:19" x14ac:dyDescent="0.3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</row>
    <row r="1011" spans="1:19" x14ac:dyDescent="0.3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</row>
    <row r="1012" spans="1:19" x14ac:dyDescent="0.3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</row>
    <row r="1013" spans="1:19" x14ac:dyDescent="0.3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</row>
    <row r="1014" spans="1:19" x14ac:dyDescent="0.3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</row>
    <row r="1015" spans="1:19" x14ac:dyDescent="0.3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</row>
    <row r="1016" spans="1:19" x14ac:dyDescent="0.3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</row>
    <row r="1017" spans="1:19" x14ac:dyDescent="0.3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</row>
    <row r="1018" spans="1:19" x14ac:dyDescent="0.3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</row>
    <row r="1019" spans="1:19" x14ac:dyDescent="0.3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</row>
    <row r="1020" spans="1:19" x14ac:dyDescent="0.3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</row>
    <row r="1021" spans="1:19" x14ac:dyDescent="0.3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</row>
    <row r="1022" spans="1:19" x14ac:dyDescent="0.3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</row>
    <row r="1023" spans="1:19" x14ac:dyDescent="0.3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</row>
    <row r="1024" spans="1:19" x14ac:dyDescent="0.3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</row>
    <row r="1025" spans="1:19" x14ac:dyDescent="0.3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</row>
    <row r="1026" spans="1:19" x14ac:dyDescent="0.3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</row>
    <row r="1027" spans="1:19" x14ac:dyDescent="0.3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</row>
    <row r="1028" spans="1:19" x14ac:dyDescent="0.3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</row>
    <row r="1029" spans="1:19" x14ac:dyDescent="0.3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</row>
    <row r="1030" spans="1:19" x14ac:dyDescent="0.3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</row>
    <row r="1031" spans="1:19" x14ac:dyDescent="0.3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</row>
    <row r="1032" spans="1:19" x14ac:dyDescent="0.3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</row>
    <row r="1033" spans="1:19" x14ac:dyDescent="0.3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</row>
    <row r="1034" spans="1:19" x14ac:dyDescent="0.3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</row>
    <row r="1035" spans="1:19" x14ac:dyDescent="0.3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</row>
    <row r="1036" spans="1:19" x14ac:dyDescent="0.3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</row>
    <row r="1037" spans="1:19" x14ac:dyDescent="0.3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</row>
    <row r="1038" spans="1:19" x14ac:dyDescent="0.3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</row>
    <row r="1039" spans="1:19" x14ac:dyDescent="0.3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</row>
    <row r="1040" spans="1:19" x14ac:dyDescent="0.3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</row>
    <row r="1041" spans="1:19" x14ac:dyDescent="0.3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</row>
    <row r="1042" spans="1:19" x14ac:dyDescent="0.3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</row>
    <row r="1043" spans="1:19" x14ac:dyDescent="0.3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</row>
    <row r="1044" spans="1:19" x14ac:dyDescent="0.3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</row>
    <row r="1045" spans="1:19" x14ac:dyDescent="0.3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</row>
    <row r="1046" spans="1:19" x14ac:dyDescent="0.3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</row>
    <row r="1047" spans="1:19" x14ac:dyDescent="0.3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</row>
    <row r="1048" spans="1:19" x14ac:dyDescent="0.3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</row>
    <row r="1049" spans="1:19" x14ac:dyDescent="0.3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</row>
    <row r="1050" spans="1:19" x14ac:dyDescent="0.3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</row>
    <row r="1051" spans="1:19" x14ac:dyDescent="0.3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</row>
    <row r="1052" spans="1:19" x14ac:dyDescent="0.3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</row>
    <row r="1053" spans="1:19" x14ac:dyDescent="0.3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</row>
    <row r="1054" spans="1:19" x14ac:dyDescent="0.3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</row>
    <row r="1055" spans="1:19" x14ac:dyDescent="0.3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</row>
    <row r="1056" spans="1:19" x14ac:dyDescent="0.3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</row>
    <row r="1057" spans="1:19" x14ac:dyDescent="0.3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</row>
    <row r="1058" spans="1:19" x14ac:dyDescent="0.3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</row>
    <row r="1059" spans="1:19" x14ac:dyDescent="0.3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</row>
    <row r="1060" spans="1:19" x14ac:dyDescent="0.3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</row>
    <row r="1061" spans="1:19" x14ac:dyDescent="0.3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</row>
    <row r="1062" spans="1:19" x14ac:dyDescent="0.3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</row>
    <row r="1063" spans="1:19" x14ac:dyDescent="0.3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</row>
    <row r="1064" spans="1:19" x14ac:dyDescent="0.3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</row>
    <row r="1065" spans="1:19" x14ac:dyDescent="0.3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</row>
    <row r="1066" spans="1:19" x14ac:dyDescent="0.3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</row>
    <row r="1067" spans="1:19" x14ac:dyDescent="0.3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</row>
    <row r="1068" spans="1:19" x14ac:dyDescent="0.3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</row>
    <row r="1069" spans="1:19" x14ac:dyDescent="0.3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</row>
    <row r="1070" spans="1:19" x14ac:dyDescent="0.3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</row>
    <row r="1071" spans="1:19" x14ac:dyDescent="0.3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</row>
    <row r="1072" spans="1:19" x14ac:dyDescent="0.3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</row>
    <row r="1073" spans="1:19" x14ac:dyDescent="0.3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</row>
    <row r="1074" spans="1:19" x14ac:dyDescent="0.3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</row>
    <row r="1075" spans="1:19" x14ac:dyDescent="0.3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</row>
    <row r="1076" spans="1:19" x14ac:dyDescent="0.3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</row>
    <row r="1077" spans="1:19" x14ac:dyDescent="0.3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</row>
    <row r="1078" spans="1:19" x14ac:dyDescent="0.3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</row>
    <row r="1079" spans="1:19" x14ac:dyDescent="0.3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</row>
    <row r="1080" spans="1:19" x14ac:dyDescent="0.3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</row>
    <row r="1081" spans="1:19" x14ac:dyDescent="0.3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</row>
    <row r="1082" spans="1:19" x14ac:dyDescent="0.3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</row>
    <row r="1083" spans="1:19" x14ac:dyDescent="0.3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</row>
    <row r="1084" spans="1:19" x14ac:dyDescent="0.3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</row>
    <row r="1085" spans="1:19" x14ac:dyDescent="0.3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</row>
    <row r="1086" spans="1:19" x14ac:dyDescent="0.3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</row>
    <row r="1087" spans="1:19" x14ac:dyDescent="0.3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</row>
    <row r="1088" spans="1:19" x14ac:dyDescent="0.3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</row>
    <row r="1089" spans="1:19" x14ac:dyDescent="0.3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</row>
    <row r="1090" spans="1:19" x14ac:dyDescent="0.3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</row>
    <row r="1091" spans="1:19" x14ac:dyDescent="0.3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</row>
    <row r="1092" spans="1:19" x14ac:dyDescent="0.3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</row>
    <row r="1093" spans="1:19" x14ac:dyDescent="0.3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</row>
    <row r="1094" spans="1:19" x14ac:dyDescent="0.3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</row>
    <row r="1095" spans="1:19" x14ac:dyDescent="0.3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</row>
    <row r="1096" spans="1:19" x14ac:dyDescent="0.3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</row>
    <row r="1097" spans="1:19" x14ac:dyDescent="0.3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</row>
    <row r="1098" spans="1:19" x14ac:dyDescent="0.3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</row>
    <row r="1099" spans="1:19" x14ac:dyDescent="0.3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</row>
    <row r="1100" spans="1:19" x14ac:dyDescent="0.3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</row>
    <row r="1101" spans="1:19" x14ac:dyDescent="0.3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</row>
    <row r="1102" spans="1:19" x14ac:dyDescent="0.3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</row>
    <row r="1103" spans="1:19" x14ac:dyDescent="0.3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</row>
    <row r="1104" spans="1:19" x14ac:dyDescent="0.3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</row>
    <row r="1105" spans="1:19" x14ac:dyDescent="0.3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</row>
    <row r="1106" spans="1:19" x14ac:dyDescent="0.3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</row>
    <row r="1107" spans="1:19" x14ac:dyDescent="0.3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</row>
    <row r="1108" spans="1:19" x14ac:dyDescent="0.3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</row>
    <row r="1109" spans="1:19" x14ac:dyDescent="0.3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</row>
    <row r="1110" spans="1:19" x14ac:dyDescent="0.3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</row>
    <row r="1111" spans="1:19" x14ac:dyDescent="0.3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</row>
    <row r="1112" spans="1:19" x14ac:dyDescent="0.3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</row>
    <row r="1113" spans="1:19" x14ac:dyDescent="0.3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</row>
    <row r="1114" spans="1:19" x14ac:dyDescent="0.3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</row>
    <row r="1115" spans="1:19" x14ac:dyDescent="0.3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</row>
    <row r="1116" spans="1:19" x14ac:dyDescent="0.3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</row>
    <row r="1117" spans="1:19" x14ac:dyDescent="0.3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</row>
    <row r="1118" spans="1:19" x14ac:dyDescent="0.3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</row>
    <row r="1119" spans="1:19" x14ac:dyDescent="0.3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</row>
    <row r="1120" spans="1:19" x14ac:dyDescent="0.3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</row>
    <row r="1121" spans="1:19" x14ac:dyDescent="0.3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</row>
    <row r="1122" spans="1:19" x14ac:dyDescent="0.3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</row>
    <row r="1123" spans="1:19" x14ac:dyDescent="0.3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</row>
    <row r="1124" spans="1:19" x14ac:dyDescent="0.3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</row>
    <row r="1125" spans="1:19" x14ac:dyDescent="0.3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</row>
    <row r="1126" spans="1:19" x14ac:dyDescent="0.3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</row>
    <row r="1127" spans="1:19" x14ac:dyDescent="0.3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</row>
    <row r="1128" spans="1:19" x14ac:dyDescent="0.3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</row>
    <row r="1129" spans="1:19" x14ac:dyDescent="0.3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</row>
    <row r="1130" spans="1:19" x14ac:dyDescent="0.3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</row>
    <row r="1131" spans="1:19" x14ac:dyDescent="0.3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</row>
    <row r="1132" spans="1:19" x14ac:dyDescent="0.3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</row>
    <row r="1133" spans="1:19" x14ac:dyDescent="0.3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</row>
    <row r="1134" spans="1:19" x14ac:dyDescent="0.3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</row>
    <row r="1135" spans="1:19" x14ac:dyDescent="0.3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</row>
    <row r="1136" spans="1:19" x14ac:dyDescent="0.3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</row>
    <row r="1137" spans="1:19" x14ac:dyDescent="0.3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</row>
    <row r="1138" spans="1:19" x14ac:dyDescent="0.3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</row>
    <row r="1139" spans="1:19" x14ac:dyDescent="0.3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</row>
    <row r="1140" spans="1:19" x14ac:dyDescent="0.3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</row>
    <row r="1141" spans="1:19" x14ac:dyDescent="0.3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</row>
    <row r="1142" spans="1:19" x14ac:dyDescent="0.3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</row>
    <row r="1143" spans="1:19" x14ac:dyDescent="0.3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</row>
    <row r="1144" spans="1:19" x14ac:dyDescent="0.3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</row>
    <row r="1145" spans="1:19" x14ac:dyDescent="0.3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</row>
    <row r="1146" spans="1:19" x14ac:dyDescent="0.3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</row>
    <row r="1147" spans="1:19" x14ac:dyDescent="0.3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</row>
    <row r="1148" spans="1:19" x14ac:dyDescent="0.3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</row>
    <row r="1149" spans="1:19" x14ac:dyDescent="0.3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</row>
    <row r="1150" spans="1:19" x14ac:dyDescent="0.3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</row>
    <row r="1151" spans="1:19" x14ac:dyDescent="0.3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</row>
    <row r="1152" spans="1:19" x14ac:dyDescent="0.3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</row>
    <row r="1153" spans="1:19" x14ac:dyDescent="0.3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</row>
    <row r="1154" spans="1:19" x14ac:dyDescent="0.3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</row>
    <row r="1155" spans="1:19" x14ac:dyDescent="0.3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</row>
    <row r="1156" spans="1:19" x14ac:dyDescent="0.3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</row>
    <row r="1157" spans="1:19" x14ac:dyDescent="0.3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</row>
    <row r="1158" spans="1:19" x14ac:dyDescent="0.3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</row>
    <row r="1159" spans="1:19" x14ac:dyDescent="0.3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</row>
    <row r="1160" spans="1:19" x14ac:dyDescent="0.3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</row>
    <row r="1161" spans="1:19" x14ac:dyDescent="0.3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</row>
    <row r="1162" spans="1:19" x14ac:dyDescent="0.3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</row>
    <row r="1163" spans="1:19" x14ac:dyDescent="0.3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</row>
    <row r="1164" spans="1:19" x14ac:dyDescent="0.3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</row>
    <row r="1165" spans="1:19" x14ac:dyDescent="0.3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</row>
    <row r="1166" spans="1:19" x14ac:dyDescent="0.3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</row>
    <row r="1167" spans="1:19" x14ac:dyDescent="0.3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</row>
    <row r="1168" spans="1:19" x14ac:dyDescent="0.3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</row>
    <row r="1169" spans="1:19" x14ac:dyDescent="0.3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</row>
    <row r="1170" spans="1:19" x14ac:dyDescent="0.3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</row>
    <row r="1171" spans="1:19" x14ac:dyDescent="0.3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</row>
    <row r="1172" spans="1:19" x14ac:dyDescent="0.3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</row>
    <row r="1173" spans="1:19" x14ac:dyDescent="0.3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</row>
    <row r="1174" spans="1:19" x14ac:dyDescent="0.3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</row>
    <row r="1175" spans="1:19" x14ac:dyDescent="0.3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</row>
    <row r="1176" spans="1:19" x14ac:dyDescent="0.3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</row>
    <row r="1177" spans="1:19" x14ac:dyDescent="0.3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</row>
    <row r="1178" spans="1:19" x14ac:dyDescent="0.3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</row>
    <row r="1179" spans="1:19" x14ac:dyDescent="0.3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</row>
    <row r="1180" spans="1:19" x14ac:dyDescent="0.3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</row>
    <row r="1181" spans="1:19" x14ac:dyDescent="0.3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</row>
    <row r="1182" spans="1:19" x14ac:dyDescent="0.3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</row>
    <row r="1183" spans="1:19" x14ac:dyDescent="0.3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</row>
    <row r="1184" spans="1:19" x14ac:dyDescent="0.3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</row>
    <row r="1185" spans="1:19" x14ac:dyDescent="0.3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</row>
    <row r="1186" spans="1:19" x14ac:dyDescent="0.3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</row>
    <row r="1187" spans="1:19" x14ac:dyDescent="0.3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</row>
    <row r="1188" spans="1:19" x14ac:dyDescent="0.3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</row>
    <row r="1189" spans="1:19" x14ac:dyDescent="0.3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</row>
    <row r="1190" spans="1:19" x14ac:dyDescent="0.3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</row>
    <row r="1191" spans="1:19" x14ac:dyDescent="0.3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</row>
    <row r="1192" spans="1:19" x14ac:dyDescent="0.3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</row>
    <row r="1193" spans="1:19" x14ac:dyDescent="0.3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</row>
    <row r="1194" spans="1:19" x14ac:dyDescent="0.3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</row>
    <row r="1195" spans="1:19" x14ac:dyDescent="0.3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</row>
    <row r="1196" spans="1:19" x14ac:dyDescent="0.3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</row>
    <row r="1197" spans="1:19" x14ac:dyDescent="0.3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</row>
    <row r="1198" spans="1:19" x14ac:dyDescent="0.3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</row>
    <row r="1199" spans="1:19" x14ac:dyDescent="0.3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</row>
    <row r="1200" spans="1:19" x14ac:dyDescent="0.3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</row>
    <row r="1201" spans="1:19" x14ac:dyDescent="0.3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</row>
    <row r="1202" spans="1:19" x14ac:dyDescent="0.3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</row>
    <row r="1203" spans="1:19" x14ac:dyDescent="0.3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</row>
    <row r="1204" spans="1:19" x14ac:dyDescent="0.3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</row>
    <row r="1205" spans="1:19" x14ac:dyDescent="0.3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</row>
    <row r="1206" spans="1:19" x14ac:dyDescent="0.3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</row>
    <row r="1207" spans="1:19" x14ac:dyDescent="0.3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</row>
    <row r="1208" spans="1:19" x14ac:dyDescent="0.3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</row>
    <row r="1209" spans="1:19" x14ac:dyDescent="0.3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</row>
    <row r="1210" spans="1:19" x14ac:dyDescent="0.3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</row>
    <row r="1211" spans="1:19" x14ac:dyDescent="0.3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</row>
    <row r="1212" spans="1:19" x14ac:dyDescent="0.3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</row>
    <row r="1213" spans="1:19" x14ac:dyDescent="0.3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</row>
    <row r="1214" spans="1:19" x14ac:dyDescent="0.3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</row>
    <row r="1215" spans="1:19" x14ac:dyDescent="0.3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</row>
    <row r="1216" spans="1:19" x14ac:dyDescent="0.3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</row>
    <row r="1217" spans="1:19" x14ac:dyDescent="0.3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</row>
    <row r="1218" spans="1:19" x14ac:dyDescent="0.3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</row>
    <row r="1219" spans="1:19" x14ac:dyDescent="0.3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</row>
    <row r="1220" spans="1:19" x14ac:dyDescent="0.3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</row>
    <row r="1221" spans="1:19" x14ac:dyDescent="0.3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</row>
    <row r="1222" spans="1:19" x14ac:dyDescent="0.3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</row>
    <row r="1223" spans="1:19" x14ac:dyDescent="0.3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</row>
    <row r="1224" spans="1:19" x14ac:dyDescent="0.3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</row>
    <row r="1225" spans="1:19" x14ac:dyDescent="0.3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</row>
    <row r="1226" spans="1:19" x14ac:dyDescent="0.3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</row>
    <row r="1227" spans="1:19" x14ac:dyDescent="0.3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</row>
    <row r="1228" spans="1:19" x14ac:dyDescent="0.3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</row>
    <row r="1229" spans="1:19" x14ac:dyDescent="0.3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</row>
    <row r="1230" spans="1:19" x14ac:dyDescent="0.3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</row>
    <row r="1231" spans="1:19" x14ac:dyDescent="0.3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</row>
    <row r="1232" spans="1:19" x14ac:dyDescent="0.3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</row>
    <row r="1233" spans="1:19" x14ac:dyDescent="0.3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</row>
    <row r="1234" spans="1:19" x14ac:dyDescent="0.3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</row>
    <row r="1235" spans="1:19" x14ac:dyDescent="0.3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</row>
    <row r="1236" spans="1:19" x14ac:dyDescent="0.3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</row>
    <row r="1237" spans="1:19" x14ac:dyDescent="0.3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</row>
    <row r="1238" spans="1:19" x14ac:dyDescent="0.3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</row>
    <row r="1239" spans="1:19" x14ac:dyDescent="0.3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</row>
    <row r="1240" spans="1:19" x14ac:dyDescent="0.3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</row>
    <row r="1241" spans="1:19" x14ac:dyDescent="0.3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</row>
    <row r="1242" spans="1:19" x14ac:dyDescent="0.3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</row>
    <row r="1243" spans="1:19" x14ac:dyDescent="0.3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</row>
    <row r="1244" spans="1:19" x14ac:dyDescent="0.3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</row>
    <row r="1245" spans="1:19" x14ac:dyDescent="0.3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</row>
    <row r="1246" spans="1:19" x14ac:dyDescent="0.3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</row>
    <row r="1247" spans="1:19" x14ac:dyDescent="0.3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</row>
    <row r="1248" spans="1:19" x14ac:dyDescent="0.3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</row>
    <row r="1249" spans="1:19" x14ac:dyDescent="0.3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</row>
    <row r="1250" spans="1:19" x14ac:dyDescent="0.3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</row>
    <row r="1251" spans="1:19" x14ac:dyDescent="0.3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</row>
    <row r="1252" spans="1:19" x14ac:dyDescent="0.3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</row>
    <row r="1253" spans="1:19" x14ac:dyDescent="0.3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</row>
    <row r="1254" spans="1:19" x14ac:dyDescent="0.3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</row>
    <row r="1255" spans="1:19" x14ac:dyDescent="0.3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</row>
    <row r="1256" spans="1:19" x14ac:dyDescent="0.3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</row>
    <row r="1257" spans="1:19" x14ac:dyDescent="0.3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</row>
    <row r="1258" spans="1:19" x14ac:dyDescent="0.3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</row>
    <row r="1259" spans="1:19" x14ac:dyDescent="0.3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</row>
    <row r="1260" spans="1:19" x14ac:dyDescent="0.3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</row>
    <row r="1261" spans="1:19" x14ac:dyDescent="0.3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</row>
    <row r="1262" spans="1:19" x14ac:dyDescent="0.3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</row>
    <row r="1263" spans="1:19" x14ac:dyDescent="0.3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</row>
    <row r="1264" spans="1:19" x14ac:dyDescent="0.3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</row>
    <row r="1265" spans="1:19" x14ac:dyDescent="0.3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</row>
    <row r="1266" spans="1:19" x14ac:dyDescent="0.3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</row>
    <row r="1267" spans="1:19" x14ac:dyDescent="0.3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</row>
    <row r="1268" spans="1:19" x14ac:dyDescent="0.3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</row>
    <row r="1269" spans="1:19" x14ac:dyDescent="0.3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</row>
    <row r="1270" spans="1:19" x14ac:dyDescent="0.3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</row>
    <row r="1271" spans="1:19" x14ac:dyDescent="0.3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</row>
    <row r="1272" spans="1:19" x14ac:dyDescent="0.3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</row>
    <row r="1273" spans="1:19" x14ac:dyDescent="0.3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</row>
    <row r="1274" spans="1:19" x14ac:dyDescent="0.3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</row>
    <row r="1275" spans="1:19" x14ac:dyDescent="0.3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</row>
    <row r="1276" spans="1:19" x14ac:dyDescent="0.3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</row>
    <row r="1277" spans="1:19" x14ac:dyDescent="0.3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</row>
    <row r="1278" spans="1:19" x14ac:dyDescent="0.3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</row>
    <row r="1279" spans="1:19" x14ac:dyDescent="0.3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</row>
    <row r="1280" spans="1:19" x14ac:dyDescent="0.3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</row>
    <row r="1281" spans="1:19" x14ac:dyDescent="0.3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</row>
    <row r="1282" spans="1:19" x14ac:dyDescent="0.3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</row>
    <row r="1283" spans="1:19" x14ac:dyDescent="0.3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</row>
    <row r="1284" spans="1:19" x14ac:dyDescent="0.3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</row>
    <row r="1285" spans="1:19" x14ac:dyDescent="0.3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</row>
    <row r="1286" spans="1:19" x14ac:dyDescent="0.3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</row>
    <row r="1287" spans="1:19" x14ac:dyDescent="0.3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</row>
    <row r="1288" spans="1:19" x14ac:dyDescent="0.3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</row>
    <row r="1289" spans="1:19" x14ac:dyDescent="0.3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</row>
    <row r="1290" spans="1:19" x14ac:dyDescent="0.3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</row>
    <row r="1291" spans="1:19" x14ac:dyDescent="0.3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</row>
    <row r="1292" spans="1:19" x14ac:dyDescent="0.3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</row>
    <row r="1293" spans="1:19" x14ac:dyDescent="0.3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</row>
    <row r="1294" spans="1:19" x14ac:dyDescent="0.3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</row>
    <row r="1295" spans="1:19" x14ac:dyDescent="0.3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</row>
    <row r="1296" spans="1:19" x14ac:dyDescent="0.3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</row>
    <row r="1297" spans="1:19" x14ac:dyDescent="0.3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</row>
    <row r="1298" spans="1:19" x14ac:dyDescent="0.3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</row>
    <row r="1299" spans="1:19" x14ac:dyDescent="0.3">
      <c r="A1299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</row>
    <row r="1300" spans="1:19" x14ac:dyDescent="0.3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</row>
    <row r="1301" spans="1:19" x14ac:dyDescent="0.3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</row>
    <row r="1302" spans="1:19" x14ac:dyDescent="0.3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</row>
    <row r="1303" spans="1:19" x14ac:dyDescent="0.3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</row>
    <row r="1304" spans="1:19" x14ac:dyDescent="0.3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</row>
    <row r="1305" spans="1:19" x14ac:dyDescent="0.3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</row>
    <row r="1306" spans="1:19" x14ac:dyDescent="0.3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</row>
    <row r="1307" spans="1:19" x14ac:dyDescent="0.3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</row>
    <row r="1308" spans="1:19" x14ac:dyDescent="0.3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</row>
    <row r="1309" spans="1:19" x14ac:dyDescent="0.3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</row>
    <row r="1310" spans="1:19" x14ac:dyDescent="0.3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</row>
    <row r="1311" spans="1:19" x14ac:dyDescent="0.3">
      <c r="A1311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</row>
    <row r="1312" spans="1:19" x14ac:dyDescent="0.3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</row>
    <row r="1313" spans="1:19" x14ac:dyDescent="0.3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</row>
    <row r="1314" spans="1:19" x14ac:dyDescent="0.3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</row>
    <row r="1315" spans="1:19" x14ac:dyDescent="0.3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</row>
    <row r="1316" spans="1:19" x14ac:dyDescent="0.3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</row>
    <row r="1317" spans="1:19" x14ac:dyDescent="0.3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</row>
    <row r="1318" spans="1:19" x14ac:dyDescent="0.3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</row>
    <row r="1319" spans="1:19" x14ac:dyDescent="0.3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</row>
    <row r="1320" spans="1:19" x14ac:dyDescent="0.3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</row>
    <row r="1321" spans="1:19" x14ac:dyDescent="0.3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</row>
    <row r="1322" spans="1:19" x14ac:dyDescent="0.3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</row>
    <row r="1323" spans="1:19" x14ac:dyDescent="0.3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</row>
    <row r="1324" spans="1:19" x14ac:dyDescent="0.3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</row>
    <row r="1325" spans="1:19" x14ac:dyDescent="0.3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</row>
    <row r="1326" spans="1:19" x14ac:dyDescent="0.3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</row>
    <row r="1327" spans="1:19" x14ac:dyDescent="0.3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</row>
    <row r="1328" spans="1:19" x14ac:dyDescent="0.3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</row>
    <row r="1329" spans="1:19" x14ac:dyDescent="0.3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</row>
    <row r="1330" spans="1:19" x14ac:dyDescent="0.3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</row>
    <row r="1331" spans="1:19" x14ac:dyDescent="0.3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</row>
    <row r="1332" spans="1:19" x14ac:dyDescent="0.3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</row>
    <row r="1333" spans="1:19" x14ac:dyDescent="0.3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</row>
    <row r="1334" spans="1:19" x14ac:dyDescent="0.3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</row>
    <row r="1335" spans="1:19" x14ac:dyDescent="0.3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</row>
    <row r="1336" spans="1:19" x14ac:dyDescent="0.3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</row>
    <row r="1337" spans="1:19" x14ac:dyDescent="0.3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</row>
    <row r="1338" spans="1:19" x14ac:dyDescent="0.3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</row>
    <row r="1339" spans="1:19" x14ac:dyDescent="0.3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</row>
    <row r="1340" spans="1:19" x14ac:dyDescent="0.3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</row>
    <row r="1341" spans="1:19" x14ac:dyDescent="0.3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</row>
    <row r="1342" spans="1:19" x14ac:dyDescent="0.3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</row>
    <row r="1343" spans="1:19" x14ac:dyDescent="0.3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</row>
    <row r="1344" spans="1:19" x14ac:dyDescent="0.3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</row>
    <row r="1345" spans="1:19" x14ac:dyDescent="0.3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</row>
    <row r="1346" spans="1:19" x14ac:dyDescent="0.3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</row>
    <row r="1347" spans="1:19" x14ac:dyDescent="0.3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</row>
    <row r="1348" spans="1:19" x14ac:dyDescent="0.3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</row>
    <row r="1349" spans="1:19" x14ac:dyDescent="0.3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</row>
    <row r="1350" spans="1:19" x14ac:dyDescent="0.3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</row>
    <row r="1351" spans="1:19" x14ac:dyDescent="0.3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</row>
    <row r="1352" spans="1:19" x14ac:dyDescent="0.3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</row>
    <row r="1353" spans="1:19" x14ac:dyDescent="0.3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</row>
    <row r="1354" spans="1:19" x14ac:dyDescent="0.3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</row>
    <row r="1355" spans="1:19" x14ac:dyDescent="0.3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</row>
    <row r="1356" spans="1:19" x14ac:dyDescent="0.3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</row>
    <row r="1357" spans="1:19" x14ac:dyDescent="0.3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</row>
    <row r="1358" spans="1:19" x14ac:dyDescent="0.3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</row>
    <row r="1359" spans="1:19" x14ac:dyDescent="0.3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</row>
    <row r="1360" spans="1:19" x14ac:dyDescent="0.3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</row>
    <row r="1361" spans="1:19" x14ac:dyDescent="0.3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</row>
    <row r="1362" spans="1:19" x14ac:dyDescent="0.3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</row>
    <row r="1363" spans="1:19" x14ac:dyDescent="0.3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</row>
    <row r="1364" spans="1:19" x14ac:dyDescent="0.3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</row>
    <row r="1365" spans="1:19" x14ac:dyDescent="0.3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</row>
    <row r="1366" spans="1:19" x14ac:dyDescent="0.3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</row>
    <row r="1367" spans="1:19" x14ac:dyDescent="0.3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</row>
    <row r="1368" spans="1:19" x14ac:dyDescent="0.3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</row>
    <row r="1369" spans="1:19" x14ac:dyDescent="0.3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</row>
    <row r="1370" spans="1:19" x14ac:dyDescent="0.3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</row>
    <row r="1371" spans="1:19" x14ac:dyDescent="0.3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</row>
    <row r="1372" spans="1:19" x14ac:dyDescent="0.3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</row>
    <row r="1373" spans="1:19" x14ac:dyDescent="0.3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</row>
    <row r="1374" spans="1:19" x14ac:dyDescent="0.3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</row>
    <row r="1375" spans="1:19" x14ac:dyDescent="0.3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</row>
    <row r="1376" spans="1:19" x14ac:dyDescent="0.3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</row>
    <row r="1377" spans="1:19" x14ac:dyDescent="0.3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</row>
    <row r="1378" spans="1:19" x14ac:dyDescent="0.3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</row>
    <row r="1379" spans="1:19" x14ac:dyDescent="0.3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</row>
    <row r="1380" spans="1:19" x14ac:dyDescent="0.3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</row>
    <row r="1381" spans="1:19" x14ac:dyDescent="0.3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</row>
    <row r="1382" spans="1:19" x14ac:dyDescent="0.3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</row>
    <row r="1383" spans="1:19" x14ac:dyDescent="0.3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</row>
    <row r="1384" spans="1:19" x14ac:dyDescent="0.3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</row>
    <row r="1385" spans="1:19" x14ac:dyDescent="0.3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</row>
    <row r="1386" spans="1:19" x14ac:dyDescent="0.3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</row>
    <row r="1387" spans="1:19" x14ac:dyDescent="0.3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</row>
    <row r="1388" spans="1:19" x14ac:dyDescent="0.3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</row>
    <row r="1389" spans="1:19" x14ac:dyDescent="0.3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</row>
    <row r="1390" spans="1:19" x14ac:dyDescent="0.3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</row>
    <row r="1391" spans="1:19" x14ac:dyDescent="0.3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</row>
    <row r="1392" spans="1:19" x14ac:dyDescent="0.3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</row>
    <row r="1393" spans="1:19" x14ac:dyDescent="0.3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</row>
    <row r="1394" spans="1:19" x14ac:dyDescent="0.3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</row>
    <row r="1395" spans="1:19" x14ac:dyDescent="0.3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</row>
    <row r="1396" spans="1:19" x14ac:dyDescent="0.3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</row>
    <row r="1397" spans="1:19" x14ac:dyDescent="0.3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</row>
    <row r="1398" spans="1:19" x14ac:dyDescent="0.3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</row>
    <row r="1399" spans="1:19" x14ac:dyDescent="0.3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</row>
    <row r="1400" spans="1:19" x14ac:dyDescent="0.3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</row>
    <row r="1401" spans="1:19" x14ac:dyDescent="0.3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</row>
    <row r="1402" spans="1:19" x14ac:dyDescent="0.3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</row>
    <row r="1403" spans="1:19" x14ac:dyDescent="0.3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</row>
    <row r="1404" spans="1:19" x14ac:dyDescent="0.3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</row>
    <row r="1405" spans="1:19" x14ac:dyDescent="0.3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</row>
    <row r="1406" spans="1:19" x14ac:dyDescent="0.3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</row>
    <row r="1407" spans="1:19" x14ac:dyDescent="0.3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</row>
    <row r="1408" spans="1:19" x14ac:dyDescent="0.3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</row>
    <row r="1409" spans="1:19" x14ac:dyDescent="0.3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</row>
    <row r="1410" spans="1:19" x14ac:dyDescent="0.3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</row>
    <row r="1411" spans="1:19" x14ac:dyDescent="0.3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</row>
    <row r="1412" spans="1:19" x14ac:dyDescent="0.3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</row>
    <row r="1413" spans="1:19" x14ac:dyDescent="0.3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</row>
    <row r="1414" spans="1:19" x14ac:dyDescent="0.3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</row>
    <row r="1415" spans="1:19" x14ac:dyDescent="0.3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</row>
    <row r="1416" spans="1:19" x14ac:dyDescent="0.3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</row>
    <row r="1417" spans="1:19" x14ac:dyDescent="0.3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</row>
    <row r="1418" spans="1:19" x14ac:dyDescent="0.3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</row>
    <row r="1419" spans="1:19" x14ac:dyDescent="0.3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</row>
    <row r="1420" spans="1:19" x14ac:dyDescent="0.3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</row>
    <row r="1421" spans="1:19" x14ac:dyDescent="0.3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</row>
    <row r="1422" spans="1:19" x14ac:dyDescent="0.3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</row>
    <row r="1423" spans="1:19" x14ac:dyDescent="0.3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</row>
    <row r="1424" spans="1:19" x14ac:dyDescent="0.3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</row>
    <row r="1425" spans="1:19" x14ac:dyDescent="0.3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</row>
    <row r="1426" spans="1:19" x14ac:dyDescent="0.3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</row>
    <row r="1427" spans="1:19" x14ac:dyDescent="0.3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</row>
    <row r="1428" spans="1:19" x14ac:dyDescent="0.3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</row>
    <row r="1429" spans="1:19" x14ac:dyDescent="0.3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</row>
    <row r="1430" spans="1:19" x14ac:dyDescent="0.3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</row>
    <row r="1431" spans="1:19" x14ac:dyDescent="0.3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</row>
    <row r="1432" spans="1:19" x14ac:dyDescent="0.3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</row>
    <row r="1433" spans="1:19" x14ac:dyDescent="0.3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</row>
    <row r="1434" spans="1:19" x14ac:dyDescent="0.3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</row>
    <row r="1435" spans="1:19" x14ac:dyDescent="0.3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</row>
    <row r="1436" spans="1:19" x14ac:dyDescent="0.3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</row>
    <row r="1437" spans="1:19" x14ac:dyDescent="0.3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</row>
    <row r="1438" spans="1:19" x14ac:dyDescent="0.3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</row>
    <row r="1439" spans="1:19" x14ac:dyDescent="0.3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</row>
    <row r="1440" spans="1:19" x14ac:dyDescent="0.3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</row>
    <row r="1441" spans="1:19" x14ac:dyDescent="0.3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</row>
    <row r="1442" spans="1:19" x14ac:dyDescent="0.3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</row>
    <row r="1443" spans="1:19" x14ac:dyDescent="0.3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</row>
    <row r="1444" spans="1:19" x14ac:dyDescent="0.3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</row>
    <row r="1445" spans="1:19" x14ac:dyDescent="0.3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</row>
    <row r="1446" spans="1:19" x14ac:dyDescent="0.3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</row>
    <row r="1447" spans="1:19" x14ac:dyDescent="0.3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</row>
    <row r="1448" spans="1:19" x14ac:dyDescent="0.3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</row>
    <row r="1449" spans="1:19" x14ac:dyDescent="0.3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</row>
    <row r="1450" spans="1:19" x14ac:dyDescent="0.3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</row>
    <row r="1451" spans="1:19" x14ac:dyDescent="0.3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</row>
    <row r="1452" spans="1:19" x14ac:dyDescent="0.3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</row>
    <row r="1453" spans="1:19" x14ac:dyDescent="0.3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</row>
    <row r="1454" spans="1:19" x14ac:dyDescent="0.3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</row>
    <row r="1455" spans="1:19" x14ac:dyDescent="0.3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</row>
    <row r="1456" spans="1:19" x14ac:dyDescent="0.3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</row>
    <row r="1457" spans="1:19" x14ac:dyDescent="0.3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</row>
    <row r="1458" spans="1:19" x14ac:dyDescent="0.3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</row>
    <row r="1459" spans="1:19" x14ac:dyDescent="0.3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</row>
    <row r="1460" spans="1:19" x14ac:dyDescent="0.3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</row>
    <row r="1461" spans="1:19" x14ac:dyDescent="0.3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</row>
    <row r="1462" spans="1:19" x14ac:dyDescent="0.3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</row>
    <row r="1463" spans="1:19" x14ac:dyDescent="0.3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</row>
    <row r="1464" spans="1:19" x14ac:dyDescent="0.3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</row>
    <row r="1465" spans="1:19" x14ac:dyDescent="0.3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</row>
    <row r="1466" spans="1:19" x14ac:dyDescent="0.3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</row>
    <row r="1467" spans="1:19" x14ac:dyDescent="0.3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</row>
    <row r="1468" spans="1:19" x14ac:dyDescent="0.3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</row>
    <row r="1469" spans="1:19" x14ac:dyDescent="0.3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</row>
    <row r="1470" spans="1:19" x14ac:dyDescent="0.3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</row>
    <row r="1471" spans="1:19" x14ac:dyDescent="0.3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</row>
    <row r="1472" spans="1:19" x14ac:dyDescent="0.3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</row>
    <row r="1473" spans="1:19" x14ac:dyDescent="0.3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</row>
    <row r="1474" spans="1:19" x14ac:dyDescent="0.3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</row>
    <row r="1475" spans="1:19" x14ac:dyDescent="0.3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</row>
    <row r="1476" spans="1:19" x14ac:dyDescent="0.3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</row>
    <row r="1477" spans="1:19" x14ac:dyDescent="0.3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</row>
    <row r="1478" spans="1:19" x14ac:dyDescent="0.3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</row>
    <row r="1479" spans="1:19" x14ac:dyDescent="0.3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</row>
    <row r="1480" spans="1:19" x14ac:dyDescent="0.3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</row>
    <row r="1481" spans="1:19" x14ac:dyDescent="0.3">
      <c r="A1481"/>
      <c r="B1481"/>
      <c r="C1481"/>
    </row>
    <row r="1482" spans="1:19" x14ac:dyDescent="0.3">
      <c r="A1482"/>
      <c r="B1482"/>
      <c r="C1482"/>
    </row>
    <row r="1483" spans="1:19" x14ac:dyDescent="0.3">
      <c r="A1483"/>
      <c r="B1483"/>
      <c r="C1483"/>
    </row>
    <row r="1484" spans="1:19" x14ac:dyDescent="0.3">
      <c r="A1484"/>
      <c r="B1484"/>
      <c r="C1484"/>
    </row>
    <row r="1485" spans="1:19" x14ac:dyDescent="0.3">
      <c r="A1485"/>
      <c r="B1485"/>
      <c r="C1485"/>
    </row>
    <row r="1486" spans="1:19" x14ac:dyDescent="0.3">
      <c r="A1486"/>
      <c r="B1486"/>
      <c r="C1486"/>
    </row>
    <row r="1487" spans="1:19" x14ac:dyDescent="0.3">
      <c r="A1487"/>
      <c r="B1487"/>
      <c r="C1487"/>
    </row>
    <row r="1488" spans="1:19" x14ac:dyDescent="0.3">
      <c r="A1488"/>
      <c r="B1488"/>
      <c r="C1488"/>
    </row>
    <row r="1489" spans="1:3" x14ac:dyDescent="0.3">
      <c r="A1489"/>
      <c r="B1489"/>
      <c r="C1489"/>
    </row>
    <row r="1490" spans="1:3" x14ac:dyDescent="0.3">
      <c r="A1490"/>
      <c r="B1490"/>
      <c r="C1490"/>
    </row>
    <row r="1491" spans="1:3" x14ac:dyDescent="0.3">
      <c r="A1491"/>
      <c r="B1491"/>
      <c r="C1491"/>
    </row>
    <row r="1492" spans="1:3" x14ac:dyDescent="0.3">
      <c r="A1492"/>
      <c r="B1492"/>
      <c r="C1492"/>
    </row>
    <row r="1493" spans="1:3" x14ac:dyDescent="0.3">
      <c r="A1493"/>
      <c r="B1493"/>
      <c r="C1493"/>
    </row>
    <row r="1494" spans="1:3" x14ac:dyDescent="0.3">
      <c r="A1494"/>
      <c r="B1494"/>
      <c r="C1494"/>
    </row>
    <row r="1495" spans="1:3" x14ac:dyDescent="0.3">
      <c r="A1495"/>
      <c r="B1495"/>
      <c r="C1495"/>
    </row>
    <row r="1496" spans="1:3" x14ac:dyDescent="0.3">
      <c r="A1496"/>
      <c r="B1496"/>
      <c r="C1496"/>
    </row>
    <row r="1497" spans="1:3" x14ac:dyDescent="0.3">
      <c r="A1497"/>
      <c r="B1497"/>
      <c r="C1497"/>
    </row>
    <row r="1498" spans="1:3" x14ac:dyDescent="0.3">
      <c r="A1498"/>
      <c r="B1498"/>
      <c r="C1498"/>
    </row>
    <row r="1499" spans="1:3" x14ac:dyDescent="0.3">
      <c r="A1499"/>
      <c r="B1499"/>
      <c r="C1499"/>
    </row>
    <row r="1500" spans="1:3" x14ac:dyDescent="0.3">
      <c r="A1500"/>
      <c r="B1500"/>
      <c r="C1500"/>
    </row>
    <row r="1501" spans="1:3" x14ac:dyDescent="0.3">
      <c r="A1501"/>
      <c r="B1501"/>
      <c r="C1501"/>
    </row>
    <row r="1502" spans="1:3" x14ac:dyDescent="0.3">
      <c r="A1502"/>
      <c r="B1502"/>
      <c r="C1502"/>
    </row>
    <row r="1503" spans="1:3" x14ac:dyDescent="0.3">
      <c r="A1503"/>
      <c r="B1503"/>
      <c r="C1503"/>
    </row>
    <row r="1504" spans="1:3" x14ac:dyDescent="0.3">
      <c r="A1504"/>
      <c r="B1504"/>
      <c r="C1504"/>
    </row>
    <row r="1505" spans="1:3" x14ac:dyDescent="0.3">
      <c r="A1505"/>
      <c r="B1505"/>
      <c r="C1505"/>
    </row>
    <row r="1506" spans="1:3" x14ac:dyDescent="0.3">
      <c r="A1506"/>
      <c r="B1506"/>
      <c r="C1506"/>
    </row>
    <row r="1507" spans="1:3" x14ac:dyDescent="0.3">
      <c r="A1507"/>
      <c r="B1507"/>
      <c r="C1507"/>
    </row>
    <row r="1508" spans="1:3" x14ac:dyDescent="0.3">
      <c r="A1508"/>
      <c r="B1508"/>
      <c r="C1508"/>
    </row>
    <row r="1509" spans="1:3" x14ac:dyDescent="0.3">
      <c r="A1509"/>
      <c r="B1509"/>
      <c r="C1509"/>
    </row>
    <row r="1510" spans="1:3" x14ac:dyDescent="0.3">
      <c r="A1510"/>
      <c r="B1510"/>
      <c r="C1510"/>
    </row>
    <row r="1511" spans="1:3" x14ac:dyDescent="0.3">
      <c r="A1511"/>
      <c r="B1511"/>
      <c r="C1511"/>
    </row>
    <row r="1512" spans="1:3" x14ac:dyDescent="0.3">
      <c r="A1512"/>
      <c r="B1512"/>
      <c r="C1512"/>
    </row>
    <row r="1513" spans="1:3" x14ac:dyDescent="0.3">
      <c r="A1513"/>
      <c r="B1513"/>
      <c r="C1513"/>
    </row>
    <row r="1514" spans="1:3" x14ac:dyDescent="0.3">
      <c r="A1514"/>
      <c r="B1514"/>
      <c r="C1514"/>
    </row>
    <row r="1515" spans="1:3" x14ac:dyDescent="0.3">
      <c r="A1515"/>
      <c r="B1515"/>
      <c r="C1515"/>
    </row>
    <row r="1516" spans="1:3" x14ac:dyDescent="0.3">
      <c r="A1516"/>
      <c r="B1516"/>
      <c r="C1516"/>
    </row>
    <row r="1517" spans="1:3" x14ac:dyDescent="0.3">
      <c r="A1517"/>
      <c r="B1517"/>
      <c r="C1517"/>
    </row>
    <row r="1518" spans="1:3" x14ac:dyDescent="0.3">
      <c r="A1518"/>
      <c r="B1518"/>
      <c r="C1518"/>
    </row>
    <row r="1519" spans="1:3" x14ac:dyDescent="0.3">
      <c r="A1519"/>
      <c r="B1519"/>
      <c r="C1519"/>
    </row>
    <row r="1520" spans="1:3" x14ac:dyDescent="0.3">
      <c r="A1520"/>
      <c r="B1520"/>
      <c r="C1520"/>
    </row>
    <row r="1521" spans="1:3" x14ac:dyDescent="0.3">
      <c r="A1521"/>
      <c r="B1521"/>
      <c r="C1521"/>
    </row>
    <row r="1522" spans="1:3" x14ac:dyDescent="0.3">
      <c r="A1522"/>
      <c r="B1522"/>
      <c r="C1522"/>
    </row>
    <row r="1523" spans="1:3" x14ac:dyDescent="0.3">
      <c r="A1523"/>
      <c r="B1523"/>
      <c r="C1523"/>
    </row>
    <row r="1524" spans="1:3" x14ac:dyDescent="0.3">
      <c r="A1524"/>
      <c r="B1524"/>
      <c r="C1524"/>
    </row>
    <row r="1525" spans="1:3" x14ac:dyDescent="0.3">
      <c r="A1525"/>
      <c r="B1525"/>
      <c r="C1525"/>
    </row>
    <row r="1526" spans="1:3" x14ac:dyDescent="0.3">
      <c r="A1526"/>
      <c r="B1526"/>
      <c r="C1526"/>
    </row>
    <row r="1527" spans="1:3" x14ac:dyDescent="0.3">
      <c r="A1527"/>
      <c r="B1527"/>
      <c r="C1527"/>
    </row>
    <row r="1528" spans="1:3" x14ac:dyDescent="0.3">
      <c r="A1528"/>
      <c r="B1528"/>
      <c r="C1528"/>
    </row>
    <row r="1529" spans="1:3" x14ac:dyDescent="0.3">
      <c r="A1529"/>
      <c r="B1529"/>
      <c r="C1529"/>
    </row>
    <row r="1530" spans="1:3" x14ac:dyDescent="0.3">
      <c r="A1530"/>
      <c r="B1530"/>
      <c r="C1530"/>
    </row>
    <row r="1531" spans="1:3" x14ac:dyDescent="0.3">
      <c r="A1531"/>
      <c r="B1531"/>
      <c r="C1531"/>
    </row>
    <row r="1532" spans="1:3" x14ac:dyDescent="0.3">
      <c r="A1532"/>
      <c r="B1532"/>
      <c r="C1532"/>
    </row>
    <row r="1533" spans="1:3" x14ac:dyDescent="0.3">
      <c r="A1533"/>
      <c r="B1533"/>
      <c r="C1533"/>
    </row>
    <row r="1534" spans="1:3" x14ac:dyDescent="0.3">
      <c r="A1534"/>
      <c r="B1534"/>
      <c r="C1534"/>
    </row>
    <row r="1535" spans="1:3" x14ac:dyDescent="0.3">
      <c r="A1535"/>
      <c r="B1535"/>
      <c r="C1535"/>
    </row>
    <row r="1536" spans="1:3" x14ac:dyDescent="0.3">
      <c r="A1536"/>
      <c r="B1536"/>
      <c r="C1536"/>
    </row>
    <row r="1537" spans="1:3" x14ac:dyDescent="0.3">
      <c r="A1537"/>
      <c r="B1537"/>
      <c r="C1537"/>
    </row>
    <row r="1538" spans="1:3" x14ac:dyDescent="0.3">
      <c r="A1538"/>
      <c r="B1538"/>
      <c r="C1538"/>
    </row>
    <row r="1539" spans="1:3" x14ac:dyDescent="0.3">
      <c r="A1539"/>
      <c r="B1539"/>
      <c r="C1539"/>
    </row>
    <row r="1540" spans="1:3" x14ac:dyDescent="0.3">
      <c r="A1540"/>
      <c r="B1540"/>
      <c r="C1540"/>
    </row>
    <row r="1541" spans="1:3" x14ac:dyDescent="0.3">
      <c r="A1541"/>
      <c r="B1541"/>
      <c r="C1541"/>
    </row>
    <row r="1542" spans="1:3" x14ac:dyDescent="0.3">
      <c r="A1542"/>
      <c r="B1542"/>
      <c r="C1542"/>
    </row>
    <row r="1543" spans="1:3" x14ac:dyDescent="0.3">
      <c r="A1543"/>
      <c r="B1543"/>
      <c r="C1543"/>
    </row>
    <row r="1544" spans="1:3" x14ac:dyDescent="0.3">
      <c r="A1544"/>
      <c r="B1544"/>
      <c r="C1544"/>
    </row>
    <row r="1545" spans="1:3" x14ac:dyDescent="0.3">
      <c r="A1545"/>
      <c r="B1545"/>
      <c r="C1545"/>
    </row>
    <row r="1546" spans="1:3" x14ac:dyDescent="0.3">
      <c r="A1546"/>
      <c r="B1546"/>
      <c r="C1546"/>
    </row>
    <row r="1547" spans="1:3" x14ac:dyDescent="0.3">
      <c r="A1547"/>
      <c r="B1547"/>
      <c r="C1547"/>
    </row>
    <row r="1548" spans="1:3" x14ac:dyDescent="0.3">
      <c r="A1548"/>
      <c r="B1548"/>
      <c r="C1548"/>
    </row>
    <row r="1549" spans="1:3" x14ac:dyDescent="0.3">
      <c r="A1549"/>
      <c r="B1549"/>
      <c r="C1549"/>
    </row>
    <row r="1550" spans="1:3" x14ac:dyDescent="0.3">
      <c r="A1550"/>
      <c r="B1550"/>
      <c r="C1550"/>
    </row>
    <row r="1551" spans="1:3" x14ac:dyDescent="0.3">
      <c r="A1551"/>
      <c r="B1551"/>
      <c r="C1551"/>
    </row>
    <row r="1552" spans="1:3" x14ac:dyDescent="0.3">
      <c r="A1552"/>
      <c r="B1552"/>
      <c r="C1552"/>
    </row>
    <row r="1553" spans="1:3" x14ac:dyDescent="0.3">
      <c r="A1553"/>
      <c r="B1553"/>
      <c r="C1553"/>
    </row>
    <row r="1554" spans="1:3" x14ac:dyDescent="0.3">
      <c r="A1554"/>
      <c r="B1554"/>
      <c r="C1554"/>
    </row>
    <row r="1555" spans="1:3" x14ac:dyDescent="0.3">
      <c r="A1555"/>
      <c r="B1555"/>
      <c r="C1555"/>
    </row>
    <row r="1556" spans="1:3" x14ac:dyDescent="0.3">
      <c r="A1556"/>
      <c r="B1556"/>
      <c r="C1556"/>
    </row>
    <row r="1557" spans="1:3" x14ac:dyDescent="0.3">
      <c r="A1557"/>
      <c r="B1557"/>
      <c r="C1557"/>
    </row>
    <row r="1558" spans="1:3" x14ac:dyDescent="0.3">
      <c r="A1558"/>
      <c r="B1558"/>
      <c r="C1558"/>
    </row>
    <row r="1559" spans="1:3" x14ac:dyDescent="0.3">
      <c r="A1559"/>
      <c r="B1559"/>
      <c r="C1559"/>
    </row>
    <row r="1560" spans="1:3" x14ac:dyDescent="0.3">
      <c r="A1560"/>
      <c r="B1560"/>
      <c r="C1560"/>
    </row>
    <row r="1561" spans="1:3" x14ac:dyDescent="0.3">
      <c r="A1561"/>
      <c r="B1561"/>
      <c r="C1561"/>
    </row>
    <row r="1562" spans="1:3" x14ac:dyDescent="0.3">
      <c r="A1562"/>
      <c r="B1562"/>
      <c r="C1562"/>
    </row>
    <row r="1563" spans="1:3" x14ac:dyDescent="0.3">
      <c r="A1563"/>
      <c r="B1563"/>
      <c r="C1563"/>
    </row>
    <row r="1564" spans="1:3" x14ac:dyDescent="0.3">
      <c r="A1564"/>
      <c r="B1564"/>
      <c r="C1564"/>
    </row>
    <row r="1565" spans="1:3" x14ac:dyDescent="0.3">
      <c r="A1565"/>
      <c r="B1565"/>
      <c r="C1565"/>
    </row>
    <row r="1566" spans="1:3" x14ac:dyDescent="0.3">
      <c r="A1566"/>
      <c r="B1566"/>
      <c r="C1566"/>
    </row>
    <row r="1567" spans="1:3" x14ac:dyDescent="0.3">
      <c r="A1567"/>
      <c r="B1567"/>
      <c r="C1567"/>
    </row>
    <row r="1568" spans="1:3" x14ac:dyDescent="0.3">
      <c r="A1568"/>
      <c r="B1568"/>
      <c r="C1568"/>
    </row>
    <row r="1569" spans="1:3" x14ac:dyDescent="0.3">
      <c r="A1569"/>
      <c r="B1569"/>
      <c r="C1569"/>
    </row>
    <row r="1570" spans="1:3" x14ac:dyDescent="0.3">
      <c r="A1570"/>
      <c r="B1570"/>
      <c r="C1570"/>
    </row>
    <row r="1571" spans="1:3" x14ac:dyDescent="0.3">
      <c r="A1571"/>
      <c r="B1571"/>
      <c r="C1571"/>
    </row>
    <row r="1572" spans="1:3" x14ac:dyDescent="0.3">
      <c r="A1572"/>
      <c r="B1572"/>
      <c r="C1572"/>
    </row>
    <row r="1573" spans="1:3" x14ac:dyDescent="0.3">
      <c r="A1573"/>
      <c r="B1573"/>
      <c r="C1573"/>
    </row>
    <row r="1574" spans="1:3" x14ac:dyDescent="0.3">
      <c r="A1574"/>
      <c r="B1574"/>
      <c r="C1574"/>
    </row>
    <row r="1575" spans="1:3" x14ac:dyDescent="0.3">
      <c r="A1575"/>
      <c r="B1575"/>
      <c r="C1575"/>
    </row>
    <row r="1576" spans="1:3" x14ac:dyDescent="0.3">
      <c r="A1576"/>
      <c r="B1576"/>
      <c r="C1576"/>
    </row>
    <row r="1577" spans="1:3" x14ac:dyDescent="0.3">
      <c r="A1577"/>
      <c r="B1577"/>
      <c r="C1577"/>
    </row>
    <row r="1578" spans="1:3" x14ac:dyDescent="0.3">
      <c r="A1578"/>
      <c r="B1578"/>
      <c r="C1578"/>
    </row>
    <row r="1579" spans="1:3" x14ac:dyDescent="0.3">
      <c r="A1579"/>
      <c r="B1579"/>
      <c r="C1579"/>
    </row>
    <row r="1580" spans="1:3" x14ac:dyDescent="0.3">
      <c r="A1580"/>
      <c r="B1580"/>
      <c r="C1580"/>
    </row>
    <row r="1581" spans="1:3" x14ac:dyDescent="0.3">
      <c r="A1581"/>
      <c r="B1581"/>
      <c r="C1581"/>
    </row>
    <row r="1582" spans="1:3" x14ac:dyDescent="0.3">
      <c r="A1582"/>
      <c r="B1582"/>
      <c r="C1582"/>
    </row>
    <row r="1583" spans="1:3" x14ac:dyDescent="0.3">
      <c r="A1583"/>
      <c r="B1583"/>
      <c r="C1583"/>
    </row>
    <row r="1584" spans="1:3" x14ac:dyDescent="0.3">
      <c r="A1584"/>
      <c r="B1584"/>
      <c r="C1584"/>
    </row>
    <row r="1585" spans="1:3" x14ac:dyDescent="0.3">
      <c r="A1585"/>
      <c r="B1585"/>
      <c r="C1585"/>
    </row>
    <row r="1586" spans="1:3" x14ac:dyDescent="0.3">
      <c r="A1586"/>
      <c r="B1586"/>
      <c r="C1586"/>
    </row>
    <row r="1587" spans="1:3" x14ac:dyDescent="0.3">
      <c r="A1587"/>
      <c r="B1587"/>
      <c r="C1587"/>
    </row>
    <row r="1588" spans="1:3" x14ac:dyDescent="0.3">
      <c r="A1588"/>
      <c r="B1588"/>
      <c r="C1588"/>
    </row>
    <row r="1589" spans="1:3" x14ac:dyDescent="0.3">
      <c r="A1589"/>
      <c r="B1589"/>
      <c r="C1589"/>
    </row>
    <row r="1590" spans="1:3" x14ac:dyDescent="0.3">
      <c r="A1590"/>
      <c r="B1590"/>
      <c r="C1590"/>
    </row>
    <row r="1591" spans="1:3" x14ac:dyDescent="0.3">
      <c r="A1591"/>
      <c r="B1591"/>
      <c r="C1591"/>
    </row>
    <row r="1592" spans="1:3" x14ac:dyDescent="0.3">
      <c r="A1592"/>
      <c r="B1592"/>
      <c r="C1592"/>
    </row>
    <row r="1593" spans="1:3" x14ac:dyDescent="0.3">
      <c r="A1593"/>
      <c r="B1593"/>
      <c r="C1593"/>
    </row>
    <row r="1594" spans="1:3" x14ac:dyDescent="0.3">
      <c r="A1594"/>
      <c r="B1594"/>
      <c r="C1594"/>
    </row>
    <row r="1595" spans="1:3" x14ac:dyDescent="0.3">
      <c r="A1595"/>
      <c r="B1595"/>
      <c r="C1595"/>
    </row>
    <row r="1596" spans="1:3" x14ac:dyDescent="0.3">
      <c r="A1596"/>
      <c r="B1596"/>
      <c r="C1596"/>
    </row>
    <row r="1597" spans="1:3" x14ac:dyDescent="0.3">
      <c r="A1597"/>
      <c r="B1597"/>
      <c r="C1597"/>
    </row>
    <row r="1598" spans="1:3" x14ac:dyDescent="0.3">
      <c r="A1598"/>
      <c r="B1598"/>
      <c r="C1598"/>
    </row>
    <row r="1599" spans="1:3" x14ac:dyDescent="0.3">
      <c r="A1599"/>
      <c r="B1599"/>
      <c r="C1599"/>
    </row>
    <row r="1600" spans="1:3" x14ac:dyDescent="0.3">
      <c r="A1600"/>
      <c r="B1600"/>
      <c r="C1600"/>
    </row>
    <row r="1601" spans="1:3" x14ac:dyDescent="0.3">
      <c r="A1601"/>
      <c r="B1601"/>
      <c r="C1601"/>
    </row>
    <row r="1602" spans="1:3" x14ac:dyDescent="0.3">
      <c r="A1602"/>
      <c r="B1602"/>
      <c r="C1602"/>
    </row>
    <row r="1603" spans="1:3" x14ac:dyDescent="0.3">
      <c r="A1603"/>
      <c r="B1603"/>
      <c r="C1603"/>
    </row>
    <row r="1604" spans="1:3" x14ac:dyDescent="0.3">
      <c r="A1604"/>
      <c r="B1604"/>
      <c r="C1604"/>
    </row>
    <row r="1605" spans="1:3" x14ac:dyDescent="0.3">
      <c r="A1605"/>
      <c r="B1605"/>
      <c r="C1605"/>
    </row>
    <row r="1606" spans="1:3" x14ac:dyDescent="0.3">
      <c r="A1606"/>
      <c r="B1606"/>
      <c r="C1606"/>
    </row>
    <row r="1607" spans="1:3" x14ac:dyDescent="0.3">
      <c r="A1607"/>
      <c r="B1607"/>
      <c r="C1607"/>
    </row>
    <row r="1608" spans="1:3" x14ac:dyDescent="0.3">
      <c r="A1608"/>
      <c r="B1608"/>
      <c r="C1608"/>
    </row>
    <row r="1609" spans="1:3" x14ac:dyDescent="0.3">
      <c r="A1609"/>
      <c r="B1609"/>
      <c r="C1609"/>
    </row>
    <row r="1610" spans="1:3" x14ac:dyDescent="0.3">
      <c r="A1610"/>
      <c r="B1610"/>
      <c r="C1610"/>
    </row>
    <row r="1611" spans="1:3" x14ac:dyDescent="0.3">
      <c r="A1611"/>
      <c r="B1611"/>
      <c r="C1611"/>
    </row>
    <row r="1612" spans="1:3" x14ac:dyDescent="0.3">
      <c r="A1612"/>
      <c r="B1612"/>
      <c r="C1612"/>
    </row>
    <row r="1613" spans="1:3" x14ac:dyDescent="0.3">
      <c r="A1613"/>
      <c r="B1613"/>
      <c r="C1613"/>
    </row>
    <row r="1614" spans="1:3" x14ac:dyDescent="0.3">
      <c r="A1614"/>
      <c r="B1614"/>
      <c r="C1614"/>
    </row>
    <row r="1615" spans="1:3" x14ac:dyDescent="0.3">
      <c r="A1615"/>
      <c r="B1615"/>
      <c r="C1615"/>
    </row>
    <row r="1616" spans="1:3" x14ac:dyDescent="0.3">
      <c r="A1616"/>
      <c r="B1616"/>
      <c r="C1616"/>
    </row>
    <row r="1617" spans="1:3" x14ac:dyDescent="0.3">
      <c r="A1617"/>
      <c r="B1617"/>
      <c r="C1617"/>
    </row>
    <row r="1618" spans="1:3" x14ac:dyDescent="0.3">
      <c r="A1618"/>
      <c r="B1618"/>
      <c r="C1618"/>
    </row>
    <row r="1619" spans="1:3" x14ac:dyDescent="0.3">
      <c r="A1619"/>
      <c r="B1619"/>
      <c r="C1619"/>
    </row>
    <row r="1620" spans="1:3" x14ac:dyDescent="0.3">
      <c r="A1620"/>
      <c r="B1620"/>
      <c r="C1620"/>
    </row>
    <row r="1621" spans="1:3" x14ac:dyDescent="0.3">
      <c r="A1621"/>
      <c r="B1621"/>
      <c r="C1621"/>
    </row>
    <row r="1622" spans="1:3" x14ac:dyDescent="0.3">
      <c r="A1622"/>
      <c r="B1622"/>
      <c r="C1622"/>
    </row>
    <row r="1623" spans="1:3" x14ac:dyDescent="0.3">
      <c r="A1623"/>
      <c r="B1623"/>
      <c r="C1623"/>
    </row>
    <row r="1624" spans="1:3" x14ac:dyDescent="0.3">
      <c r="A1624"/>
      <c r="B1624"/>
      <c r="C1624"/>
    </row>
    <row r="1625" spans="1:3" x14ac:dyDescent="0.3">
      <c r="A1625"/>
      <c r="B1625"/>
      <c r="C1625"/>
    </row>
    <row r="1626" spans="1:3" x14ac:dyDescent="0.3">
      <c r="A1626"/>
      <c r="B1626"/>
      <c r="C1626"/>
    </row>
    <row r="1627" spans="1:3" x14ac:dyDescent="0.3">
      <c r="A1627"/>
      <c r="B1627"/>
      <c r="C1627"/>
    </row>
    <row r="1628" spans="1:3" x14ac:dyDescent="0.3">
      <c r="A1628"/>
      <c r="B1628"/>
      <c r="C1628"/>
    </row>
    <row r="1629" spans="1:3" x14ac:dyDescent="0.3">
      <c r="A1629"/>
      <c r="B1629"/>
      <c r="C1629"/>
    </row>
    <row r="1630" spans="1:3" x14ac:dyDescent="0.3">
      <c r="A1630"/>
      <c r="B1630"/>
      <c r="C1630"/>
    </row>
    <row r="1631" spans="1:3" x14ac:dyDescent="0.3">
      <c r="A1631"/>
      <c r="B1631"/>
      <c r="C1631"/>
    </row>
    <row r="1632" spans="1:3" x14ac:dyDescent="0.3">
      <c r="A1632"/>
      <c r="B1632"/>
      <c r="C1632"/>
    </row>
    <row r="1633" spans="1:3" x14ac:dyDescent="0.3">
      <c r="A1633"/>
      <c r="B1633"/>
      <c r="C1633"/>
    </row>
    <row r="1634" spans="1:3" x14ac:dyDescent="0.3">
      <c r="A1634"/>
      <c r="B1634"/>
      <c r="C1634"/>
    </row>
    <row r="1635" spans="1:3" x14ac:dyDescent="0.3">
      <c r="A1635"/>
      <c r="B1635"/>
      <c r="C1635"/>
    </row>
    <row r="1636" spans="1:3" x14ac:dyDescent="0.3">
      <c r="A1636"/>
      <c r="B1636"/>
      <c r="C1636"/>
    </row>
    <row r="1637" spans="1:3" x14ac:dyDescent="0.3">
      <c r="A1637"/>
      <c r="B1637"/>
      <c r="C1637"/>
    </row>
    <row r="1638" spans="1:3" x14ac:dyDescent="0.3">
      <c r="A1638"/>
      <c r="B1638"/>
      <c r="C1638"/>
    </row>
    <row r="1639" spans="1:3" x14ac:dyDescent="0.3">
      <c r="A1639"/>
      <c r="B1639"/>
      <c r="C1639"/>
    </row>
    <row r="1640" spans="1:3" x14ac:dyDescent="0.3">
      <c r="A1640"/>
      <c r="B1640"/>
      <c r="C1640"/>
    </row>
    <row r="1641" spans="1:3" x14ac:dyDescent="0.3">
      <c r="A1641"/>
      <c r="B1641"/>
      <c r="C1641"/>
    </row>
    <row r="1642" spans="1:3" x14ac:dyDescent="0.3">
      <c r="A1642"/>
      <c r="B1642"/>
      <c r="C1642"/>
    </row>
    <row r="1643" spans="1:3" x14ac:dyDescent="0.3">
      <c r="A1643"/>
      <c r="B1643"/>
      <c r="C1643"/>
    </row>
    <row r="1644" spans="1:3" x14ac:dyDescent="0.3">
      <c r="A1644"/>
      <c r="B1644"/>
      <c r="C1644"/>
    </row>
    <row r="1645" spans="1:3" x14ac:dyDescent="0.3">
      <c r="A1645"/>
      <c r="B1645"/>
      <c r="C1645"/>
    </row>
    <row r="1646" spans="1:3" x14ac:dyDescent="0.3">
      <c r="A1646"/>
      <c r="B1646"/>
      <c r="C1646"/>
    </row>
    <row r="1647" spans="1:3" x14ac:dyDescent="0.3">
      <c r="A1647"/>
      <c r="B1647"/>
      <c r="C1647"/>
    </row>
    <row r="1648" spans="1:3" x14ac:dyDescent="0.3">
      <c r="A1648"/>
      <c r="B1648"/>
      <c r="C1648"/>
    </row>
    <row r="1649" spans="1:3" x14ac:dyDescent="0.3">
      <c r="A1649"/>
      <c r="B1649"/>
      <c r="C1649"/>
    </row>
    <row r="1650" spans="1:3" x14ac:dyDescent="0.3">
      <c r="A1650"/>
      <c r="B1650"/>
      <c r="C1650"/>
    </row>
    <row r="1651" spans="1:3" x14ac:dyDescent="0.3">
      <c r="A1651"/>
      <c r="B1651"/>
      <c r="C1651"/>
    </row>
    <row r="1652" spans="1:3" x14ac:dyDescent="0.3">
      <c r="A1652"/>
      <c r="B1652"/>
      <c r="C1652"/>
    </row>
    <row r="1653" spans="1:3" x14ac:dyDescent="0.3">
      <c r="A1653"/>
      <c r="B1653"/>
      <c r="C1653"/>
    </row>
    <row r="1654" spans="1:3" x14ac:dyDescent="0.3">
      <c r="A1654"/>
      <c r="B1654"/>
      <c r="C1654"/>
    </row>
    <row r="1655" spans="1:3" x14ac:dyDescent="0.3">
      <c r="A1655"/>
      <c r="B1655"/>
      <c r="C1655"/>
    </row>
    <row r="1656" spans="1:3" x14ac:dyDescent="0.3">
      <c r="A1656"/>
      <c r="B1656"/>
      <c r="C1656"/>
    </row>
    <row r="1657" spans="1:3" x14ac:dyDescent="0.3">
      <c r="A1657"/>
      <c r="B1657"/>
      <c r="C1657"/>
    </row>
    <row r="1658" spans="1:3" x14ac:dyDescent="0.3">
      <c r="A1658"/>
      <c r="B1658"/>
      <c r="C1658"/>
    </row>
    <row r="1659" spans="1:3" x14ac:dyDescent="0.3">
      <c r="A1659"/>
      <c r="B1659"/>
      <c r="C1659"/>
    </row>
    <row r="1660" spans="1:3" x14ac:dyDescent="0.3">
      <c r="A1660"/>
      <c r="B1660"/>
      <c r="C1660"/>
    </row>
    <row r="1661" spans="1:3" x14ac:dyDescent="0.3">
      <c r="A1661"/>
      <c r="B1661"/>
      <c r="C1661"/>
    </row>
    <row r="1662" spans="1:3" x14ac:dyDescent="0.3">
      <c r="A1662"/>
      <c r="B1662"/>
      <c r="C1662"/>
    </row>
    <row r="1663" spans="1:3" x14ac:dyDescent="0.3">
      <c r="A1663"/>
      <c r="B1663"/>
      <c r="C1663"/>
    </row>
    <row r="1664" spans="1:3" x14ac:dyDescent="0.3">
      <c r="A1664"/>
      <c r="B1664"/>
      <c r="C1664"/>
    </row>
    <row r="1665" spans="1:3" x14ac:dyDescent="0.3">
      <c r="A1665"/>
      <c r="B1665"/>
      <c r="C1665"/>
    </row>
    <row r="1666" spans="1:3" x14ac:dyDescent="0.3">
      <c r="A1666"/>
      <c r="B1666"/>
      <c r="C1666"/>
    </row>
    <row r="1667" spans="1:3" x14ac:dyDescent="0.3">
      <c r="A1667"/>
      <c r="B1667"/>
      <c r="C1667"/>
    </row>
    <row r="1668" spans="1:3" x14ac:dyDescent="0.3">
      <c r="A1668"/>
      <c r="B1668"/>
      <c r="C1668"/>
    </row>
    <row r="1669" spans="1:3" x14ac:dyDescent="0.3">
      <c r="A1669"/>
      <c r="B1669"/>
      <c r="C1669"/>
    </row>
    <row r="1670" spans="1:3" x14ac:dyDescent="0.3">
      <c r="A1670"/>
      <c r="B1670"/>
      <c r="C1670"/>
    </row>
    <row r="1671" spans="1:3" x14ac:dyDescent="0.3">
      <c r="A1671"/>
      <c r="B1671"/>
      <c r="C1671"/>
    </row>
  </sheetData>
  <sheetProtection algorithmName="SHA-512" hashValue="LtlZtQf+GETfGApNPcR2VmFyZSfg537fPIPUq0vNPar58epZd9NAdyigETscaRThpPnz7Q6BvPpjw3ztnA7w8Q==" saltValue="6pFPK4MavpMAh2txwwDaEA==" spinCount="100000" sheet="1" objects="1" scenarios="1" pivotTables="0"/>
  <mergeCells count="1">
    <mergeCell ref="A1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9605A-0701-4A23-BD77-EDA5D4A348C8}">
  <dimension ref="A1:Q1348"/>
  <sheetViews>
    <sheetView topLeftCell="A1332" workbookViewId="0">
      <selection activeCell="G1352" sqref="G1352"/>
    </sheetView>
  </sheetViews>
  <sheetFormatPr baseColWidth="10" defaultRowHeight="14.4" x14ac:dyDescent="0.3"/>
  <cols>
    <col min="1" max="1" width="27.21875" customWidth="1"/>
    <col min="2" max="2" width="15.109375" bestFit="1" customWidth="1"/>
    <col min="13" max="14" width="13.5546875" style="475" bestFit="1" customWidth="1"/>
    <col min="15" max="15" width="13.5546875" bestFit="1" customWidth="1"/>
    <col min="17" max="17" width="27.6640625" bestFit="1" customWidth="1"/>
  </cols>
  <sheetData>
    <row r="1" spans="1:17" x14ac:dyDescent="0.3">
      <c r="A1" s="470" t="s">
        <v>791</v>
      </c>
      <c r="B1" s="470" t="s">
        <v>883</v>
      </c>
      <c r="C1" s="470" t="s">
        <v>884</v>
      </c>
      <c r="D1" s="470" t="s">
        <v>885</v>
      </c>
      <c r="E1" s="470" t="s">
        <v>886</v>
      </c>
      <c r="F1" s="470" t="s">
        <v>887</v>
      </c>
      <c r="G1" s="470" t="s">
        <v>888</v>
      </c>
      <c r="H1" s="470" t="s">
        <v>675</v>
      </c>
      <c r="I1" s="470" t="s">
        <v>858</v>
      </c>
      <c r="J1" s="470" t="s">
        <v>579</v>
      </c>
      <c r="K1" s="470" t="s">
        <v>889</v>
      </c>
      <c r="L1" s="470" t="s">
        <v>890</v>
      </c>
      <c r="M1" s="471" t="s">
        <v>682</v>
      </c>
      <c r="N1" s="471" t="s">
        <v>891</v>
      </c>
      <c r="O1" s="470" t="s">
        <v>892</v>
      </c>
    </row>
    <row r="2" spans="1:17" x14ac:dyDescent="0.3">
      <c r="A2" s="472" t="s">
        <v>795</v>
      </c>
      <c r="B2" s="472" t="s">
        <v>413</v>
      </c>
      <c r="C2" s="472" t="s">
        <v>653</v>
      </c>
      <c r="D2" s="472" t="s">
        <v>159</v>
      </c>
      <c r="E2" s="472" t="s">
        <v>161</v>
      </c>
      <c r="F2" s="472" t="s">
        <v>159</v>
      </c>
      <c r="G2" s="472" t="s">
        <v>893</v>
      </c>
      <c r="H2" s="472" t="s">
        <v>534</v>
      </c>
      <c r="I2" s="472" t="s">
        <v>871</v>
      </c>
      <c r="J2" s="472" t="s">
        <v>820</v>
      </c>
      <c r="K2" s="472" t="s">
        <v>894</v>
      </c>
      <c r="L2" s="473">
        <v>2024</v>
      </c>
      <c r="M2" s="474">
        <v>48660</v>
      </c>
      <c r="N2" s="474">
        <v>4055</v>
      </c>
      <c r="O2" s="472" t="s">
        <v>895</v>
      </c>
      <c r="Q2" s="445" t="s">
        <v>896</v>
      </c>
    </row>
    <row r="3" spans="1:17" x14ac:dyDescent="0.3">
      <c r="A3" s="472" t="s">
        <v>795</v>
      </c>
      <c r="B3" s="472" t="s">
        <v>413</v>
      </c>
      <c r="C3" s="472" t="s">
        <v>653</v>
      </c>
      <c r="D3" s="472" t="s">
        <v>159</v>
      </c>
      <c r="E3" s="472" t="s">
        <v>161</v>
      </c>
      <c r="F3" s="472" t="s">
        <v>159</v>
      </c>
      <c r="G3" s="472" t="s">
        <v>893</v>
      </c>
      <c r="H3" s="472" t="s">
        <v>537</v>
      </c>
      <c r="I3" s="472" t="s">
        <v>872</v>
      </c>
      <c r="J3" s="472" t="s">
        <v>820</v>
      </c>
      <c r="K3" s="472" t="s">
        <v>894</v>
      </c>
      <c r="L3" s="473">
        <v>2024</v>
      </c>
      <c r="M3" s="474">
        <v>1879.4399999999998</v>
      </c>
      <c r="N3" s="474">
        <v>123</v>
      </c>
      <c r="O3" s="472" t="s">
        <v>895</v>
      </c>
    </row>
    <row r="4" spans="1:17" x14ac:dyDescent="0.3">
      <c r="A4" s="472" t="s">
        <v>795</v>
      </c>
      <c r="B4" s="472" t="s">
        <v>413</v>
      </c>
      <c r="C4" s="472" t="s">
        <v>653</v>
      </c>
      <c r="D4" s="472" t="s">
        <v>159</v>
      </c>
      <c r="E4" s="472" t="s">
        <v>161</v>
      </c>
      <c r="F4" s="472" t="s">
        <v>159</v>
      </c>
      <c r="G4" s="472" t="s">
        <v>893</v>
      </c>
      <c r="H4" s="472" t="s">
        <v>416</v>
      </c>
      <c r="I4" s="472" t="s">
        <v>860</v>
      </c>
      <c r="J4" s="472" t="s">
        <v>827</v>
      </c>
      <c r="K4" s="472" t="s">
        <v>894</v>
      </c>
      <c r="L4" s="473">
        <v>2024</v>
      </c>
      <c r="M4" s="474">
        <v>10800</v>
      </c>
      <c r="N4" s="474">
        <v>4320</v>
      </c>
      <c r="O4" s="472" t="s">
        <v>895</v>
      </c>
    </row>
    <row r="5" spans="1:17" x14ac:dyDescent="0.3">
      <c r="A5" s="472" t="s">
        <v>795</v>
      </c>
      <c r="B5" s="472" t="s">
        <v>413</v>
      </c>
      <c r="C5" s="472" t="s">
        <v>653</v>
      </c>
      <c r="D5" s="472" t="s">
        <v>159</v>
      </c>
      <c r="E5" s="472" t="s">
        <v>161</v>
      </c>
      <c r="F5" s="472" t="s">
        <v>159</v>
      </c>
      <c r="G5" s="472" t="s">
        <v>893</v>
      </c>
      <c r="H5" s="472" t="s">
        <v>547</v>
      </c>
      <c r="I5" s="472" t="s">
        <v>873</v>
      </c>
      <c r="J5" s="472" t="s">
        <v>820</v>
      </c>
      <c r="K5" s="472" t="s">
        <v>894</v>
      </c>
      <c r="L5" s="473">
        <v>2024</v>
      </c>
      <c r="M5" s="474">
        <v>6930</v>
      </c>
      <c r="N5" s="474">
        <v>700</v>
      </c>
      <c r="O5" s="472" t="s">
        <v>895</v>
      </c>
    </row>
    <row r="6" spans="1:17" x14ac:dyDescent="0.3">
      <c r="A6" s="472" t="s">
        <v>795</v>
      </c>
      <c r="B6" s="472" t="s">
        <v>413</v>
      </c>
      <c r="C6" s="472" t="s">
        <v>653</v>
      </c>
      <c r="D6" s="472" t="s">
        <v>159</v>
      </c>
      <c r="E6" s="472" t="s">
        <v>161</v>
      </c>
      <c r="F6" s="472" t="s">
        <v>159</v>
      </c>
      <c r="G6" s="472" t="s">
        <v>893</v>
      </c>
      <c r="H6" s="472" t="s">
        <v>599</v>
      </c>
      <c r="I6" s="472" t="s">
        <v>876</v>
      </c>
      <c r="J6" s="472" t="s">
        <v>830</v>
      </c>
      <c r="K6" s="472" t="s">
        <v>894</v>
      </c>
      <c r="L6" s="473">
        <v>2024</v>
      </c>
      <c r="M6" s="474">
        <v>40200</v>
      </c>
      <c r="N6" s="474">
        <v>33500</v>
      </c>
      <c r="O6" s="472" t="s">
        <v>895</v>
      </c>
    </row>
    <row r="7" spans="1:17" x14ac:dyDescent="0.3">
      <c r="A7" s="472" t="s">
        <v>795</v>
      </c>
      <c r="B7" s="472" t="s">
        <v>413</v>
      </c>
      <c r="C7" s="472" t="s">
        <v>653</v>
      </c>
      <c r="D7" s="472" t="s">
        <v>159</v>
      </c>
      <c r="E7" s="472" t="s">
        <v>161</v>
      </c>
      <c r="F7" s="472" t="s">
        <v>159</v>
      </c>
      <c r="G7" s="472" t="s">
        <v>893</v>
      </c>
      <c r="H7" s="472" t="s">
        <v>585</v>
      </c>
      <c r="I7" s="472" t="s">
        <v>864</v>
      </c>
      <c r="J7" s="472" t="s">
        <v>808</v>
      </c>
      <c r="K7" s="472" t="s">
        <v>894</v>
      </c>
      <c r="L7" s="473">
        <v>2024</v>
      </c>
      <c r="M7" s="474">
        <v>2075.6999999999998</v>
      </c>
      <c r="N7" s="474">
        <v>51</v>
      </c>
      <c r="O7" s="472" t="s">
        <v>895</v>
      </c>
    </row>
    <row r="8" spans="1:17" x14ac:dyDescent="0.3">
      <c r="A8" s="472" t="s">
        <v>795</v>
      </c>
      <c r="B8" s="472" t="s">
        <v>413</v>
      </c>
      <c r="C8" s="472" t="s">
        <v>653</v>
      </c>
      <c r="D8" s="472" t="s">
        <v>159</v>
      </c>
      <c r="E8" s="472" t="s">
        <v>161</v>
      </c>
      <c r="F8" s="472" t="s">
        <v>159</v>
      </c>
      <c r="G8" s="472" t="s">
        <v>893</v>
      </c>
      <c r="H8" s="472" t="s">
        <v>354</v>
      </c>
      <c r="I8" s="472" t="s">
        <v>864</v>
      </c>
      <c r="J8" s="472" t="s">
        <v>814</v>
      </c>
      <c r="K8" s="472" t="s">
        <v>894</v>
      </c>
      <c r="L8" s="473">
        <v>2024</v>
      </c>
      <c r="M8" s="474">
        <v>120.22500000000001</v>
      </c>
      <c r="N8" s="474">
        <v>6.87</v>
      </c>
      <c r="O8" s="472" t="s">
        <v>895</v>
      </c>
    </row>
    <row r="9" spans="1:17" x14ac:dyDescent="0.3">
      <c r="A9" s="472" t="s">
        <v>795</v>
      </c>
      <c r="B9" s="472" t="s">
        <v>413</v>
      </c>
      <c r="C9" s="472" t="s">
        <v>653</v>
      </c>
      <c r="D9" s="472" t="s">
        <v>159</v>
      </c>
      <c r="E9" s="472" t="s">
        <v>161</v>
      </c>
      <c r="F9" s="472" t="s">
        <v>159</v>
      </c>
      <c r="G9" s="472" t="s">
        <v>893</v>
      </c>
      <c r="H9" s="472" t="s">
        <v>586</v>
      </c>
      <c r="I9" s="472" t="s">
        <v>864</v>
      </c>
      <c r="J9" s="472" t="s">
        <v>808</v>
      </c>
      <c r="K9" s="472" t="s">
        <v>894</v>
      </c>
      <c r="L9" s="473">
        <v>2024</v>
      </c>
      <c r="M9" s="474">
        <v>894.06999999999994</v>
      </c>
      <c r="N9" s="474">
        <v>20.5</v>
      </c>
      <c r="O9" s="472" t="s">
        <v>895</v>
      </c>
    </row>
    <row r="10" spans="1:17" x14ac:dyDescent="0.3">
      <c r="A10" s="472" t="s">
        <v>795</v>
      </c>
      <c r="B10" s="472" t="s">
        <v>413</v>
      </c>
      <c r="C10" s="472" t="s">
        <v>653</v>
      </c>
      <c r="D10" s="472" t="s">
        <v>159</v>
      </c>
      <c r="E10" s="472" t="s">
        <v>161</v>
      </c>
      <c r="F10" s="472" t="s">
        <v>159</v>
      </c>
      <c r="G10" s="472" t="s">
        <v>893</v>
      </c>
      <c r="H10" s="472" t="s">
        <v>600</v>
      </c>
      <c r="I10" s="472" t="s">
        <v>876</v>
      </c>
      <c r="J10" s="472" t="s">
        <v>830</v>
      </c>
      <c r="K10" s="472" t="s">
        <v>894</v>
      </c>
      <c r="L10" s="473">
        <v>2024</v>
      </c>
      <c r="M10" s="474">
        <v>253440</v>
      </c>
      <c r="N10" s="474">
        <v>192000</v>
      </c>
      <c r="O10" s="472" t="s">
        <v>895</v>
      </c>
    </row>
    <row r="11" spans="1:17" x14ac:dyDescent="0.3">
      <c r="A11" s="472" t="s">
        <v>795</v>
      </c>
      <c r="B11" s="472" t="s">
        <v>413</v>
      </c>
      <c r="C11" s="472" t="s">
        <v>653</v>
      </c>
      <c r="D11" s="472" t="s">
        <v>159</v>
      </c>
      <c r="E11" s="472" t="s">
        <v>161</v>
      </c>
      <c r="F11" s="472" t="s">
        <v>159</v>
      </c>
      <c r="G11" s="472" t="s">
        <v>893</v>
      </c>
      <c r="H11" s="472" t="s">
        <v>549</v>
      </c>
      <c r="I11" s="472" t="s">
        <v>860</v>
      </c>
      <c r="J11" s="472" t="s">
        <v>820</v>
      </c>
      <c r="K11" s="472" t="s">
        <v>894</v>
      </c>
      <c r="L11" s="473">
        <v>2024</v>
      </c>
      <c r="M11" s="474">
        <v>2320</v>
      </c>
      <c r="N11" s="474">
        <v>290</v>
      </c>
      <c r="O11" s="472" t="s">
        <v>895</v>
      </c>
    </row>
    <row r="12" spans="1:17" x14ac:dyDescent="0.3">
      <c r="A12" s="472" t="s">
        <v>795</v>
      </c>
      <c r="B12" s="472" t="s">
        <v>413</v>
      </c>
      <c r="C12" s="472" t="s">
        <v>653</v>
      </c>
      <c r="D12" s="472" t="s">
        <v>159</v>
      </c>
      <c r="E12" s="472" t="s">
        <v>161</v>
      </c>
      <c r="F12" s="472" t="s">
        <v>159</v>
      </c>
      <c r="G12" s="472" t="s">
        <v>893</v>
      </c>
      <c r="H12" s="472" t="s">
        <v>587</v>
      </c>
      <c r="I12" s="472" t="s">
        <v>873</v>
      </c>
      <c r="J12" s="472" t="s">
        <v>808</v>
      </c>
      <c r="K12" s="472" t="s">
        <v>894</v>
      </c>
      <c r="L12" s="473">
        <v>2024</v>
      </c>
      <c r="M12" s="474">
        <v>2125.1999999999998</v>
      </c>
      <c r="N12" s="474">
        <v>76</v>
      </c>
      <c r="O12" s="472" t="s">
        <v>895</v>
      </c>
    </row>
    <row r="13" spans="1:17" x14ac:dyDescent="0.3">
      <c r="A13" s="472" t="s">
        <v>795</v>
      </c>
      <c r="B13" s="472" t="s">
        <v>413</v>
      </c>
      <c r="C13" s="472" t="s">
        <v>653</v>
      </c>
      <c r="D13" s="472" t="s">
        <v>159</v>
      </c>
      <c r="E13" s="472" t="s">
        <v>161</v>
      </c>
      <c r="F13" s="472" t="s">
        <v>159</v>
      </c>
      <c r="G13" s="472" t="s">
        <v>893</v>
      </c>
      <c r="H13" s="472" t="s">
        <v>355</v>
      </c>
      <c r="I13" s="472" t="s">
        <v>872</v>
      </c>
      <c r="J13" s="472" t="s">
        <v>814</v>
      </c>
      <c r="K13" s="472" t="s">
        <v>894</v>
      </c>
      <c r="L13" s="473">
        <v>2024</v>
      </c>
      <c r="M13" s="474">
        <v>2515.6950000000002</v>
      </c>
      <c r="N13" s="474">
        <v>264.81</v>
      </c>
      <c r="O13" s="472" t="s">
        <v>895</v>
      </c>
    </row>
    <row r="14" spans="1:17" x14ac:dyDescent="0.3">
      <c r="A14" s="472" t="s">
        <v>795</v>
      </c>
      <c r="B14" s="472" t="s">
        <v>413</v>
      </c>
      <c r="C14" s="472" t="s">
        <v>653</v>
      </c>
      <c r="D14" s="472" t="s">
        <v>159</v>
      </c>
      <c r="E14" s="472" t="s">
        <v>161</v>
      </c>
      <c r="F14" s="472" t="s">
        <v>159</v>
      </c>
      <c r="G14" s="472" t="s">
        <v>893</v>
      </c>
      <c r="H14" s="472" t="s">
        <v>410</v>
      </c>
      <c r="I14" s="472" t="s">
        <v>861</v>
      </c>
      <c r="J14" s="472" t="s">
        <v>817</v>
      </c>
      <c r="K14" s="472" t="s">
        <v>894</v>
      </c>
      <c r="L14" s="473">
        <v>2024</v>
      </c>
      <c r="M14" s="474">
        <v>70</v>
      </c>
      <c r="N14" s="474">
        <v>10</v>
      </c>
      <c r="O14" s="472" t="s">
        <v>895</v>
      </c>
    </row>
    <row r="15" spans="1:17" x14ac:dyDescent="0.3">
      <c r="A15" s="472" t="s">
        <v>795</v>
      </c>
      <c r="B15" s="472" t="s">
        <v>413</v>
      </c>
      <c r="C15" s="472" t="s">
        <v>653</v>
      </c>
      <c r="D15" s="472" t="s">
        <v>159</v>
      </c>
      <c r="E15" s="472" t="s">
        <v>161</v>
      </c>
      <c r="F15" s="472" t="s">
        <v>159</v>
      </c>
      <c r="G15" s="472" t="s">
        <v>893</v>
      </c>
      <c r="H15" s="472" t="s">
        <v>554</v>
      </c>
      <c r="I15" s="472" t="s">
        <v>873</v>
      </c>
      <c r="J15" s="472" t="s">
        <v>820</v>
      </c>
      <c r="K15" s="472" t="s">
        <v>894</v>
      </c>
      <c r="L15" s="473">
        <v>2024</v>
      </c>
      <c r="M15" s="474">
        <v>17868.900000000001</v>
      </c>
      <c r="N15" s="474">
        <v>1005</v>
      </c>
      <c r="O15" s="472" t="s">
        <v>895</v>
      </c>
    </row>
    <row r="16" spans="1:17" x14ac:dyDescent="0.3">
      <c r="A16" s="472" t="s">
        <v>795</v>
      </c>
      <c r="B16" s="472" t="s">
        <v>413</v>
      </c>
      <c r="C16" s="472" t="s">
        <v>653</v>
      </c>
      <c r="D16" s="472" t="s">
        <v>159</v>
      </c>
      <c r="E16" s="472" t="s">
        <v>161</v>
      </c>
      <c r="F16" s="472" t="s">
        <v>159</v>
      </c>
      <c r="G16" s="472" t="s">
        <v>893</v>
      </c>
      <c r="H16" s="472" t="s">
        <v>357</v>
      </c>
      <c r="I16" s="472" t="s">
        <v>871</v>
      </c>
      <c r="J16" s="472" t="s">
        <v>814</v>
      </c>
      <c r="K16" s="472" t="s">
        <v>894</v>
      </c>
      <c r="L16" s="473">
        <v>2024</v>
      </c>
      <c r="M16" s="474">
        <v>4357.28</v>
      </c>
      <c r="N16" s="474">
        <v>241</v>
      </c>
      <c r="O16" s="472" t="s">
        <v>895</v>
      </c>
    </row>
    <row r="17" spans="1:15" x14ac:dyDescent="0.3">
      <c r="A17" s="472" t="s">
        <v>795</v>
      </c>
      <c r="B17" s="472" t="s">
        <v>413</v>
      </c>
      <c r="C17" s="472" t="s">
        <v>653</v>
      </c>
      <c r="D17" s="472" t="s">
        <v>159</v>
      </c>
      <c r="E17" s="472" t="s">
        <v>161</v>
      </c>
      <c r="F17" s="472" t="s">
        <v>159</v>
      </c>
      <c r="G17" s="472" t="s">
        <v>893</v>
      </c>
      <c r="H17" s="472" t="s">
        <v>592</v>
      </c>
      <c r="I17" s="472" t="s">
        <v>875</v>
      </c>
      <c r="J17" s="472" t="s">
        <v>814</v>
      </c>
      <c r="K17" s="472" t="s">
        <v>894</v>
      </c>
      <c r="L17" s="473">
        <v>2024</v>
      </c>
      <c r="M17" s="474">
        <v>9629.2000000000007</v>
      </c>
      <c r="N17" s="474">
        <v>687.8</v>
      </c>
      <c r="O17" s="472" t="s">
        <v>895</v>
      </c>
    </row>
    <row r="18" spans="1:15" x14ac:dyDescent="0.3">
      <c r="A18" s="472" t="s">
        <v>795</v>
      </c>
      <c r="B18" s="472" t="s">
        <v>413</v>
      </c>
      <c r="C18" s="472" t="s">
        <v>653</v>
      </c>
      <c r="D18" s="472" t="s">
        <v>159</v>
      </c>
      <c r="E18" s="472" t="s">
        <v>161</v>
      </c>
      <c r="F18" s="472" t="s">
        <v>159</v>
      </c>
      <c r="G18" s="472" t="s">
        <v>893</v>
      </c>
      <c r="H18" s="472" t="s">
        <v>364</v>
      </c>
      <c r="I18" s="472" t="s">
        <v>874</v>
      </c>
      <c r="J18" s="472" t="s">
        <v>814</v>
      </c>
      <c r="K18" s="472" t="s">
        <v>894</v>
      </c>
      <c r="L18" s="473">
        <v>2024</v>
      </c>
      <c r="M18" s="474">
        <v>333.63</v>
      </c>
      <c r="N18" s="474">
        <v>30.33</v>
      </c>
      <c r="O18" s="472" t="s">
        <v>895</v>
      </c>
    </row>
    <row r="19" spans="1:15" x14ac:dyDescent="0.3">
      <c r="A19" s="472" t="s">
        <v>795</v>
      </c>
      <c r="B19" s="472" t="s">
        <v>413</v>
      </c>
      <c r="C19" s="472" t="s">
        <v>653</v>
      </c>
      <c r="D19" s="472" t="s">
        <v>159</v>
      </c>
      <c r="E19" s="472" t="s">
        <v>161</v>
      </c>
      <c r="F19" s="472" t="s">
        <v>159</v>
      </c>
      <c r="G19" s="472" t="s">
        <v>893</v>
      </c>
      <c r="H19" s="472" t="s">
        <v>365</v>
      </c>
      <c r="I19" s="472" t="s">
        <v>863</v>
      </c>
      <c r="J19" s="472" t="s">
        <v>814</v>
      </c>
      <c r="K19" s="472" t="s">
        <v>894</v>
      </c>
      <c r="L19" s="473">
        <v>2024</v>
      </c>
      <c r="M19" s="474">
        <v>1177821.6000000001</v>
      </c>
      <c r="N19" s="474">
        <v>73613.850000000006</v>
      </c>
      <c r="O19" s="472" t="s">
        <v>895</v>
      </c>
    </row>
    <row r="20" spans="1:15" x14ac:dyDescent="0.3">
      <c r="A20" s="472" t="s">
        <v>795</v>
      </c>
      <c r="B20" s="472" t="s">
        <v>413</v>
      </c>
      <c r="C20" s="472" t="s">
        <v>653</v>
      </c>
      <c r="D20" s="472" t="s">
        <v>159</v>
      </c>
      <c r="E20" s="472" t="s">
        <v>161</v>
      </c>
      <c r="F20" s="472" t="s">
        <v>159</v>
      </c>
      <c r="G20" s="472" t="s">
        <v>893</v>
      </c>
      <c r="H20" s="472" t="s">
        <v>372</v>
      </c>
      <c r="I20" s="472" t="s">
        <v>859</v>
      </c>
      <c r="J20" s="472" t="s">
        <v>814</v>
      </c>
      <c r="K20" s="472" t="s">
        <v>894</v>
      </c>
      <c r="L20" s="473">
        <v>2024</v>
      </c>
      <c r="M20" s="474">
        <v>900</v>
      </c>
      <c r="N20" s="474">
        <v>100</v>
      </c>
      <c r="O20" s="472" t="s">
        <v>895</v>
      </c>
    </row>
    <row r="21" spans="1:15" x14ac:dyDescent="0.3">
      <c r="A21" s="472" t="s">
        <v>795</v>
      </c>
      <c r="B21" s="472" t="s">
        <v>413</v>
      </c>
      <c r="C21" s="472" t="s">
        <v>653</v>
      </c>
      <c r="D21" s="472" t="s">
        <v>159</v>
      </c>
      <c r="E21" s="472" t="s">
        <v>161</v>
      </c>
      <c r="F21" s="472" t="s">
        <v>159</v>
      </c>
      <c r="G21" s="472" t="s">
        <v>893</v>
      </c>
      <c r="H21" s="472" t="s">
        <v>618</v>
      </c>
      <c r="I21" s="472" t="s">
        <v>870</v>
      </c>
      <c r="J21" s="472" t="s">
        <v>844</v>
      </c>
      <c r="K21" s="472" t="s">
        <v>894</v>
      </c>
      <c r="L21" s="473">
        <v>2024</v>
      </c>
      <c r="M21" s="474">
        <v>163.80000000000001</v>
      </c>
      <c r="N21" s="474">
        <v>84</v>
      </c>
      <c r="O21" s="472" t="s">
        <v>897</v>
      </c>
    </row>
    <row r="22" spans="1:15" x14ac:dyDescent="0.3">
      <c r="A22" s="472" t="s">
        <v>795</v>
      </c>
      <c r="B22" s="472" t="s">
        <v>413</v>
      </c>
      <c r="C22" s="472" t="s">
        <v>653</v>
      </c>
      <c r="D22" s="472" t="s">
        <v>159</v>
      </c>
      <c r="E22" s="472" t="s">
        <v>161</v>
      </c>
      <c r="F22" s="472" t="s">
        <v>159</v>
      </c>
      <c r="G22" s="472" t="s">
        <v>893</v>
      </c>
      <c r="H22" s="472" t="s">
        <v>556</v>
      </c>
      <c r="I22" s="472" t="s">
        <v>873</v>
      </c>
      <c r="J22" s="472" t="s">
        <v>820</v>
      </c>
      <c r="K22" s="472" t="s">
        <v>894</v>
      </c>
      <c r="L22" s="473">
        <v>2024</v>
      </c>
      <c r="M22" s="474">
        <v>20020</v>
      </c>
      <c r="N22" s="474">
        <v>2200</v>
      </c>
      <c r="O22" s="472" t="s">
        <v>895</v>
      </c>
    </row>
    <row r="23" spans="1:15" x14ac:dyDescent="0.3">
      <c r="A23" s="472" t="s">
        <v>795</v>
      </c>
      <c r="B23" s="472" t="s">
        <v>413</v>
      </c>
      <c r="C23" s="472" t="s">
        <v>653</v>
      </c>
      <c r="D23" s="472" t="s">
        <v>159</v>
      </c>
      <c r="E23" s="472" t="s">
        <v>161</v>
      </c>
      <c r="F23" s="472" t="s">
        <v>159</v>
      </c>
      <c r="G23" s="472" t="s">
        <v>893</v>
      </c>
      <c r="H23" s="472" t="s">
        <v>557</v>
      </c>
      <c r="I23" s="472" t="s">
        <v>873</v>
      </c>
      <c r="J23" s="472" t="s">
        <v>820</v>
      </c>
      <c r="K23" s="472" t="s">
        <v>894</v>
      </c>
      <c r="L23" s="473">
        <v>2024</v>
      </c>
      <c r="M23" s="474">
        <v>1274.0999999999999</v>
      </c>
      <c r="N23" s="474">
        <v>137</v>
      </c>
      <c r="O23" s="472" t="s">
        <v>895</v>
      </c>
    </row>
    <row r="24" spans="1:15" x14ac:dyDescent="0.3">
      <c r="A24" s="472" t="s">
        <v>795</v>
      </c>
      <c r="B24" s="472" t="s">
        <v>413</v>
      </c>
      <c r="C24" s="472" t="s">
        <v>653</v>
      </c>
      <c r="D24" s="472" t="s">
        <v>159</v>
      </c>
      <c r="E24" s="472" t="s">
        <v>161</v>
      </c>
      <c r="F24" s="472" t="s">
        <v>159</v>
      </c>
      <c r="G24" s="472" t="s">
        <v>893</v>
      </c>
      <c r="H24" s="472" t="s">
        <v>558</v>
      </c>
      <c r="I24" s="472" t="s">
        <v>873</v>
      </c>
      <c r="J24" s="472" t="s">
        <v>820</v>
      </c>
      <c r="K24" s="472" t="s">
        <v>894</v>
      </c>
      <c r="L24" s="473">
        <v>2024</v>
      </c>
      <c r="M24" s="474">
        <v>2736</v>
      </c>
      <c r="N24" s="474">
        <v>360</v>
      </c>
      <c r="O24" s="472" t="s">
        <v>895</v>
      </c>
    </row>
    <row r="25" spans="1:15" x14ac:dyDescent="0.3">
      <c r="A25" s="472" t="s">
        <v>795</v>
      </c>
      <c r="B25" s="472" t="s">
        <v>413</v>
      </c>
      <c r="C25" s="472" t="s">
        <v>653</v>
      </c>
      <c r="D25" s="472" t="s">
        <v>159</v>
      </c>
      <c r="E25" s="472" t="s">
        <v>161</v>
      </c>
      <c r="F25" s="472" t="s">
        <v>159</v>
      </c>
      <c r="G25" s="472" t="s">
        <v>893</v>
      </c>
      <c r="H25" s="472" t="s">
        <v>559</v>
      </c>
      <c r="I25" s="472" t="s">
        <v>860</v>
      </c>
      <c r="J25" s="472" t="s">
        <v>820</v>
      </c>
      <c r="K25" s="472" t="s">
        <v>894</v>
      </c>
      <c r="L25" s="473">
        <v>2024</v>
      </c>
      <c r="M25" s="474">
        <v>2530</v>
      </c>
      <c r="N25" s="474">
        <v>230</v>
      </c>
      <c r="O25" s="472" t="s">
        <v>895</v>
      </c>
    </row>
    <row r="26" spans="1:15" x14ac:dyDescent="0.3">
      <c r="A26" s="472" t="s">
        <v>795</v>
      </c>
      <c r="B26" s="472" t="s">
        <v>413</v>
      </c>
      <c r="C26" s="472" t="s">
        <v>653</v>
      </c>
      <c r="D26" s="472" t="s">
        <v>159</v>
      </c>
      <c r="E26" s="472" t="s">
        <v>161</v>
      </c>
      <c r="F26" s="472" t="s">
        <v>159</v>
      </c>
      <c r="G26" s="472" t="s">
        <v>893</v>
      </c>
      <c r="H26" s="472" t="s">
        <v>474</v>
      </c>
      <c r="I26" s="472" t="s">
        <v>873</v>
      </c>
      <c r="J26" s="472" t="s">
        <v>845</v>
      </c>
      <c r="K26" s="472" t="s">
        <v>894</v>
      </c>
      <c r="L26" s="473">
        <v>2024</v>
      </c>
      <c r="M26" s="474">
        <v>2730</v>
      </c>
      <c r="N26" s="474">
        <v>700</v>
      </c>
      <c r="O26" s="472" t="s">
        <v>897</v>
      </c>
    </row>
    <row r="27" spans="1:15" x14ac:dyDescent="0.3">
      <c r="A27" s="472" t="s">
        <v>795</v>
      </c>
      <c r="B27" s="472" t="s">
        <v>413</v>
      </c>
      <c r="C27" s="472" t="s">
        <v>653</v>
      </c>
      <c r="D27" s="472" t="s">
        <v>159</v>
      </c>
      <c r="E27" s="472" t="s">
        <v>161</v>
      </c>
      <c r="F27" s="472" t="s">
        <v>159</v>
      </c>
      <c r="G27" s="472" t="s">
        <v>893</v>
      </c>
      <c r="H27" s="472" t="s">
        <v>589</v>
      </c>
      <c r="I27" s="472" t="s">
        <v>864</v>
      </c>
      <c r="J27" s="472" t="s">
        <v>809</v>
      </c>
      <c r="K27" s="472" t="s">
        <v>894</v>
      </c>
      <c r="L27" s="473">
        <v>2024</v>
      </c>
      <c r="M27" s="474">
        <v>506066.22519999999</v>
      </c>
      <c r="N27" s="474">
        <v>51266.34</v>
      </c>
      <c r="O27" s="472" t="s">
        <v>895</v>
      </c>
    </row>
    <row r="28" spans="1:15" x14ac:dyDescent="0.3">
      <c r="A28" s="472" t="s">
        <v>795</v>
      </c>
      <c r="B28" s="472" t="s">
        <v>413</v>
      </c>
      <c r="C28" s="472" t="s">
        <v>653</v>
      </c>
      <c r="D28" s="472" t="s">
        <v>159</v>
      </c>
      <c r="E28" s="472" t="s">
        <v>161</v>
      </c>
      <c r="F28" s="472" t="s">
        <v>159</v>
      </c>
      <c r="G28" s="472" t="s">
        <v>893</v>
      </c>
      <c r="H28" s="472" t="s">
        <v>610</v>
      </c>
      <c r="I28" s="472" t="s">
        <v>863</v>
      </c>
      <c r="J28" s="472" t="s">
        <v>831</v>
      </c>
      <c r="K28" s="472" t="s">
        <v>894</v>
      </c>
      <c r="L28" s="473">
        <v>2024</v>
      </c>
      <c r="M28" s="474">
        <v>287.04200000000003</v>
      </c>
      <c r="N28" s="474">
        <v>1025.1500000000001</v>
      </c>
      <c r="O28" s="472" t="s">
        <v>895</v>
      </c>
    </row>
    <row r="29" spans="1:15" x14ac:dyDescent="0.3">
      <c r="A29" s="472" t="s">
        <v>795</v>
      </c>
      <c r="B29" s="472" t="s">
        <v>413</v>
      </c>
      <c r="C29" s="472" t="s">
        <v>653</v>
      </c>
      <c r="D29" s="472" t="s">
        <v>159</v>
      </c>
      <c r="E29" s="472" t="s">
        <v>161</v>
      </c>
      <c r="F29" s="472" t="s">
        <v>159</v>
      </c>
      <c r="G29" s="472" t="s">
        <v>893</v>
      </c>
      <c r="H29" s="472" t="s">
        <v>590</v>
      </c>
      <c r="I29" s="472" t="s">
        <v>865</v>
      </c>
      <c r="J29" s="472" t="s">
        <v>811</v>
      </c>
      <c r="K29" s="472" t="s">
        <v>894</v>
      </c>
      <c r="L29" s="473">
        <v>2024</v>
      </c>
      <c r="M29" s="474">
        <v>15000</v>
      </c>
      <c r="N29" s="474">
        <v>600</v>
      </c>
      <c r="O29" s="472" t="s">
        <v>895</v>
      </c>
    </row>
    <row r="30" spans="1:15" x14ac:dyDescent="0.3">
      <c r="A30" s="472" t="s">
        <v>795</v>
      </c>
      <c r="B30" s="472" t="s">
        <v>413</v>
      </c>
      <c r="C30" s="472" t="s">
        <v>653</v>
      </c>
      <c r="D30" s="472" t="s">
        <v>159</v>
      </c>
      <c r="E30" s="472" t="s">
        <v>161</v>
      </c>
      <c r="F30" s="472" t="s">
        <v>159</v>
      </c>
      <c r="G30" s="472" t="s">
        <v>893</v>
      </c>
      <c r="H30" s="472" t="s">
        <v>588</v>
      </c>
      <c r="I30" s="472" t="s">
        <v>873</v>
      </c>
      <c r="J30" s="472" t="s">
        <v>809</v>
      </c>
      <c r="K30" s="472" t="s">
        <v>894</v>
      </c>
      <c r="L30" s="473">
        <v>2024</v>
      </c>
      <c r="M30" s="474">
        <v>1587.4739999999999</v>
      </c>
      <c r="N30" s="474">
        <v>180.6</v>
      </c>
      <c r="O30" s="472" t="s">
        <v>895</v>
      </c>
    </row>
    <row r="31" spans="1:15" x14ac:dyDescent="0.3">
      <c r="A31" s="472" t="s">
        <v>795</v>
      </c>
      <c r="B31" s="472" t="s">
        <v>413</v>
      </c>
      <c r="C31" s="472" t="s">
        <v>653</v>
      </c>
      <c r="D31" s="472" t="s">
        <v>159</v>
      </c>
      <c r="E31" s="472" t="s">
        <v>161</v>
      </c>
      <c r="F31" s="472" t="s">
        <v>159</v>
      </c>
      <c r="G31" s="472" t="s">
        <v>893</v>
      </c>
      <c r="H31" s="472" t="s">
        <v>451</v>
      </c>
      <c r="I31" s="472" t="s">
        <v>876</v>
      </c>
      <c r="J31" s="472" t="s">
        <v>850</v>
      </c>
      <c r="K31" s="472" t="s">
        <v>894</v>
      </c>
      <c r="L31" s="473">
        <v>2024</v>
      </c>
      <c r="M31" s="474">
        <v>1431.6200000000001</v>
      </c>
      <c r="N31" s="474">
        <v>94</v>
      </c>
      <c r="O31" s="472" t="s">
        <v>895</v>
      </c>
    </row>
    <row r="32" spans="1:15" x14ac:dyDescent="0.3">
      <c r="A32" s="472" t="s">
        <v>795</v>
      </c>
      <c r="B32" s="472" t="s">
        <v>413</v>
      </c>
      <c r="C32" s="472" t="s">
        <v>653</v>
      </c>
      <c r="D32" s="472" t="s">
        <v>159</v>
      </c>
      <c r="E32" s="472" t="s">
        <v>161</v>
      </c>
      <c r="F32" s="472" t="s">
        <v>159</v>
      </c>
      <c r="G32" s="472" t="s">
        <v>893</v>
      </c>
      <c r="H32" s="472" t="s">
        <v>463</v>
      </c>
      <c r="I32" s="472" t="s">
        <v>873</v>
      </c>
      <c r="J32" s="472" t="s">
        <v>853</v>
      </c>
      <c r="K32" s="472" t="s">
        <v>894</v>
      </c>
      <c r="L32" s="473">
        <v>2024</v>
      </c>
      <c r="M32" s="474">
        <v>22</v>
      </c>
      <c r="N32" s="474">
        <v>4</v>
      </c>
      <c r="O32" s="472" t="s">
        <v>895</v>
      </c>
    </row>
    <row r="33" spans="1:15" x14ac:dyDescent="0.3">
      <c r="A33" s="472" t="s">
        <v>795</v>
      </c>
      <c r="B33" s="472" t="s">
        <v>413</v>
      </c>
      <c r="C33" s="472" t="s">
        <v>653</v>
      </c>
      <c r="D33" s="472" t="s">
        <v>159</v>
      </c>
      <c r="E33" s="472" t="s">
        <v>161</v>
      </c>
      <c r="F33" s="472" t="s">
        <v>159</v>
      </c>
      <c r="G33" s="472" t="s">
        <v>893</v>
      </c>
      <c r="H33" s="472" t="s">
        <v>617</v>
      </c>
      <c r="I33" s="472" t="s">
        <v>873</v>
      </c>
      <c r="J33" s="472" t="s">
        <v>838</v>
      </c>
      <c r="K33" s="472" t="s">
        <v>894</v>
      </c>
      <c r="L33" s="473">
        <v>2024</v>
      </c>
      <c r="M33" s="474">
        <v>705</v>
      </c>
      <c r="N33" s="474">
        <v>20</v>
      </c>
      <c r="O33" s="472" t="s">
        <v>895</v>
      </c>
    </row>
    <row r="34" spans="1:15" x14ac:dyDescent="0.3">
      <c r="A34" s="472" t="s">
        <v>795</v>
      </c>
      <c r="B34" s="472" t="s">
        <v>413</v>
      </c>
      <c r="C34" s="472" t="s">
        <v>653</v>
      </c>
      <c r="D34" s="472" t="s">
        <v>159</v>
      </c>
      <c r="E34" s="472" t="s">
        <v>161</v>
      </c>
      <c r="F34" s="472" t="s">
        <v>159</v>
      </c>
      <c r="G34" s="472" t="s">
        <v>893</v>
      </c>
      <c r="H34" s="472" t="s">
        <v>480</v>
      </c>
      <c r="I34" s="472" t="s">
        <v>865</v>
      </c>
      <c r="J34" s="472" t="s">
        <v>807</v>
      </c>
      <c r="K34" s="472" t="s">
        <v>894</v>
      </c>
      <c r="L34" s="473">
        <v>2024</v>
      </c>
      <c r="M34" s="474">
        <v>2610</v>
      </c>
      <c r="N34" s="474">
        <v>600</v>
      </c>
      <c r="O34" s="472" t="s">
        <v>895</v>
      </c>
    </row>
    <row r="35" spans="1:15" x14ac:dyDescent="0.3">
      <c r="A35" s="472" t="s">
        <v>795</v>
      </c>
      <c r="B35" s="472" t="s">
        <v>413</v>
      </c>
      <c r="C35" s="472" t="s">
        <v>653</v>
      </c>
      <c r="D35" s="472" t="s">
        <v>159</v>
      </c>
      <c r="E35" s="472" t="s">
        <v>161</v>
      </c>
      <c r="F35" s="472" t="s">
        <v>159</v>
      </c>
      <c r="G35" s="472" t="s">
        <v>893</v>
      </c>
      <c r="H35" s="472" t="s">
        <v>465</v>
      </c>
      <c r="I35" s="472" t="s">
        <v>873</v>
      </c>
      <c r="J35" s="472" t="s">
        <v>853</v>
      </c>
      <c r="K35" s="472" t="s">
        <v>894</v>
      </c>
      <c r="L35" s="473">
        <v>2024</v>
      </c>
      <c r="M35" s="474">
        <v>17.700000000000003</v>
      </c>
      <c r="N35" s="474">
        <v>3</v>
      </c>
      <c r="O35" s="472" t="s">
        <v>895</v>
      </c>
    </row>
    <row r="36" spans="1:15" x14ac:dyDescent="0.3">
      <c r="A36" s="472" t="s">
        <v>795</v>
      </c>
      <c r="B36" s="472" t="s">
        <v>413</v>
      </c>
      <c r="C36" s="472" t="s">
        <v>653</v>
      </c>
      <c r="D36" s="472" t="s">
        <v>159</v>
      </c>
      <c r="E36" s="472" t="s">
        <v>161</v>
      </c>
      <c r="F36" s="472" t="s">
        <v>159</v>
      </c>
      <c r="G36" s="472" t="s">
        <v>893</v>
      </c>
      <c r="H36" s="472" t="s">
        <v>375</v>
      </c>
      <c r="I36" s="472" t="s">
        <v>865</v>
      </c>
      <c r="J36" s="472" t="s">
        <v>814</v>
      </c>
      <c r="K36" s="472" t="s">
        <v>894</v>
      </c>
      <c r="L36" s="473">
        <v>2024</v>
      </c>
      <c r="M36" s="474">
        <v>15000</v>
      </c>
      <c r="N36" s="474">
        <v>1500</v>
      </c>
      <c r="O36" s="472" t="s">
        <v>895</v>
      </c>
    </row>
    <row r="37" spans="1:15" x14ac:dyDescent="0.3">
      <c r="A37" s="472" t="s">
        <v>795</v>
      </c>
      <c r="B37" s="472" t="s">
        <v>413</v>
      </c>
      <c r="C37" s="472" t="s">
        <v>653</v>
      </c>
      <c r="D37" s="472" t="s">
        <v>159</v>
      </c>
      <c r="E37" s="472" t="s">
        <v>161</v>
      </c>
      <c r="F37" s="472" t="s">
        <v>159</v>
      </c>
      <c r="G37" s="472" t="s">
        <v>893</v>
      </c>
      <c r="H37" s="472" t="s">
        <v>481</v>
      </c>
      <c r="I37" s="472" t="s">
        <v>860</v>
      </c>
      <c r="J37" s="472" t="s">
        <v>807</v>
      </c>
      <c r="K37" s="472" t="s">
        <v>894</v>
      </c>
      <c r="L37" s="473">
        <v>2024</v>
      </c>
      <c r="M37" s="474">
        <v>16269</v>
      </c>
      <c r="N37" s="474">
        <v>870</v>
      </c>
      <c r="O37" s="472" t="s">
        <v>895</v>
      </c>
    </row>
    <row r="38" spans="1:15" x14ac:dyDescent="0.3">
      <c r="A38" s="472" t="s">
        <v>795</v>
      </c>
      <c r="B38" s="472" t="s">
        <v>413</v>
      </c>
      <c r="C38" s="472" t="s">
        <v>653</v>
      </c>
      <c r="D38" s="472" t="s">
        <v>159</v>
      </c>
      <c r="E38" s="472" t="s">
        <v>161</v>
      </c>
      <c r="F38" s="472" t="s">
        <v>159</v>
      </c>
      <c r="G38" s="472" t="s">
        <v>893</v>
      </c>
      <c r="H38" s="472" t="s">
        <v>453</v>
      </c>
      <c r="I38" s="472" t="s">
        <v>876</v>
      </c>
      <c r="J38" s="472" t="s">
        <v>850</v>
      </c>
      <c r="K38" s="472" t="s">
        <v>894</v>
      </c>
      <c r="L38" s="473">
        <v>2024</v>
      </c>
      <c r="M38" s="474">
        <v>933.30000000000007</v>
      </c>
      <c r="N38" s="474">
        <v>61</v>
      </c>
      <c r="O38" s="472" t="s">
        <v>895</v>
      </c>
    </row>
    <row r="39" spans="1:15" x14ac:dyDescent="0.3">
      <c r="A39" s="472" t="s">
        <v>795</v>
      </c>
      <c r="B39" s="472" t="s">
        <v>413</v>
      </c>
      <c r="C39" s="472" t="s">
        <v>653</v>
      </c>
      <c r="D39" s="472" t="s">
        <v>159</v>
      </c>
      <c r="E39" s="472" t="s">
        <v>162</v>
      </c>
      <c r="F39" s="472" t="s">
        <v>159</v>
      </c>
      <c r="G39" s="472" t="s">
        <v>898</v>
      </c>
      <c r="H39" s="472" t="s">
        <v>534</v>
      </c>
      <c r="I39" s="472" t="s">
        <v>871</v>
      </c>
      <c r="J39" s="472" t="s">
        <v>820</v>
      </c>
      <c r="K39" s="472" t="s">
        <v>894</v>
      </c>
      <c r="L39" s="473">
        <v>2024</v>
      </c>
      <c r="M39" s="474">
        <v>72996</v>
      </c>
      <c r="N39" s="474">
        <v>6083</v>
      </c>
      <c r="O39" s="472" t="s">
        <v>895</v>
      </c>
    </row>
    <row r="40" spans="1:15" x14ac:dyDescent="0.3">
      <c r="A40" s="472" t="s">
        <v>795</v>
      </c>
      <c r="B40" s="472" t="s">
        <v>413</v>
      </c>
      <c r="C40" s="472" t="s">
        <v>653</v>
      </c>
      <c r="D40" s="472" t="s">
        <v>159</v>
      </c>
      <c r="E40" s="472" t="s">
        <v>162</v>
      </c>
      <c r="F40" s="472" t="s">
        <v>159</v>
      </c>
      <c r="G40" s="472" t="s">
        <v>898</v>
      </c>
      <c r="H40" s="472" t="s">
        <v>537</v>
      </c>
      <c r="I40" s="472" t="s">
        <v>872</v>
      </c>
      <c r="J40" s="472" t="s">
        <v>820</v>
      </c>
      <c r="K40" s="472" t="s">
        <v>894</v>
      </c>
      <c r="L40" s="473">
        <v>2024</v>
      </c>
      <c r="M40" s="474">
        <v>10359.84</v>
      </c>
      <c r="N40" s="474">
        <v>678</v>
      </c>
      <c r="O40" s="472" t="s">
        <v>895</v>
      </c>
    </row>
    <row r="41" spans="1:15" x14ac:dyDescent="0.3">
      <c r="A41" s="472" t="s">
        <v>795</v>
      </c>
      <c r="B41" s="472" t="s">
        <v>413</v>
      </c>
      <c r="C41" s="472" t="s">
        <v>653</v>
      </c>
      <c r="D41" s="472" t="s">
        <v>159</v>
      </c>
      <c r="E41" s="472" t="s">
        <v>162</v>
      </c>
      <c r="F41" s="472" t="s">
        <v>159</v>
      </c>
      <c r="G41" s="472" t="s">
        <v>898</v>
      </c>
      <c r="H41" s="472" t="s">
        <v>416</v>
      </c>
      <c r="I41" s="472" t="s">
        <v>860</v>
      </c>
      <c r="J41" s="472" t="s">
        <v>827</v>
      </c>
      <c r="K41" s="472" t="s">
        <v>894</v>
      </c>
      <c r="L41" s="473">
        <v>2024</v>
      </c>
      <c r="M41" s="474">
        <v>8200</v>
      </c>
      <c r="N41" s="474">
        <v>3280</v>
      </c>
      <c r="O41" s="472" t="s">
        <v>895</v>
      </c>
    </row>
    <row r="42" spans="1:15" x14ac:dyDescent="0.3">
      <c r="A42" s="472" t="s">
        <v>795</v>
      </c>
      <c r="B42" s="472" t="s">
        <v>413</v>
      </c>
      <c r="C42" s="472" t="s">
        <v>653</v>
      </c>
      <c r="D42" s="472" t="s">
        <v>159</v>
      </c>
      <c r="E42" s="472" t="s">
        <v>162</v>
      </c>
      <c r="F42" s="472" t="s">
        <v>159</v>
      </c>
      <c r="G42" s="472" t="s">
        <v>898</v>
      </c>
      <c r="H42" s="472" t="s">
        <v>434</v>
      </c>
      <c r="I42" s="472" t="s">
        <v>863</v>
      </c>
      <c r="J42" s="472" t="s">
        <v>841</v>
      </c>
      <c r="K42" s="472" t="s">
        <v>894</v>
      </c>
      <c r="L42" s="473">
        <v>2024</v>
      </c>
      <c r="M42" s="474">
        <v>1660</v>
      </c>
      <c r="N42" s="474">
        <v>0.33200000000000002</v>
      </c>
      <c r="O42" s="472" t="s">
        <v>895</v>
      </c>
    </row>
    <row r="43" spans="1:15" x14ac:dyDescent="0.3">
      <c r="A43" s="472" t="s">
        <v>795</v>
      </c>
      <c r="B43" s="472" t="s">
        <v>413</v>
      </c>
      <c r="C43" s="472" t="s">
        <v>653</v>
      </c>
      <c r="D43" s="472" t="s">
        <v>159</v>
      </c>
      <c r="E43" s="472" t="s">
        <v>162</v>
      </c>
      <c r="F43" s="472" t="s">
        <v>159</v>
      </c>
      <c r="G43" s="472" t="s">
        <v>898</v>
      </c>
      <c r="H43" s="472" t="s">
        <v>417</v>
      </c>
      <c r="I43" s="472" t="s">
        <v>864</v>
      </c>
      <c r="J43" s="472" t="s">
        <v>827</v>
      </c>
      <c r="K43" s="472" t="s">
        <v>894</v>
      </c>
      <c r="L43" s="473">
        <v>2024</v>
      </c>
      <c r="M43" s="474">
        <v>58.56</v>
      </c>
      <c r="N43" s="474">
        <v>24</v>
      </c>
      <c r="O43" s="472" t="s">
        <v>895</v>
      </c>
    </row>
    <row r="44" spans="1:15" x14ac:dyDescent="0.3">
      <c r="A44" s="472" t="s">
        <v>795</v>
      </c>
      <c r="B44" s="472" t="s">
        <v>413</v>
      </c>
      <c r="C44" s="472" t="s">
        <v>653</v>
      </c>
      <c r="D44" s="472" t="s">
        <v>159</v>
      </c>
      <c r="E44" s="472" t="s">
        <v>162</v>
      </c>
      <c r="F44" s="472" t="s">
        <v>159</v>
      </c>
      <c r="G44" s="472" t="s">
        <v>898</v>
      </c>
      <c r="H44" s="472" t="s">
        <v>547</v>
      </c>
      <c r="I44" s="472" t="s">
        <v>873</v>
      </c>
      <c r="J44" s="472" t="s">
        <v>820</v>
      </c>
      <c r="K44" s="472" t="s">
        <v>894</v>
      </c>
      <c r="L44" s="473">
        <v>2024</v>
      </c>
      <c r="M44" s="474">
        <v>2970</v>
      </c>
      <c r="N44" s="474">
        <v>300</v>
      </c>
      <c r="O44" s="472" t="s">
        <v>895</v>
      </c>
    </row>
    <row r="45" spans="1:15" x14ac:dyDescent="0.3">
      <c r="A45" s="472" t="s">
        <v>795</v>
      </c>
      <c r="B45" s="472" t="s">
        <v>413</v>
      </c>
      <c r="C45" s="472" t="s">
        <v>653</v>
      </c>
      <c r="D45" s="472" t="s">
        <v>159</v>
      </c>
      <c r="E45" s="472" t="s">
        <v>162</v>
      </c>
      <c r="F45" s="472" t="s">
        <v>159</v>
      </c>
      <c r="G45" s="472" t="s">
        <v>898</v>
      </c>
      <c r="H45" s="472" t="s">
        <v>585</v>
      </c>
      <c r="I45" s="472" t="s">
        <v>864</v>
      </c>
      <c r="J45" s="472" t="s">
        <v>808</v>
      </c>
      <c r="K45" s="472" t="s">
        <v>894</v>
      </c>
      <c r="L45" s="473">
        <v>2024</v>
      </c>
      <c r="M45" s="474">
        <v>229797.7</v>
      </c>
      <c r="N45" s="474">
        <v>6541</v>
      </c>
      <c r="O45" s="472" t="s">
        <v>895</v>
      </c>
    </row>
    <row r="46" spans="1:15" x14ac:dyDescent="0.3">
      <c r="A46" s="472" t="s">
        <v>795</v>
      </c>
      <c r="B46" s="472" t="s">
        <v>413</v>
      </c>
      <c r="C46" s="472" t="s">
        <v>653</v>
      </c>
      <c r="D46" s="472" t="s">
        <v>159</v>
      </c>
      <c r="E46" s="472" t="s">
        <v>162</v>
      </c>
      <c r="F46" s="472" t="s">
        <v>159</v>
      </c>
      <c r="G46" s="472" t="s">
        <v>898</v>
      </c>
      <c r="H46" s="472" t="s">
        <v>586</v>
      </c>
      <c r="I46" s="472" t="s">
        <v>864</v>
      </c>
      <c r="J46" s="472" t="s">
        <v>808</v>
      </c>
      <c r="K46" s="472" t="s">
        <v>894</v>
      </c>
      <c r="L46" s="473">
        <v>2024</v>
      </c>
      <c r="M46" s="474">
        <v>16451.53</v>
      </c>
      <c r="N46" s="474">
        <v>369.5</v>
      </c>
      <c r="O46" s="472" t="s">
        <v>895</v>
      </c>
    </row>
    <row r="47" spans="1:15" x14ac:dyDescent="0.3">
      <c r="A47" s="472" t="s">
        <v>795</v>
      </c>
      <c r="B47" s="472" t="s">
        <v>413</v>
      </c>
      <c r="C47" s="472" t="s">
        <v>653</v>
      </c>
      <c r="D47" s="472" t="s">
        <v>159</v>
      </c>
      <c r="E47" s="472" t="s">
        <v>162</v>
      </c>
      <c r="F47" s="472" t="s">
        <v>159</v>
      </c>
      <c r="G47" s="472" t="s">
        <v>898</v>
      </c>
      <c r="H47" s="472" t="s">
        <v>600</v>
      </c>
      <c r="I47" s="472" t="s">
        <v>876</v>
      </c>
      <c r="J47" s="472" t="s">
        <v>830</v>
      </c>
      <c r="K47" s="472" t="s">
        <v>894</v>
      </c>
      <c r="L47" s="473">
        <v>2024</v>
      </c>
      <c r="M47" s="474">
        <v>377520</v>
      </c>
      <c r="N47" s="474">
        <v>286000</v>
      </c>
      <c r="O47" s="472" t="s">
        <v>895</v>
      </c>
    </row>
    <row r="48" spans="1:15" x14ac:dyDescent="0.3">
      <c r="A48" s="472" t="s">
        <v>795</v>
      </c>
      <c r="B48" s="472" t="s">
        <v>413</v>
      </c>
      <c r="C48" s="472" t="s">
        <v>653</v>
      </c>
      <c r="D48" s="472" t="s">
        <v>159</v>
      </c>
      <c r="E48" s="472" t="s">
        <v>162</v>
      </c>
      <c r="F48" s="472" t="s">
        <v>159</v>
      </c>
      <c r="G48" s="472" t="s">
        <v>898</v>
      </c>
      <c r="H48" s="472" t="s">
        <v>549</v>
      </c>
      <c r="I48" s="472" t="s">
        <v>860</v>
      </c>
      <c r="J48" s="472" t="s">
        <v>820</v>
      </c>
      <c r="K48" s="472" t="s">
        <v>894</v>
      </c>
      <c r="L48" s="473">
        <v>2024</v>
      </c>
      <c r="M48" s="474">
        <v>73440</v>
      </c>
      <c r="N48" s="474">
        <v>9180</v>
      </c>
      <c r="O48" s="472" t="s">
        <v>895</v>
      </c>
    </row>
    <row r="49" spans="1:15" x14ac:dyDescent="0.3">
      <c r="A49" s="472" t="s">
        <v>795</v>
      </c>
      <c r="B49" s="472" t="s">
        <v>413</v>
      </c>
      <c r="C49" s="472" t="s">
        <v>653</v>
      </c>
      <c r="D49" s="472" t="s">
        <v>159</v>
      </c>
      <c r="E49" s="472" t="s">
        <v>162</v>
      </c>
      <c r="F49" s="472" t="s">
        <v>159</v>
      </c>
      <c r="G49" s="472" t="s">
        <v>898</v>
      </c>
      <c r="H49" s="472" t="s">
        <v>587</v>
      </c>
      <c r="I49" s="472" t="s">
        <v>873</v>
      </c>
      <c r="J49" s="472" t="s">
        <v>808</v>
      </c>
      <c r="K49" s="472" t="s">
        <v>894</v>
      </c>
      <c r="L49" s="473">
        <v>2024</v>
      </c>
      <c r="M49" s="474">
        <v>7923.3</v>
      </c>
      <c r="N49" s="474">
        <v>199</v>
      </c>
      <c r="O49" s="472" t="s">
        <v>895</v>
      </c>
    </row>
    <row r="50" spans="1:15" x14ac:dyDescent="0.3">
      <c r="A50" s="472" t="s">
        <v>795</v>
      </c>
      <c r="B50" s="472" t="s">
        <v>413</v>
      </c>
      <c r="C50" s="472" t="s">
        <v>653</v>
      </c>
      <c r="D50" s="472" t="s">
        <v>159</v>
      </c>
      <c r="E50" s="472" t="s">
        <v>162</v>
      </c>
      <c r="F50" s="472" t="s">
        <v>159</v>
      </c>
      <c r="G50" s="472" t="s">
        <v>898</v>
      </c>
      <c r="H50" s="472" t="s">
        <v>551</v>
      </c>
      <c r="I50" s="472" t="s">
        <v>863</v>
      </c>
      <c r="J50" s="472" t="s">
        <v>820</v>
      </c>
      <c r="K50" s="472" t="s">
        <v>894</v>
      </c>
      <c r="L50" s="473">
        <v>2024</v>
      </c>
      <c r="M50" s="474">
        <v>49000</v>
      </c>
      <c r="N50" s="474">
        <v>3500</v>
      </c>
      <c r="O50" s="472" t="s">
        <v>895</v>
      </c>
    </row>
    <row r="51" spans="1:15" x14ac:dyDescent="0.3">
      <c r="A51" s="472" t="s">
        <v>795</v>
      </c>
      <c r="B51" s="472" t="s">
        <v>413</v>
      </c>
      <c r="C51" s="472" t="s">
        <v>653</v>
      </c>
      <c r="D51" s="472" t="s">
        <v>159</v>
      </c>
      <c r="E51" s="472" t="s">
        <v>162</v>
      </c>
      <c r="F51" s="472" t="s">
        <v>159</v>
      </c>
      <c r="G51" s="472" t="s">
        <v>898</v>
      </c>
      <c r="H51" s="472" t="s">
        <v>604</v>
      </c>
      <c r="I51" s="472" t="s">
        <v>876</v>
      </c>
      <c r="J51" s="472" t="s">
        <v>830</v>
      </c>
      <c r="K51" s="472" t="s">
        <v>894</v>
      </c>
      <c r="L51" s="473">
        <v>2024</v>
      </c>
      <c r="M51" s="474">
        <v>56578.400000000001</v>
      </c>
      <c r="N51" s="474">
        <v>15760</v>
      </c>
      <c r="O51" s="472" t="s">
        <v>895</v>
      </c>
    </row>
    <row r="52" spans="1:15" x14ac:dyDescent="0.3">
      <c r="A52" s="472" t="s">
        <v>795</v>
      </c>
      <c r="B52" s="472" t="s">
        <v>413</v>
      </c>
      <c r="C52" s="472" t="s">
        <v>653</v>
      </c>
      <c r="D52" s="472" t="s">
        <v>159</v>
      </c>
      <c r="E52" s="472" t="s">
        <v>162</v>
      </c>
      <c r="F52" s="472" t="s">
        <v>159</v>
      </c>
      <c r="G52" s="472" t="s">
        <v>898</v>
      </c>
      <c r="H52" s="472" t="s">
        <v>554</v>
      </c>
      <c r="I52" s="472" t="s">
        <v>873</v>
      </c>
      <c r="J52" s="472" t="s">
        <v>820</v>
      </c>
      <c r="K52" s="472" t="s">
        <v>894</v>
      </c>
      <c r="L52" s="473">
        <v>2024</v>
      </c>
      <c r="M52" s="474">
        <v>27736.799999999999</v>
      </c>
      <c r="N52" s="474">
        <v>1560</v>
      </c>
      <c r="O52" s="472" t="s">
        <v>895</v>
      </c>
    </row>
    <row r="53" spans="1:15" x14ac:dyDescent="0.3">
      <c r="A53" s="472" t="s">
        <v>795</v>
      </c>
      <c r="B53" s="472" t="s">
        <v>413</v>
      </c>
      <c r="C53" s="472" t="s">
        <v>653</v>
      </c>
      <c r="D53" s="472" t="s">
        <v>159</v>
      </c>
      <c r="E53" s="472" t="s">
        <v>162</v>
      </c>
      <c r="F53" s="472" t="s">
        <v>159</v>
      </c>
      <c r="G53" s="472" t="s">
        <v>898</v>
      </c>
      <c r="H53" s="472" t="s">
        <v>365</v>
      </c>
      <c r="I53" s="472" t="s">
        <v>863</v>
      </c>
      <c r="J53" s="472" t="s">
        <v>814</v>
      </c>
      <c r="K53" s="472" t="s">
        <v>894</v>
      </c>
      <c r="L53" s="473">
        <v>2024</v>
      </c>
      <c r="M53" s="474">
        <v>3080533.76</v>
      </c>
      <c r="N53" s="474">
        <v>192533.36</v>
      </c>
      <c r="O53" s="472" t="s">
        <v>895</v>
      </c>
    </row>
    <row r="54" spans="1:15" x14ac:dyDescent="0.3">
      <c r="A54" s="472" t="s">
        <v>795</v>
      </c>
      <c r="B54" s="472" t="s">
        <v>413</v>
      </c>
      <c r="C54" s="472" t="s">
        <v>653</v>
      </c>
      <c r="D54" s="472" t="s">
        <v>159</v>
      </c>
      <c r="E54" s="472" t="s">
        <v>162</v>
      </c>
      <c r="F54" s="472" t="s">
        <v>159</v>
      </c>
      <c r="G54" s="472" t="s">
        <v>898</v>
      </c>
      <c r="H54" s="472" t="s">
        <v>368</v>
      </c>
      <c r="I54" s="472" t="s">
        <v>859</v>
      </c>
      <c r="J54" s="472" t="s">
        <v>814</v>
      </c>
      <c r="K54" s="472" t="s">
        <v>894</v>
      </c>
      <c r="L54" s="473">
        <v>2024</v>
      </c>
      <c r="M54" s="474">
        <v>248</v>
      </c>
      <c r="N54" s="474">
        <v>31</v>
      </c>
      <c r="O54" s="472" t="s">
        <v>895</v>
      </c>
    </row>
    <row r="55" spans="1:15" x14ac:dyDescent="0.3">
      <c r="A55" s="472" t="s">
        <v>795</v>
      </c>
      <c r="B55" s="472" t="s">
        <v>413</v>
      </c>
      <c r="C55" s="472" t="s">
        <v>653</v>
      </c>
      <c r="D55" s="472" t="s">
        <v>159</v>
      </c>
      <c r="E55" s="472" t="s">
        <v>162</v>
      </c>
      <c r="F55" s="472" t="s">
        <v>159</v>
      </c>
      <c r="G55" s="472" t="s">
        <v>898</v>
      </c>
      <c r="H55" s="472" t="s">
        <v>371</v>
      </c>
      <c r="I55" s="472" t="s">
        <v>862</v>
      </c>
      <c r="J55" s="472" t="s">
        <v>814</v>
      </c>
      <c r="K55" s="472" t="s">
        <v>894</v>
      </c>
      <c r="L55" s="473">
        <v>2024</v>
      </c>
      <c r="M55" s="474">
        <v>24300</v>
      </c>
      <c r="N55" s="474">
        <v>1500</v>
      </c>
      <c r="O55" s="472" t="s">
        <v>895</v>
      </c>
    </row>
    <row r="56" spans="1:15" x14ac:dyDescent="0.3">
      <c r="A56" s="472" t="s">
        <v>795</v>
      </c>
      <c r="B56" s="472" t="s">
        <v>413</v>
      </c>
      <c r="C56" s="472" t="s">
        <v>653</v>
      </c>
      <c r="D56" s="472" t="s">
        <v>159</v>
      </c>
      <c r="E56" s="472" t="s">
        <v>162</v>
      </c>
      <c r="F56" s="472" t="s">
        <v>159</v>
      </c>
      <c r="G56" s="472" t="s">
        <v>898</v>
      </c>
      <c r="H56" s="472" t="s">
        <v>618</v>
      </c>
      <c r="I56" s="472" t="s">
        <v>870</v>
      </c>
      <c r="J56" s="472" t="s">
        <v>844</v>
      </c>
      <c r="K56" s="472" t="s">
        <v>894</v>
      </c>
      <c r="L56" s="473">
        <v>2024</v>
      </c>
      <c r="M56" s="474">
        <v>448.5</v>
      </c>
      <c r="N56" s="474">
        <v>230</v>
      </c>
      <c r="O56" s="472" t="s">
        <v>897</v>
      </c>
    </row>
    <row r="57" spans="1:15" x14ac:dyDescent="0.3">
      <c r="A57" s="472" t="s">
        <v>795</v>
      </c>
      <c r="B57" s="472" t="s">
        <v>413</v>
      </c>
      <c r="C57" s="472" t="s">
        <v>653</v>
      </c>
      <c r="D57" s="472" t="s">
        <v>159</v>
      </c>
      <c r="E57" s="472" t="s">
        <v>162</v>
      </c>
      <c r="F57" s="472" t="s">
        <v>159</v>
      </c>
      <c r="G57" s="472" t="s">
        <v>898</v>
      </c>
      <c r="H57" s="472" t="s">
        <v>556</v>
      </c>
      <c r="I57" s="472" t="s">
        <v>873</v>
      </c>
      <c r="J57" s="472" t="s">
        <v>820</v>
      </c>
      <c r="K57" s="472" t="s">
        <v>894</v>
      </c>
      <c r="L57" s="473">
        <v>2024</v>
      </c>
      <c r="M57" s="474">
        <v>36400</v>
      </c>
      <c r="N57" s="474">
        <v>4000</v>
      </c>
      <c r="O57" s="472" t="s">
        <v>895</v>
      </c>
    </row>
    <row r="58" spans="1:15" x14ac:dyDescent="0.3">
      <c r="A58" s="472" t="s">
        <v>795</v>
      </c>
      <c r="B58" s="472" t="s">
        <v>413</v>
      </c>
      <c r="C58" s="472" t="s">
        <v>653</v>
      </c>
      <c r="D58" s="472" t="s">
        <v>159</v>
      </c>
      <c r="E58" s="472" t="s">
        <v>162</v>
      </c>
      <c r="F58" s="472" t="s">
        <v>159</v>
      </c>
      <c r="G58" s="472" t="s">
        <v>898</v>
      </c>
      <c r="H58" s="472" t="s">
        <v>558</v>
      </c>
      <c r="I58" s="472" t="s">
        <v>873</v>
      </c>
      <c r="J58" s="472" t="s">
        <v>820</v>
      </c>
      <c r="K58" s="472" t="s">
        <v>894</v>
      </c>
      <c r="L58" s="473">
        <v>2024</v>
      </c>
      <c r="M58" s="474">
        <v>35644</v>
      </c>
      <c r="N58" s="474">
        <v>4690</v>
      </c>
      <c r="O58" s="472" t="s">
        <v>895</v>
      </c>
    </row>
    <row r="59" spans="1:15" x14ac:dyDescent="0.3">
      <c r="A59" s="472" t="s">
        <v>795</v>
      </c>
      <c r="B59" s="472" t="s">
        <v>413</v>
      </c>
      <c r="C59" s="472" t="s">
        <v>653</v>
      </c>
      <c r="D59" s="472" t="s">
        <v>159</v>
      </c>
      <c r="E59" s="472" t="s">
        <v>162</v>
      </c>
      <c r="F59" s="472" t="s">
        <v>159</v>
      </c>
      <c r="G59" s="472" t="s">
        <v>898</v>
      </c>
      <c r="H59" s="472" t="s">
        <v>559</v>
      </c>
      <c r="I59" s="472" t="s">
        <v>860</v>
      </c>
      <c r="J59" s="472" t="s">
        <v>820</v>
      </c>
      <c r="K59" s="472" t="s">
        <v>894</v>
      </c>
      <c r="L59" s="473">
        <v>2024</v>
      </c>
      <c r="M59" s="474">
        <v>308220</v>
      </c>
      <c r="N59" s="474">
        <v>28020</v>
      </c>
      <c r="O59" s="472" t="s">
        <v>895</v>
      </c>
    </row>
    <row r="60" spans="1:15" x14ac:dyDescent="0.3">
      <c r="A60" s="472" t="s">
        <v>795</v>
      </c>
      <c r="B60" s="472" t="s">
        <v>413</v>
      </c>
      <c r="C60" s="472" t="s">
        <v>653</v>
      </c>
      <c r="D60" s="472" t="s">
        <v>159</v>
      </c>
      <c r="E60" s="472" t="s">
        <v>162</v>
      </c>
      <c r="F60" s="472" t="s">
        <v>159</v>
      </c>
      <c r="G60" s="472" t="s">
        <v>898</v>
      </c>
      <c r="H60" s="472" t="s">
        <v>373</v>
      </c>
      <c r="I60" s="472" t="s">
        <v>861</v>
      </c>
      <c r="J60" s="472" t="s">
        <v>814</v>
      </c>
      <c r="K60" s="472" t="s">
        <v>894</v>
      </c>
      <c r="L60" s="473">
        <v>2024</v>
      </c>
      <c r="M60" s="474">
        <v>5874</v>
      </c>
      <c r="N60" s="474">
        <v>330</v>
      </c>
      <c r="O60" s="472" t="s">
        <v>895</v>
      </c>
    </row>
    <row r="61" spans="1:15" x14ac:dyDescent="0.3">
      <c r="A61" s="472" t="s">
        <v>795</v>
      </c>
      <c r="B61" s="472" t="s">
        <v>413</v>
      </c>
      <c r="C61" s="472" t="s">
        <v>653</v>
      </c>
      <c r="D61" s="472" t="s">
        <v>159</v>
      </c>
      <c r="E61" s="472" t="s">
        <v>162</v>
      </c>
      <c r="F61" s="472" t="s">
        <v>159</v>
      </c>
      <c r="G61" s="472" t="s">
        <v>898</v>
      </c>
      <c r="H61" s="472" t="s">
        <v>474</v>
      </c>
      <c r="I61" s="472" t="s">
        <v>873</v>
      </c>
      <c r="J61" s="472" t="s">
        <v>845</v>
      </c>
      <c r="K61" s="472" t="s">
        <v>894</v>
      </c>
      <c r="L61" s="473">
        <v>2024</v>
      </c>
      <c r="M61" s="474">
        <v>4290</v>
      </c>
      <c r="N61" s="474">
        <v>1100</v>
      </c>
      <c r="O61" s="472" t="s">
        <v>897</v>
      </c>
    </row>
    <row r="62" spans="1:15" x14ac:dyDescent="0.3">
      <c r="A62" s="472" t="s">
        <v>795</v>
      </c>
      <c r="B62" s="472" t="s">
        <v>413</v>
      </c>
      <c r="C62" s="472" t="s">
        <v>653</v>
      </c>
      <c r="D62" s="472" t="s">
        <v>159</v>
      </c>
      <c r="E62" s="472" t="s">
        <v>162</v>
      </c>
      <c r="F62" s="472" t="s">
        <v>159</v>
      </c>
      <c r="G62" s="472" t="s">
        <v>898</v>
      </c>
      <c r="H62" s="472" t="s">
        <v>475</v>
      </c>
      <c r="I62" s="472" t="s">
        <v>873</v>
      </c>
      <c r="J62" s="472" t="s">
        <v>845</v>
      </c>
      <c r="K62" s="472" t="s">
        <v>894</v>
      </c>
      <c r="L62" s="473">
        <v>2024</v>
      </c>
      <c r="M62" s="474">
        <v>1311.7641599999999</v>
      </c>
      <c r="N62" s="474">
        <v>67.2</v>
      </c>
      <c r="O62" s="472" t="s">
        <v>897</v>
      </c>
    </row>
    <row r="63" spans="1:15" x14ac:dyDescent="0.3">
      <c r="A63" s="472" t="s">
        <v>795</v>
      </c>
      <c r="B63" s="472" t="s">
        <v>413</v>
      </c>
      <c r="C63" s="472" t="s">
        <v>653</v>
      </c>
      <c r="D63" s="472" t="s">
        <v>159</v>
      </c>
      <c r="E63" s="472" t="s">
        <v>162</v>
      </c>
      <c r="F63" s="472" t="s">
        <v>159</v>
      </c>
      <c r="G63" s="472" t="s">
        <v>898</v>
      </c>
      <c r="H63" s="472" t="s">
        <v>589</v>
      </c>
      <c r="I63" s="472" t="s">
        <v>864</v>
      </c>
      <c r="J63" s="472" t="s">
        <v>809</v>
      </c>
      <c r="K63" s="472" t="s">
        <v>894</v>
      </c>
      <c r="L63" s="473">
        <v>2024</v>
      </c>
      <c r="M63" s="474">
        <v>7330910.9077629643</v>
      </c>
      <c r="N63" s="474">
        <v>743419.32333333336</v>
      </c>
      <c r="O63" s="472" t="s">
        <v>895</v>
      </c>
    </row>
    <row r="64" spans="1:15" x14ac:dyDescent="0.3">
      <c r="A64" s="472" t="s">
        <v>795</v>
      </c>
      <c r="B64" s="472" t="s">
        <v>413</v>
      </c>
      <c r="C64" s="472" t="s">
        <v>653</v>
      </c>
      <c r="D64" s="472" t="s">
        <v>159</v>
      </c>
      <c r="E64" s="472" t="s">
        <v>162</v>
      </c>
      <c r="F64" s="472" t="s">
        <v>159</v>
      </c>
      <c r="G64" s="472" t="s">
        <v>898</v>
      </c>
      <c r="H64" s="472" t="s">
        <v>459</v>
      </c>
      <c r="I64" s="472" t="s">
        <v>864</v>
      </c>
      <c r="J64" s="472" t="s">
        <v>853</v>
      </c>
      <c r="K64" s="472" t="s">
        <v>894</v>
      </c>
      <c r="L64" s="473">
        <v>2024</v>
      </c>
      <c r="M64" s="474">
        <v>747.95999999999992</v>
      </c>
      <c r="N64" s="474">
        <v>542</v>
      </c>
      <c r="O64" s="472" t="s">
        <v>895</v>
      </c>
    </row>
    <row r="65" spans="1:15" x14ac:dyDescent="0.3">
      <c r="A65" s="472" t="s">
        <v>795</v>
      </c>
      <c r="B65" s="472" t="s">
        <v>413</v>
      </c>
      <c r="C65" s="472" t="s">
        <v>653</v>
      </c>
      <c r="D65" s="472" t="s">
        <v>159</v>
      </c>
      <c r="E65" s="472" t="s">
        <v>162</v>
      </c>
      <c r="F65" s="472" t="s">
        <v>159</v>
      </c>
      <c r="G65" s="472" t="s">
        <v>898</v>
      </c>
      <c r="H65" s="472" t="s">
        <v>560</v>
      </c>
      <c r="I65" s="472" t="s">
        <v>872</v>
      </c>
      <c r="J65" s="472" t="s">
        <v>820</v>
      </c>
      <c r="K65" s="472" t="s">
        <v>894</v>
      </c>
      <c r="L65" s="473">
        <v>2024</v>
      </c>
      <c r="M65" s="474">
        <v>864.45</v>
      </c>
      <c r="N65" s="474">
        <v>45</v>
      </c>
      <c r="O65" s="472" t="s">
        <v>895</v>
      </c>
    </row>
    <row r="66" spans="1:15" x14ac:dyDescent="0.3">
      <c r="A66" s="472" t="s">
        <v>795</v>
      </c>
      <c r="B66" s="472" t="s">
        <v>413</v>
      </c>
      <c r="C66" s="472" t="s">
        <v>653</v>
      </c>
      <c r="D66" s="472" t="s">
        <v>159</v>
      </c>
      <c r="E66" s="472" t="s">
        <v>162</v>
      </c>
      <c r="F66" s="472" t="s">
        <v>159</v>
      </c>
      <c r="G66" s="472" t="s">
        <v>898</v>
      </c>
      <c r="H66" s="472" t="s">
        <v>561</v>
      </c>
      <c r="I66" s="472" t="s">
        <v>873</v>
      </c>
      <c r="J66" s="472" t="s">
        <v>820</v>
      </c>
      <c r="K66" s="472" t="s">
        <v>894</v>
      </c>
      <c r="L66" s="473">
        <v>2024</v>
      </c>
      <c r="M66" s="474">
        <v>236520</v>
      </c>
      <c r="N66" s="474">
        <v>32400</v>
      </c>
      <c r="O66" s="472" t="s">
        <v>895</v>
      </c>
    </row>
    <row r="67" spans="1:15" x14ac:dyDescent="0.3">
      <c r="A67" s="472" t="s">
        <v>795</v>
      </c>
      <c r="B67" s="472" t="s">
        <v>413</v>
      </c>
      <c r="C67" s="472" t="s">
        <v>653</v>
      </c>
      <c r="D67" s="472" t="s">
        <v>159</v>
      </c>
      <c r="E67" s="472" t="s">
        <v>162</v>
      </c>
      <c r="F67" s="472" t="s">
        <v>159</v>
      </c>
      <c r="G67" s="472" t="s">
        <v>898</v>
      </c>
      <c r="H67" s="472" t="s">
        <v>616</v>
      </c>
      <c r="I67" s="472" t="s">
        <v>873</v>
      </c>
      <c r="J67" s="472" t="s">
        <v>838</v>
      </c>
      <c r="K67" s="472" t="s">
        <v>894</v>
      </c>
      <c r="L67" s="473">
        <v>2024</v>
      </c>
      <c r="M67" s="474">
        <v>6496.32</v>
      </c>
      <c r="N67" s="474">
        <v>606</v>
      </c>
      <c r="O67" s="472" t="s">
        <v>895</v>
      </c>
    </row>
    <row r="68" spans="1:15" x14ac:dyDescent="0.3">
      <c r="A68" s="472" t="s">
        <v>795</v>
      </c>
      <c r="B68" s="472" t="s">
        <v>413</v>
      </c>
      <c r="C68" s="472" t="s">
        <v>653</v>
      </c>
      <c r="D68" s="472" t="s">
        <v>159</v>
      </c>
      <c r="E68" s="472" t="s">
        <v>162</v>
      </c>
      <c r="F68" s="472" t="s">
        <v>159</v>
      </c>
      <c r="G68" s="472" t="s">
        <v>898</v>
      </c>
      <c r="H68" s="472" t="s">
        <v>610</v>
      </c>
      <c r="I68" s="472" t="s">
        <v>863</v>
      </c>
      <c r="J68" s="472" t="s">
        <v>831</v>
      </c>
      <c r="K68" s="472" t="s">
        <v>894</v>
      </c>
      <c r="L68" s="473">
        <v>2024</v>
      </c>
      <c r="M68" s="474">
        <v>126000.16800000001</v>
      </c>
      <c r="N68" s="474">
        <v>450000.6</v>
      </c>
      <c r="O68" s="472" t="s">
        <v>895</v>
      </c>
    </row>
    <row r="69" spans="1:15" x14ac:dyDescent="0.3">
      <c r="A69" s="472" t="s">
        <v>795</v>
      </c>
      <c r="B69" s="472" t="s">
        <v>413</v>
      </c>
      <c r="C69" s="472" t="s">
        <v>653</v>
      </c>
      <c r="D69" s="472" t="s">
        <v>159</v>
      </c>
      <c r="E69" s="472" t="s">
        <v>162</v>
      </c>
      <c r="F69" s="472" t="s">
        <v>159</v>
      </c>
      <c r="G69" s="472" t="s">
        <v>898</v>
      </c>
      <c r="H69" s="472" t="s">
        <v>590</v>
      </c>
      <c r="I69" s="472" t="s">
        <v>865</v>
      </c>
      <c r="J69" s="472" t="s">
        <v>811</v>
      </c>
      <c r="K69" s="472" t="s">
        <v>894</v>
      </c>
      <c r="L69" s="473">
        <v>2024</v>
      </c>
      <c r="M69" s="474">
        <v>15000</v>
      </c>
      <c r="N69" s="474">
        <v>600</v>
      </c>
      <c r="O69" s="472" t="s">
        <v>895</v>
      </c>
    </row>
    <row r="70" spans="1:15" x14ac:dyDescent="0.3">
      <c r="A70" s="472" t="s">
        <v>795</v>
      </c>
      <c r="B70" s="472" t="s">
        <v>413</v>
      </c>
      <c r="C70" s="472" t="s">
        <v>653</v>
      </c>
      <c r="D70" s="472" t="s">
        <v>159</v>
      </c>
      <c r="E70" s="472" t="s">
        <v>162</v>
      </c>
      <c r="F70" s="472" t="s">
        <v>159</v>
      </c>
      <c r="G70" s="472" t="s">
        <v>898</v>
      </c>
      <c r="H70" s="472" t="s">
        <v>479</v>
      </c>
      <c r="I70" s="472" t="s">
        <v>871</v>
      </c>
      <c r="J70" s="472" t="s">
        <v>807</v>
      </c>
      <c r="K70" s="472" t="s">
        <v>894</v>
      </c>
      <c r="L70" s="473">
        <v>2024</v>
      </c>
      <c r="M70" s="474">
        <v>11987.8884</v>
      </c>
      <c r="N70" s="474">
        <v>1366.92</v>
      </c>
      <c r="O70" s="472" t="s">
        <v>895</v>
      </c>
    </row>
    <row r="71" spans="1:15" x14ac:dyDescent="0.3">
      <c r="A71" s="472" t="s">
        <v>795</v>
      </c>
      <c r="B71" s="472" t="s">
        <v>413</v>
      </c>
      <c r="C71" s="472" t="s">
        <v>653</v>
      </c>
      <c r="D71" s="472" t="s">
        <v>159</v>
      </c>
      <c r="E71" s="472" t="s">
        <v>162</v>
      </c>
      <c r="F71" s="472" t="s">
        <v>159</v>
      </c>
      <c r="G71" s="472" t="s">
        <v>898</v>
      </c>
      <c r="H71" s="472" t="s">
        <v>611</v>
      </c>
      <c r="I71" s="472" t="s">
        <v>864</v>
      </c>
      <c r="J71" s="472" t="s">
        <v>831</v>
      </c>
      <c r="K71" s="472" t="s">
        <v>899</v>
      </c>
      <c r="L71" s="473">
        <v>2024</v>
      </c>
      <c r="M71" s="474">
        <v>198800</v>
      </c>
      <c r="N71" s="474">
        <v>10000</v>
      </c>
      <c r="O71" s="472" t="s">
        <v>895</v>
      </c>
    </row>
    <row r="72" spans="1:15" x14ac:dyDescent="0.3">
      <c r="A72" s="472" t="s">
        <v>795</v>
      </c>
      <c r="B72" s="472" t="s">
        <v>413</v>
      </c>
      <c r="C72" s="472" t="s">
        <v>653</v>
      </c>
      <c r="D72" s="472" t="s">
        <v>159</v>
      </c>
      <c r="E72" s="472" t="s">
        <v>162</v>
      </c>
      <c r="F72" s="472" t="s">
        <v>159</v>
      </c>
      <c r="G72" s="472" t="s">
        <v>898</v>
      </c>
      <c r="H72" s="472" t="s">
        <v>588</v>
      </c>
      <c r="I72" s="472" t="s">
        <v>873</v>
      </c>
      <c r="J72" s="472" t="s">
        <v>809</v>
      </c>
      <c r="K72" s="472" t="s">
        <v>894</v>
      </c>
      <c r="L72" s="473">
        <v>2024</v>
      </c>
      <c r="M72" s="474">
        <v>139848.9</v>
      </c>
      <c r="N72" s="474">
        <v>15910</v>
      </c>
      <c r="O72" s="472" t="s">
        <v>895</v>
      </c>
    </row>
    <row r="73" spans="1:15" x14ac:dyDescent="0.3">
      <c r="A73" s="472" t="s">
        <v>795</v>
      </c>
      <c r="B73" s="472" t="s">
        <v>413</v>
      </c>
      <c r="C73" s="472" t="s">
        <v>653</v>
      </c>
      <c r="D73" s="472" t="s">
        <v>159</v>
      </c>
      <c r="E73" s="472" t="s">
        <v>162</v>
      </c>
      <c r="F73" s="472" t="s">
        <v>159</v>
      </c>
      <c r="G73" s="472" t="s">
        <v>898</v>
      </c>
      <c r="H73" s="472" t="s">
        <v>451</v>
      </c>
      <c r="I73" s="472" t="s">
        <v>876</v>
      </c>
      <c r="J73" s="472" t="s">
        <v>850</v>
      </c>
      <c r="K73" s="472" t="s">
        <v>894</v>
      </c>
      <c r="L73" s="473">
        <v>2024</v>
      </c>
      <c r="M73" s="474">
        <v>16874.84</v>
      </c>
      <c r="N73" s="474">
        <v>1108</v>
      </c>
      <c r="O73" s="472" t="s">
        <v>895</v>
      </c>
    </row>
    <row r="74" spans="1:15" x14ac:dyDescent="0.3">
      <c r="A74" s="472" t="s">
        <v>795</v>
      </c>
      <c r="B74" s="472" t="s">
        <v>413</v>
      </c>
      <c r="C74" s="472" t="s">
        <v>653</v>
      </c>
      <c r="D74" s="472" t="s">
        <v>159</v>
      </c>
      <c r="E74" s="472" t="s">
        <v>162</v>
      </c>
      <c r="F74" s="472" t="s">
        <v>159</v>
      </c>
      <c r="G74" s="472" t="s">
        <v>898</v>
      </c>
      <c r="H74" s="472" t="s">
        <v>463</v>
      </c>
      <c r="I74" s="472" t="s">
        <v>873</v>
      </c>
      <c r="J74" s="472" t="s">
        <v>853</v>
      </c>
      <c r="K74" s="472" t="s">
        <v>894</v>
      </c>
      <c r="L74" s="473">
        <v>2024</v>
      </c>
      <c r="M74" s="474">
        <v>6506.5</v>
      </c>
      <c r="N74" s="474">
        <v>1183</v>
      </c>
      <c r="O74" s="472" t="s">
        <v>895</v>
      </c>
    </row>
    <row r="75" spans="1:15" x14ac:dyDescent="0.3">
      <c r="A75" s="472" t="s">
        <v>795</v>
      </c>
      <c r="B75" s="472" t="s">
        <v>413</v>
      </c>
      <c r="C75" s="472" t="s">
        <v>653</v>
      </c>
      <c r="D75" s="472" t="s">
        <v>159</v>
      </c>
      <c r="E75" s="472" t="s">
        <v>162</v>
      </c>
      <c r="F75" s="472" t="s">
        <v>159</v>
      </c>
      <c r="G75" s="472" t="s">
        <v>898</v>
      </c>
      <c r="H75" s="472" t="s">
        <v>617</v>
      </c>
      <c r="I75" s="472" t="s">
        <v>873</v>
      </c>
      <c r="J75" s="472" t="s">
        <v>838</v>
      </c>
      <c r="K75" s="472" t="s">
        <v>894</v>
      </c>
      <c r="L75" s="473">
        <v>2024</v>
      </c>
      <c r="M75" s="474">
        <v>3877.5</v>
      </c>
      <c r="N75" s="474">
        <v>110</v>
      </c>
      <c r="O75" s="472" t="s">
        <v>895</v>
      </c>
    </row>
    <row r="76" spans="1:15" x14ac:dyDescent="0.3">
      <c r="A76" s="472" t="s">
        <v>795</v>
      </c>
      <c r="B76" s="472" t="s">
        <v>413</v>
      </c>
      <c r="C76" s="472" t="s">
        <v>653</v>
      </c>
      <c r="D76" s="472" t="s">
        <v>159</v>
      </c>
      <c r="E76" s="472" t="s">
        <v>162</v>
      </c>
      <c r="F76" s="472" t="s">
        <v>159</v>
      </c>
      <c r="G76" s="472" t="s">
        <v>898</v>
      </c>
      <c r="H76" s="472" t="s">
        <v>480</v>
      </c>
      <c r="I76" s="472" t="s">
        <v>865</v>
      </c>
      <c r="J76" s="472" t="s">
        <v>807</v>
      </c>
      <c r="K76" s="472" t="s">
        <v>894</v>
      </c>
      <c r="L76" s="473">
        <v>2024</v>
      </c>
      <c r="M76" s="474">
        <v>5220</v>
      </c>
      <c r="N76" s="474">
        <v>1200</v>
      </c>
      <c r="O76" s="472" t="s">
        <v>895</v>
      </c>
    </row>
    <row r="77" spans="1:15" x14ac:dyDescent="0.3">
      <c r="A77" s="472" t="s">
        <v>795</v>
      </c>
      <c r="B77" s="472" t="s">
        <v>413</v>
      </c>
      <c r="C77" s="472" t="s">
        <v>653</v>
      </c>
      <c r="D77" s="472" t="s">
        <v>159</v>
      </c>
      <c r="E77" s="472" t="s">
        <v>162</v>
      </c>
      <c r="F77" s="472" t="s">
        <v>159</v>
      </c>
      <c r="G77" s="472" t="s">
        <v>898</v>
      </c>
      <c r="H77" s="472" t="s">
        <v>606</v>
      </c>
      <c r="I77" s="472" t="s">
        <v>874</v>
      </c>
      <c r="J77" s="472" t="s">
        <v>830</v>
      </c>
      <c r="K77" s="472" t="s">
        <v>894</v>
      </c>
      <c r="L77" s="473">
        <v>2024</v>
      </c>
      <c r="M77" s="474">
        <v>141240</v>
      </c>
      <c r="N77" s="474">
        <v>132000</v>
      </c>
      <c r="O77" s="472" t="s">
        <v>895</v>
      </c>
    </row>
    <row r="78" spans="1:15" x14ac:dyDescent="0.3">
      <c r="A78" s="472" t="s">
        <v>795</v>
      </c>
      <c r="B78" s="472" t="s">
        <v>413</v>
      </c>
      <c r="C78" s="472" t="s">
        <v>653</v>
      </c>
      <c r="D78" s="472" t="s">
        <v>159</v>
      </c>
      <c r="E78" s="472" t="s">
        <v>162</v>
      </c>
      <c r="F78" s="472" t="s">
        <v>159</v>
      </c>
      <c r="G78" s="472" t="s">
        <v>898</v>
      </c>
      <c r="H78" s="472" t="s">
        <v>465</v>
      </c>
      <c r="I78" s="472" t="s">
        <v>873</v>
      </c>
      <c r="J78" s="472" t="s">
        <v>853</v>
      </c>
      <c r="K78" s="472" t="s">
        <v>894</v>
      </c>
      <c r="L78" s="473">
        <v>2024</v>
      </c>
      <c r="M78" s="474">
        <v>2478</v>
      </c>
      <c r="N78" s="474">
        <v>420</v>
      </c>
      <c r="O78" s="472" t="s">
        <v>895</v>
      </c>
    </row>
    <row r="79" spans="1:15" x14ac:dyDescent="0.3">
      <c r="A79" s="472" t="s">
        <v>795</v>
      </c>
      <c r="B79" s="472" t="s">
        <v>413</v>
      </c>
      <c r="C79" s="472" t="s">
        <v>653</v>
      </c>
      <c r="D79" s="472" t="s">
        <v>159</v>
      </c>
      <c r="E79" s="472" t="s">
        <v>162</v>
      </c>
      <c r="F79" s="472" t="s">
        <v>159</v>
      </c>
      <c r="G79" s="472" t="s">
        <v>898</v>
      </c>
      <c r="H79" s="472" t="s">
        <v>374</v>
      </c>
      <c r="I79" s="472" t="s">
        <v>865</v>
      </c>
      <c r="J79" s="472" t="s">
        <v>814</v>
      </c>
      <c r="K79" s="472" t="s">
        <v>894</v>
      </c>
      <c r="L79" s="473">
        <v>2024</v>
      </c>
      <c r="M79" s="474">
        <v>49395.6</v>
      </c>
      <c r="N79" s="474">
        <v>2744.2</v>
      </c>
      <c r="O79" s="472" t="s">
        <v>895</v>
      </c>
    </row>
    <row r="80" spans="1:15" x14ac:dyDescent="0.3">
      <c r="A80" s="472" t="s">
        <v>795</v>
      </c>
      <c r="B80" s="472" t="s">
        <v>413</v>
      </c>
      <c r="C80" s="472" t="s">
        <v>653</v>
      </c>
      <c r="D80" s="472" t="s">
        <v>159</v>
      </c>
      <c r="E80" s="472" t="s">
        <v>162</v>
      </c>
      <c r="F80" s="472" t="s">
        <v>159</v>
      </c>
      <c r="G80" s="472" t="s">
        <v>898</v>
      </c>
      <c r="H80" s="472" t="s">
        <v>481</v>
      </c>
      <c r="I80" s="472" t="s">
        <v>860</v>
      </c>
      <c r="J80" s="472" t="s">
        <v>807</v>
      </c>
      <c r="K80" s="472" t="s">
        <v>894</v>
      </c>
      <c r="L80" s="473">
        <v>2024</v>
      </c>
      <c r="M80" s="474">
        <v>63355.6</v>
      </c>
      <c r="N80" s="474">
        <v>3388</v>
      </c>
      <c r="O80" s="472" t="s">
        <v>895</v>
      </c>
    </row>
    <row r="81" spans="1:15" x14ac:dyDescent="0.3">
      <c r="A81" s="472" t="s">
        <v>795</v>
      </c>
      <c r="B81" s="472" t="s">
        <v>413</v>
      </c>
      <c r="C81" s="472" t="s">
        <v>653</v>
      </c>
      <c r="D81" s="472" t="s">
        <v>159</v>
      </c>
      <c r="E81" s="472" t="s">
        <v>162</v>
      </c>
      <c r="F81" s="472" t="s">
        <v>159</v>
      </c>
      <c r="G81" s="472" t="s">
        <v>898</v>
      </c>
      <c r="H81" s="472" t="s">
        <v>482</v>
      </c>
      <c r="I81" s="472" t="s">
        <v>872</v>
      </c>
      <c r="J81" s="472" t="s">
        <v>807</v>
      </c>
      <c r="K81" s="472" t="s">
        <v>894</v>
      </c>
      <c r="L81" s="473">
        <v>2024</v>
      </c>
      <c r="M81" s="474">
        <v>4555.58</v>
      </c>
      <c r="N81" s="474">
        <v>601</v>
      </c>
      <c r="O81" s="472" t="s">
        <v>895</v>
      </c>
    </row>
    <row r="82" spans="1:15" x14ac:dyDescent="0.3">
      <c r="A82" s="472" t="s">
        <v>795</v>
      </c>
      <c r="B82" s="472" t="s">
        <v>413</v>
      </c>
      <c r="C82" s="472" t="s">
        <v>653</v>
      </c>
      <c r="D82" s="472" t="s">
        <v>159</v>
      </c>
      <c r="E82" s="472" t="s">
        <v>162</v>
      </c>
      <c r="F82" s="472" t="s">
        <v>159</v>
      </c>
      <c r="G82" s="472" t="s">
        <v>898</v>
      </c>
      <c r="H82" s="472" t="s">
        <v>453</v>
      </c>
      <c r="I82" s="472" t="s">
        <v>876</v>
      </c>
      <c r="J82" s="472" t="s">
        <v>850</v>
      </c>
      <c r="K82" s="472" t="s">
        <v>894</v>
      </c>
      <c r="L82" s="473">
        <v>2024</v>
      </c>
      <c r="M82" s="474">
        <v>23148.9</v>
      </c>
      <c r="N82" s="474">
        <v>1513</v>
      </c>
      <c r="O82" s="472" t="s">
        <v>895</v>
      </c>
    </row>
    <row r="83" spans="1:15" x14ac:dyDescent="0.3">
      <c r="A83" s="472" t="s">
        <v>795</v>
      </c>
      <c r="B83" s="472" t="s">
        <v>413</v>
      </c>
      <c r="C83" s="472" t="s">
        <v>653</v>
      </c>
      <c r="D83" s="472" t="s">
        <v>159</v>
      </c>
      <c r="E83" s="472" t="s">
        <v>163</v>
      </c>
      <c r="F83" s="472" t="s">
        <v>159</v>
      </c>
      <c r="G83" s="472" t="s">
        <v>900</v>
      </c>
      <c r="H83" s="472" t="s">
        <v>531</v>
      </c>
      <c r="I83" s="472" t="s">
        <v>863</v>
      </c>
      <c r="J83" s="472" t="s">
        <v>820</v>
      </c>
      <c r="K83" s="472" t="s">
        <v>894</v>
      </c>
      <c r="L83" s="473">
        <v>2024</v>
      </c>
      <c r="M83" s="474">
        <v>1257.21</v>
      </c>
      <c r="N83" s="474">
        <v>139.69</v>
      </c>
      <c r="O83" s="472" t="s">
        <v>895</v>
      </c>
    </row>
    <row r="84" spans="1:15" x14ac:dyDescent="0.3">
      <c r="A84" s="472" t="s">
        <v>795</v>
      </c>
      <c r="B84" s="472" t="s">
        <v>413</v>
      </c>
      <c r="C84" s="472" t="s">
        <v>653</v>
      </c>
      <c r="D84" s="472" t="s">
        <v>159</v>
      </c>
      <c r="E84" s="472" t="s">
        <v>163</v>
      </c>
      <c r="F84" s="472" t="s">
        <v>159</v>
      </c>
      <c r="G84" s="472" t="s">
        <v>900</v>
      </c>
      <c r="H84" s="472" t="s">
        <v>547</v>
      </c>
      <c r="I84" s="472" t="s">
        <v>873</v>
      </c>
      <c r="J84" s="472" t="s">
        <v>820</v>
      </c>
      <c r="K84" s="472" t="s">
        <v>894</v>
      </c>
      <c r="L84" s="473">
        <v>2024</v>
      </c>
      <c r="M84" s="474">
        <v>1188</v>
      </c>
      <c r="N84" s="474">
        <v>120</v>
      </c>
      <c r="O84" s="472" t="s">
        <v>895</v>
      </c>
    </row>
    <row r="85" spans="1:15" x14ac:dyDescent="0.3">
      <c r="A85" s="472" t="s">
        <v>795</v>
      </c>
      <c r="B85" s="472" t="s">
        <v>413</v>
      </c>
      <c r="C85" s="472" t="s">
        <v>653</v>
      </c>
      <c r="D85" s="472" t="s">
        <v>159</v>
      </c>
      <c r="E85" s="472" t="s">
        <v>163</v>
      </c>
      <c r="F85" s="472" t="s">
        <v>159</v>
      </c>
      <c r="G85" s="472" t="s">
        <v>900</v>
      </c>
      <c r="H85" s="472" t="s">
        <v>600</v>
      </c>
      <c r="I85" s="472" t="s">
        <v>876</v>
      </c>
      <c r="J85" s="472" t="s">
        <v>830</v>
      </c>
      <c r="K85" s="472" t="s">
        <v>894</v>
      </c>
      <c r="L85" s="473">
        <v>2024</v>
      </c>
      <c r="M85" s="474">
        <v>6600</v>
      </c>
      <c r="N85" s="474">
        <v>5000</v>
      </c>
      <c r="O85" s="472" t="s">
        <v>895</v>
      </c>
    </row>
    <row r="86" spans="1:15" x14ac:dyDescent="0.3">
      <c r="A86" s="472" t="s">
        <v>795</v>
      </c>
      <c r="B86" s="472" t="s">
        <v>413</v>
      </c>
      <c r="C86" s="472" t="s">
        <v>653</v>
      </c>
      <c r="D86" s="472" t="s">
        <v>159</v>
      </c>
      <c r="E86" s="472" t="s">
        <v>163</v>
      </c>
      <c r="F86" s="472" t="s">
        <v>159</v>
      </c>
      <c r="G86" s="472" t="s">
        <v>900</v>
      </c>
      <c r="H86" s="472" t="s">
        <v>587</v>
      </c>
      <c r="I86" s="472" t="s">
        <v>873</v>
      </c>
      <c r="J86" s="472" t="s">
        <v>808</v>
      </c>
      <c r="K86" s="472" t="s">
        <v>894</v>
      </c>
      <c r="L86" s="473">
        <v>2024</v>
      </c>
      <c r="M86" s="474">
        <v>231</v>
      </c>
      <c r="N86" s="474">
        <v>10</v>
      </c>
      <c r="O86" s="472" t="s">
        <v>895</v>
      </c>
    </row>
    <row r="87" spans="1:15" x14ac:dyDescent="0.3">
      <c r="A87" s="472" t="s">
        <v>795</v>
      </c>
      <c r="B87" s="472" t="s">
        <v>413</v>
      </c>
      <c r="C87" s="472" t="s">
        <v>653</v>
      </c>
      <c r="D87" s="472" t="s">
        <v>159</v>
      </c>
      <c r="E87" s="472" t="s">
        <v>163</v>
      </c>
      <c r="F87" s="472" t="s">
        <v>159</v>
      </c>
      <c r="G87" s="472" t="s">
        <v>900</v>
      </c>
      <c r="H87" s="472" t="s">
        <v>554</v>
      </c>
      <c r="I87" s="472" t="s">
        <v>873</v>
      </c>
      <c r="J87" s="472" t="s">
        <v>820</v>
      </c>
      <c r="K87" s="472" t="s">
        <v>894</v>
      </c>
      <c r="L87" s="473">
        <v>2024</v>
      </c>
      <c r="M87" s="474">
        <v>24003</v>
      </c>
      <c r="N87" s="474">
        <v>1350</v>
      </c>
      <c r="O87" s="472" t="s">
        <v>895</v>
      </c>
    </row>
    <row r="88" spans="1:15" x14ac:dyDescent="0.3">
      <c r="A88" s="472" t="s">
        <v>795</v>
      </c>
      <c r="B88" s="472" t="s">
        <v>413</v>
      </c>
      <c r="C88" s="472" t="s">
        <v>653</v>
      </c>
      <c r="D88" s="472" t="s">
        <v>159</v>
      </c>
      <c r="E88" s="472" t="s">
        <v>163</v>
      </c>
      <c r="F88" s="472" t="s">
        <v>159</v>
      </c>
      <c r="G88" s="472" t="s">
        <v>900</v>
      </c>
      <c r="H88" s="472" t="s">
        <v>592</v>
      </c>
      <c r="I88" s="472" t="s">
        <v>875</v>
      </c>
      <c r="J88" s="472" t="s">
        <v>814</v>
      </c>
      <c r="K88" s="472" t="s">
        <v>894</v>
      </c>
      <c r="L88" s="473">
        <v>2024</v>
      </c>
      <c r="M88" s="474">
        <v>6407.8</v>
      </c>
      <c r="N88" s="474">
        <v>457.7</v>
      </c>
      <c r="O88" s="472" t="s">
        <v>895</v>
      </c>
    </row>
    <row r="89" spans="1:15" x14ac:dyDescent="0.3">
      <c r="A89" s="472" t="s">
        <v>795</v>
      </c>
      <c r="B89" s="472" t="s">
        <v>413</v>
      </c>
      <c r="C89" s="472" t="s">
        <v>653</v>
      </c>
      <c r="D89" s="472" t="s">
        <v>159</v>
      </c>
      <c r="E89" s="472" t="s">
        <v>163</v>
      </c>
      <c r="F89" s="472" t="s">
        <v>159</v>
      </c>
      <c r="G89" s="472" t="s">
        <v>900</v>
      </c>
      <c r="H89" s="472" t="s">
        <v>365</v>
      </c>
      <c r="I89" s="472" t="s">
        <v>863</v>
      </c>
      <c r="J89" s="472" t="s">
        <v>814</v>
      </c>
      <c r="K89" s="472" t="s">
        <v>894</v>
      </c>
      <c r="L89" s="473">
        <v>2024</v>
      </c>
      <c r="M89" s="474">
        <v>20981.759999999998</v>
      </c>
      <c r="N89" s="474">
        <v>1311.36</v>
      </c>
      <c r="O89" s="472" t="s">
        <v>895</v>
      </c>
    </row>
    <row r="90" spans="1:15" x14ac:dyDescent="0.3">
      <c r="A90" s="472" t="s">
        <v>795</v>
      </c>
      <c r="B90" s="472" t="s">
        <v>413</v>
      </c>
      <c r="C90" s="472" t="s">
        <v>653</v>
      </c>
      <c r="D90" s="472" t="s">
        <v>159</v>
      </c>
      <c r="E90" s="472" t="s">
        <v>163</v>
      </c>
      <c r="F90" s="472" t="s">
        <v>159</v>
      </c>
      <c r="G90" s="472" t="s">
        <v>900</v>
      </c>
      <c r="H90" s="472" t="s">
        <v>589</v>
      </c>
      <c r="I90" s="472" t="s">
        <v>864</v>
      </c>
      <c r="J90" s="472" t="s">
        <v>809</v>
      </c>
      <c r="K90" s="472" t="s">
        <v>894</v>
      </c>
      <c r="L90" s="473">
        <v>2024</v>
      </c>
      <c r="M90" s="474">
        <v>737125.3284</v>
      </c>
      <c r="N90" s="474">
        <v>90721.800000000017</v>
      </c>
      <c r="O90" s="472" t="s">
        <v>895</v>
      </c>
    </row>
    <row r="91" spans="1:15" x14ac:dyDescent="0.3">
      <c r="A91" s="472" t="s">
        <v>795</v>
      </c>
      <c r="B91" s="472" t="s">
        <v>413</v>
      </c>
      <c r="C91" s="472" t="s">
        <v>653</v>
      </c>
      <c r="D91" s="472" t="s">
        <v>159</v>
      </c>
      <c r="E91" s="472" t="s">
        <v>163</v>
      </c>
      <c r="F91" s="472" t="s">
        <v>159</v>
      </c>
      <c r="G91" s="472" t="s">
        <v>900</v>
      </c>
      <c r="H91" s="472" t="s">
        <v>616</v>
      </c>
      <c r="I91" s="472" t="s">
        <v>873</v>
      </c>
      <c r="J91" s="472" t="s">
        <v>838</v>
      </c>
      <c r="K91" s="472" t="s">
        <v>894</v>
      </c>
      <c r="L91" s="473">
        <v>2024</v>
      </c>
      <c r="M91" s="474">
        <v>1886.72</v>
      </c>
      <c r="N91" s="474">
        <v>176</v>
      </c>
      <c r="O91" s="472" t="s">
        <v>895</v>
      </c>
    </row>
    <row r="92" spans="1:15" x14ac:dyDescent="0.3">
      <c r="A92" s="472" t="s">
        <v>795</v>
      </c>
      <c r="B92" s="472" t="s">
        <v>413</v>
      </c>
      <c r="C92" s="472" t="s">
        <v>653</v>
      </c>
      <c r="D92" s="472" t="s">
        <v>159</v>
      </c>
      <c r="E92" s="472" t="s">
        <v>163</v>
      </c>
      <c r="F92" s="472" t="s">
        <v>159</v>
      </c>
      <c r="G92" s="472" t="s">
        <v>900</v>
      </c>
      <c r="H92" s="472" t="s">
        <v>374</v>
      </c>
      <c r="I92" s="472" t="s">
        <v>865</v>
      </c>
      <c r="J92" s="472" t="s">
        <v>814</v>
      </c>
      <c r="K92" s="472" t="s">
        <v>894</v>
      </c>
      <c r="L92" s="473">
        <v>2024</v>
      </c>
      <c r="M92" s="474">
        <v>918</v>
      </c>
      <c r="N92" s="474">
        <v>51</v>
      </c>
      <c r="O92" s="472" t="s">
        <v>895</v>
      </c>
    </row>
    <row r="93" spans="1:15" x14ac:dyDescent="0.3">
      <c r="A93" s="472" t="s">
        <v>795</v>
      </c>
      <c r="B93" s="472" t="s">
        <v>413</v>
      </c>
      <c r="C93" s="472" t="s">
        <v>653</v>
      </c>
      <c r="D93" s="472" t="s">
        <v>159</v>
      </c>
      <c r="E93" s="472" t="s">
        <v>166</v>
      </c>
      <c r="F93" s="472" t="s">
        <v>159</v>
      </c>
      <c r="G93" s="472" t="s">
        <v>901</v>
      </c>
      <c r="H93" s="472" t="s">
        <v>547</v>
      </c>
      <c r="I93" s="472" t="s">
        <v>873</v>
      </c>
      <c r="J93" s="472" t="s">
        <v>820</v>
      </c>
      <c r="K93" s="472" t="s">
        <v>894</v>
      </c>
      <c r="L93" s="473">
        <v>2024</v>
      </c>
      <c r="M93" s="474">
        <v>6930</v>
      </c>
      <c r="N93" s="474">
        <v>700</v>
      </c>
      <c r="O93" s="472" t="s">
        <v>895</v>
      </c>
    </row>
    <row r="94" spans="1:15" x14ac:dyDescent="0.3">
      <c r="A94" s="472" t="s">
        <v>795</v>
      </c>
      <c r="B94" s="472" t="s">
        <v>413</v>
      </c>
      <c r="C94" s="472" t="s">
        <v>653</v>
      </c>
      <c r="D94" s="472" t="s">
        <v>159</v>
      </c>
      <c r="E94" s="472" t="s">
        <v>166</v>
      </c>
      <c r="F94" s="472" t="s">
        <v>159</v>
      </c>
      <c r="G94" s="472" t="s">
        <v>901</v>
      </c>
      <c r="H94" s="472" t="s">
        <v>585</v>
      </c>
      <c r="I94" s="472" t="s">
        <v>864</v>
      </c>
      <c r="J94" s="472" t="s">
        <v>808</v>
      </c>
      <c r="K94" s="472" t="s">
        <v>894</v>
      </c>
      <c r="L94" s="473">
        <v>2024</v>
      </c>
      <c r="M94" s="474">
        <v>3805.45</v>
      </c>
      <c r="N94" s="474">
        <v>93.5</v>
      </c>
      <c r="O94" s="472" t="s">
        <v>895</v>
      </c>
    </row>
    <row r="95" spans="1:15" x14ac:dyDescent="0.3">
      <c r="A95" s="472" t="s">
        <v>795</v>
      </c>
      <c r="B95" s="472" t="s">
        <v>413</v>
      </c>
      <c r="C95" s="472" t="s">
        <v>653</v>
      </c>
      <c r="D95" s="472" t="s">
        <v>159</v>
      </c>
      <c r="E95" s="472" t="s">
        <v>166</v>
      </c>
      <c r="F95" s="472" t="s">
        <v>159</v>
      </c>
      <c r="G95" s="472" t="s">
        <v>901</v>
      </c>
      <c r="H95" s="472" t="s">
        <v>354</v>
      </c>
      <c r="I95" s="472" t="s">
        <v>864</v>
      </c>
      <c r="J95" s="472" t="s">
        <v>814</v>
      </c>
      <c r="K95" s="472" t="s">
        <v>894</v>
      </c>
      <c r="L95" s="473">
        <v>2024</v>
      </c>
      <c r="M95" s="474">
        <v>11623.5</v>
      </c>
      <c r="N95" s="474">
        <v>664.2</v>
      </c>
      <c r="O95" s="472" t="s">
        <v>895</v>
      </c>
    </row>
    <row r="96" spans="1:15" x14ac:dyDescent="0.3">
      <c r="A96" s="472" t="s">
        <v>795</v>
      </c>
      <c r="B96" s="472" t="s">
        <v>413</v>
      </c>
      <c r="C96" s="472" t="s">
        <v>653</v>
      </c>
      <c r="D96" s="472" t="s">
        <v>159</v>
      </c>
      <c r="E96" s="472" t="s">
        <v>166</v>
      </c>
      <c r="F96" s="472" t="s">
        <v>159</v>
      </c>
      <c r="G96" s="472" t="s">
        <v>901</v>
      </c>
      <c r="H96" s="472" t="s">
        <v>586</v>
      </c>
      <c r="I96" s="472" t="s">
        <v>864</v>
      </c>
      <c r="J96" s="472" t="s">
        <v>808</v>
      </c>
      <c r="K96" s="472" t="s">
        <v>894</v>
      </c>
      <c r="L96" s="473">
        <v>2024</v>
      </c>
      <c r="M96" s="474">
        <v>760.12</v>
      </c>
      <c r="N96" s="474">
        <v>15.5</v>
      </c>
      <c r="O96" s="472" t="s">
        <v>895</v>
      </c>
    </row>
    <row r="97" spans="1:15" x14ac:dyDescent="0.3">
      <c r="A97" s="472" t="s">
        <v>795</v>
      </c>
      <c r="B97" s="472" t="s">
        <v>413</v>
      </c>
      <c r="C97" s="472" t="s">
        <v>653</v>
      </c>
      <c r="D97" s="472" t="s">
        <v>159</v>
      </c>
      <c r="E97" s="472" t="s">
        <v>166</v>
      </c>
      <c r="F97" s="472" t="s">
        <v>159</v>
      </c>
      <c r="G97" s="472" t="s">
        <v>901</v>
      </c>
      <c r="H97" s="472" t="s">
        <v>355</v>
      </c>
      <c r="I97" s="472" t="s">
        <v>872</v>
      </c>
      <c r="J97" s="472" t="s">
        <v>814</v>
      </c>
      <c r="K97" s="472" t="s">
        <v>894</v>
      </c>
      <c r="L97" s="473">
        <v>2024</v>
      </c>
      <c r="M97" s="474">
        <v>280.82</v>
      </c>
      <c r="N97" s="474">
        <v>29.56</v>
      </c>
      <c r="O97" s="472" t="s">
        <v>895</v>
      </c>
    </row>
    <row r="98" spans="1:15" x14ac:dyDescent="0.3">
      <c r="A98" s="472" t="s">
        <v>795</v>
      </c>
      <c r="B98" s="472" t="s">
        <v>413</v>
      </c>
      <c r="C98" s="472" t="s">
        <v>653</v>
      </c>
      <c r="D98" s="472" t="s">
        <v>159</v>
      </c>
      <c r="E98" s="472" t="s">
        <v>166</v>
      </c>
      <c r="F98" s="472" t="s">
        <v>159</v>
      </c>
      <c r="G98" s="472" t="s">
        <v>901</v>
      </c>
      <c r="H98" s="472" t="s">
        <v>365</v>
      </c>
      <c r="I98" s="472" t="s">
        <v>863</v>
      </c>
      <c r="J98" s="472" t="s">
        <v>814</v>
      </c>
      <c r="K98" s="472" t="s">
        <v>894</v>
      </c>
      <c r="L98" s="473">
        <v>2024</v>
      </c>
      <c r="M98" s="474">
        <v>4503.2</v>
      </c>
      <c r="N98" s="474">
        <v>281.45</v>
      </c>
      <c r="O98" s="472" t="s">
        <v>895</v>
      </c>
    </row>
    <row r="99" spans="1:15" x14ac:dyDescent="0.3">
      <c r="A99" s="472" t="s">
        <v>795</v>
      </c>
      <c r="B99" s="472" t="s">
        <v>413</v>
      </c>
      <c r="C99" s="472" t="s">
        <v>653</v>
      </c>
      <c r="D99" s="472" t="s">
        <v>159</v>
      </c>
      <c r="E99" s="472" t="s">
        <v>166</v>
      </c>
      <c r="F99" s="472" t="s">
        <v>159</v>
      </c>
      <c r="G99" s="472" t="s">
        <v>901</v>
      </c>
      <c r="H99" s="472" t="s">
        <v>369</v>
      </c>
      <c r="I99" s="472" t="s">
        <v>865</v>
      </c>
      <c r="J99" s="472" t="s">
        <v>814</v>
      </c>
      <c r="K99" s="472" t="s">
        <v>894</v>
      </c>
      <c r="L99" s="473">
        <v>2024</v>
      </c>
      <c r="M99" s="474">
        <v>134.32</v>
      </c>
      <c r="N99" s="474">
        <v>8</v>
      </c>
      <c r="O99" s="472" t="s">
        <v>895</v>
      </c>
    </row>
    <row r="100" spans="1:15" x14ac:dyDescent="0.3">
      <c r="A100" s="472" t="s">
        <v>795</v>
      </c>
      <c r="B100" s="472" t="s">
        <v>413</v>
      </c>
      <c r="C100" s="472" t="s">
        <v>653</v>
      </c>
      <c r="D100" s="472" t="s">
        <v>159</v>
      </c>
      <c r="E100" s="472" t="s">
        <v>166</v>
      </c>
      <c r="F100" s="472" t="s">
        <v>159</v>
      </c>
      <c r="G100" s="472" t="s">
        <v>901</v>
      </c>
      <c r="H100" s="472" t="s">
        <v>589</v>
      </c>
      <c r="I100" s="472" t="s">
        <v>864</v>
      </c>
      <c r="J100" s="472" t="s">
        <v>809</v>
      </c>
      <c r="K100" s="472" t="s">
        <v>894</v>
      </c>
      <c r="L100" s="473">
        <v>2024</v>
      </c>
      <c r="M100" s="474">
        <v>904177.47660000005</v>
      </c>
      <c r="N100" s="474">
        <v>121400.32000000001</v>
      </c>
      <c r="O100" s="472" t="s">
        <v>895</v>
      </c>
    </row>
    <row r="101" spans="1:15" x14ac:dyDescent="0.3">
      <c r="A101" s="472" t="s">
        <v>795</v>
      </c>
      <c r="B101" s="472" t="s">
        <v>413</v>
      </c>
      <c r="C101" s="472" t="s">
        <v>653</v>
      </c>
      <c r="D101" s="472" t="s">
        <v>159</v>
      </c>
      <c r="E101" s="472" t="s">
        <v>165</v>
      </c>
      <c r="F101" s="472" t="s">
        <v>159</v>
      </c>
      <c r="G101" s="472" t="s">
        <v>902</v>
      </c>
      <c r="H101" s="472" t="s">
        <v>350</v>
      </c>
      <c r="I101" s="472" t="s">
        <v>859</v>
      </c>
      <c r="J101" s="472" t="s">
        <v>814</v>
      </c>
      <c r="K101" s="472" t="s">
        <v>894</v>
      </c>
      <c r="L101" s="473">
        <v>2024</v>
      </c>
      <c r="M101" s="474">
        <v>93.38</v>
      </c>
      <c r="N101" s="474">
        <v>11.5</v>
      </c>
      <c r="O101" s="472" t="s">
        <v>895</v>
      </c>
    </row>
    <row r="102" spans="1:15" x14ac:dyDescent="0.3">
      <c r="A102" s="472" t="s">
        <v>795</v>
      </c>
      <c r="B102" s="472" t="s">
        <v>413</v>
      </c>
      <c r="C102" s="472" t="s">
        <v>653</v>
      </c>
      <c r="D102" s="472" t="s">
        <v>159</v>
      </c>
      <c r="E102" s="472" t="s">
        <v>165</v>
      </c>
      <c r="F102" s="472" t="s">
        <v>159</v>
      </c>
      <c r="G102" s="472" t="s">
        <v>902</v>
      </c>
      <c r="H102" s="472" t="s">
        <v>355</v>
      </c>
      <c r="I102" s="472" t="s">
        <v>872</v>
      </c>
      <c r="J102" s="472" t="s">
        <v>814</v>
      </c>
      <c r="K102" s="472" t="s">
        <v>894</v>
      </c>
      <c r="L102" s="473">
        <v>2024</v>
      </c>
      <c r="M102" s="474">
        <v>351.5</v>
      </c>
      <c r="N102" s="474">
        <v>37</v>
      </c>
      <c r="O102" s="472" t="s">
        <v>895</v>
      </c>
    </row>
    <row r="103" spans="1:15" x14ac:dyDescent="0.3">
      <c r="A103" s="472" t="s">
        <v>795</v>
      </c>
      <c r="B103" s="472" t="s">
        <v>413</v>
      </c>
      <c r="C103" s="472" t="s">
        <v>653</v>
      </c>
      <c r="D103" s="472" t="s">
        <v>159</v>
      </c>
      <c r="E103" s="472" t="s">
        <v>165</v>
      </c>
      <c r="F103" s="472" t="s">
        <v>159</v>
      </c>
      <c r="G103" s="472" t="s">
        <v>902</v>
      </c>
      <c r="H103" s="472" t="s">
        <v>365</v>
      </c>
      <c r="I103" s="472" t="s">
        <v>863</v>
      </c>
      <c r="J103" s="472" t="s">
        <v>814</v>
      </c>
      <c r="K103" s="472" t="s">
        <v>894</v>
      </c>
      <c r="L103" s="473">
        <v>2024</v>
      </c>
      <c r="M103" s="474">
        <v>40314.239999999998</v>
      </c>
      <c r="N103" s="474">
        <v>2519.64</v>
      </c>
      <c r="O103" s="472" t="s">
        <v>895</v>
      </c>
    </row>
    <row r="104" spans="1:15" x14ac:dyDescent="0.3">
      <c r="A104" s="472" t="s">
        <v>795</v>
      </c>
      <c r="B104" s="472" t="s">
        <v>413</v>
      </c>
      <c r="C104" s="472" t="s">
        <v>653</v>
      </c>
      <c r="D104" s="472" t="s">
        <v>159</v>
      </c>
      <c r="E104" s="472" t="s">
        <v>165</v>
      </c>
      <c r="F104" s="472" t="s">
        <v>159</v>
      </c>
      <c r="G104" s="472" t="s">
        <v>902</v>
      </c>
      <c r="H104" s="472" t="s">
        <v>368</v>
      </c>
      <c r="I104" s="472" t="s">
        <v>859</v>
      </c>
      <c r="J104" s="472" t="s">
        <v>814</v>
      </c>
      <c r="K104" s="472" t="s">
        <v>894</v>
      </c>
      <c r="L104" s="473">
        <v>2024</v>
      </c>
      <c r="M104" s="474">
        <v>888</v>
      </c>
      <c r="N104" s="474">
        <v>111</v>
      </c>
      <c r="O104" s="472" t="s">
        <v>895</v>
      </c>
    </row>
    <row r="105" spans="1:15" x14ac:dyDescent="0.3">
      <c r="A105" s="472" t="s">
        <v>795</v>
      </c>
      <c r="B105" s="472" t="s">
        <v>413</v>
      </c>
      <c r="C105" s="472" t="s">
        <v>653</v>
      </c>
      <c r="D105" s="472" t="s">
        <v>159</v>
      </c>
      <c r="E105" s="472" t="s">
        <v>165</v>
      </c>
      <c r="F105" s="472" t="s">
        <v>159</v>
      </c>
      <c r="G105" s="472" t="s">
        <v>902</v>
      </c>
      <c r="H105" s="472" t="s">
        <v>618</v>
      </c>
      <c r="I105" s="472" t="s">
        <v>870</v>
      </c>
      <c r="J105" s="472" t="s">
        <v>844</v>
      </c>
      <c r="K105" s="472" t="s">
        <v>894</v>
      </c>
      <c r="L105" s="473">
        <v>2024</v>
      </c>
      <c r="M105" s="474">
        <v>1240.2</v>
      </c>
      <c r="N105" s="474">
        <v>636</v>
      </c>
      <c r="O105" s="472" t="s">
        <v>897</v>
      </c>
    </row>
    <row r="106" spans="1:15" x14ac:dyDescent="0.3">
      <c r="A106" s="472" t="s">
        <v>795</v>
      </c>
      <c r="B106" s="472" t="s">
        <v>413</v>
      </c>
      <c r="C106" s="472" t="s">
        <v>653</v>
      </c>
      <c r="D106" s="472" t="s">
        <v>159</v>
      </c>
      <c r="E106" s="472" t="s">
        <v>165</v>
      </c>
      <c r="F106" s="472" t="s">
        <v>159</v>
      </c>
      <c r="G106" s="472" t="s">
        <v>902</v>
      </c>
      <c r="H106" s="472" t="s">
        <v>474</v>
      </c>
      <c r="I106" s="472" t="s">
        <v>873</v>
      </c>
      <c r="J106" s="472" t="s">
        <v>845</v>
      </c>
      <c r="K106" s="472" t="s">
        <v>894</v>
      </c>
      <c r="L106" s="473">
        <v>2024</v>
      </c>
      <c r="M106" s="474">
        <v>780</v>
      </c>
      <c r="N106" s="474">
        <v>200</v>
      </c>
      <c r="O106" s="472" t="s">
        <v>897</v>
      </c>
    </row>
    <row r="107" spans="1:15" x14ac:dyDescent="0.3">
      <c r="A107" s="472" t="s">
        <v>795</v>
      </c>
      <c r="B107" s="472" t="s">
        <v>413</v>
      </c>
      <c r="C107" s="472" t="s">
        <v>653</v>
      </c>
      <c r="D107" s="472" t="s">
        <v>159</v>
      </c>
      <c r="E107" s="472" t="s">
        <v>165</v>
      </c>
      <c r="F107" s="472" t="s">
        <v>159</v>
      </c>
      <c r="G107" s="472" t="s">
        <v>902</v>
      </c>
      <c r="H107" s="472" t="s">
        <v>589</v>
      </c>
      <c r="I107" s="472" t="s">
        <v>864</v>
      </c>
      <c r="J107" s="472" t="s">
        <v>809</v>
      </c>
      <c r="K107" s="472" t="s">
        <v>894</v>
      </c>
      <c r="L107" s="473">
        <v>2024</v>
      </c>
      <c r="M107" s="474">
        <v>109265.88720000001</v>
      </c>
      <c r="N107" s="474">
        <v>10645.920000000002</v>
      </c>
      <c r="O107" s="472" t="s">
        <v>895</v>
      </c>
    </row>
    <row r="108" spans="1:15" x14ac:dyDescent="0.3">
      <c r="A108" s="472" t="s">
        <v>795</v>
      </c>
      <c r="B108" s="472" t="s">
        <v>413</v>
      </c>
      <c r="C108" s="472" t="s">
        <v>653</v>
      </c>
      <c r="D108" s="472" t="s">
        <v>159</v>
      </c>
      <c r="E108" s="472" t="s">
        <v>165</v>
      </c>
      <c r="F108" s="472" t="s">
        <v>159</v>
      </c>
      <c r="G108" s="472" t="s">
        <v>902</v>
      </c>
      <c r="H108" s="472" t="s">
        <v>374</v>
      </c>
      <c r="I108" s="472" t="s">
        <v>865</v>
      </c>
      <c r="J108" s="472" t="s">
        <v>814</v>
      </c>
      <c r="K108" s="472" t="s">
        <v>894</v>
      </c>
      <c r="L108" s="473">
        <v>2024</v>
      </c>
      <c r="M108" s="474">
        <v>630</v>
      </c>
      <c r="N108" s="474">
        <v>35</v>
      </c>
      <c r="O108" s="472" t="s">
        <v>895</v>
      </c>
    </row>
    <row r="109" spans="1:15" x14ac:dyDescent="0.3">
      <c r="A109" s="472" t="s">
        <v>795</v>
      </c>
      <c r="B109" s="472" t="s">
        <v>413</v>
      </c>
      <c r="C109" s="472" t="s">
        <v>653</v>
      </c>
      <c r="D109" s="472" t="s">
        <v>159</v>
      </c>
      <c r="E109" s="472" t="s">
        <v>165</v>
      </c>
      <c r="F109" s="472" t="s">
        <v>159</v>
      </c>
      <c r="G109" s="472" t="s">
        <v>902</v>
      </c>
      <c r="H109" s="472" t="s">
        <v>481</v>
      </c>
      <c r="I109" s="472" t="s">
        <v>860</v>
      </c>
      <c r="J109" s="472" t="s">
        <v>807</v>
      </c>
      <c r="K109" s="472" t="s">
        <v>894</v>
      </c>
      <c r="L109" s="473">
        <v>2024</v>
      </c>
      <c r="M109" s="474">
        <v>1103.3</v>
      </c>
      <c r="N109" s="474">
        <v>59</v>
      </c>
      <c r="O109" s="472" t="s">
        <v>895</v>
      </c>
    </row>
    <row r="110" spans="1:15" x14ac:dyDescent="0.3">
      <c r="A110" s="472" t="s">
        <v>795</v>
      </c>
      <c r="B110" s="472" t="s">
        <v>413</v>
      </c>
      <c r="C110" s="472" t="s">
        <v>653</v>
      </c>
      <c r="D110" s="472" t="s">
        <v>159</v>
      </c>
      <c r="E110" s="472" t="s">
        <v>164</v>
      </c>
      <c r="F110" s="472" t="s">
        <v>159</v>
      </c>
      <c r="G110" s="472" t="s">
        <v>903</v>
      </c>
      <c r="H110" s="472" t="s">
        <v>531</v>
      </c>
      <c r="I110" s="472" t="s">
        <v>863</v>
      </c>
      <c r="J110" s="472" t="s">
        <v>820</v>
      </c>
      <c r="K110" s="472" t="s">
        <v>894</v>
      </c>
      <c r="L110" s="473">
        <v>2024</v>
      </c>
      <c r="M110" s="474">
        <v>6735.33</v>
      </c>
      <c r="N110" s="474">
        <v>748.37</v>
      </c>
      <c r="O110" s="472" t="s">
        <v>895</v>
      </c>
    </row>
    <row r="111" spans="1:15" x14ac:dyDescent="0.3">
      <c r="A111" s="472" t="s">
        <v>795</v>
      </c>
      <c r="B111" s="472" t="s">
        <v>413</v>
      </c>
      <c r="C111" s="472" t="s">
        <v>653</v>
      </c>
      <c r="D111" s="472" t="s">
        <v>159</v>
      </c>
      <c r="E111" s="472" t="s">
        <v>164</v>
      </c>
      <c r="F111" s="472" t="s">
        <v>159</v>
      </c>
      <c r="G111" s="472" t="s">
        <v>903</v>
      </c>
      <c r="H111" s="472" t="s">
        <v>537</v>
      </c>
      <c r="I111" s="472" t="s">
        <v>872</v>
      </c>
      <c r="J111" s="472" t="s">
        <v>820</v>
      </c>
      <c r="K111" s="472" t="s">
        <v>894</v>
      </c>
      <c r="L111" s="473">
        <v>2024</v>
      </c>
      <c r="M111" s="474">
        <v>2139.1999999999998</v>
      </c>
      <c r="N111" s="474">
        <v>140</v>
      </c>
      <c r="O111" s="472" t="s">
        <v>895</v>
      </c>
    </row>
    <row r="112" spans="1:15" x14ac:dyDescent="0.3">
      <c r="A112" s="472" t="s">
        <v>795</v>
      </c>
      <c r="B112" s="472" t="s">
        <v>413</v>
      </c>
      <c r="C112" s="472" t="s">
        <v>653</v>
      </c>
      <c r="D112" s="472" t="s">
        <v>159</v>
      </c>
      <c r="E112" s="472" t="s">
        <v>164</v>
      </c>
      <c r="F112" s="472" t="s">
        <v>159</v>
      </c>
      <c r="G112" s="472" t="s">
        <v>903</v>
      </c>
      <c r="H112" s="472" t="s">
        <v>593</v>
      </c>
      <c r="I112" s="472" t="s">
        <v>873</v>
      </c>
      <c r="J112" s="472" t="s">
        <v>826</v>
      </c>
      <c r="K112" s="472" t="s">
        <v>894</v>
      </c>
      <c r="L112" s="473">
        <v>2024</v>
      </c>
      <c r="M112" s="474">
        <v>900</v>
      </c>
      <c r="N112" s="474">
        <v>200</v>
      </c>
      <c r="O112" s="472" t="s">
        <v>895</v>
      </c>
    </row>
    <row r="113" spans="1:15" x14ac:dyDescent="0.3">
      <c r="A113" s="472" t="s">
        <v>795</v>
      </c>
      <c r="B113" s="472" t="s">
        <v>413</v>
      </c>
      <c r="C113" s="472" t="s">
        <v>653</v>
      </c>
      <c r="D113" s="472" t="s">
        <v>159</v>
      </c>
      <c r="E113" s="472" t="s">
        <v>164</v>
      </c>
      <c r="F113" s="472" t="s">
        <v>159</v>
      </c>
      <c r="G113" s="472" t="s">
        <v>903</v>
      </c>
      <c r="H113" s="472" t="s">
        <v>417</v>
      </c>
      <c r="I113" s="472" t="s">
        <v>864</v>
      </c>
      <c r="J113" s="472" t="s">
        <v>827</v>
      </c>
      <c r="K113" s="472" t="s">
        <v>894</v>
      </c>
      <c r="L113" s="473">
        <v>2024</v>
      </c>
      <c r="M113" s="474">
        <v>19154</v>
      </c>
      <c r="N113" s="474">
        <v>7850</v>
      </c>
      <c r="O113" s="472" t="s">
        <v>895</v>
      </c>
    </row>
    <row r="114" spans="1:15" x14ac:dyDescent="0.3">
      <c r="A114" s="472" t="s">
        <v>795</v>
      </c>
      <c r="B114" s="472" t="s">
        <v>413</v>
      </c>
      <c r="C114" s="472" t="s">
        <v>653</v>
      </c>
      <c r="D114" s="472" t="s">
        <v>159</v>
      </c>
      <c r="E114" s="472" t="s">
        <v>164</v>
      </c>
      <c r="F114" s="472" t="s">
        <v>159</v>
      </c>
      <c r="G114" s="472" t="s">
        <v>903</v>
      </c>
      <c r="H114" s="472" t="s">
        <v>547</v>
      </c>
      <c r="I114" s="472" t="s">
        <v>873</v>
      </c>
      <c r="J114" s="472" t="s">
        <v>820</v>
      </c>
      <c r="K114" s="472" t="s">
        <v>894</v>
      </c>
      <c r="L114" s="473">
        <v>2024</v>
      </c>
      <c r="M114" s="474">
        <v>9801</v>
      </c>
      <c r="N114" s="474">
        <v>990</v>
      </c>
      <c r="O114" s="472" t="s">
        <v>895</v>
      </c>
    </row>
    <row r="115" spans="1:15" x14ac:dyDescent="0.3">
      <c r="A115" s="472" t="s">
        <v>795</v>
      </c>
      <c r="B115" s="472" t="s">
        <v>413</v>
      </c>
      <c r="C115" s="472" t="s">
        <v>653</v>
      </c>
      <c r="D115" s="472" t="s">
        <v>159</v>
      </c>
      <c r="E115" s="472" t="s">
        <v>164</v>
      </c>
      <c r="F115" s="472" t="s">
        <v>159</v>
      </c>
      <c r="G115" s="472" t="s">
        <v>903</v>
      </c>
      <c r="H115" s="472" t="s">
        <v>585</v>
      </c>
      <c r="I115" s="472" t="s">
        <v>864</v>
      </c>
      <c r="J115" s="472" t="s">
        <v>808</v>
      </c>
      <c r="K115" s="472" t="s">
        <v>894</v>
      </c>
      <c r="L115" s="473">
        <v>2024</v>
      </c>
      <c r="M115" s="474">
        <v>15913.7</v>
      </c>
      <c r="N115" s="474">
        <v>391</v>
      </c>
      <c r="O115" s="472" t="s">
        <v>895</v>
      </c>
    </row>
    <row r="116" spans="1:15" x14ac:dyDescent="0.3">
      <c r="A116" s="472" t="s">
        <v>795</v>
      </c>
      <c r="B116" s="472" t="s">
        <v>413</v>
      </c>
      <c r="C116" s="472" t="s">
        <v>653</v>
      </c>
      <c r="D116" s="472" t="s">
        <v>159</v>
      </c>
      <c r="E116" s="472" t="s">
        <v>164</v>
      </c>
      <c r="F116" s="472" t="s">
        <v>159</v>
      </c>
      <c r="G116" s="472" t="s">
        <v>903</v>
      </c>
      <c r="H116" s="472" t="s">
        <v>600</v>
      </c>
      <c r="I116" s="472" t="s">
        <v>876</v>
      </c>
      <c r="J116" s="472" t="s">
        <v>830</v>
      </c>
      <c r="K116" s="472" t="s">
        <v>894</v>
      </c>
      <c r="L116" s="473">
        <v>2024</v>
      </c>
      <c r="M116" s="474">
        <v>1059960</v>
      </c>
      <c r="N116" s="474">
        <v>803000</v>
      </c>
      <c r="O116" s="472" t="s">
        <v>895</v>
      </c>
    </row>
    <row r="117" spans="1:15" x14ac:dyDescent="0.3">
      <c r="A117" s="472" t="s">
        <v>795</v>
      </c>
      <c r="B117" s="472" t="s">
        <v>413</v>
      </c>
      <c r="C117" s="472" t="s">
        <v>653</v>
      </c>
      <c r="D117" s="472" t="s">
        <v>159</v>
      </c>
      <c r="E117" s="472" t="s">
        <v>164</v>
      </c>
      <c r="F117" s="472" t="s">
        <v>159</v>
      </c>
      <c r="G117" s="472" t="s">
        <v>903</v>
      </c>
      <c r="H117" s="472" t="s">
        <v>587</v>
      </c>
      <c r="I117" s="472" t="s">
        <v>873</v>
      </c>
      <c r="J117" s="472" t="s">
        <v>808</v>
      </c>
      <c r="K117" s="472" t="s">
        <v>894</v>
      </c>
      <c r="L117" s="473">
        <v>2024</v>
      </c>
      <c r="M117" s="474">
        <v>369.6</v>
      </c>
      <c r="N117" s="474">
        <v>8</v>
      </c>
      <c r="O117" s="472" t="s">
        <v>895</v>
      </c>
    </row>
    <row r="118" spans="1:15" x14ac:dyDescent="0.3">
      <c r="A118" s="472" t="s">
        <v>795</v>
      </c>
      <c r="B118" s="472" t="s">
        <v>413</v>
      </c>
      <c r="C118" s="472" t="s">
        <v>653</v>
      </c>
      <c r="D118" s="472" t="s">
        <v>159</v>
      </c>
      <c r="E118" s="472" t="s">
        <v>164</v>
      </c>
      <c r="F118" s="472" t="s">
        <v>159</v>
      </c>
      <c r="G118" s="472" t="s">
        <v>903</v>
      </c>
      <c r="H118" s="472" t="s">
        <v>355</v>
      </c>
      <c r="I118" s="472" t="s">
        <v>872</v>
      </c>
      <c r="J118" s="472" t="s">
        <v>814</v>
      </c>
      <c r="K118" s="472" t="s">
        <v>894</v>
      </c>
      <c r="L118" s="473">
        <v>2024</v>
      </c>
      <c r="M118" s="474">
        <v>1343.7749999999999</v>
      </c>
      <c r="N118" s="474">
        <v>141.44999999999999</v>
      </c>
      <c r="O118" s="472" t="s">
        <v>895</v>
      </c>
    </row>
    <row r="119" spans="1:15" x14ac:dyDescent="0.3">
      <c r="A119" s="472" t="s">
        <v>795</v>
      </c>
      <c r="B119" s="472" t="s">
        <v>413</v>
      </c>
      <c r="C119" s="472" t="s">
        <v>653</v>
      </c>
      <c r="D119" s="472" t="s">
        <v>159</v>
      </c>
      <c r="E119" s="472" t="s">
        <v>164</v>
      </c>
      <c r="F119" s="472" t="s">
        <v>159</v>
      </c>
      <c r="G119" s="472" t="s">
        <v>903</v>
      </c>
      <c r="H119" s="472" t="s">
        <v>551</v>
      </c>
      <c r="I119" s="472" t="s">
        <v>863</v>
      </c>
      <c r="J119" s="472" t="s">
        <v>820</v>
      </c>
      <c r="K119" s="472" t="s">
        <v>894</v>
      </c>
      <c r="L119" s="473">
        <v>2024</v>
      </c>
      <c r="M119" s="474">
        <v>28000</v>
      </c>
      <c r="N119" s="474">
        <v>2000</v>
      </c>
      <c r="O119" s="472" t="s">
        <v>895</v>
      </c>
    </row>
    <row r="120" spans="1:15" x14ac:dyDescent="0.3">
      <c r="A120" s="472" t="s">
        <v>795</v>
      </c>
      <c r="B120" s="472" t="s">
        <v>413</v>
      </c>
      <c r="C120" s="472" t="s">
        <v>653</v>
      </c>
      <c r="D120" s="472" t="s">
        <v>159</v>
      </c>
      <c r="E120" s="472" t="s">
        <v>164</v>
      </c>
      <c r="F120" s="472" t="s">
        <v>159</v>
      </c>
      <c r="G120" s="472" t="s">
        <v>903</v>
      </c>
      <c r="H120" s="472" t="s">
        <v>554</v>
      </c>
      <c r="I120" s="472" t="s">
        <v>873</v>
      </c>
      <c r="J120" s="472" t="s">
        <v>820</v>
      </c>
      <c r="K120" s="472" t="s">
        <v>894</v>
      </c>
      <c r="L120" s="473">
        <v>2024</v>
      </c>
      <c r="M120" s="474">
        <v>7734.3</v>
      </c>
      <c r="N120" s="474">
        <v>435</v>
      </c>
      <c r="O120" s="472" t="s">
        <v>895</v>
      </c>
    </row>
    <row r="121" spans="1:15" x14ac:dyDescent="0.3">
      <c r="A121" s="472" t="s">
        <v>795</v>
      </c>
      <c r="B121" s="472" t="s">
        <v>413</v>
      </c>
      <c r="C121" s="472" t="s">
        <v>653</v>
      </c>
      <c r="D121" s="472" t="s">
        <v>159</v>
      </c>
      <c r="E121" s="472" t="s">
        <v>164</v>
      </c>
      <c r="F121" s="472" t="s">
        <v>159</v>
      </c>
      <c r="G121" s="472" t="s">
        <v>903</v>
      </c>
      <c r="H121" s="472" t="s">
        <v>365</v>
      </c>
      <c r="I121" s="472" t="s">
        <v>863</v>
      </c>
      <c r="J121" s="472" t="s">
        <v>814</v>
      </c>
      <c r="K121" s="472" t="s">
        <v>894</v>
      </c>
      <c r="L121" s="473">
        <v>2024</v>
      </c>
      <c r="M121" s="474">
        <v>65652.320000000007</v>
      </c>
      <c r="N121" s="474">
        <v>4103.2700000000004</v>
      </c>
      <c r="O121" s="472" t="s">
        <v>895</v>
      </c>
    </row>
    <row r="122" spans="1:15" x14ac:dyDescent="0.3">
      <c r="A122" s="472" t="s">
        <v>795</v>
      </c>
      <c r="B122" s="472" t="s">
        <v>413</v>
      </c>
      <c r="C122" s="472" t="s">
        <v>653</v>
      </c>
      <c r="D122" s="472" t="s">
        <v>159</v>
      </c>
      <c r="E122" s="472" t="s">
        <v>164</v>
      </c>
      <c r="F122" s="472" t="s">
        <v>159</v>
      </c>
      <c r="G122" s="472" t="s">
        <v>903</v>
      </c>
      <c r="H122" s="472" t="s">
        <v>475</v>
      </c>
      <c r="I122" s="472" t="s">
        <v>873</v>
      </c>
      <c r="J122" s="472" t="s">
        <v>845</v>
      </c>
      <c r="K122" s="472" t="s">
        <v>894</v>
      </c>
      <c r="L122" s="473">
        <v>2024</v>
      </c>
      <c r="M122" s="474">
        <v>178.61074500000001</v>
      </c>
      <c r="N122" s="474">
        <v>9.15</v>
      </c>
      <c r="O122" s="472" t="s">
        <v>897</v>
      </c>
    </row>
    <row r="123" spans="1:15" x14ac:dyDescent="0.3">
      <c r="A123" s="472" t="s">
        <v>795</v>
      </c>
      <c r="B123" s="472" t="s">
        <v>413</v>
      </c>
      <c r="C123" s="472" t="s">
        <v>653</v>
      </c>
      <c r="D123" s="472" t="s">
        <v>159</v>
      </c>
      <c r="E123" s="472" t="s">
        <v>164</v>
      </c>
      <c r="F123" s="472" t="s">
        <v>159</v>
      </c>
      <c r="G123" s="472" t="s">
        <v>903</v>
      </c>
      <c r="H123" s="472" t="s">
        <v>589</v>
      </c>
      <c r="I123" s="472" t="s">
        <v>864</v>
      </c>
      <c r="J123" s="472" t="s">
        <v>809</v>
      </c>
      <c r="K123" s="472" t="s">
        <v>894</v>
      </c>
      <c r="L123" s="473">
        <v>2024</v>
      </c>
      <c r="M123" s="474">
        <v>450688.30700000003</v>
      </c>
      <c r="N123" s="474">
        <v>53840.94</v>
      </c>
      <c r="O123" s="472" t="s">
        <v>895</v>
      </c>
    </row>
    <row r="124" spans="1:15" x14ac:dyDescent="0.3">
      <c r="A124" s="472" t="s">
        <v>795</v>
      </c>
      <c r="B124" s="472" t="s">
        <v>413</v>
      </c>
      <c r="C124" s="472" t="s">
        <v>653</v>
      </c>
      <c r="D124" s="472" t="s">
        <v>159</v>
      </c>
      <c r="E124" s="472" t="s">
        <v>164</v>
      </c>
      <c r="F124" s="472" t="s">
        <v>159</v>
      </c>
      <c r="G124" s="472" t="s">
        <v>903</v>
      </c>
      <c r="H124" s="472" t="s">
        <v>459</v>
      </c>
      <c r="I124" s="472" t="s">
        <v>864</v>
      </c>
      <c r="J124" s="472" t="s">
        <v>853</v>
      </c>
      <c r="K124" s="472" t="s">
        <v>894</v>
      </c>
      <c r="L124" s="473">
        <v>2024</v>
      </c>
      <c r="M124" s="474">
        <v>4.1399999999999997</v>
      </c>
      <c r="N124" s="474">
        <v>3</v>
      </c>
      <c r="O124" s="472" t="s">
        <v>895</v>
      </c>
    </row>
    <row r="125" spans="1:15" x14ac:dyDescent="0.3">
      <c r="A125" s="472" t="s">
        <v>795</v>
      </c>
      <c r="B125" s="472" t="s">
        <v>413</v>
      </c>
      <c r="C125" s="472" t="s">
        <v>653</v>
      </c>
      <c r="D125" s="472" t="s">
        <v>159</v>
      </c>
      <c r="E125" s="472" t="s">
        <v>164</v>
      </c>
      <c r="F125" s="472" t="s">
        <v>159</v>
      </c>
      <c r="G125" s="472" t="s">
        <v>903</v>
      </c>
      <c r="H125" s="472" t="s">
        <v>616</v>
      </c>
      <c r="I125" s="472" t="s">
        <v>873</v>
      </c>
      <c r="J125" s="472" t="s">
        <v>838</v>
      </c>
      <c r="K125" s="472" t="s">
        <v>894</v>
      </c>
      <c r="L125" s="473">
        <v>2024</v>
      </c>
      <c r="M125" s="474">
        <v>85.76</v>
      </c>
      <c r="N125" s="474">
        <v>8</v>
      </c>
      <c r="O125" s="472" t="s">
        <v>895</v>
      </c>
    </row>
    <row r="126" spans="1:15" x14ac:dyDescent="0.3">
      <c r="A126" s="472" t="s">
        <v>795</v>
      </c>
      <c r="B126" s="472" t="s">
        <v>413</v>
      </c>
      <c r="C126" s="472" t="s">
        <v>653</v>
      </c>
      <c r="D126" s="472" t="s">
        <v>159</v>
      </c>
      <c r="E126" s="472" t="s">
        <v>164</v>
      </c>
      <c r="F126" s="472" t="s">
        <v>159</v>
      </c>
      <c r="G126" s="472" t="s">
        <v>903</v>
      </c>
      <c r="H126" s="472" t="s">
        <v>479</v>
      </c>
      <c r="I126" s="472" t="s">
        <v>871</v>
      </c>
      <c r="J126" s="472" t="s">
        <v>807</v>
      </c>
      <c r="K126" s="472" t="s">
        <v>894</v>
      </c>
      <c r="L126" s="473">
        <v>2024</v>
      </c>
      <c r="M126" s="474">
        <v>1227.8</v>
      </c>
      <c r="N126" s="474">
        <v>140</v>
      </c>
      <c r="O126" s="472" t="s">
        <v>895</v>
      </c>
    </row>
    <row r="127" spans="1:15" x14ac:dyDescent="0.3">
      <c r="A127" s="472" t="s">
        <v>795</v>
      </c>
      <c r="B127" s="472" t="s">
        <v>413</v>
      </c>
      <c r="C127" s="472" t="s">
        <v>653</v>
      </c>
      <c r="D127" s="472" t="s">
        <v>159</v>
      </c>
      <c r="E127" s="472" t="s">
        <v>164</v>
      </c>
      <c r="F127" s="472" t="s">
        <v>159</v>
      </c>
      <c r="G127" s="472" t="s">
        <v>903</v>
      </c>
      <c r="H127" s="472" t="s">
        <v>480</v>
      </c>
      <c r="I127" s="472" t="s">
        <v>865</v>
      </c>
      <c r="J127" s="472" t="s">
        <v>807</v>
      </c>
      <c r="K127" s="472" t="s">
        <v>894</v>
      </c>
      <c r="L127" s="473">
        <v>2024</v>
      </c>
      <c r="M127" s="474">
        <v>5220</v>
      </c>
      <c r="N127" s="474">
        <v>1200</v>
      </c>
      <c r="O127" s="472" t="s">
        <v>895</v>
      </c>
    </row>
    <row r="128" spans="1:15" x14ac:dyDescent="0.3">
      <c r="A128" s="472" t="s">
        <v>795</v>
      </c>
      <c r="B128" s="472" t="s">
        <v>413</v>
      </c>
      <c r="C128" s="472" t="s">
        <v>653</v>
      </c>
      <c r="D128" s="472" t="s">
        <v>159</v>
      </c>
      <c r="E128" s="472" t="s">
        <v>164</v>
      </c>
      <c r="F128" s="472" t="s">
        <v>159</v>
      </c>
      <c r="G128" s="472" t="s">
        <v>903</v>
      </c>
      <c r="H128" s="472" t="s">
        <v>374</v>
      </c>
      <c r="I128" s="472" t="s">
        <v>865</v>
      </c>
      <c r="J128" s="472" t="s">
        <v>814</v>
      </c>
      <c r="K128" s="472" t="s">
        <v>894</v>
      </c>
      <c r="L128" s="473">
        <v>2024</v>
      </c>
      <c r="M128" s="474">
        <v>8172</v>
      </c>
      <c r="N128" s="474">
        <v>454</v>
      </c>
      <c r="O128" s="472" t="s">
        <v>895</v>
      </c>
    </row>
    <row r="129" spans="1:15" x14ac:dyDescent="0.3">
      <c r="A129" s="472" t="s">
        <v>795</v>
      </c>
      <c r="B129" s="472" t="s">
        <v>413</v>
      </c>
      <c r="C129" s="472" t="s">
        <v>653</v>
      </c>
      <c r="D129" s="472" t="s">
        <v>159</v>
      </c>
      <c r="E129" s="472" t="s">
        <v>164</v>
      </c>
      <c r="F129" s="472" t="s">
        <v>159</v>
      </c>
      <c r="G129" s="472" t="s">
        <v>903</v>
      </c>
      <c r="H129" s="472" t="s">
        <v>481</v>
      </c>
      <c r="I129" s="472" t="s">
        <v>860</v>
      </c>
      <c r="J129" s="472" t="s">
        <v>807</v>
      </c>
      <c r="K129" s="472" t="s">
        <v>894</v>
      </c>
      <c r="L129" s="473">
        <v>2024</v>
      </c>
      <c r="M129" s="474">
        <v>143073.70000000001</v>
      </c>
      <c r="N129" s="474">
        <v>7651</v>
      </c>
      <c r="O129" s="472" t="s">
        <v>895</v>
      </c>
    </row>
    <row r="130" spans="1:15" x14ac:dyDescent="0.3">
      <c r="A130" s="472" t="s">
        <v>795</v>
      </c>
      <c r="B130" s="472" t="s">
        <v>413</v>
      </c>
      <c r="C130" s="472" t="s">
        <v>653</v>
      </c>
      <c r="D130" s="472" t="s">
        <v>159</v>
      </c>
      <c r="E130" s="472" t="s">
        <v>164</v>
      </c>
      <c r="F130" s="472" t="s">
        <v>159</v>
      </c>
      <c r="G130" s="472" t="s">
        <v>903</v>
      </c>
      <c r="H130" s="472" t="s">
        <v>452</v>
      </c>
      <c r="I130" s="472" t="s">
        <v>860</v>
      </c>
      <c r="J130" s="472" t="s">
        <v>850</v>
      </c>
      <c r="K130" s="472" t="s">
        <v>894</v>
      </c>
      <c r="L130" s="473">
        <v>2024</v>
      </c>
      <c r="M130" s="474">
        <v>61.24</v>
      </c>
      <c r="N130" s="474">
        <v>2</v>
      </c>
      <c r="O130" s="472" t="s">
        <v>895</v>
      </c>
    </row>
    <row r="131" spans="1:15" x14ac:dyDescent="0.3">
      <c r="A131" s="472" t="s">
        <v>795</v>
      </c>
      <c r="B131" s="472" t="s">
        <v>413</v>
      </c>
      <c r="C131" s="472" t="s">
        <v>653</v>
      </c>
      <c r="D131" s="472" t="s">
        <v>159</v>
      </c>
      <c r="E131" s="472" t="s">
        <v>167</v>
      </c>
      <c r="F131" s="472" t="s">
        <v>159</v>
      </c>
      <c r="G131" s="472" t="s">
        <v>904</v>
      </c>
      <c r="H131" s="472" t="s">
        <v>531</v>
      </c>
      <c r="I131" s="472" t="s">
        <v>863</v>
      </c>
      <c r="J131" s="472" t="s">
        <v>820</v>
      </c>
      <c r="K131" s="472" t="s">
        <v>894</v>
      </c>
      <c r="L131" s="473">
        <v>2024</v>
      </c>
      <c r="M131" s="474">
        <v>24220.89</v>
      </c>
      <c r="N131" s="474">
        <v>2691.21</v>
      </c>
      <c r="O131" s="472" t="s">
        <v>895</v>
      </c>
    </row>
    <row r="132" spans="1:15" x14ac:dyDescent="0.3">
      <c r="A132" s="472" t="s">
        <v>795</v>
      </c>
      <c r="B132" s="472" t="s">
        <v>413</v>
      </c>
      <c r="C132" s="472" t="s">
        <v>653</v>
      </c>
      <c r="D132" s="472" t="s">
        <v>159</v>
      </c>
      <c r="E132" s="472" t="s">
        <v>167</v>
      </c>
      <c r="F132" s="472" t="s">
        <v>159</v>
      </c>
      <c r="G132" s="472" t="s">
        <v>904</v>
      </c>
      <c r="H132" s="472" t="s">
        <v>534</v>
      </c>
      <c r="I132" s="472" t="s">
        <v>871</v>
      </c>
      <c r="J132" s="472" t="s">
        <v>820</v>
      </c>
      <c r="K132" s="472" t="s">
        <v>894</v>
      </c>
      <c r="L132" s="473">
        <v>2024</v>
      </c>
      <c r="M132" s="474">
        <v>38928</v>
      </c>
      <c r="N132" s="474">
        <v>3244</v>
      </c>
      <c r="O132" s="472" t="s">
        <v>895</v>
      </c>
    </row>
    <row r="133" spans="1:15" x14ac:dyDescent="0.3">
      <c r="A133" s="472" t="s">
        <v>795</v>
      </c>
      <c r="B133" s="472" t="s">
        <v>413</v>
      </c>
      <c r="C133" s="472" t="s">
        <v>653</v>
      </c>
      <c r="D133" s="472" t="s">
        <v>159</v>
      </c>
      <c r="E133" s="472" t="s">
        <v>167</v>
      </c>
      <c r="F133" s="472" t="s">
        <v>159</v>
      </c>
      <c r="G133" s="472" t="s">
        <v>904</v>
      </c>
      <c r="H133" s="472" t="s">
        <v>537</v>
      </c>
      <c r="I133" s="472" t="s">
        <v>872</v>
      </c>
      <c r="J133" s="472" t="s">
        <v>820</v>
      </c>
      <c r="K133" s="472" t="s">
        <v>894</v>
      </c>
      <c r="L133" s="473">
        <v>2024</v>
      </c>
      <c r="M133" s="474">
        <v>916.8</v>
      </c>
      <c r="N133" s="474">
        <v>60</v>
      </c>
      <c r="O133" s="472" t="s">
        <v>895</v>
      </c>
    </row>
    <row r="134" spans="1:15" x14ac:dyDescent="0.3">
      <c r="A134" s="472" t="s">
        <v>795</v>
      </c>
      <c r="B134" s="472" t="s">
        <v>413</v>
      </c>
      <c r="C134" s="472" t="s">
        <v>653</v>
      </c>
      <c r="D134" s="472" t="s">
        <v>159</v>
      </c>
      <c r="E134" s="472" t="s">
        <v>167</v>
      </c>
      <c r="F134" s="472" t="s">
        <v>159</v>
      </c>
      <c r="G134" s="472" t="s">
        <v>904</v>
      </c>
      <c r="H134" s="472" t="s">
        <v>416</v>
      </c>
      <c r="I134" s="472" t="s">
        <v>860</v>
      </c>
      <c r="J134" s="472" t="s">
        <v>827</v>
      </c>
      <c r="K134" s="472" t="s">
        <v>894</v>
      </c>
      <c r="L134" s="473">
        <v>2024</v>
      </c>
      <c r="M134" s="474">
        <v>3600</v>
      </c>
      <c r="N134" s="474">
        <v>1440</v>
      </c>
      <c r="O134" s="472" t="s">
        <v>895</v>
      </c>
    </row>
    <row r="135" spans="1:15" x14ac:dyDescent="0.3">
      <c r="A135" s="472" t="s">
        <v>795</v>
      </c>
      <c r="B135" s="472" t="s">
        <v>413</v>
      </c>
      <c r="C135" s="472" t="s">
        <v>653</v>
      </c>
      <c r="D135" s="472" t="s">
        <v>159</v>
      </c>
      <c r="E135" s="472" t="s">
        <v>167</v>
      </c>
      <c r="F135" s="472" t="s">
        <v>159</v>
      </c>
      <c r="G135" s="472" t="s">
        <v>904</v>
      </c>
      <c r="H135" s="472" t="s">
        <v>434</v>
      </c>
      <c r="I135" s="472" t="s">
        <v>863</v>
      </c>
      <c r="J135" s="472" t="s">
        <v>841</v>
      </c>
      <c r="K135" s="472" t="s">
        <v>894</v>
      </c>
      <c r="L135" s="473">
        <v>2024</v>
      </c>
      <c r="M135" s="474">
        <v>11750</v>
      </c>
      <c r="N135" s="474">
        <v>2.35</v>
      </c>
      <c r="O135" s="472" t="s">
        <v>895</v>
      </c>
    </row>
    <row r="136" spans="1:15" x14ac:dyDescent="0.3">
      <c r="A136" s="472" t="s">
        <v>795</v>
      </c>
      <c r="B136" s="472" t="s">
        <v>413</v>
      </c>
      <c r="C136" s="472" t="s">
        <v>653</v>
      </c>
      <c r="D136" s="472" t="s">
        <v>159</v>
      </c>
      <c r="E136" s="472" t="s">
        <v>167</v>
      </c>
      <c r="F136" s="472" t="s">
        <v>159</v>
      </c>
      <c r="G136" s="472" t="s">
        <v>904</v>
      </c>
      <c r="H136" s="472" t="s">
        <v>595</v>
      </c>
      <c r="I136" s="472" t="s">
        <v>861</v>
      </c>
      <c r="J136" s="472" t="s">
        <v>830</v>
      </c>
      <c r="K136" s="472" t="s">
        <v>894</v>
      </c>
      <c r="L136" s="473">
        <v>2024</v>
      </c>
      <c r="M136" s="474">
        <v>41436</v>
      </c>
      <c r="N136" s="474">
        <v>18416</v>
      </c>
      <c r="O136" s="472" t="s">
        <v>895</v>
      </c>
    </row>
    <row r="137" spans="1:15" x14ac:dyDescent="0.3">
      <c r="A137" s="472" t="s">
        <v>795</v>
      </c>
      <c r="B137" s="472" t="s">
        <v>413</v>
      </c>
      <c r="C137" s="472" t="s">
        <v>653</v>
      </c>
      <c r="D137" s="472" t="s">
        <v>159</v>
      </c>
      <c r="E137" s="472" t="s">
        <v>167</v>
      </c>
      <c r="F137" s="472" t="s">
        <v>159</v>
      </c>
      <c r="G137" s="472" t="s">
        <v>904</v>
      </c>
      <c r="H137" s="472" t="s">
        <v>547</v>
      </c>
      <c r="I137" s="472" t="s">
        <v>873</v>
      </c>
      <c r="J137" s="472" t="s">
        <v>820</v>
      </c>
      <c r="K137" s="472" t="s">
        <v>894</v>
      </c>
      <c r="L137" s="473">
        <v>2024</v>
      </c>
      <c r="M137" s="474">
        <v>290070</v>
      </c>
      <c r="N137" s="474">
        <v>29300</v>
      </c>
      <c r="O137" s="472" t="s">
        <v>895</v>
      </c>
    </row>
    <row r="138" spans="1:15" x14ac:dyDescent="0.3">
      <c r="A138" s="472" t="s">
        <v>795</v>
      </c>
      <c r="B138" s="472" t="s">
        <v>413</v>
      </c>
      <c r="C138" s="472" t="s">
        <v>653</v>
      </c>
      <c r="D138" s="472" t="s">
        <v>159</v>
      </c>
      <c r="E138" s="472" t="s">
        <v>167</v>
      </c>
      <c r="F138" s="472" t="s">
        <v>159</v>
      </c>
      <c r="G138" s="472" t="s">
        <v>904</v>
      </c>
      <c r="H138" s="472" t="s">
        <v>585</v>
      </c>
      <c r="I138" s="472" t="s">
        <v>864</v>
      </c>
      <c r="J138" s="472" t="s">
        <v>808</v>
      </c>
      <c r="K138" s="472" t="s">
        <v>894</v>
      </c>
      <c r="L138" s="473">
        <v>2024</v>
      </c>
      <c r="M138" s="474">
        <v>12454.2</v>
      </c>
      <c r="N138" s="474">
        <v>306</v>
      </c>
      <c r="O138" s="472" t="s">
        <v>895</v>
      </c>
    </row>
    <row r="139" spans="1:15" x14ac:dyDescent="0.3">
      <c r="A139" s="472" t="s">
        <v>795</v>
      </c>
      <c r="B139" s="472" t="s">
        <v>413</v>
      </c>
      <c r="C139" s="472" t="s">
        <v>653</v>
      </c>
      <c r="D139" s="472" t="s">
        <v>159</v>
      </c>
      <c r="E139" s="472" t="s">
        <v>167</v>
      </c>
      <c r="F139" s="472" t="s">
        <v>159</v>
      </c>
      <c r="G139" s="472" t="s">
        <v>904</v>
      </c>
      <c r="H139" s="472" t="s">
        <v>586</v>
      </c>
      <c r="I139" s="472" t="s">
        <v>864</v>
      </c>
      <c r="J139" s="472" t="s">
        <v>808</v>
      </c>
      <c r="K139" s="472" t="s">
        <v>894</v>
      </c>
      <c r="L139" s="473">
        <v>2024</v>
      </c>
      <c r="M139" s="474">
        <v>1900.3</v>
      </c>
      <c r="N139" s="474">
        <v>38.75</v>
      </c>
      <c r="O139" s="472" t="s">
        <v>895</v>
      </c>
    </row>
    <row r="140" spans="1:15" x14ac:dyDescent="0.3">
      <c r="A140" s="472" t="s">
        <v>795</v>
      </c>
      <c r="B140" s="472" t="s">
        <v>413</v>
      </c>
      <c r="C140" s="472" t="s">
        <v>653</v>
      </c>
      <c r="D140" s="472" t="s">
        <v>159</v>
      </c>
      <c r="E140" s="472" t="s">
        <v>167</v>
      </c>
      <c r="F140" s="472" t="s">
        <v>159</v>
      </c>
      <c r="G140" s="472" t="s">
        <v>904</v>
      </c>
      <c r="H140" s="472" t="s">
        <v>600</v>
      </c>
      <c r="I140" s="472" t="s">
        <v>876</v>
      </c>
      <c r="J140" s="472" t="s">
        <v>830</v>
      </c>
      <c r="K140" s="472" t="s">
        <v>894</v>
      </c>
      <c r="L140" s="473">
        <v>2024</v>
      </c>
      <c r="M140" s="474">
        <v>155760</v>
      </c>
      <c r="N140" s="474">
        <v>118000</v>
      </c>
      <c r="O140" s="472" t="s">
        <v>895</v>
      </c>
    </row>
    <row r="141" spans="1:15" x14ac:dyDescent="0.3">
      <c r="A141" s="472" t="s">
        <v>795</v>
      </c>
      <c r="B141" s="472" t="s">
        <v>413</v>
      </c>
      <c r="C141" s="472" t="s">
        <v>653</v>
      </c>
      <c r="D141" s="472" t="s">
        <v>159</v>
      </c>
      <c r="E141" s="472" t="s">
        <v>167</v>
      </c>
      <c r="F141" s="472" t="s">
        <v>159</v>
      </c>
      <c r="G141" s="472" t="s">
        <v>904</v>
      </c>
      <c r="H141" s="472" t="s">
        <v>549</v>
      </c>
      <c r="I141" s="472" t="s">
        <v>860</v>
      </c>
      <c r="J141" s="472" t="s">
        <v>820</v>
      </c>
      <c r="K141" s="472" t="s">
        <v>894</v>
      </c>
      <c r="L141" s="473">
        <v>2024</v>
      </c>
      <c r="M141" s="474">
        <v>50080</v>
      </c>
      <c r="N141" s="474">
        <v>6260</v>
      </c>
      <c r="O141" s="472" t="s">
        <v>895</v>
      </c>
    </row>
    <row r="142" spans="1:15" x14ac:dyDescent="0.3">
      <c r="A142" s="472" t="s">
        <v>795</v>
      </c>
      <c r="B142" s="472" t="s">
        <v>413</v>
      </c>
      <c r="C142" s="472" t="s">
        <v>653</v>
      </c>
      <c r="D142" s="472" t="s">
        <v>159</v>
      </c>
      <c r="E142" s="472" t="s">
        <v>167</v>
      </c>
      <c r="F142" s="472" t="s">
        <v>159</v>
      </c>
      <c r="G142" s="472" t="s">
        <v>904</v>
      </c>
      <c r="H142" s="472" t="s">
        <v>587</v>
      </c>
      <c r="I142" s="472" t="s">
        <v>873</v>
      </c>
      <c r="J142" s="472" t="s">
        <v>808</v>
      </c>
      <c r="K142" s="472" t="s">
        <v>894</v>
      </c>
      <c r="L142" s="473">
        <v>2024</v>
      </c>
      <c r="M142" s="474">
        <v>115.5</v>
      </c>
      <c r="N142" s="474">
        <v>5</v>
      </c>
      <c r="O142" s="472" t="s">
        <v>895</v>
      </c>
    </row>
    <row r="143" spans="1:15" x14ac:dyDescent="0.3">
      <c r="A143" s="472" t="s">
        <v>795</v>
      </c>
      <c r="B143" s="472" t="s">
        <v>413</v>
      </c>
      <c r="C143" s="472" t="s">
        <v>653</v>
      </c>
      <c r="D143" s="472" t="s">
        <v>159</v>
      </c>
      <c r="E143" s="472" t="s">
        <v>167</v>
      </c>
      <c r="F143" s="472" t="s">
        <v>159</v>
      </c>
      <c r="G143" s="472" t="s">
        <v>904</v>
      </c>
      <c r="H143" s="472" t="s">
        <v>355</v>
      </c>
      <c r="I143" s="472" t="s">
        <v>872</v>
      </c>
      <c r="J143" s="472" t="s">
        <v>814</v>
      </c>
      <c r="K143" s="472" t="s">
        <v>894</v>
      </c>
      <c r="L143" s="473">
        <v>2024</v>
      </c>
      <c r="M143" s="474">
        <v>33343.195</v>
      </c>
      <c r="N143" s="474">
        <v>3509.81</v>
      </c>
      <c r="O143" s="472" t="s">
        <v>895</v>
      </c>
    </row>
    <row r="144" spans="1:15" x14ac:dyDescent="0.3">
      <c r="A144" s="472" t="s">
        <v>795</v>
      </c>
      <c r="B144" s="472" t="s">
        <v>413</v>
      </c>
      <c r="C144" s="472" t="s">
        <v>653</v>
      </c>
      <c r="D144" s="472" t="s">
        <v>159</v>
      </c>
      <c r="E144" s="472" t="s">
        <v>167</v>
      </c>
      <c r="F144" s="472" t="s">
        <v>159</v>
      </c>
      <c r="G144" s="472" t="s">
        <v>904</v>
      </c>
      <c r="H144" s="472" t="s">
        <v>551</v>
      </c>
      <c r="I144" s="472" t="s">
        <v>863</v>
      </c>
      <c r="J144" s="472" t="s">
        <v>820</v>
      </c>
      <c r="K144" s="472" t="s">
        <v>894</v>
      </c>
      <c r="L144" s="473">
        <v>2024</v>
      </c>
      <c r="M144" s="474">
        <v>56000</v>
      </c>
      <c r="N144" s="474">
        <v>4000</v>
      </c>
      <c r="O144" s="472" t="s">
        <v>895</v>
      </c>
    </row>
    <row r="145" spans="1:15" x14ac:dyDescent="0.3">
      <c r="A145" s="472" t="s">
        <v>795</v>
      </c>
      <c r="B145" s="472" t="s">
        <v>413</v>
      </c>
      <c r="C145" s="472" t="s">
        <v>653</v>
      </c>
      <c r="D145" s="472" t="s">
        <v>159</v>
      </c>
      <c r="E145" s="472" t="s">
        <v>167</v>
      </c>
      <c r="F145" s="472" t="s">
        <v>159</v>
      </c>
      <c r="G145" s="472" t="s">
        <v>904</v>
      </c>
      <c r="H145" s="472" t="s">
        <v>554</v>
      </c>
      <c r="I145" s="472" t="s">
        <v>873</v>
      </c>
      <c r="J145" s="472" t="s">
        <v>820</v>
      </c>
      <c r="K145" s="472" t="s">
        <v>894</v>
      </c>
      <c r="L145" s="473">
        <v>2024</v>
      </c>
      <c r="M145" s="474">
        <v>14668.5</v>
      </c>
      <c r="N145" s="474">
        <v>825</v>
      </c>
      <c r="O145" s="472" t="s">
        <v>895</v>
      </c>
    </row>
    <row r="146" spans="1:15" x14ac:dyDescent="0.3">
      <c r="A146" s="472" t="s">
        <v>795</v>
      </c>
      <c r="B146" s="472" t="s">
        <v>413</v>
      </c>
      <c r="C146" s="472" t="s">
        <v>653</v>
      </c>
      <c r="D146" s="472" t="s">
        <v>159</v>
      </c>
      <c r="E146" s="472" t="s">
        <v>167</v>
      </c>
      <c r="F146" s="472" t="s">
        <v>159</v>
      </c>
      <c r="G146" s="472" t="s">
        <v>904</v>
      </c>
      <c r="H146" s="472" t="s">
        <v>592</v>
      </c>
      <c r="I146" s="472" t="s">
        <v>875</v>
      </c>
      <c r="J146" s="472" t="s">
        <v>814</v>
      </c>
      <c r="K146" s="472" t="s">
        <v>894</v>
      </c>
      <c r="L146" s="473">
        <v>2024</v>
      </c>
      <c r="M146" s="474">
        <v>6916</v>
      </c>
      <c r="N146" s="474">
        <v>494</v>
      </c>
      <c r="O146" s="472" t="s">
        <v>895</v>
      </c>
    </row>
    <row r="147" spans="1:15" x14ac:dyDescent="0.3">
      <c r="A147" s="472" t="s">
        <v>795</v>
      </c>
      <c r="B147" s="472" t="s">
        <v>413</v>
      </c>
      <c r="C147" s="472" t="s">
        <v>653</v>
      </c>
      <c r="D147" s="472" t="s">
        <v>159</v>
      </c>
      <c r="E147" s="472" t="s">
        <v>167</v>
      </c>
      <c r="F147" s="472" t="s">
        <v>159</v>
      </c>
      <c r="G147" s="472" t="s">
        <v>904</v>
      </c>
      <c r="H147" s="472" t="s">
        <v>365</v>
      </c>
      <c r="I147" s="472" t="s">
        <v>863</v>
      </c>
      <c r="J147" s="472" t="s">
        <v>814</v>
      </c>
      <c r="K147" s="472" t="s">
        <v>894</v>
      </c>
      <c r="L147" s="473">
        <v>2024</v>
      </c>
      <c r="M147" s="474">
        <v>2592583.36</v>
      </c>
      <c r="N147" s="474">
        <v>162036.46</v>
      </c>
      <c r="O147" s="472" t="s">
        <v>895</v>
      </c>
    </row>
    <row r="148" spans="1:15" x14ac:dyDescent="0.3">
      <c r="A148" s="472" t="s">
        <v>795</v>
      </c>
      <c r="B148" s="472" t="s">
        <v>413</v>
      </c>
      <c r="C148" s="472" t="s">
        <v>653</v>
      </c>
      <c r="D148" s="472" t="s">
        <v>159</v>
      </c>
      <c r="E148" s="472" t="s">
        <v>167</v>
      </c>
      <c r="F148" s="472" t="s">
        <v>159</v>
      </c>
      <c r="G148" s="472" t="s">
        <v>904</v>
      </c>
      <c r="H148" s="472" t="s">
        <v>368</v>
      </c>
      <c r="I148" s="472" t="s">
        <v>859</v>
      </c>
      <c r="J148" s="472" t="s">
        <v>814</v>
      </c>
      <c r="K148" s="472" t="s">
        <v>894</v>
      </c>
      <c r="L148" s="473">
        <v>2024</v>
      </c>
      <c r="M148" s="474">
        <v>168</v>
      </c>
      <c r="N148" s="474">
        <v>21</v>
      </c>
      <c r="O148" s="472" t="s">
        <v>895</v>
      </c>
    </row>
    <row r="149" spans="1:15" x14ac:dyDescent="0.3">
      <c r="A149" s="472" t="s">
        <v>795</v>
      </c>
      <c r="B149" s="472" t="s">
        <v>413</v>
      </c>
      <c r="C149" s="472" t="s">
        <v>653</v>
      </c>
      <c r="D149" s="472" t="s">
        <v>159</v>
      </c>
      <c r="E149" s="472" t="s">
        <v>167</v>
      </c>
      <c r="F149" s="472" t="s">
        <v>159</v>
      </c>
      <c r="G149" s="472" t="s">
        <v>904</v>
      </c>
      <c r="H149" s="472" t="s">
        <v>369</v>
      </c>
      <c r="I149" s="472" t="s">
        <v>865</v>
      </c>
      <c r="J149" s="472" t="s">
        <v>814</v>
      </c>
      <c r="K149" s="472" t="s">
        <v>894</v>
      </c>
      <c r="L149" s="473">
        <v>2024</v>
      </c>
      <c r="M149" s="474">
        <v>1731.049</v>
      </c>
      <c r="N149" s="474">
        <v>103.1</v>
      </c>
      <c r="O149" s="472" t="s">
        <v>895</v>
      </c>
    </row>
    <row r="150" spans="1:15" x14ac:dyDescent="0.3">
      <c r="A150" s="472" t="s">
        <v>795</v>
      </c>
      <c r="B150" s="472" t="s">
        <v>413</v>
      </c>
      <c r="C150" s="472" t="s">
        <v>653</v>
      </c>
      <c r="D150" s="472" t="s">
        <v>159</v>
      </c>
      <c r="E150" s="472" t="s">
        <v>167</v>
      </c>
      <c r="F150" s="472" t="s">
        <v>159</v>
      </c>
      <c r="G150" s="472" t="s">
        <v>904</v>
      </c>
      <c r="H150" s="472" t="s">
        <v>372</v>
      </c>
      <c r="I150" s="472" t="s">
        <v>859</v>
      </c>
      <c r="J150" s="472" t="s">
        <v>814</v>
      </c>
      <c r="K150" s="472" t="s">
        <v>894</v>
      </c>
      <c r="L150" s="473">
        <v>2024</v>
      </c>
      <c r="M150" s="474">
        <v>5400</v>
      </c>
      <c r="N150" s="474">
        <v>600</v>
      </c>
      <c r="O150" s="472" t="s">
        <v>895</v>
      </c>
    </row>
    <row r="151" spans="1:15" x14ac:dyDescent="0.3">
      <c r="A151" s="472" t="s">
        <v>795</v>
      </c>
      <c r="B151" s="472" t="s">
        <v>413</v>
      </c>
      <c r="C151" s="472" t="s">
        <v>653</v>
      </c>
      <c r="D151" s="472" t="s">
        <v>159</v>
      </c>
      <c r="E151" s="472" t="s">
        <v>167</v>
      </c>
      <c r="F151" s="472" t="s">
        <v>159</v>
      </c>
      <c r="G151" s="472" t="s">
        <v>904</v>
      </c>
      <c r="H151" s="472" t="s">
        <v>556</v>
      </c>
      <c r="I151" s="472" t="s">
        <v>873</v>
      </c>
      <c r="J151" s="472" t="s">
        <v>820</v>
      </c>
      <c r="K151" s="472" t="s">
        <v>894</v>
      </c>
      <c r="L151" s="473">
        <v>2024</v>
      </c>
      <c r="M151" s="474">
        <v>4550</v>
      </c>
      <c r="N151" s="474">
        <v>500</v>
      </c>
      <c r="O151" s="472" t="s">
        <v>895</v>
      </c>
    </row>
    <row r="152" spans="1:15" x14ac:dyDescent="0.3">
      <c r="A152" s="472" t="s">
        <v>795</v>
      </c>
      <c r="B152" s="472" t="s">
        <v>413</v>
      </c>
      <c r="C152" s="472" t="s">
        <v>653</v>
      </c>
      <c r="D152" s="472" t="s">
        <v>159</v>
      </c>
      <c r="E152" s="472" t="s">
        <v>167</v>
      </c>
      <c r="F152" s="472" t="s">
        <v>159</v>
      </c>
      <c r="G152" s="472" t="s">
        <v>904</v>
      </c>
      <c r="H152" s="472" t="s">
        <v>557</v>
      </c>
      <c r="I152" s="472" t="s">
        <v>873</v>
      </c>
      <c r="J152" s="472" t="s">
        <v>820</v>
      </c>
      <c r="K152" s="472" t="s">
        <v>894</v>
      </c>
      <c r="L152" s="473">
        <v>2024</v>
      </c>
      <c r="M152" s="474">
        <v>2790</v>
      </c>
      <c r="N152" s="474">
        <v>300</v>
      </c>
      <c r="O152" s="472" t="s">
        <v>895</v>
      </c>
    </row>
    <row r="153" spans="1:15" x14ac:dyDescent="0.3">
      <c r="A153" s="472" t="s">
        <v>795</v>
      </c>
      <c r="B153" s="472" t="s">
        <v>413</v>
      </c>
      <c r="C153" s="472" t="s">
        <v>653</v>
      </c>
      <c r="D153" s="472" t="s">
        <v>159</v>
      </c>
      <c r="E153" s="472" t="s">
        <v>167</v>
      </c>
      <c r="F153" s="472" t="s">
        <v>159</v>
      </c>
      <c r="G153" s="472" t="s">
        <v>904</v>
      </c>
      <c r="H153" s="472" t="s">
        <v>558</v>
      </c>
      <c r="I153" s="472" t="s">
        <v>873</v>
      </c>
      <c r="J153" s="472" t="s">
        <v>820</v>
      </c>
      <c r="K153" s="472" t="s">
        <v>894</v>
      </c>
      <c r="L153" s="473">
        <v>2024</v>
      </c>
      <c r="M153" s="474">
        <v>3724</v>
      </c>
      <c r="N153" s="474">
        <v>490</v>
      </c>
      <c r="O153" s="472" t="s">
        <v>895</v>
      </c>
    </row>
    <row r="154" spans="1:15" x14ac:dyDescent="0.3">
      <c r="A154" s="472" t="s">
        <v>795</v>
      </c>
      <c r="B154" s="472" t="s">
        <v>413</v>
      </c>
      <c r="C154" s="472" t="s">
        <v>653</v>
      </c>
      <c r="D154" s="472" t="s">
        <v>159</v>
      </c>
      <c r="E154" s="472" t="s">
        <v>167</v>
      </c>
      <c r="F154" s="472" t="s">
        <v>159</v>
      </c>
      <c r="G154" s="472" t="s">
        <v>904</v>
      </c>
      <c r="H154" s="472" t="s">
        <v>559</v>
      </c>
      <c r="I154" s="472" t="s">
        <v>860</v>
      </c>
      <c r="J154" s="472" t="s">
        <v>820</v>
      </c>
      <c r="K154" s="472" t="s">
        <v>894</v>
      </c>
      <c r="L154" s="473">
        <v>2024</v>
      </c>
      <c r="M154" s="474">
        <v>2090</v>
      </c>
      <c r="N154" s="474">
        <v>190</v>
      </c>
      <c r="O154" s="472" t="s">
        <v>895</v>
      </c>
    </row>
    <row r="155" spans="1:15" x14ac:dyDescent="0.3">
      <c r="A155" s="472" t="s">
        <v>795</v>
      </c>
      <c r="B155" s="472" t="s">
        <v>413</v>
      </c>
      <c r="C155" s="472" t="s">
        <v>653</v>
      </c>
      <c r="D155" s="472" t="s">
        <v>159</v>
      </c>
      <c r="E155" s="472" t="s">
        <v>167</v>
      </c>
      <c r="F155" s="472" t="s">
        <v>159</v>
      </c>
      <c r="G155" s="472" t="s">
        <v>904</v>
      </c>
      <c r="H155" s="472" t="s">
        <v>474</v>
      </c>
      <c r="I155" s="472" t="s">
        <v>873</v>
      </c>
      <c r="J155" s="472" t="s">
        <v>845</v>
      </c>
      <c r="K155" s="472" t="s">
        <v>894</v>
      </c>
      <c r="L155" s="473">
        <v>2024</v>
      </c>
      <c r="M155" s="474">
        <v>53040</v>
      </c>
      <c r="N155" s="474">
        <v>13600</v>
      </c>
      <c r="O155" s="472" t="s">
        <v>897</v>
      </c>
    </row>
    <row r="156" spans="1:15" x14ac:dyDescent="0.3">
      <c r="A156" s="472" t="s">
        <v>795</v>
      </c>
      <c r="B156" s="472" t="s">
        <v>413</v>
      </c>
      <c r="C156" s="472" t="s">
        <v>653</v>
      </c>
      <c r="D156" s="472" t="s">
        <v>159</v>
      </c>
      <c r="E156" s="472" t="s">
        <v>167</v>
      </c>
      <c r="F156" s="472" t="s">
        <v>159</v>
      </c>
      <c r="G156" s="472" t="s">
        <v>904</v>
      </c>
      <c r="H156" s="472" t="s">
        <v>589</v>
      </c>
      <c r="I156" s="472" t="s">
        <v>864</v>
      </c>
      <c r="J156" s="472" t="s">
        <v>809</v>
      </c>
      <c r="K156" s="472" t="s">
        <v>894</v>
      </c>
      <c r="L156" s="473">
        <v>2024</v>
      </c>
      <c r="M156" s="474">
        <v>4643770.0467999997</v>
      </c>
      <c r="N156" s="474">
        <v>456669.45</v>
      </c>
      <c r="O156" s="472" t="s">
        <v>895</v>
      </c>
    </row>
    <row r="157" spans="1:15" x14ac:dyDescent="0.3">
      <c r="A157" s="472" t="s">
        <v>795</v>
      </c>
      <c r="B157" s="472" t="s">
        <v>413</v>
      </c>
      <c r="C157" s="472" t="s">
        <v>653</v>
      </c>
      <c r="D157" s="472" t="s">
        <v>159</v>
      </c>
      <c r="E157" s="472" t="s">
        <v>167</v>
      </c>
      <c r="F157" s="472" t="s">
        <v>159</v>
      </c>
      <c r="G157" s="472" t="s">
        <v>904</v>
      </c>
      <c r="H157" s="472" t="s">
        <v>590</v>
      </c>
      <c r="I157" s="472" t="s">
        <v>865</v>
      </c>
      <c r="J157" s="472" t="s">
        <v>811</v>
      </c>
      <c r="K157" s="472" t="s">
        <v>894</v>
      </c>
      <c r="L157" s="473">
        <v>2024</v>
      </c>
      <c r="M157" s="474">
        <v>100000</v>
      </c>
      <c r="N157" s="474">
        <v>4000</v>
      </c>
      <c r="O157" s="472" t="s">
        <v>895</v>
      </c>
    </row>
    <row r="158" spans="1:15" x14ac:dyDescent="0.3">
      <c r="A158" s="472" t="s">
        <v>795</v>
      </c>
      <c r="B158" s="472" t="s">
        <v>413</v>
      </c>
      <c r="C158" s="472" t="s">
        <v>653</v>
      </c>
      <c r="D158" s="472" t="s">
        <v>159</v>
      </c>
      <c r="E158" s="472" t="s">
        <v>167</v>
      </c>
      <c r="F158" s="472" t="s">
        <v>159</v>
      </c>
      <c r="G158" s="472" t="s">
        <v>904</v>
      </c>
      <c r="H158" s="472" t="s">
        <v>479</v>
      </c>
      <c r="I158" s="472" t="s">
        <v>871</v>
      </c>
      <c r="J158" s="472" t="s">
        <v>807</v>
      </c>
      <c r="K158" s="472" t="s">
        <v>894</v>
      </c>
      <c r="L158" s="473">
        <v>2024</v>
      </c>
      <c r="M158" s="474">
        <v>1718.9199999999998</v>
      </c>
      <c r="N158" s="474">
        <v>196</v>
      </c>
      <c r="O158" s="472" t="s">
        <v>895</v>
      </c>
    </row>
    <row r="159" spans="1:15" x14ac:dyDescent="0.3">
      <c r="A159" s="472" t="s">
        <v>795</v>
      </c>
      <c r="B159" s="472" t="s">
        <v>413</v>
      </c>
      <c r="C159" s="472" t="s">
        <v>653</v>
      </c>
      <c r="D159" s="472" t="s">
        <v>159</v>
      </c>
      <c r="E159" s="472" t="s">
        <v>167</v>
      </c>
      <c r="F159" s="472" t="s">
        <v>159</v>
      </c>
      <c r="G159" s="472" t="s">
        <v>904</v>
      </c>
      <c r="H159" s="472" t="s">
        <v>588</v>
      </c>
      <c r="I159" s="472" t="s">
        <v>873</v>
      </c>
      <c r="J159" s="472" t="s">
        <v>809</v>
      </c>
      <c r="K159" s="472" t="s">
        <v>894</v>
      </c>
      <c r="L159" s="473">
        <v>2024</v>
      </c>
      <c r="M159" s="474">
        <v>302.37599999999998</v>
      </c>
      <c r="N159" s="474">
        <v>34.4</v>
      </c>
      <c r="O159" s="472" t="s">
        <v>895</v>
      </c>
    </row>
    <row r="160" spans="1:15" x14ac:dyDescent="0.3">
      <c r="A160" s="472" t="s">
        <v>795</v>
      </c>
      <c r="B160" s="472" t="s">
        <v>413</v>
      </c>
      <c r="C160" s="472" t="s">
        <v>653</v>
      </c>
      <c r="D160" s="472" t="s">
        <v>159</v>
      </c>
      <c r="E160" s="472" t="s">
        <v>167</v>
      </c>
      <c r="F160" s="472" t="s">
        <v>159</v>
      </c>
      <c r="G160" s="472" t="s">
        <v>904</v>
      </c>
      <c r="H160" s="472" t="s">
        <v>463</v>
      </c>
      <c r="I160" s="472" t="s">
        <v>873</v>
      </c>
      <c r="J160" s="472" t="s">
        <v>853</v>
      </c>
      <c r="K160" s="472" t="s">
        <v>894</v>
      </c>
      <c r="L160" s="473">
        <v>2024</v>
      </c>
      <c r="M160" s="474">
        <v>16.5</v>
      </c>
      <c r="N160" s="474">
        <v>3</v>
      </c>
      <c r="O160" s="472" t="s">
        <v>895</v>
      </c>
    </row>
    <row r="161" spans="1:15" x14ac:dyDescent="0.3">
      <c r="A161" s="472" t="s">
        <v>795</v>
      </c>
      <c r="B161" s="472" t="s">
        <v>413</v>
      </c>
      <c r="C161" s="472" t="s">
        <v>653</v>
      </c>
      <c r="D161" s="472" t="s">
        <v>159</v>
      </c>
      <c r="E161" s="472" t="s">
        <v>167</v>
      </c>
      <c r="F161" s="472" t="s">
        <v>159</v>
      </c>
      <c r="G161" s="472" t="s">
        <v>904</v>
      </c>
      <c r="H161" s="472" t="s">
        <v>480</v>
      </c>
      <c r="I161" s="472" t="s">
        <v>865</v>
      </c>
      <c r="J161" s="472" t="s">
        <v>807</v>
      </c>
      <c r="K161" s="472" t="s">
        <v>894</v>
      </c>
      <c r="L161" s="473">
        <v>2024</v>
      </c>
      <c r="M161" s="474">
        <v>2392.5</v>
      </c>
      <c r="N161" s="474">
        <v>550</v>
      </c>
      <c r="O161" s="472" t="s">
        <v>895</v>
      </c>
    </row>
    <row r="162" spans="1:15" x14ac:dyDescent="0.3">
      <c r="A162" s="472" t="s">
        <v>795</v>
      </c>
      <c r="B162" s="472" t="s">
        <v>413</v>
      </c>
      <c r="C162" s="472" t="s">
        <v>653</v>
      </c>
      <c r="D162" s="472" t="s">
        <v>159</v>
      </c>
      <c r="E162" s="472" t="s">
        <v>167</v>
      </c>
      <c r="F162" s="472" t="s">
        <v>159</v>
      </c>
      <c r="G162" s="472" t="s">
        <v>904</v>
      </c>
      <c r="H162" s="472" t="s">
        <v>465</v>
      </c>
      <c r="I162" s="472" t="s">
        <v>873</v>
      </c>
      <c r="J162" s="472" t="s">
        <v>853</v>
      </c>
      <c r="K162" s="472" t="s">
        <v>894</v>
      </c>
      <c r="L162" s="473">
        <v>2024</v>
      </c>
      <c r="M162" s="474">
        <v>11.8</v>
      </c>
      <c r="N162" s="474">
        <v>2</v>
      </c>
      <c r="O162" s="472" t="s">
        <v>895</v>
      </c>
    </row>
    <row r="163" spans="1:15" x14ac:dyDescent="0.3">
      <c r="A163" s="472" t="s">
        <v>795</v>
      </c>
      <c r="B163" s="472" t="s">
        <v>413</v>
      </c>
      <c r="C163" s="472" t="s">
        <v>653</v>
      </c>
      <c r="D163" s="472" t="s">
        <v>159</v>
      </c>
      <c r="E163" s="472" t="s">
        <v>167</v>
      </c>
      <c r="F163" s="472" t="s">
        <v>159</v>
      </c>
      <c r="G163" s="472" t="s">
        <v>904</v>
      </c>
      <c r="H163" s="472" t="s">
        <v>375</v>
      </c>
      <c r="I163" s="472" t="s">
        <v>865</v>
      </c>
      <c r="J163" s="472" t="s">
        <v>814</v>
      </c>
      <c r="K163" s="472" t="s">
        <v>894</v>
      </c>
      <c r="L163" s="473">
        <v>2024</v>
      </c>
      <c r="M163" s="474">
        <v>5000</v>
      </c>
      <c r="N163" s="474">
        <v>500</v>
      </c>
      <c r="O163" s="472" t="s">
        <v>895</v>
      </c>
    </row>
    <row r="164" spans="1:15" x14ac:dyDescent="0.3">
      <c r="A164" s="472" t="s">
        <v>795</v>
      </c>
      <c r="B164" s="472" t="s">
        <v>413</v>
      </c>
      <c r="C164" s="472" t="s">
        <v>653</v>
      </c>
      <c r="D164" s="472" t="s">
        <v>159</v>
      </c>
      <c r="E164" s="472" t="s">
        <v>167</v>
      </c>
      <c r="F164" s="472" t="s">
        <v>159</v>
      </c>
      <c r="G164" s="472" t="s">
        <v>904</v>
      </c>
      <c r="H164" s="472" t="s">
        <v>482</v>
      </c>
      <c r="I164" s="472" t="s">
        <v>872</v>
      </c>
      <c r="J164" s="472" t="s">
        <v>807</v>
      </c>
      <c r="K164" s="472" t="s">
        <v>894</v>
      </c>
      <c r="L164" s="473">
        <v>2024</v>
      </c>
      <c r="M164" s="474">
        <v>5578.88</v>
      </c>
      <c r="N164" s="474">
        <v>736</v>
      </c>
      <c r="O164" s="472" t="s">
        <v>895</v>
      </c>
    </row>
    <row r="165" spans="1:15" x14ac:dyDescent="0.3">
      <c r="A165" s="472" t="s">
        <v>795</v>
      </c>
      <c r="B165" s="472" t="s">
        <v>413</v>
      </c>
      <c r="C165" s="472" t="s">
        <v>653</v>
      </c>
      <c r="D165" s="472" t="s">
        <v>159</v>
      </c>
      <c r="E165" s="472" t="s">
        <v>170</v>
      </c>
      <c r="F165" s="472" t="s">
        <v>159</v>
      </c>
      <c r="G165" s="472" t="s">
        <v>905</v>
      </c>
      <c r="H165" s="472" t="s">
        <v>537</v>
      </c>
      <c r="I165" s="472" t="s">
        <v>872</v>
      </c>
      <c r="J165" s="472" t="s">
        <v>820</v>
      </c>
      <c r="K165" s="472" t="s">
        <v>894</v>
      </c>
      <c r="L165" s="473">
        <v>2024</v>
      </c>
      <c r="M165" s="474">
        <v>595.91999999999996</v>
      </c>
      <c r="N165" s="474">
        <v>39</v>
      </c>
      <c r="O165" s="472" t="s">
        <v>895</v>
      </c>
    </row>
    <row r="166" spans="1:15" x14ac:dyDescent="0.3">
      <c r="A166" s="472" t="s">
        <v>795</v>
      </c>
      <c r="B166" s="472" t="s">
        <v>413</v>
      </c>
      <c r="C166" s="472" t="s">
        <v>653</v>
      </c>
      <c r="D166" s="472" t="s">
        <v>159</v>
      </c>
      <c r="E166" s="472" t="s">
        <v>170</v>
      </c>
      <c r="F166" s="472" t="s">
        <v>159</v>
      </c>
      <c r="G166" s="472" t="s">
        <v>905</v>
      </c>
      <c r="H166" s="472" t="s">
        <v>600</v>
      </c>
      <c r="I166" s="472" t="s">
        <v>876</v>
      </c>
      <c r="J166" s="472" t="s">
        <v>830</v>
      </c>
      <c r="K166" s="472" t="s">
        <v>894</v>
      </c>
      <c r="L166" s="473">
        <v>2024</v>
      </c>
      <c r="M166" s="474">
        <v>306240</v>
      </c>
      <c r="N166" s="474">
        <v>232000</v>
      </c>
      <c r="O166" s="472" t="s">
        <v>895</v>
      </c>
    </row>
    <row r="167" spans="1:15" x14ac:dyDescent="0.3">
      <c r="A167" s="472" t="s">
        <v>795</v>
      </c>
      <c r="B167" s="472" t="s">
        <v>413</v>
      </c>
      <c r="C167" s="472" t="s">
        <v>653</v>
      </c>
      <c r="D167" s="472" t="s">
        <v>159</v>
      </c>
      <c r="E167" s="472" t="s">
        <v>170</v>
      </c>
      <c r="F167" s="472" t="s">
        <v>159</v>
      </c>
      <c r="G167" s="472" t="s">
        <v>905</v>
      </c>
      <c r="H167" s="472" t="s">
        <v>587</v>
      </c>
      <c r="I167" s="472" t="s">
        <v>873</v>
      </c>
      <c r="J167" s="472" t="s">
        <v>808</v>
      </c>
      <c r="K167" s="472" t="s">
        <v>894</v>
      </c>
      <c r="L167" s="473">
        <v>2024</v>
      </c>
      <c r="M167" s="474">
        <v>369.6</v>
      </c>
      <c r="N167" s="474">
        <v>8</v>
      </c>
      <c r="O167" s="472" t="s">
        <v>895</v>
      </c>
    </row>
    <row r="168" spans="1:15" x14ac:dyDescent="0.3">
      <c r="A168" s="472" t="s">
        <v>795</v>
      </c>
      <c r="B168" s="472" t="s">
        <v>413</v>
      </c>
      <c r="C168" s="472" t="s">
        <v>653</v>
      </c>
      <c r="D168" s="472" t="s">
        <v>159</v>
      </c>
      <c r="E168" s="472" t="s">
        <v>170</v>
      </c>
      <c r="F168" s="472" t="s">
        <v>159</v>
      </c>
      <c r="G168" s="472" t="s">
        <v>905</v>
      </c>
      <c r="H168" s="472" t="s">
        <v>604</v>
      </c>
      <c r="I168" s="472" t="s">
        <v>876</v>
      </c>
      <c r="J168" s="472" t="s">
        <v>830</v>
      </c>
      <c r="K168" s="472" t="s">
        <v>894</v>
      </c>
      <c r="L168" s="473">
        <v>2024</v>
      </c>
      <c r="M168" s="474">
        <v>848137.5</v>
      </c>
      <c r="N168" s="474">
        <v>236250</v>
      </c>
      <c r="O168" s="472" t="s">
        <v>895</v>
      </c>
    </row>
    <row r="169" spans="1:15" x14ac:dyDescent="0.3">
      <c r="A169" s="472" t="s">
        <v>795</v>
      </c>
      <c r="B169" s="472" t="s">
        <v>413</v>
      </c>
      <c r="C169" s="472" t="s">
        <v>653</v>
      </c>
      <c r="D169" s="472" t="s">
        <v>159</v>
      </c>
      <c r="E169" s="472" t="s">
        <v>170</v>
      </c>
      <c r="F169" s="472" t="s">
        <v>159</v>
      </c>
      <c r="G169" s="472" t="s">
        <v>905</v>
      </c>
      <c r="H169" s="472" t="s">
        <v>554</v>
      </c>
      <c r="I169" s="472" t="s">
        <v>873</v>
      </c>
      <c r="J169" s="472" t="s">
        <v>820</v>
      </c>
      <c r="K169" s="472" t="s">
        <v>894</v>
      </c>
      <c r="L169" s="473">
        <v>2024</v>
      </c>
      <c r="M169" s="474">
        <v>1066.8</v>
      </c>
      <c r="N169" s="474">
        <v>60</v>
      </c>
      <c r="O169" s="472" t="s">
        <v>895</v>
      </c>
    </row>
    <row r="170" spans="1:15" x14ac:dyDescent="0.3">
      <c r="A170" s="472" t="s">
        <v>795</v>
      </c>
      <c r="B170" s="472" t="s">
        <v>413</v>
      </c>
      <c r="C170" s="472" t="s">
        <v>653</v>
      </c>
      <c r="D170" s="472" t="s">
        <v>159</v>
      </c>
      <c r="E170" s="472" t="s">
        <v>170</v>
      </c>
      <c r="F170" s="472" t="s">
        <v>159</v>
      </c>
      <c r="G170" s="472" t="s">
        <v>905</v>
      </c>
      <c r="H170" s="472" t="s">
        <v>365</v>
      </c>
      <c r="I170" s="472" t="s">
        <v>863</v>
      </c>
      <c r="J170" s="472" t="s">
        <v>814</v>
      </c>
      <c r="K170" s="472" t="s">
        <v>894</v>
      </c>
      <c r="L170" s="473">
        <v>2024</v>
      </c>
      <c r="M170" s="474">
        <v>43040.639999999999</v>
      </c>
      <c r="N170" s="474">
        <v>2690.04</v>
      </c>
      <c r="O170" s="472" t="s">
        <v>895</v>
      </c>
    </row>
    <row r="171" spans="1:15" x14ac:dyDescent="0.3">
      <c r="A171" s="472" t="s">
        <v>795</v>
      </c>
      <c r="B171" s="472" t="s">
        <v>413</v>
      </c>
      <c r="C171" s="472" t="s">
        <v>653</v>
      </c>
      <c r="D171" s="472" t="s">
        <v>159</v>
      </c>
      <c r="E171" s="472" t="s">
        <v>170</v>
      </c>
      <c r="F171" s="472" t="s">
        <v>159</v>
      </c>
      <c r="G171" s="472" t="s">
        <v>905</v>
      </c>
      <c r="H171" s="472" t="s">
        <v>475</v>
      </c>
      <c r="I171" s="472" t="s">
        <v>873</v>
      </c>
      <c r="J171" s="472" t="s">
        <v>845</v>
      </c>
      <c r="K171" s="472" t="s">
        <v>894</v>
      </c>
      <c r="L171" s="473">
        <v>2024</v>
      </c>
      <c r="M171" s="474">
        <v>263.52404999999999</v>
      </c>
      <c r="N171" s="474">
        <v>13.5</v>
      </c>
      <c r="O171" s="472" t="s">
        <v>897</v>
      </c>
    </row>
    <row r="172" spans="1:15" x14ac:dyDescent="0.3">
      <c r="A172" s="472" t="s">
        <v>795</v>
      </c>
      <c r="B172" s="472" t="s">
        <v>413</v>
      </c>
      <c r="C172" s="472" t="s">
        <v>653</v>
      </c>
      <c r="D172" s="472" t="s">
        <v>159</v>
      </c>
      <c r="E172" s="472" t="s">
        <v>170</v>
      </c>
      <c r="F172" s="472" t="s">
        <v>159</v>
      </c>
      <c r="G172" s="472" t="s">
        <v>905</v>
      </c>
      <c r="H172" s="472" t="s">
        <v>589</v>
      </c>
      <c r="I172" s="472" t="s">
        <v>864</v>
      </c>
      <c r="J172" s="472" t="s">
        <v>809</v>
      </c>
      <c r="K172" s="472" t="s">
        <v>894</v>
      </c>
      <c r="L172" s="473">
        <v>2024</v>
      </c>
      <c r="M172" s="474">
        <v>612493.78620000009</v>
      </c>
      <c r="N172" s="474">
        <v>64500.020000000004</v>
      </c>
      <c r="O172" s="472" t="s">
        <v>895</v>
      </c>
    </row>
    <row r="173" spans="1:15" x14ac:dyDescent="0.3">
      <c r="A173" s="472" t="s">
        <v>795</v>
      </c>
      <c r="B173" s="472" t="s">
        <v>413</v>
      </c>
      <c r="C173" s="472" t="s">
        <v>653</v>
      </c>
      <c r="D173" s="472" t="s">
        <v>159</v>
      </c>
      <c r="E173" s="472" t="s">
        <v>171</v>
      </c>
      <c r="F173" s="472" t="s">
        <v>159</v>
      </c>
      <c r="G173" s="472" t="s">
        <v>906</v>
      </c>
      <c r="H173" s="472" t="s">
        <v>534</v>
      </c>
      <c r="I173" s="472" t="s">
        <v>871</v>
      </c>
      <c r="J173" s="472" t="s">
        <v>820</v>
      </c>
      <c r="K173" s="472" t="s">
        <v>894</v>
      </c>
      <c r="L173" s="473">
        <v>2024</v>
      </c>
      <c r="M173" s="474">
        <v>24324</v>
      </c>
      <c r="N173" s="474">
        <v>2027</v>
      </c>
      <c r="O173" s="472" t="s">
        <v>895</v>
      </c>
    </row>
    <row r="174" spans="1:15" x14ac:dyDescent="0.3">
      <c r="A174" s="472" t="s">
        <v>795</v>
      </c>
      <c r="B174" s="472" t="s">
        <v>413</v>
      </c>
      <c r="C174" s="472" t="s">
        <v>653</v>
      </c>
      <c r="D174" s="472" t="s">
        <v>159</v>
      </c>
      <c r="E174" s="472" t="s">
        <v>171</v>
      </c>
      <c r="F174" s="472" t="s">
        <v>159</v>
      </c>
      <c r="G174" s="472" t="s">
        <v>906</v>
      </c>
      <c r="H174" s="472" t="s">
        <v>416</v>
      </c>
      <c r="I174" s="472" t="s">
        <v>860</v>
      </c>
      <c r="J174" s="472" t="s">
        <v>827</v>
      </c>
      <c r="K174" s="472" t="s">
        <v>894</v>
      </c>
      <c r="L174" s="473">
        <v>2024</v>
      </c>
      <c r="M174" s="474">
        <v>3425</v>
      </c>
      <c r="N174" s="474">
        <v>1370</v>
      </c>
      <c r="O174" s="472" t="s">
        <v>895</v>
      </c>
    </row>
    <row r="175" spans="1:15" x14ac:dyDescent="0.3">
      <c r="A175" s="472" t="s">
        <v>795</v>
      </c>
      <c r="B175" s="472" t="s">
        <v>413</v>
      </c>
      <c r="C175" s="472" t="s">
        <v>653</v>
      </c>
      <c r="D175" s="472" t="s">
        <v>159</v>
      </c>
      <c r="E175" s="472" t="s">
        <v>171</v>
      </c>
      <c r="F175" s="472" t="s">
        <v>159</v>
      </c>
      <c r="G175" s="472" t="s">
        <v>906</v>
      </c>
      <c r="H175" s="472" t="s">
        <v>417</v>
      </c>
      <c r="I175" s="472" t="s">
        <v>864</v>
      </c>
      <c r="J175" s="472" t="s">
        <v>827</v>
      </c>
      <c r="K175" s="472" t="s">
        <v>894</v>
      </c>
      <c r="L175" s="473">
        <v>2024</v>
      </c>
      <c r="M175" s="474">
        <v>97.6</v>
      </c>
      <c r="N175" s="474">
        <v>40</v>
      </c>
      <c r="O175" s="472" t="s">
        <v>895</v>
      </c>
    </row>
    <row r="176" spans="1:15" x14ac:dyDescent="0.3">
      <c r="A176" s="472" t="s">
        <v>795</v>
      </c>
      <c r="B176" s="472" t="s">
        <v>413</v>
      </c>
      <c r="C176" s="472" t="s">
        <v>653</v>
      </c>
      <c r="D176" s="472" t="s">
        <v>159</v>
      </c>
      <c r="E176" s="472" t="s">
        <v>171</v>
      </c>
      <c r="F176" s="472" t="s">
        <v>159</v>
      </c>
      <c r="G176" s="472" t="s">
        <v>906</v>
      </c>
      <c r="H176" s="472" t="s">
        <v>595</v>
      </c>
      <c r="I176" s="472" t="s">
        <v>861</v>
      </c>
      <c r="J176" s="472" t="s">
        <v>830</v>
      </c>
      <c r="K176" s="472" t="s">
        <v>894</v>
      </c>
      <c r="L176" s="473">
        <v>2024</v>
      </c>
      <c r="M176" s="474">
        <v>34560</v>
      </c>
      <c r="N176" s="474">
        <v>15360</v>
      </c>
      <c r="O176" s="472" t="s">
        <v>895</v>
      </c>
    </row>
    <row r="177" spans="1:15" x14ac:dyDescent="0.3">
      <c r="A177" s="472" t="s">
        <v>795</v>
      </c>
      <c r="B177" s="472" t="s">
        <v>413</v>
      </c>
      <c r="C177" s="472" t="s">
        <v>653</v>
      </c>
      <c r="D177" s="472" t="s">
        <v>159</v>
      </c>
      <c r="E177" s="472" t="s">
        <v>171</v>
      </c>
      <c r="F177" s="472" t="s">
        <v>159</v>
      </c>
      <c r="G177" s="472" t="s">
        <v>906</v>
      </c>
      <c r="H177" s="472" t="s">
        <v>600</v>
      </c>
      <c r="I177" s="472" t="s">
        <v>876</v>
      </c>
      <c r="J177" s="472" t="s">
        <v>830</v>
      </c>
      <c r="K177" s="472" t="s">
        <v>894</v>
      </c>
      <c r="L177" s="473">
        <v>2024</v>
      </c>
      <c r="M177" s="474">
        <v>121440</v>
      </c>
      <c r="N177" s="474">
        <v>92000</v>
      </c>
      <c r="O177" s="472" t="s">
        <v>895</v>
      </c>
    </row>
    <row r="178" spans="1:15" x14ac:dyDescent="0.3">
      <c r="A178" s="472" t="s">
        <v>795</v>
      </c>
      <c r="B178" s="472" t="s">
        <v>413</v>
      </c>
      <c r="C178" s="472" t="s">
        <v>653</v>
      </c>
      <c r="D178" s="472" t="s">
        <v>159</v>
      </c>
      <c r="E178" s="472" t="s">
        <v>171</v>
      </c>
      <c r="F178" s="472" t="s">
        <v>159</v>
      </c>
      <c r="G178" s="472" t="s">
        <v>906</v>
      </c>
      <c r="H178" s="472" t="s">
        <v>587</v>
      </c>
      <c r="I178" s="472" t="s">
        <v>873</v>
      </c>
      <c r="J178" s="472" t="s">
        <v>808</v>
      </c>
      <c r="K178" s="472" t="s">
        <v>894</v>
      </c>
      <c r="L178" s="473">
        <v>2024</v>
      </c>
      <c r="M178" s="474">
        <v>115.5</v>
      </c>
      <c r="N178" s="474">
        <v>5</v>
      </c>
      <c r="O178" s="472" t="s">
        <v>895</v>
      </c>
    </row>
    <row r="179" spans="1:15" x14ac:dyDescent="0.3">
      <c r="A179" s="472" t="s">
        <v>795</v>
      </c>
      <c r="B179" s="472" t="s">
        <v>413</v>
      </c>
      <c r="C179" s="472" t="s">
        <v>653</v>
      </c>
      <c r="D179" s="472" t="s">
        <v>159</v>
      </c>
      <c r="E179" s="472" t="s">
        <v>171</v>
      </c>
      <c r="F179" s="472" t="s">
        <v>159</v>
      </c>
      <c r="G179" s="472" t="s">
        <v>906</v>
      </c>
      <c r="H179" s="472" t="s">
        <v>355</v>
      </c>
      <c r="I179" s="472" t="s">
        <v>872</v>
      </c>
      <c r="J179" s="472" t="s">
        <v>814</v>
      </c>
      <c r="K179" s="472" t="s">
        <v>894</v>
      </c>
      <c r="L179" s="473">
        <v>2024</v>
      </c>
      <c r="M179" s="474">
        <v>1165.8399999999999</v>
      </c>
      <c r="N179" s="474">
        <v>122.72</v>
      </c>
      <c r="O179" s="472" t="s">
        <v>895</v>
      </c>
    </row>
    <row r="180" spans="1:15" x14ac:dyDescent="0.3">
      <c r="A180" s="472" t="s">
        <v>795</v>
      </c>
      <c r="B180" s="472" t="s">
        <v>413</v>
      </c>
      <c r="C180" s="472" t="s">
        <v>653</v>
      </c>
      <c r="D180" s="472" t="s">
        <v>159</v>
      </c>
      <c r="E180" s="472" t="s">
        <v>171</v>
      </c>
      <c r="F180" s="472" t="s">
        <v>159</v>
      </c>
      <c r="G180" s="472" t="s">
        <v>906</v>
      </c>
      <c r="H180" s="472" t="s">
        <v>554</v>
      </c>
      <c r="I180" s="472" t="s">
        <v>873</v>
      </c>
      <c r="J180" s="472" t="s">
        <v>820</v>
      </c>
      <c r="K180" s="472" t="s">
        <v>894</v>
      </c>
      <c r="L180" s="473">
        <v>2024</v>
      </c>
      <c r="M180" s="474">
        <v>14135.1</v>
      </c>
      <c r="N180" s="474">
        <v>795</v>
      </c>
      <c r="O180" s="472" t="s">
        <v>895</v>
      </c>
    </row>
    <row r="181" spans="1:15" x14ac:dyDescent="0.3">
      <c r="A181" s="472" t="s">
        <v>795</v>
      </c>
      <c r="B181" s="472" t="s">
        <v>413</v>
      </c>
      <c r="C181" s="472" t="s">
        <v>653</v>
      </c>
      <c r="D181" s="472" t="s">
        <v>159</v>
      </c>
      <c r="E181" s="472" t="s">
        <v>171</v>
      </c>
      <c r="F181" s="472" t="s">
        <v>159</v>
      </c>
      <c r="G181" s="472" t="s">
        <v>906</v>
      </c>
      <c r="H181" s="472" t="s">
        <v>365</v>
      </c>
      <c r="I181" s="472" t="s">
        <v>863</v>
      </c>
      <c r="J181" s="472" t="s">
        <v>814</v>
      </c>
      <c r="K181" s="472" t="s">
        <v>894</v>
      </c>
      <c r="L181" s="473">
        <v>2024</v>
      </c>
      <c r="M181" s="474">
        <v>862133.76000000001</v>
      </c>
      <c r="N181" s="474">
        <v>53883.360000000001</v>
      </c>
      <c r="O181" s="472" t="s">
        <v>895</v>
      </c>
    </row>
    <row r="182" spans="1:15" x14ac:dyDescent="0.3">
      <c r="A182" s="472" t="s">
        <v>795</v>
      </c>
      <c r="B182" s="472" t="s">
        <v>413</v>
      </c>
      <c r="C182" s="472" t="s">
        <v>653</v>
      </c>
      <c r="D182" s="472" t="s">
        <v>159</v>
      </c>
      <c r="E182" s="472" t="s">
        <v>171</v>
      </c>
      <c r="F182" s="472" t="s">
        <v>159</v>
      </c>
      <c r="G182" s="472" t="s">
        <v>906</v>
      </c>
      <c r="H182" s="472" t="s">
        <v>369</v>
      </c>
      <c r="I182" s="472" t="s">
        <v>865</v>
      </c>
      <c r="J182" s="472" t="s">
        <v>814</v>
      </c>
      <c r="K182" s="472" t="s">
        <v>894</v>
      </c>
      <c r="L182" s="473">
        <v>2024</v>
      </c>
      <c r="M182" s="474">
        <v>8.3949999999999996</v>
      </c>
      <c r="N182" s="474">
        <v>0.5</v>
      </c>
      <c r="O182" s="472" t="s">
        <v>895</v>
      </c>
    </row>
    <row r="183" spans="1:15" x14ac:dyDescent="0.3">
      <c r="A183" s="472" t="s">
        <v>795</v>
      </c>
      <c r="B183" s="472" t="s">
        <v>413</v>
      </c>
      <c r="C183" s="472" t="s">
        <v>653</v>
      </c>
      <c r="D183" s="472" t="s">
        <v>159</v>
      </c>
      <c r="E183" s="472" t="s">
        <v>171</v>
      </c>
      <c r="F183" s="472" t="s">
        <v>159</v>
      </c>
      <c r="G183" s="472" t="s">
        <v>906</v>
      </c>
      <c r="H183" s="472" t="s">
        <v>372</v>
      </c>
      <c r="I183" s="472" t="s">
        <v>859</v>
      </c>
      <c r="J183" s="472" t="s">
        <v>814</v>
      </c>
      <c r="K183" s="472" t="s">
        <v>894</v>
      </c>
      <c r="L183" s="473">
        <v>2024</v>
      </c>
      <c r="M183" s="474">
        <v>1800</v>
      </c>
      <c r="N183" s="474">
        <v>200</v>
      </c>
      <c r="O183" s="472" t="s">
        <v>895</v>
      </c>
    </row>
    <row r="184" spans="1:15" x14ac:dyDescent="0.3">
      <c r="A184" s="472" t="s">
        <v>795</v>
      </c>
      <c r="B184" s="472" t="s">
        <v>413</v>
      </c>
      <c r="C184" s="472" t="s">
        <v>653</v>
      </c>
      <c r="D184" s="472" t="s">
        <v>159</v>
      </c>
      <c r="E184" s="472" t="s">
        <v>171</v>
      </c>
      <c r="F184" s="472" t="s">
        <v>159</v>
      </c>
      <c r="G184" s="472" t="s">
        <v>906</v>
      </c>
      <c r="H184" s="472" t="s">
        <v>618</v>
      </c>
      <c r="I184" s="472" t="s">
        <v>870</v>
      </c>
      <c r="J184" s="472" t="s">
        <v>844</v>
      </c>
      <c r="K184" s="472" t="s">
        <v>894</v>
      </c>
      <c r="L184" s="473">
        <v>2024</v>
      </c>
      <c r="M184" s="474">
        <v>358.8</v>
      </c>
      <c r="N184" s="474">
        <v>184</v>
      </c>
      <c r="O184" s="472" t="s">
        <v>897</v>
      </c>
    </row>
    <row r="185" spans="1:15" x14ac:dyDescent="0.3">
      <c r="A185" s="472" t="s">
        <v>795</v>
      </c>
      <c r="B185" s="472" t="s">
        <v>413</v>
      </c>
      <c r="C185" s="472" t="s">
        <v>653</v>
      </c>
      <c r="D185" s="472" t="s">
        <v>159</v>
      </c>
      <c r="E185" s="472" t="s">
        <v>171</v>
      </c>
      <c r="F185" s="472" t="s">
        <v>159</v>
      </c>
      <c r="G185" s="472" t="s">
        <v>906</v>
      </c>
      <c r="H185" s="472" t="s">
        <v>474</v>
      </c>
      <c r="I185" s="472" t="s">
        <v>873</v>
      </c>
      <c r="J185" s="472" t="s">
        <v>845</v>
      </c>
      <c r="K185" s="472" t="s">
        <v>894</v>
      </c>
      <c r="L185" s="473">
        <v>2024</v>
      </c>
      <c r="M185" s="474">
        <v>1950</v>
      </c>
      <c r="N185" s="474">
        <v>500</v>
      </c>
      <c r="O185" s="472" t="s">
        <v>897</v>
      </c>
    </row>
    <row r="186" spans="1:15" x14ac:dyDescent="0.3">
      <c r="A186" s="472" t="s">
        <v>795</v>
      </c>
      <c r="B186" s="472" t="s">
        <v>413</v>
      </c>
      <c r="C186" s="472" t="s">
        <v>653</v>
      </c>
      <c r="D186" s="472" t="s">
        <v>159</v>
      </c>
      <c r="E186" s="472" t="s">
        <v>171</v>
      </c>
      <c r="F186" s="472" t="s">
        <v>159</v>
      </c>
      <c r="G186" s="472" t="s">
        <v>906</v>
      </c>
      <c r="H186" s="472" t="s">
        <v>589</v>
      </c>
      <c r="I186" s="472" t="s">
        <v>864</v>
      </c>
      <c r="J186" s="472" t="s">
        <v>809</v>
      </c>
      <c r="K186" s="472" t="s">
        <v>894</v>
      </c>
      <c r="L186" s="473">
        <v>2024</v>
      </c>
      <c r="M186" s="474">
        <v>705357.2916</v>
      </c>
      <c r="N186" s="474">
        <v>66144.84</v>
      </c>
      <c r="O186" s="472" t="s">
        <v>895</v>
      </c>
    </row>
    <row r="187" spans="1:15" x14ac:dyDescent="0.3">
      <c r="A187" s="472" t="s">
        <v>795</v>
      </c>
      <c r="B187" s="472" t="s">
        <v>413</v>
      </c>
      <c r="C187" s="472" t="s">
        <v>653</v>
      </c>
      <c r="D187" s="472" t="s">
        <v>159</v>
      </c>
      <c r="E187" s="472" t="s">
        <v>171</v>
      </c>
      <c r="F187" s="472" t="s">
        <v>159</v>
      </c>
      <c r="G187" s="472" t="s">
        <v>906</v>
      </c>
      <c r="H187" s="472" t="s">
        <v>459</v>
      </c>
      <c r="I187" s="472" t="s">
        <v>864</v>
      </c>
      <c r="J187" s="472" t="s">
        <v>853</v>
      </c>
      <c r="K187" s="472" t="s">
        <v>894</v>
      </c>
      <c r="L187" s="473">
        <v>2024</v>
      </c>
      <c r="M187" s="474">
        <v>9.66</v>
      </c>
      <c r="N187" s="474">
        <v>7</v>
      </c>
      <c r="O187" s="472" t="s">
        <v>895</v>
      </c>
    </row>
    <row r="188" spans="1:15" x14ac:dyDescent="0.3">
      <c r="A188" s="472" t="s">
        <v>795</v>
      </c>
      <c r="B188" s="472" t="s">
        <v>413</v>
      </c>
      <c r="C188" s="472" t="s">
        <v>653</v>
      </c>
      <c r="D188" s="472" t="s">
        <v>159</v>
      </c>
      <c r="E188" s="472" t="s">
        <v>171</v>
      </c>
      <c r="F188" s="472" t="s">
        <v>159</v>
      </c>
      <c r="G188" s="472" t="s">
        <v>906</v>
      </c>
      <c r="H188" s="472" t="s">
        <v>608</v>
      </c>
      <c r="I188" s="472" t="s">
        <v>863</v>
      </c>
      <c r="J188" s="472" t="s">
        <v>831</v>
      </c>
      <c r="K188" s="472" t="s">
        <v>894</v>
      </c>
      <c r="L188" s="473">
        <v>2024</v>
      </c>
      <c r="M188" s="474">
        <v>239031</v>
      </c>
      <c r="N188" s="474">
        <v>36774</v>
      </c>
      <c r="O188" s="472" t="s">
        <v>895</v>
      </c>
    </row>
    <row r="189" spans="1:15" x14ac:dyDescent="0.3">
      <c r="A189" s="472" t="s">
        <v>795</v>
      </c>
      <c r="B189" s="472" t="s">
        <v>413</v>
      </c>
      <c r="C189" s="472" t="s">
        <v>653</v>
      </c>
      <c r="D189" s="472" t="s">
        <v>159</v>
      </c>
      <c r="E189" s="472" t="s">
        <v>171</v>
      </c>
      <c r="F189" s="472" t="s">
        <v>159</v>
      </c>
      <c r="G189" s="472" t="s">
        <v>906</v>
      </c>
      <c r="H189" s="472" t="s">
        <v>612</v>
      </c>
      <c r="I189" s="472" t="s">
        <v>865</v>
      </c>
      <c r="J189" s="472" t="s">
        <v>831</v>
      </c>
      <c r="K189" s="472" t="s">
        <v>899</v>
      </c>
      <c r="L189" s="473">
        <v>2024</v>
      </c>
      <c r="M189" s="474">
        <v>77</v>
      </c>
      <c r="N189" s="474">
        <v>7</v>
      </c>
      <c r="O189" s="472" t="s">
        <v>895</v>
      </c>
    </row>
    <row r="190" spans="1:15" x14ac:dyDescent="0.3">
      <c r="A190" s="472" t="s">
        <v>795</v>
      </c>
      <c r="B190" s="472" t="s">
        <v>413</v>
      </c>
      <c r="C190" s="472" t="s">
        <v>653</v>
      </c>
      <c r="D190" s="472" t="s">
        <v>159</v>
      </c>
      <c r="E190" s="472" t="s">
        <v>171</v>
      </c>
      <c r="F190" s="472" t="s">
        <v>159</v>
      </c>
      <c r="G190" s="472" t="s">
        <v>906</v>
      </c>
      <c r="H190" s="472" t="s">
        <v>374</v>
      </c>
      <c r="I190" s="472" t="s">
        <v>865</v>
      </c>
      <c r="J190" s="472" t="s">
        <v>814</v>
      </c>
      <c r="K190" s="472" t="s">
        <v>894</v>
      </c>
      <c r="L190" s="473">
        <v>2024</v>
      </c>
      <c r="M190" s="474">
        <v>20822.399999999998</v>
      </c>
      <c r="N190" s="474">
        <v>1156.8</v>
      </c>
      <c r="O190" s="472" t="s">
        <v>895</v>
      </c>
    </row>
    <row r="191" spans="1:15" x14ac:dyDescent="0.3">
      <c r="A191" s="472" t="s">
        <v>795</v>
      </c>
      <c r="B191" s="472" t="s">
        <v>413</v>
      </c>
      <c r="C191" s="472" t="s">
        <v>653</v>
      </c>
      <c r="D191" s="472" t="s">
        <v>159</v>
      </c>
      <c r="E191" s="472" t="s">
        <v>171</v>
      </c>
      <c r="F191" s="472" t="s">
        <v>159</v>
      </c>
      <c r="G191" s="472" t="s">
        <v>906</v>
      </c>
      <c r="H191" s="472" t="s">
        <v>482</v>
      </c>
      <c r="I191" s="472" t="s">
        <v>872</v>
      </c>
      <c r="J191" s="472" t="s">
        <v>807</v>
      </c>
      <c r="K191" s="472" t="s">
        <v>894</v>
      </c>
      <c r="L191" s="473">
        <v>2024</v>
      </c>
      <c r="M191" s="474">
        <v>7860.46</v>
      </c>
      <c r="N191" s="474">
        <v>1037</v>
      </c>
      <c r="O191" s="472" t="s">
        <v>895</v>
      </c>
    </row>
    <row r="192" spans="1:15" x14ac:dyDescent="0.3">
      <c r="A192" s="472" t="s">
        <v>795</v>
      </c>
      <c r="B192" s="472" t="s">
        <v>413</v>
      </c>
      <c r="C192" s="472" t="s">
        <v>653</v>
      </c>
      <c r="D192" s="472" t="s">
        <v>159</v>
      </c>
      <c r="E192" s="472" t="s">
        <v>172</v>
      </c>
      <c r="F192" s="472" t="s">
        <v>159</v>
      </c>
      <c r="G192" s="472" t="s">
        <v>907</v>
      </c>
      <c r="H192" s="472" t="s">
        <v>531</v>
      </c>
      <c r="I192" s="472" t="s">
        <v>863</v>
      </c>
      <c r="J192" s="472" t="s">
        <v>820</v>
      </c>
      <c r="K192" s="472" t="s">
        <v>894</v>
      </c>
      <c r="L192" s="473">
        <v>2024</v>
      </c>
      <c r="M192" s="474">
        <v>2555.64</v>
      </c>
      <c r="N192" s="474">
        <v>283.95999999999998</v>
      </c>
      <c r="O192" s="472" t="s">
        <v>895</v>
      </c>
    </row>
    <row r="193" spans="1:15" x14ac:dyDescent="0.3">
      <c r="A193" s="472" t="s">
        <v>795</v>
      </c>
      <c r="B193" s="472" t="s">
        <v>413</v>
      </c>
      <c r="C193" s="472" t="s">
        <v>653</v>
      </c>
      <c r="D193" s="472" t="s">
        <v>159</v>
      </c>
      <c r="E193" s="472" t="s">
        <v>172</v>
      </c>
      <c r="F193" s="472" t="s">
        <v>159</v>
      </c>
      <c r="G193" s="472" t="s">
        <v>907</v>
      </c>
      <c r="H193" s="472" t="s">
        <v>534</v>
      </c>
      <c r="I193" s="472" t="s">
        <v>871</v>
      </c>
      <c r="J193" s="472" t="s">
        <v>820</v>
      </c>
      <c r="K193" s="472" t="s">
        <v>894</v>
      </c>
      <c r="L193" s="473">
        <v>2024</v>
      </c>
      <c r="M193" s="474">
        <v>87600</v>
      </c>
      <c r="N193" s="474">
        <v>7300</v>
      </c>
      <c r="O193" s="472" t="s">
        <v>895</v>
      </c>
    </row>
    <row r="194" spans="1:15" x14ac:dyDescent="0.3">
      <c r="A194" s="472" t="s">
        <v>795</v>
      </c>
      <c r="B194" s="472" t="s">
        <v>413</v>
      </c>
      <c r="C194" s="472" t="s">
        <v>653</v>
      </c>
      <c r="D194" s="472" t="s">
        <v>159</v>
      </c>
      <c r="E194" s="472" t="s">
        <v>172</v>
      </c>
      <c r="F194" s="472" t="s">
        <v>159</v>
      </c>
      <c r="G194" s="472" t="s">
        <v>907</v>
      </c>
      <c r="H194" s="472" t="s">
        <v>537</v>
      </c>
      <c r="I194" s="472" t="s">
        <v>872</v>
      </c>
      <c r="J194" s="472" t="s">
        <v>820</v>
      </c>
      <c r="K194" s="472" t="s">
        <v>894</v>
      </c>
      <c r="L194" s="473">
        <v>2024</v>
      </c>
      <c r="M194" s="474">
        <v>2979.6</v>
      </c>
      <c r="N194" s="474">
        <v>195</v>
      </c>
      <c r="O194" s="472" t="s">
        <v>895</v>
      </c>
    </row>
    <row r="195" spans="1:15" x14ac:dyDescent="0.3">
      <c r="A195" s="472" t="s">
        <v>795</v>
      </c>
      <c r="B195" s="472" t="s">
        <v>413</v>
      </c>
      <c r="C195" s="472" t="s">
        <v>653</v>
      </c>
      <c r="D195" s="472" t="s">
        <v>159</v>
      </c>
      <c r="E195" s="472" t="s">
        <v>172</v>
      </c>
      <c r="F195" s="472" t="s">
        <v>159</v>
      </c>
      <c r="G195" s="472" t="s">
        <v>907</v>
      </c>
      <c r="H195" s="472" t="s">
        <v>539</v>
      </c>
      <c r="I195" s="472" t="s">
        <v>860</v>
      </c>
      <c r="J195" s="472" t="s">
        <v>820</v>
      </c>
      <c r="K195" s="472" t="s">
        <v>894</v>
      </c>
      <c r="L195" s="473">
        <v>2024</v>
      </c>
      <c r="M195" s="474">
        <v>20000</v>
      </c>
      <c r="N195" s="474">
        <v>2000</v>
      </c>
      <c r="O195" s="472" t="s">
        <v>895</v>
      </c>
    </row>
    <row r="196" spans="1:15" x14ac:dyDescent="0.3">
      <c r="A196" s="472" t="s">
        <v>795</v>
      </c>
      <c r="B196" s="472" t="s">
        <v>413</v>
      </c>
      <c r="C196" s="472" t="s">
        <v>653</v>
      </c>
      <c r="D196" s="472" t="s">
        <v>159</v>
      </c>
      <c r="E196" s="472" t="s">
        <v>172</v>
      </c>
      <c r="F196" s="472" t="s">
        <v>159</v>
      </c>
      <c r="G196" s="472" t="s">
        <v>907</v>
      </c>
      <c r="H196" s="472" t="s">
        <v>540</v>
      </c>
      <c r="I196" s="472" t="s">
        <v>860</v>
      </c>
      <c r="J196" s="472" t="s">
        <v>820</v>
      </c>
      <c r="K196" s="472" t="s">
        <v>894</v>
      </c>
      <c r="L196" s="473">
        <v>2024</v>
      </c>
      <c r="M196" s="474">
        <v>110.7</v>
      </c>
      <c r="N196" s="474">
        <v>10</v>
      </c>
      <c r="O196" s="472" t="s">
        <v>895</v>
      </c>
    </row>
    <row r="197" spans="1:15" x14ac:dyDescent="0.3">
      <c r="A197" s="472" t="s">
        <v>795</v>
      </c>
      <c r="B197" s="472" t="s">
        <v>413</v>
      </c>
      <c r="C197" s="472" t="s">
        <v>653</v>
      </c>
      <c r="D197" s="472" t="s">
        <v>159</v>
      </c>
      <c r="E197" s="472" t="s">
        <v>172</v>
      </c>
      <c r="F197" s="472" t="s">
        <v>159</v>
      </c>
      <c r="G197" s="472" t="s">
        <v>907</v>
      </c>
      <c r="H197" s="472" t="s">
        <v>593</v>
      </c>
      <c r="I197" s="472" t="s">
        <v>873</v>
      </c>
      <c r="J197" s="472" t="s">
        <v>826</v>
      </c>
      <c r="K197" s="472" t="s">
        <v>894</v>
      </c>
      <c r="L197" s="473">
        <v>2024</v>
      </c>
      <c r="M197" s="474">
        <v>2070</v>
      </c>
      <c r="N197" s="474">
        <v>460</v>
      </c>
      <c r="O197" s="472" t="s">
        <v>895</v>
      </c>
    </row>
    <row r="198" spans="1:15" x14ac:dyDescent="0.3">
      <c r="A198" s="472" t="s">
        <v>795</v>
      </c>
      <c r="B198" s="472" t="s">
        <v>413</v>
      </c>
      <c r="C198" s="472" t="s">
        <v>653</v>
      </c>
      <c r="D198" s="472" t="s">
        <v>159</v>
      </c>
      <c r="E198" s="472" t="s">
        <v>172</v>
      </c>
      <c r="F198" s="472" t="s">
        <v>159</v>
      </c>
      <c r="G198" s="472" t="s">
        <v>907</v>
      </c>
      <c r="H198" s="472" t="s">
        <v>609</v>
      </c>
      <c r="I198" s="472" t="s">
        <v>876</v>
      </c>
      <c r="J198" s="472" t="s">
        <v>831</v>
      </c>
      <c r="K198" s="472" t="s">
        <v>894</v>
      </c>
      <c r="L198" s="473">
        <v>2024</v>
      </c>
      <c r="M198" s="474">
        <v>13795.6</v>
      </c>
      <c r="N198" s="474">
        <v>7580</v>
      </c>
      <c r="O198" s="472" t="s">
        <v>895</v>
      </c>
    </row>
    <row r="199" spans="1:15" x14ac:dyDescent="0.3">
      <c r="A199" s="472" t="s">
        <v>795</v>
      </c>
      <c r="B199" s="472" t="s">
        <v>413</v>
      </c>
      <c r="C199" s="472" t="s">
        <v>653</v>
      </c>
      <c r="D199" s="472" t="s">
        <v>159</v>
      </c>
      <c r="E199" s="472" t="s">
        <v>172</v>
      </c>
      <c r="F199" s="472" t="s">
        <v>159</v>
      </c>
      <c r="G199" s="472" t="s">
        <v>907</v>
      </c>
      <c r="H199" s="472" t="s">
        <v>416</v>
      </c>
      <c r="I199" s="472" t="s">
        <v>860</v>
      </c>
      <c r="J199" s="472" t="s">
        <v>827</v>
      </c>
      <c r="K199" s="472" t="s">
        <v>894</v>
      </c>
      <c r="L199" s="473">
        <v>2024</v>
      </c>
      <c r="M199" s="474">
        <v>2225</v>
      </c>
      <c r="N199" s="474">
        <v>890</v>
      </c>
      <c r="O199" s="472" t="s">
        <v>895</v>
      </c>
    </row>
    <row r="200" spans="1:15" x14ac:dyDescent="0.3">
      <c r="A200" s="472" t="s">
        <v>795</v>
      </c>
      <c r="B200" s="472" t="s">
        <v>413</v>
      </c>
      <c r="C200" s="472" t="s">
        <v>653</v>
      </c>
      <c r="D200" s="472" t="s">
        <v>159</v>
      </c>
      <c r="E200" s="472" t="s">
        <v>172</v>
      </c>
      <c r="F200" s="472" t="s">
        <v>159</v>
      </c>
      <c r="G200" s="472" t="s">
        <v>907</v>
      </c>
      <c r="H200" s="472" t="s">
        <v>350</v>
      </c>
      <c r="I200" s="472" t="s">
        <v>859</v>
      </c>
      <c r="J200" s="472" t="s">
        <v>814</v>
      </c>
      <c r="K200" s="472" t="s">
        <v>894</v>
      </c>
      <c r="L200" s="473">
        <v>2024</v>
      </c>
      <c r="M200" s="474">
        <v>1468.9079999999999</v>
      </c>
      <c r="N200" s="474">
        <v>180.9</v>
      </c>
      <c r="O200" s="472" t="s">
        <v>895</v>
      </c>
    </row>
    <row r="201" spans="1:15" x14ac:dyDescent="0.3">
      <c r="A201" s="472" t="s">
        <v>795</v>
      </c>
      <c r="B201" s="472" t="s">
        <v>413</v>
      </c>
      <c r="C201" s="472" t="s">
        <v>653</v>
      </c>
      <c r="D201" s="472" t="s">
        <v>159</v>
      </c>
      <c r="E201" s="472" t="s">
        <v>172</v>
      </c>
      <c r="F201" s="472" t="s">
        <v>159</v>
      </c>
      <c r="G201" s="472" t="s">
        <v>907</v>
      </c>
      <c r="H201" s="472" t="s">
        <v>434</v>
      </c>
      <c r="I201" s="472" t="s">
        <v>863</v>
      </c>
      <c r="J201" s="472" t="s">
        <v>841</v>
      </c>
      <c r="K201" s="472" t="s">
        <v>894</v>
      </c>
      <c r="L201" s="473">
        <v>2024</v>
      </c>
      <c r="M201" s="474">
        <v>55</v>
      </c>
      <c r="N201" s="474">
        <v>1.0999999999999999E-2</v>
      </c>
      <c r="O201" s="472" t="s">
        <v>895</v>
      </c>
    </row>
    <row r="202" spans="1:15" x14ac:dyDescent="0.3">
      <c r="A202" s="472" t="s">
        <v>795</v>
      </c>
      <c r="B202" s="472" t="s">
        <v>413</v>
      </c>
      <c r="C202" s="472" t="s">
        <v>653</v>
      </c>
      <c r="D202" s="472" t="s">
        <v>159</v>
      </c>
      <c r="E202" s="472" t="s">
        <v>172</v>
      </c>
      <c r="F202" s="472" t="s">
        <v>159</v>
      </c>
      <c r="G202" s="472" t="s">
        <v>907</v>
      </c>
      <c r="H202" s="472" t="s">
        <v>417</v>
      </c>
      <c r="I202" s="472" t="s">
        <v>864</v>
      </c>
      <c r="J202" s="472" t="s">
        <v>827</v>
      </c>
      <c r="K202" s="472" t="s">
        <v>894</v>
      </c>
      <c r="L202" s="473">
        <v>2024</v>
      </c>
      <c r="M202" s="474">
        <v>2269.1999999999998</v>
      </c>
      <c r="N202" s="474">
        <v>930</v>
      </c>
      <c r="O202" s="472" t="s">
        <v>895</v>
      </c>
    </row>
    <row r="203" spans="1:15" x14ac:dyDescent="0.3">
      <c r="A203" s="472" t="s">
        <v>795</v>
      </c>
      <c r="B203" s="472" t="s">
        <v>413</v>
      </c>
      <c r="C203" s="472" t="s">
        <v>653</v>
      </c>
      <c r="D203" s="472" t="s">
        <v>159</v>
      </c>
      <c r="E203" s="472" t="s">
        <v>172</v>
      </c>
      <c r="F203" s="472" t="s">
        <v>159</v>
      </c>
      <c r="G203" s="472" t="s">
        <v>907</v>
      </c>
      <c r="H203" s="472" t="s">
        <v>597</v>
      </c>
      <c r="I203" s="472" t="s">
        <v>873</v>
      </c>
      <c r="J203" s="472" t="s">
        <v>830</v>
      </c>
      <c r="K203" s="472" t="s">
        <v>894</v>
      </c>
      <c r="L203" s="473">
        <v>2024</v>
      </c>
      <c r="M203" s="474">
        <v>54725</v>
      </c>
      <c r="N203" s="474">
        <v>19900</v>
      </c>
      <c r="O203" s="472" t="s">
        <v>895</v>
      </c>
    </row>
    <row r="204" spans="1:15" x14ac:dyDescent="0.3">
      <c r="A204" s="472" t="s">
        <v>795</v>
      </c>
      <c r="B204" s="472" t="s">
        <v>413</v>
      </c>
      <c r="C204" s="472" t="s">
        <v>653</v>
      </c>
      <c r="D204" s="472" t="s">
        <v>159</v>
      </c>
      <c r="E204" s="472" t="s">
        <v>172</v>
      </c>
      <c r="F204" s="472" t="s">
        <v>159</v>
      </c>
      <c r="G204" s="472" t="s">
        <v>907</v>
      </c>
      <c r="H204" s="472" t="s">
        <v>619</v>
      </c>
      <c r="I204" s="472" t="s">
        <v>874</v>
      </c>
      <c r="J204" s="472" t="s">
        <v>847</v>
      </c>
      <c r="K204" s="472" t="s">
        <v>894</v>
      </c>
      <c r="L204" s="473">
        <v>2024</v>
      </c>
      <c r="M204" s="474">
        <v>129.02000000000001</v>
      </c>
      <c r="N204" s="474">
        <v>2</v>
      </c>
      <c r="O204" s="472" t="s">
        <v>895</v>
      </c>
    </row>
    <row r="205" spans="1:15" x14ac:dyDescent="0.3">
      <c r="A205" s="472" t="s">
        <v>795</v>
      </c>
      <c r="B205" s="472" t="s">
        <v>413</v>
      </c>
      <c r="C205" s="472" t="s">
        <v>653</v>
      </c>
      <c r="D205" s="472" t="s">
        <v>159</v>
      </c>
      <c r="E205" s="472" t="s">
        <v>172</v>
      </c>
      <c r="F205" s="472" t="s">
        <v>159</v>
      </c>
      <c r="G205" s="472" t="s">
        <v>907</v>
      </c>
      <c r="H205" s="472" t="s">
        <v>547</v>
      </c>
      <c r="I205" s="472" t="s">
        <v>873</v>
      </c>
      <c r="J205" s="472" t="s">
        <v>820</v>
      </c>
      <c r="K205" s="472" t="s">
        <v>894</v>
      </c>
      <c r="L205" s="473">
        <v>2024</v>
      </c>
      <c r="M205" s="474">
        <v>19800</v>
      </c>
      <c r="N205" s="474">
        <v>2000</v>
      </c>
      <c r="O205" s="472" t="s">
        <v>895</v>
      </c>
    </row>
    <row r="206" spans="1:15" x14ac:dyDescent="0.3">
      <c r="A206" s="472" t="s">
        <v>795</v>
      </c>
      <c r="B206" s="472" t="s">
        <v>413</v>
      </c>
      <c r="C206" s="472" t="s">
        <v>653</v>
      </c>
      <c r="D206" s="472" t="s">
        <v>159</v>
      </c>
      <c r="E206" s="472" t="s">
        <v>172</v>
      </c>
      <c r="F206" s="472" t="s">
        <v>159</v>
      </c>
      <c r="G206" s="472" t="s">
        <v>907</v>
      </c>
      <c r="H206" s="472" t="s">
        <v>599</v>
      </c>
      <c r="I206" s="472" t="s">
        <v>876</v>
      </c>
      <c r="J206" s="472" t="s">
        <v>830</v>
      </c>
      <c r="K206" s="472" t="s">
        <v>894</v>
      </c>
      <c r="L206" s="473">
        <v>2024</v>
      </c>
      <c r="M206" s="474">
        <v>486000</v>
      </c>
      <c r="N206" s="474">
        <v>405000</v>
      </c>
      <c r="O206" s="472" t="s">
        <v>895</v>
      </c>
    </row>
    <row r="207" spans="1:15" x14ac:dyDescent="0.3">
      <c r="A207" s="472" t="s">
        <v>795</v>
      </c>
      <c r="B207" s="472" t="s">
        <v>413</v>
      </c>
      <c r="C207" s="472" t="s">
        <v>653</v>
      </c>
      <c r="D207" s="472" t="s">
        <v>159</v>
      </c>
      <c r="E207" s="472" t="s">
        <v>172</v>
      </c>
      <c r="F207" s="472" t="s">
        <v>159</v>
      </c>
      <c r="G207" s="472" t="s">
        <v>907</v>
      </c>
      <c r="H207" s="472" t="s">
        <v>585</v>
      </c>
      <c r="I207" s="472" t="s">
        <v>864</v>
      </c>
      <c r="J207" s="472" t="s">
        <v>808</v>
      </c>
      <c r="K207" s="472" t="s">
        <v>894</v>
      </c>
      <c r="L207" s="473">
        <v>2024</v>
      </c>
      <c r="M207" s="474">
        <v>638138.6</v>
      </c>
      <c r="N207" s="474">
        <v>16128</v>
      </c>
      <c r="O207" s="472" t="s">
        <v>895</v>
      </c>
    </row>
    <row r="208" spans="1:15" x14ac:dyDescent="0.3">
      <c r="A208" s="472" t="s">
        <v>795</v>
      </c>
      <c r="B208" s="472" t="s">
        <v>413</v>
      </c>
      <c r="C208" s="472" t="s">
        <v>653</v>
      </c>
      <c r="D208" s="472" t="s">
        <v>159</v>
      </c>
      <c r="E208" s="472" t="s">
        <v>172</v>
      </c>
      <c r="F208" s="472" t="s">
        <v>159</v>
      </c>
      <c r="G208" s="472" t="s">
        <v>907</v>
      </c>
      <c r="H208" s="472" t="s">
        <v>354</v>
      </c>
      <c r="I208" s="472" t="s">
        <v>864</v>
      </c>
      <c r="J208" s="472" t="s">
        <v>814</v>
      </c>
      <c r="K208" s="472" t="s">
        <v>894</v>
      </c>
      <c r="L208" s="473">
        <v>2024</v>
      </c>
      <c r="M208" s="474">
        <v>36275.050000000003</v>
      </c>
      <c r="N208" s="474">
        <v>2072.86</v>
      </c>
      <c r="O208" s="472" t="s">
        <v>895</v>
      </c>
    </row>
    <row r="209" spans="1:15" x14ac:dyDescent="0.3">
      <c r="A209" s="472" t="s">
        <v>795</v>
      </c>
      <c r="B209" s="472" t="s">
        <v>413</v>
      </c>
      <c r="C209" s="472" t="s">
        <v>653</v>
      </c>
      <c r="D209" s="472" t="s">
        <v>159</v>
      </c>
      <c r="E209" s="472" t="s">
        <v>172</v>
      </c>
      <c r="F209" s="472" t="s">
        <v>159</v>
      </c>
      <c r="G209" s="472" t="s">
        <v>907</v>
      </c>
      <c r="H209" s="472" t="s">
        <v>586</v>
      </c>
      <c r="I209" s="472" t="s">
        <v>864</v>
      </c>
      <c r="J209" s="472" t="s">
        <v>808</v>
      </c>
      <c r="K209" s="472" t="s">
        <v>894</v>
      </c>
      <c r="L209" s="473">
        <v>2024</v>
      </c>
      <c r="M209" s="474">
        <v>542558.94999999995</v>
      </c>
      <c r="N209" s="474">
        <v>11723.75</v>
      </c>
      <c r="O209" s="472" t="s">
        <v>895</v>
      </c>
    </row>
    <row r="210" spans="1:15" x14ac:dyDescent="0.3">
      <c r="A210" s="472" t="s">
        <v>795</v>
      </c>
      <c r="B210" s="472" t="s">
        <v>413</v>
      </c>
      <c r="C210" s="472" t="s">
        <v>653</v>
      </c>
      <c r="D210" s="472" t="s">
        <v>159</v>
      </c>
      <c r="E210" s="472" t="s">
        <v>172</v>
      </c>
      <c r="F210" s="472" t="s">
        <v>159</v>
      </c>
      <c r="G210" s="472" t="s">
        <v>907</v>
      </c>
      <c r="H210" s="472" t="s">
        <v>600</v>
      </c>
      <c r="I210" s="472" t="s">
        <v>876</v>
      </c>
      <c r="J210" s="472" t="s">
        <v>830</v>
      </c>
      <c r="K210" s="472" t="s">
        <v>894</v>
      </c>
      <c r="L210" s="473">
        <v>2024</v>
      </c>
      <c r="M210" s="474">
        <v>4744080</v>
      </c>
      <c r="N210" s="474">
        <v>3594000</v>
      </c>
      <c r="O210" s="472" t="s">
        <v>895</v>
      </c>
    </row>
    <row r="211" spans="1:15" x14ac:dyDescent="0.3">
      <c r="A211" s="472" t="s">
        <v>795</v>
      </c>
      <c r="B211" s="472" t="s">
        <v>413</v>
      </c>
      <c r="C211" s="472" t="s">
        <v>653</v>
      </c>
      <c r="D211" s="472" t="s">
        <v>159</v>
      </c>
      <c r="E211" s="472" t="s">
        <v>172</v>
      </c>
      <c r="F211" s="472" t="s">
        <v>159</v>
      </c>
      <c r="G211" s="472" t="s">
        <v>907</v>
      </c>
      <c r="H211" s="472" t="s">
        <v>549</v>
      </c>
      <c r="I211" s="472" t="s">
        <v>860</v>
      </c>
      <c r="J211" s="472" t="s">
        <v>820</v>
      </c>
      <c r="K211" s="472" t="s">
        <v>894</v>
      </c>
      <c r="L211" s="473">
        <v>2024</v>
      </c>
      <c r="M211" s="474">
        <v>229920</v>
      </c>
      <c r="N211" s="474">
        <v>28740</v>
      </c>
      <c r="O211" s="472" t="s">
        <v>895</v>
      </c>
    </row>
    <row r="212" spans="1:15" x14ac:dyDescent="0.3">
      <c r="A212" s="472" t="s">
        <v>795</v>
      </c>
      <c r="B212" s="472" t="s">
        <v>413</v>
      </c>
      <c r="C212" s="472" t="s">
        <v>653</v>
      </c>
      <c r="D212" s="472" t="s">
        <v>159</v>
      </c>
      <c r="E212" s="472" t="s">
        <v>172</v>
      </c>
      <c r="F212" s="472" t="s">
        <v>159</v>
      </c>
      <c r="G212" s="472" t="s">
        <v>907</v>
      </c>
      <c r="H212" s="472" t="s">
        <v>587</v>
      </c>
      <c r="I212" s="472" t="s">
        <v>873</v>
      </c>
      <c r="J212" s="472" t="s">
        <v>808</v>
      </c>
      <c r="K212" s="472" t="s">
        <v>894</v>
      </c>
      <c r="L212" s="473">
        <v>2024</v>
      </c>
      <c r="M212" s="474">
        <v>93993.9</v>
      </c>
      <c r="N212" s="474">
        <v>2157</v>
      </c>
      <c r="O212" s="472" t="s">
        <v>895</v>
      </c>
    </row>
    <row r="213" spans="1:15" x14ac:dyDescent="0.3">
      <c r="A213" s="472" t="s">
        <v>795</v>
      </c>
      <c r="B213" s="472" t="s">
        <v>413</v>
      </c>
      <c r="C213" s="472" t="s">
        <v>653</v>
      </c>
      <c r="D213" s="472" t="s">
        <v>159</v>
      </c>
      <c r="E213" s="472" t="s">
        <v>172</v>
      </c>
      <c r="F213" s="472" t="s">
        <v>159</v>
      </c>
      <c r="G213" s="472" t="s">
        <v>907</v>
      </c>
      <c r="H213" s="472" t="s">
        <v>355</v>
      </c>
      <c r="I213" s="472" t="s">
        <v>872</v>
      </c>
      <c r="J213" s="472" t="s">
        <v>814</v>
      </c>
      <c r="K213" s="472" t="s">
        <v>894</v>
      </c>
      <c r="L213" s="473">
        <v>2024</v>
      </c>
      <c r="M213" s="474">
        <v>35377.620000000003</v>
      </c>
      <c r="N213" s="474">
        <v>3723.96</v>
      </c>
      <c r="O213" s="472" t="s">
        <v>895</v>
      </c>
    </row>
    <row r="214" spans="1:15" x14ac:dyDescent="0.3">
      <c r="A214" s="472" t="s">
        <v>795</v>
      </c>
      <c r="B214" s="472" t="s">
        <v>413</v>
      </c>
      <c r="C214" s="472" t="s">
        <v>653</v>
      </c>
      <c r="D214" s="472" t="s">
        <v>159</v>
      </c>
      <c r="E214" s="472" t="s">
        <v>172</v>
      </c>
      <c r="F214" s="472" t="s">
        <v>159</v>
      </c>
      <c r="G214" s="472" t="s">
        <v>907</v>
      </c>
      <c r="H214" s="472" t="s">
        <v>410</v>
      </c>
      <c r="I214" s="472" t="s">
        <v>861</v>
      </c>
      <c r="J214" s="472" t="s">
        <v>817</v>
      </c>
      <c r="K214" s="472" t="s">
        <v>894</v>
      </c>
      <c r="L214" s="473">
        <v>2024</v>
      </c>
      <c r="M214" s="474">
        <v>210</v>
      </c>
      <c r="N214" s="474">
        <v>30</v>
      </c>
      <c r="O214" s="472" t="s">
        <v>895</v>
      </c>
    </row>
    <row r="215" spans="1:15" x14ac:dyDescent="0.3">
      <c r="A215" s="472" t="s">
        <v>795</v>
      </c>
      <c r="B215" s="472" t="s">
        <v>413</v>
      </c>
      <c r="C215" s="472" t="s">
        <v>653</v>
      </c>
      <c r="D215" s="472" t="s">
        <v>159</v>
      </c>
      <c r="E215" s="472" t="s">
        <v>172</v>
      </c>
      <c r="F215" s="472" t="s">
        <v>159</v>
      </c>
      <c r="G215" s="472" t="s">
        <v>907</v>
      </c>
      <c r="H215" s="472" t="s">
        <v>551</v>
      </c>
      <c r="I215" s="472" t="s">
        <v>863</v>
      </c>
      <c r="J215" s="472" t="s">
        <v>820</v>
      </c>
      <c r="K215" s="472" t="s">
        <v>894</v>
      </c>
      <c r="L215" s="473">
        <v>2024</v>
      </c>
      <c r="M215" s="474">
        <v>350000</v>
      </c>
      <c r="N215" s="474">
        <v>25000</v>
      </c>
      <c r="O215" s="472" t="s">
        <v>895</v>
      </c>
    </row>
    <row r="216" spans="1:15" x14ac:dyDescent="0.3">
      <c r="A216" s="472" t="s">
        <v>795</v>
      </c>
      <c r="B216" s="472" t="s">
        <v>413</v>
      </c>
      <c r="C216" s="472" t="s">
        <v>653</v>
      </c>
      <c r="D216" s="472" t="s">
        <v>159</v>
      </c>
      <c r="E216" s="472" t="s">
        <v>172</v>
      </c>
      <c r="F216" s="472" t="s">
        <v>159</v>
      </c>
      <c r="G216" s="472" t="s">
        <v>907</v>
      </c>
      <c r="H216" s="472" t="s">
        <v>604</v>
      </c>
      <c r="I216" s="472" t="s">
        <v>876</v>
      </c>
      <c r="J216" s="472" t="s">
        <v>830</v>
      </c>
      <c r="K216" s="472" t="s">
        <v>894</v>
      </c>
      <c r="L216" s="473">
        <v>2024</v>
      </c>
      <c r="M216" s="474">
        <v>508379.9</v>
      </c>
      <c r="N216" s="474">
        <v>141610</v>
      </c>
      <c r="O216" s="472" t="s">
        <v>895</v>
      </c>
    </row>
    <row r="217" spans="1:15" x14ac:dyDescent="0.3">
      <c r="A217" s="472" t="s">
        <v>795</v>
      </c>
      <c r="B217" s="472" t="s">
        <v>413</v>
      </c>
      <c r="C217" s="472" t="s">
        <v>653</v>
      </c>
      <c r="D217" s="472" t="s">
        <v>159</v>
      </c>
      <c r="E217" s="472" t="s">
        <v>172</v>
      </c>
      <c r="F217" s="472" t="s">
        <v>159</v>
      </c>
      <c r="G217" s="472" t="s">
        <v>907</v>
      </c>
      <c r="H217" s="472" t="s">
        <v>605</v>
      </c>
      <c r="I217" s="472" t="s">
        <v>871</v>
      </c>
      <c r="J217" s="472" t="s">
        <v>830</v>
      </c>
      <c r="K217" s="472" t="s">
        <v>894</v>
      </c>
      <c r="L217" s="473">
        <v>2024</v>
      </c>
      <c r="M217" s="474">
        <v>138450</v>
      </c>
      <c r="N217" s="474">
        <v>71000</v>
      </c>
      <c r="O217" s="472" t="s">
        <v>895</v>
      </c>
    </row>
    <row r="218" spans="1:15" x14ac:dyDescent="0.3">
      <c r="A218" s="472" t="s">
        <v>795</v>
      </c>
      <c r="B218" s="472" t="s">
        <v>413</v>
      </c>
      <c r="C218" s="472" t="s">
        <v>653</v>
      </c>
      <c r="D218" s="472" t="s">
        <v>159</v>
      </c>
      <c r="E218" s="472" t="s">
        <v>172</v>
      </c>
      <c r="F218" s="472" t="s">
        <v>159</v>
      </c>
      <c r="G218" s="472" t="s">
        <v>907</v>
      </c>
      <c r="H218" s="472" t="s">
        <v>436</v>
      </c>
      <c r="I218" s="472" t="s">
        <v>861</v>
      </c>
      <c r="J218" s="472" t="s">
        <v>841</v>
      </c>
      <c r="K218" s="472" t="s">
        <v>894</v>
      </c>
      <c r="L218" s="473">
        <v>2024</v>
      </c>
      <c r="M218" s="474">
        <v>289000</v>
      </c>
      <c r="N218" s="474">
        <v>34000</v>
      </c>
      <c r="O218" s="472" t="s">
        <v>895</v>
      </c>
    </row>
    <row r="219" spans="1:15" x14ac:dyDescent="0.3">
      <c r="A219" s="472" t="s">
        <v>795</v>
      </c>
      <c r="B219" s="472" t="s">
        <v>413</v>
      </c>
      <c r="C219" s="472" t="s">
        <v>653</v>
      </c>
      <c r="D219" s="472" t="s">
        <v>159</v>
      </c>
      <c r="E219" s="472" t="s">
        <v>172</v>
      </c>
      <c r="F219" s="472" t="s">
        <v>159</v>
      </c>
      <c r="G219" s="472" t="s">
        <v>907</v>
      </c>
      <c r="H219" s="472" t="s">
        <v>613</v>
      </c>
      <c r="I219" s="472" t="s">
        <v>862</v>
      </c>
      <c r="J219" s="472" t="s">
        <v>831</v>
      </c>
      <c r="K219" s="472" t="s">
        <v>899</v>
      </c>
      <c r="L219" s="473">
        <v>2024</v>
      </c>
      <c r="M219" s="474">
        <v>305200</v>
      </c>
      <c r="N219" s="474">
        <v>20000</v>
      </c>
      <c r="O219" s="472" t="s">
        <v>895</v>
      </c>
    </row>
    <row r="220" spans="1:15" x14ac:dyDescent="0.3">
      <c r="A220" s="472" t="s">
        <v>795</v>
      </c>
      <c r="B220" s="472" t="s">
        <v>413</v>
      </c>
      <c r="C220" s="472" t="s">
        <v>653</v>
      </c>
      <c r="D220" s="472" t="s">
        <v>159</v>
      </c>
      <c r="E220" s="472" t="s">
        <v>172</v>
      </c>
      <c r="F220" s="472" t="s">
        <v>159</v>
      </c>
      <c r="G220" s="472" t="s">
        <v>907</v>
      </c>
      <c r="H220" s="472" t="s">
        <v>554</v>
      </c>
      <c r="I220" s="472" t="s">
        <v>873</v>
      </c>
      <c r="J220" s="472" t="s">
        <v>820</v>
      </c>
      <c r="K220" s="472" t="s">
        <v>894</v>
      </c>
      <c r="L220" s="473">
        <v>2024</v>
      </c>
      <c r="M220" s="474">
        <v>36271.199999999997</v>
      </c>
      <c r="N220" s="474">
        <v>2040</v>
      </c>
      <c r="O220" s="472" t="s">
        <v>895</v>
      </c>
    </row>
    <row r="221" spans="1:15" x14ac:dyDescent="0.3">
      <c r="A221" s="472" t="s">
        <v>795</v>
      </c>
      <c r="B221" s="472" t="s">
        <v>413</v>
      </c>
      <c r="C221" s="472" t="s">
        <v>653</v>
      </c>
      <c r="D221" s="472" t="s">
        <v>159</v>
      </c>
      <c r="E221" s="472" t="s">
        <v>172</v>
      </c>
      <c r="F221" s="472" t="s">
        <v>159</v>
      </c>
      <c r="G221" s="472" t="s">
        <v>907</v>
      </c>
      <c r="H221" s="472" t="s">
        <v>357</v>
      </c>
      <c r="I221" s="472" t="s">
        <v>871</v>
      </c>
      <c r="J221" s="472" t="s">
        <v>814</v>
      </c>
      <c r="K221" s="472" t="s">
        <v>894</v>
      </c>
      <c r="L221" s="473">
        <v>2024</v>
      </c>
      <c r="M221" s="474">
        <v>72.319999999999993</v>
      </c>
      <c r="N221" s="474">
        <v>4</v>
      </c>
      <c r="O221" s="472" t="s">
        <v>895</v>
      </c>
    </row>
    <row r="222" spans="1:15" x14ac:dyDescent="0.3">
      <c r="A222" s="472" t="s">
        <v>795</v>
      </c>
      <c r="B222" s="472" t="s">
        <v>413</v>
      </c>
      <c r="C222" s="472" t="s">
        <v>653</v>
      </c>
      <c r="D222" s="472" t="s">
        <v>159</v>
      </c>
      <c r="E222" s="472" t="s">
        <v>172</v>
      </c>
      <c r="F222" s="472" t="s">
        <v>159</v>
      </c>
      <c r="G222" s="472" t="s">
        <v>907</v>
      </c>
      <c r="H222" s="472" t="s">
        <v>362</v>
      </c>
      <c r="I222" s="472" t="s">
        <v>860</v>
      </c>
      <c r="J222" s="472" t="s">
        <v>814</v>
      </c>
      <c r="K222" s="472" t="s">
        <v>894</v>
      </c>
      <c r="L222" s="473">
        <v>2024</v>
      </c>
      <c r="M222" s="474">
        <v>1888844.4580000003</v>
      </c>
      <c r="N222" s="474">
        <v>225399.1</v>
      </c>
      <c r="O222" s="472" t="s">
        <v>895</v>
      </c>
    </row>
    <row r="223" spans="1:15" x14ac:dyDescent="0.3">
      <c r="A223" s="472" t="s">
        <v>795</v>
      </c>
      <c r="B223" s="472" t="s">
        <v>413</v>
      </c>
      <c r="C223" s="472" t="s">
        <v>653</v>
      </c>
      <c r="D223" s="472" t="s">
        <v>159</v>
      </c>
      <c r="E223" s="472" t="s">
        <v>172</v>
      </c>
      <c r="F223" s="472" t="s">
        <v>159</v>
      </c>
      <c r="G223" s="472" t="s">
        <v>907</v>
      </c>
      <c r="H223" s="472" t="s">
        <v>591</v>
      </c>
      <c r="I223" s="472" t="s">
        <v>875</v>
      </c>
      <c r="J223" s="472" t="s">
        <v>814</v>
      </c>
      <c r="K223" s="472" t="s">
        <v>894</v>
      </c>
      <c r="L223" s="473">
        <v>2024</v>
      </c>
      <c r="M223" s="474">
        <v>1635</v>
      </c>
      <c r="N223" s="474">
        <v>109</v>
      </c>
      <c r="O223" s="472" t="s">
        <v>895</v>
      </c>
    </row>
    <row r="224" spans="1:15" x14ac:dyDescent="0.3">
      <c r="A224" s="472" t="s">
        <v>795</v>
      </c>
      <c r="B224" s="472" t="s">
        <v>413</v>
      </c>
      <c r="C224" s="472" t="s">
        <v>653</v>
      </c>
      <c r="D224" s="472" t="s">
        <v>159</v>
      </c>
      <c r="E224" s="472" t="s">
        <v>172</v>
      </c>
      <c r="F224" s="472" t="s">
        <v>159</v>
      </c>
      <c r="G224" s="472" t="s">
        <v>907</v>
      </c>
      <c r="H224" s="472" t="s">
        <v>592</v>
      </c>
      <c r="I224" s="472" t="s">
        <v>875</v>
      </c>
      <c r="J224" s="472" t="s">
        <v>814</v>
      </c>
      <c r="K224" s="472" t="s">
        <v>894</v>
      </c>
      <c r="L224" s="473">
        <v>2024</v>
      </c>
      <c r="M224" s="474">
        <v>1358</v>
      </c>
      <c r="N224" s="474">
        <v>97</v>
      </c>
      <c r="O224" s="472" t="s">
        <v>895</v>
      </c>
    </row>
    <row r="225" spans="1:15" x14ac:dyDescent="0.3">
      <c r="A225" s="472" t="s">
        <v>795</v>
      </c>
      <c r="B225" s="472" t="s">
        <v>413</v>
      </c>
      <c r="C225" s="472" t="s">
        <v>653</v>
      </c>
      <c r="D225" s="472" t="s">
        <v>159</v>
      </c>
      <c r="E225" s="472" t="s">
        <v>172</v>
      </c>
      <c r="F225" s="472" t="s">
        <v>159</v>
      </c>
      <c r="G225" s="472" t="s">
        <v>907</v>
      </c>
      <c r="H225" s="472" t="s">
        <v>364</v>
      </c>
      <c r="I225" s="472" t="s">
        <v>874</v>
      </c>
      <c r="J225" s="472" t="s">
        <v>814</v>
      </c>
      <c r="K225" s="472" t="s">
        <v>894</v>
      </c>
      <c r="L225" s="473">
        <v>2024</v>
      </c>
      <c r="M225" s="474">
        <v>340.56</v>
      </c>
      <c r="N225" s="474">
        <v>30.96</v>
      </c>
      <c r="O225" s="472" t="s">
        <v>895</v>
      </c>
    </row>
    <row r="226" spans="1:15" x14ac:dyDescent="0.3">
      <c r="A226" s="472" t="s">
        <v>795</v>
      </c>
      <c r="B226" s="472" t="s">
        <v>413</v>
      </c>
      <c r="C226" s="472" t="s">
        <v>653</v>
      </c>
      <c r="D226" s="472" t="s">
        <v>159</v>
      </c>
      <c r="E226" s="472" t="s">
        <v>172</v>
      </c>
      <c r="F226" s="472" t="s">
        <v>159</v>
      </c>
      <c r="G226" s="472" t="s">
        <v>907</v>
      </c>
      <c r="H226" s="472" t="s">
        <v>365</v>
      </c>
      <c r="I226" s="472" t="s">
        <v>863</v>
      </c>
      <c r="J226" s="472" t="s">
        <v>814</v>
      </c>
      <c r="K226" s="472" t="s">
        <v>894</v>
      </c>
      <c r="L226" s="473">
        <v>2024</v>
      </c>
      <c r="M226" s="474">
        <v>4654283.3600000003</v>
      </c>
      <c r="N226" s="474">
        <v>290892.71000000002</v>
      </c>
      <c r="O226" s="472" t="s">
        <v>895</v>
      </c>
    </row>
    <row r="227" spans="1:15" x14ac:dyDescent="0.3">
      <c r="A227" s="472" t="s">
        <v>795</v>
      </c>
      <c r="B227" s="472" t="s">
        <v>413</v>
      </c>
      <c r="C227" s="472" t="s">
        <v>653</v>
      </c>
      <c r="D227" s="472" t="s">
        <v>159</v>
      </c>
      <c r="E227" s="472" t="s">
        <v>172</v>
      </c>
      <c r="F227" s="472" t="s">
        <v>159</v>
      </c>
      <c r="G227" s="472" t="s">
        <v>907</v>
      </c>
      <c r="H227" s="472" t="s">
        <v>368</v>
      </c>
      <c r="I227" s="472" t="s">
        <v>859</v>
      </c>
      <c r="J227" s="472" t="s">
        <v>814</v>
      </c>
      <c r="K227" s="472" t="s">
        <v>894</v>
      </c>
      <c r="L227" s="473">
        <v>2024</v>
      </c>
      <c r="M227" s="474">
        <v>2456</v>
      </c>
      <c r="N227" s="474">
        <v>307</v>
      </c>
      <c r="O227" s="472" t="s">
        <v>895</v>
      </c>
    </row>
    <row r="228" spans="1:15" x14ac:dyDescent="0.3">
      <c r="A228" s="472" t="s">
        <v>795</v>
      </c>
      <c r="B228" s="472" t="s">
        <v>413</v>
      </c>
      <c r="C228" s="472" t="s">
        <v>653</v>
      </c>
      <c r="D228" s="472" t="s">
        <v>159</v>
      </c>
      <c r="E228" s="472" t="s">
        <v>172</v>
      </c>
      <c r="F228" s="472" t="s">
        <v>159</v>
      </c>
      <c r="G228" s="472" t="s">
        <v>907</v>
      </c>
      <c r="H228" s="472" t="s">
        <v>369</v>
      </c>
      <c r="I228" s="472" t="s">
        <v>865</v>
      </c>
      <c r="J228" s="472" t="s">
        <v>814</v>
      </c>
      <c r="K228" s="472" t="s">
        <v>894</v>
      </c>
      <c r="L228" s="473">
        <v>2024</v>
      </c>
      <c r="M228" s="474">
        <v>587.65</v>
      </c>
      <c r="N228" s="474">
        <v>35</v>
      </c>
      <c r="O228" s="472" t="s">
        <v>895</v>
      </c>
    </row>
    <row r="229" spans="1:15" x14ac:dyDescent="0.3">
      <c r="A229" s="472" t="s">
        <v>795</v>
      </c>
      <c r="B229" s="472" t="s">
        <v>413</v>
      </c>
      <c r="C229" s="472" t="s">
        <v>653</v>
      </c>
      <c r="D229" s="472" t="s">
        <v>159</v>
      </c>
      <c r="E229" s="472" t="s">
        <v>172</v>
      </c>
      <c r="F229" s="472" t="s">
        <v>159</v>
      </c>
      <c r="G229" s="472" t="s">
        <v>907</v>
      </c>
      <c r="H229" s="472" t="s">
        <v>371</v>
      </c>
      <c r="I229" s="472" t="s">
        <v>862</v>
      </c>
      <c r="J229" s="472" t="s">
        <v>814</v>
      </c>
      <c r="K229" s="472" t="s">
        <v>894</v>
      </c>
      <c r="L229" s="473">
        <v>2024</v>
      </c>
      <c r="M229" s="474">
        <v>40500</v>
      </c>
      <c r="N229" s="474">
        <v>2500</v>
      </c>
      <c r="O229" s="472" t="s">
        <v>895</v>
      </c>
    </row>
    <row r="230" spans="1:15" x14ac:dyDescent="0.3">
      <c r="A230" s="472" t="s">
        <v>795</v>
      </c>
      <c r="B230" s="472" t="s">
        <v>413</v>
      </c>
      <c r="C230" s="472" t="s">
        <v>653</v>
      </c>
      <c r="D230" s="472" t="s">
        <v>159</v>
      </c>
      <c r="E230" s="472" t="s">
        <v>172</v>
      </c>
      <c r="F230" s="472" t="s">
        <v>159</v>
      </c>
      <c r="G230" s="472" t="s">
        <v>907</v>
      </c>
      <c r="H230" s="472" t="s">
        <v>372</v>
      </c>
      <c r="I230" s="472" t="s">
        <v>859</v>
      </c>
      <c r="J230" s="472" t="s">
        <v>814</v>
      </c>
      <c r="K230" s="472" t="s">
        <v>894</v>
      </c>
      <c r="L230" s="473">
        <v>2024</v>
      </c>
      <c r="M230" s="474">
        <v>2250</v>
      </c>
      <c r="N230" s="474">
        <v>250</v>
      </c>
      <c r="O230" s="472" t="s">
        <v>895</v>
      </c>
    </row>
    <row r="231" spans="1:15" x14ac:dyDescent="0.3">
      <c r="A231" s="472" t="s">
        <v>795</v>
      </c>
      <c r="B231" s="472" t="s">
        <v>413</v>
      </c>
      <c r="C231" s="472" t="s">
        <v>653</v>
      </c>
      <c r="D231" s="472" t="s">
        <v>159</v>
      </c>
      <c r="E231" s="472" t="s">
        <v>172</v>
      </c>
      <c r="F231" s="472" t="s">
        <v>159</v>
      </c>
      <c r="G231" s="472" t="s">
        <v>907</v>
      </c>
      <c r="H231" s="472" t="s">
        <v>618</v>
      </c>
      <c r="I231" s="472" t="s">
        <v>870</v>
      </c>
      <c r="J231" s="472" t="s">
        <v>844</v>
      </c>
      <c r="K231" s="472" t="s">
        <v>894</v>
      </c>
      <c r="L231" s="473">
        <v>2024</v>
      </c>
      <c r="M231" s="474">
        <v>25.35</v>
      </c>
      <c r="N231" s="474">
        <v>13</v>
      </c>
      <c r="O231" s="472" t="s">
        <v>897</v>
      </c>
    </row>
    <row r="232" spans="1:15" x14ac:dyDescent="0.3">
      <c r="A232" s="472" t="s">
        <v>795</v>
      </c>
      <c r="B232" s="472" t="s">
        <v>413</v>
      </c>
      <c r="C232" s="472" t="s">
        <v>653</v>
      </c>
      <c r="D232" s="472" t="s">
        <v>159</v>
      </c>
      <c r="E232" s="472" t="s">
        <v>172</v>
      </c>
      <c r="F232" s="472" t="s">
        <v>159</v>
      </c>
      <c r="G232" s="472" t="s">
        <v>907</v>
      </c>
      <c r="H232" s="472" t="s">
        <v>556</v>
      </c>
      <c r="I232" s="472" t="s">
        <v>873</v>
      </c>
      <c r="J232" s="472" t="s">
        <v>820</v>
      </c>
      <c r="K232" s="472" t="s">
        <v>894</v>
      </c>
      <c r="L232" s="473">
        <v>2024</v>
      </c>
      <c r="M232" s="474">
        <v>168350</v>
      </c>
      <c r="N232" s="474">
        <v>18500</v>
      </c>
      <c r="O232" s="472" t="s">
        <v>895</v>
      </c>
    </row>
    <row r="233" spans="1:15" x14ac:dyDescent="0.3">
      <c r="A233" s="472" t="s">
        <v>795</v>
      </c>
      <c r="B233" s="472" t="s">
        <v>413</v>
      </c>
      <c r="C233" s="472" t="s">
        <v>653</v>
      </c>
      <c r="D233" s="472" t="s">
        <v>159</v>
      </c>
      <c r="E233" s="472" t="s">
        <v>172</v>
      </c>
      <c r="F233" s="472" t="s">
        <v>159</v>
      </c>
      <c r="G233" s="472" t="s">
        <v>907</v>
      </c>
      <c r="H233" s="472" t="s">
        <v>557</v>
      </c>
      <c r="I233" s="472" t="s">
        <v>873</v>
      </c>
      <c r="J233" s="472" t="s">
        <v>820</v>
      </c>
      <c r="K233" s="472" t="s">
        <v>894</v>
      </c>
      <c r="L233" s="473">
        <v>2024</v>
      </c>
      <c r="M233" s="474">
        <v>11150.7</v>
      </c>
      <c r="N233" s="474">
        <v>1199</v>
      </c>
      <c r="O233" s="472" t="s">
        <v>895</v>
      </c>
    </row>
    <row r="234" spans="1:15" x14ac:dyDescent="0.3">
      <c r="A234" s="472" t="s">
        <v>795</v>
      </c>
      <c r="B234" s="472" t="s">
        <v>413</v>
      </c>
      <c r="C234" s="472" t="s">
        <v>653</v>
      </c>
      <c r="D234" s="472" t="s">
        <v>159</v>
      </c>
      <c r="E234" s="472" t="s">
        <v>172</v>
      </c>
      <c r="F234" s="472" t="s">
        <v>159</v>
      </c>
      <c r="G234" s="472" t="s">
        <v>907</v>
      </c>
      <c r="H234" s="472" t="s">
        <v>558</v>
      </c>
      <c r="I234" s="472" t="s">
        <v>873</v>
      </c>
      <c r="J234" s="472" t="s">
        <v>820</v>
      </c>
      <c r="K234" s="472" t="s">
        <v>894</v>
      </c>
      <c r="L234" s="473">
        <v>2024</v>
      </c>
      <c r="M234" s="474">
        <v>23537.200000000001</v>
      </c>
      <c r="N234" s="474">
        <v>3097</v>
      </c>
      <c r="O234" s="472" t="s">
        <v>895</v>
      </c>
    </row>
    <row r="235" spans="1:15" x14ac:dyDescent="0.3">
      <c r="A235" s="472" t="s">
        <v>795</v>
      </c>
      <c r="B235" s="472" t="s">
        <v>413</v>
      </c>
      <c r="C235" s="472" t="s">
        <v>653</v>
      </c>
      <c r="D235" s="472" t="s">
        <v>159</v>
      </c>
      <c r="E235" s="472" t="s">
        <v>172</v>
      </c>
      <c r="F235" s="472" t="s">
        <v>159</v>
      </c>
      <c r="G235" s="472" t="s">
        <v>907</v>
      </c>
      <c r="H235" s="472" t="s">
        <v>559</v>
      </c>
      <c r="I235" s="472" t="s">
        <v>860</v>
      </c>
      <c r="J235" s="472" t="s">
        <v>820</v>
      </c>
      <c r="K235" s="472" t="s">
        <v>894</v>
      </c>
      <c r="L235" s="473">
        <v>2024</v>
      </c>
      <c r="M235" s="474">
        <v>73040</v>
      </c>
      <c r="N235" s="474">
        <v>6640</v>
      </c>
      <c r="O235" s="472" t="s">
        <v>895</v>
      </c>
    </row>
    <row r="236" spans="1:15" x14ac:dyDescent="0.3">
      <c r="A236" s="472" t="s">
        <v>795</v>
      </c>
      <c r="B236" s="472" t="s">
        <v>413</v>
      </c>
      <c r="C236" s="472" t="s">
        <v>653</v>
      </c>
      <c r="D236" s="472" t="s">
        <v>159</v>
      </c>
      <c r="E236" s="472" t="s">
        <v>172</v>
      </c>
      <c r="F236" s="472" t="s">
        <v>159</v>
      </c>
      <c r="G236" s="472" t="s">
        <v>907</v>
      </c>
      <c r="H236" s="472" t="s">
        <v>373</v>
      </c>
      <c r="I236" s="472" t="s">
        <v>861</v>
      </c>
      <c r="J236" s="472" t="s">
        <v>814</v>
      </c>
      <c r="K236" s="472" t="s">
        <v>894</v>
      </c>
      <c r="L236" s="473">
        <v>2024</v>
      </c>
      <c r="M236" s="474">
        <v>35706.800000000003</v>
      </c>
      <c r="N236" s="474">
        <v>2006</v>
      </c>
      <c r="O236" s="472" t="s">
        <v>895</v>
      </c>
    </row>
    <row r="237" spans="1:15" x14ac:dyDescent="0.3">
      <c r="A237" s="472" t="s">
        <v>795</v>
      </c>
      <c r="B237" s="472" t="s">
        <v>413</v>
      </c>
      <c r="C237" s="472" t="s">
        <v>653</v>
      </c>
      <c r="D237" s="472" t="s">
        <v>159</v>
      </c>
      <c r="E237" s="472" t="s">
        <v>172</v>
      </c>
      <c r="F237" s="472" t="s">
        <v>159</v>
      </c>
      <c r="G237" s="472" t="s">
        <v>907</v>
      </c>
      <c r="H237" s="472" t="s">
        <v>607</v>
      </c>
      <c r="I237" s="472" t="s">
        <v>876</v>
      </c>
      <c r="J237" s="472" t="s">
        <v>830</v>
      </c>
      <c r="K237" s="472" t="s">
        <v>894</v>
      </c>
      <c r="L237" s="473">
        <v>2024</v>
      </c>
      <c r="M237" s="474">
        <v>1921446.8</v>
      </c>
      <c r="N237" s="474">
        <v>980330</v>
      </c>
      <c r="O237" s="472" t="s">
        <v>895</v>
      </c>
    </row>
    <row r="238" spans="1:15" x14ac:dyDescent="0.3">
      <c r="A238" s="472" t="s">
        <v>795</v>
      </c>
      <c r="B238" s="472" t="s">
        <v>413</v>
      </c>
      <c r="C238" s="472" t="s">
        <v>653</v>
      </c>
      <c r="D238" s="472" t="s">
        <v>159</v>
      </c>
      <c r="E238" s="472" t="s">
        <v>172</v>
      </c>
      <c r="F238" s="472" t="s">
        <v>159</v>
      </c>
      <c r="G238" s="472" t="s">
        <v>907</v>
      </c>
      <c r="H238" s="472" t="s">
        <v>474</v>
      </c>
      <c r="I238" s="472" t="s">
        <v>873</v>
      </c>
      <c r="J238" s="472" t="s">
        <v>845</v>
      </c>
      <c r="K238" s="472" t="s">
        <v>894</v>
      </c>
      <c r="L238" s="473">
        <v>2024</v>
      </c>
      <c r="M238" s="474">
        <v>6280560</v>
      </c>
      <c r="N238" s="474">
        <v>1610400</v>
      </c>
      <c r="O238" s="472" t="s">
        <v>897</v>
      </c>
    </row>
    <row r="239" spans="1:15" x14ac:dyDescent="0.3">
      <c r="A239" s="472" t="s">
        <v>795</v>
      </c>
      <c r="B239" s="472" t="s">
        <v>413</v>
      </c>
      <c r="C239" s="472" t="s">
        <v>653</v>
      </c>
      <c r="D239" s="472" t="s">
        <v>159</v>
      </c>
      <c r="E239" s="472" t="s">
        <v>172</v>
      </c>
      <c r="F239" s="472" t="s">
        <v>159</v>
      </c>
      <c r="G239" s="472" t="s">
        <v>907</v>
      </c>
      <c r="H239" s="472" t="s">
        <v>475</v>
      </c>
      <c r="I239" s="472" t="s">
        <v>873</v>
      </c>
      <c r="J239" s="472" t="s">
        <v>845</v>
      </c>
      <c r="K239" s="472" t="s">
        <v>894</v>
      </c>
      <c r="L239" s="473">
        <v>2024</v>
      </c>
      <c r="M239" s="474">
        <v>31537.972695</v>
      </c>
      <c r="N239" s="474">
        <v>1615.65</v>
      </c>
      <c r="O239" s="472" t="s">
        <v>897</v>
      </c>
    </row>
    <row r="240" spans="1:15" x14ac:dyDescent="0.3">
      <c r="A240" s="472" t="s">
        <v>795</v>
      </c>
      <c r="B240" s="472" t="s">
        <v>413</v>
      </c>
      <c r="C240" s="472" t="s">
        <v>653</v>
      </c>
      <c r="D240" s="472" t="s">
        <v>159</v>
      </c>
      <c r="E240" s="472" t="s">
        <v>172</v>
      </c>
      <c r="F240" s="472" t="s">
        <v>159</v>
      </c>
      <c r="G240" s="472" t="s">
        <v>907</v>
      </c>
      <c r="H240" s="472" t="s">
        <v>589</v>
      </c>
      <c r="I240" s="472" t="s">
        <v>864</v>
      </c>
      <c r="J240" s="472" t="s">
        <v>809</v>
      </c>
      <c r="K240" s="472" t="s">
        <v>894</v>
      </c>
      <c r="L240" s="473">
        <v>2024</v>
      </c>
      <c r="M240" s="474">
        <v>70222023.921829641</v>
      </c>
      <c r="N240" s="474">
        <v>7597087.1633333331</v>
      </c>
      <c r="O240" s="472" t="s">
        <v>895</v>
      </c>
    </row>
    <row r="241" spans="1:15" x14ac:dyDescent="0.3">
      <c r="A241" s="472" t="s">
        <v>795</v>
      </c>
      <c r="B241" s="472" t="s">
        <v>413</v>
      </c>
      <c r="C241" s="472" t="s">
        <v>653</v>
      </c>
      <c r="D241" s="472" t="s">
        <v>159</v>
      </c>
      <c r="E241" s="472" t="s">
        <v>172</v>
      </c>
      <c r="F241" s="472" t="s">
        <v>159</v>
      </c>
      <c r="G241" s="472" t="s">
        <v>907</v>
      </c>
      <c r="H241" s="472" t="s">
        <v>459</v>
      </c>
      <c r="I241" s="472" t="s">
        <v>864</v>
      </c>
      <c r="J241" s="472" t="s">
        <v>853</v>
      </c>
      <c r="K241" s="472" t="s">
        <v>894</v>
      </c>
      <c r="L241" s="473">
        <v>2024</v>
      </c>
      <c r="M241" s="474">
        <v>11851.439999999999</v>
      </c>
      <c r="N241" s="474">
        <v>8588</v>
      </c>
      <c r="O241" s="472" t="s">
        <v>895</v>
      </c>
    </row>
    <row r="242" spans="1:15" x14ac:dyDescent="0.3">
      <c r="A242" s="472" t="s">
        <v>795</v>
      </c>
      <c r="B242" s="472" t="s">
        <v>413</v>
      </c>
      <c r="C242" s="472" t="s">
        <v>653</v>
      </c>
      <c r="D242" s="472" t="s">
        <v>159</v>
      </c>
      <c r="E242" s="472" t="s">
        <v>172</v>
      </c>
      <c r="F242" s="472" t="s">
        <v>159</v>
      </c>
      <c r="G242" s="472" t="s">
        <v>907</v>
      </c>
      <c r="H242" s="472" t="s">
        <v>478</v>
      </c>
      <c r="I242" s="472" t="s">
        <v>865</v>
      </c>
      <c r="J242" s="472" t="s">
        <v>807</v>
      </c>
      <c r="K242" s="472" t="s">
        <v>894</v>
      </c>
      <c r="L242" s="473">
        <v>2024</v>
      </c>
      <c r="M242" s="474">
        <v>456</v>
      </c>
      <c r="N242" s="474">
        <v>57</v>
      </c>
      <c r="O242" s="472" t="s">
        <v>895</v>
      </c>
    </row>
    <row r="243" spans="1:15" x14ac:dyDescent="0.3">
      <c r="A243" s="472" t="s">
        <v>795</v>
      </c>
      <c r="B243" s="472" t="s">
        <v>413</v>
      </c>
      <c r="C243" s="472" t="s">
        <v>653</v>
      </c>
      <c r="D243" s="472" t="s">
        <v>159</v>
      </c>
      <c r="E243" s="472" t="s">
        <v>172</v>
      </c>
      <c r="F243" s="472" t="s">
        <v>159</v>
      </c>
      <c r="G243" s="472" t="s">
        <v>907</v>
      </c>
      <c r="H243" s="472" t="s">
        <v>616</v>
      </c>
      <c r="I243" s="472" t="s">
        <v>873</v>
      </c>
      <c r="J243" s="472" t="s">
        <v>838</v>
      </c>
      <c r="K243" s="472" t="s">
        <v>894</v>
      </c>
      <c r="L243" s="473">
        <v>2024</v>
      </c>
      <c r="M243" s="474">
        <v>59378.080000000002</v>
      </c>
      <c r="N243" s="474">
        <v>5539</v>
      </c>
      <c r="O243" s="472" t="s">
        <v>895</v>
      </c>
    </row>
    <row r="244" spans="1:15" x14ac:dyDescent="0.3">
      <c r="A244" s="472" t="s">
        <v>795</v>
      </c>
      <c r="B244" s="472" t="s">
        <v>413</v>
      </c>
      <c r="C244" s="472" t="s">
        <v>653</v>
      </c>
      <c r="D244" s="472" t="s">
        <v>159</v>
      </c>
      <c r="E244" s="472" t="s">
        <v>172</v>
      </c>
      <c r="F244" s="472" t="s">
        <v>159</v>
      </c>
      <c r="G244" s="472" t="s">
        <v>907</v>
      </c>
      <c r="H244" s="472" t="s">
        <v>610</v>
      </c>
      <c r="I244" s="472" t="s">
        <v>863</v>
      </c>
      <c r="J244" s="472" t="s">
        <v>831</v>
      </c>
      <c r="K244" s="472" t="s">
        <v>894</v>
      </c>
      <c r="L244" s="473">
        <v>2024</v>
      </c>
      <c r="M244" s="474">
        <v>595000.04200000002</v>
      </c>
      <c r="N244" s="474">
        <v>2125000.15</v>
      </c>
      <c r="O244" s="472" t="s">
        <v>895</v>
      </c>
    </row>
    <row r="245" spans="1:15" x14ac:dyDescent="0.3">
      <c r="A245" s="472" t="s">
        <v>795</v>
      </c>
      <c r="B245" s="472" t="s">
        <v>413</v>
      </c>
      <c r="C245" s="472" t="s">
        <v>653</v>
      </c>
      <c r="D245" s="472" t="s">
        <v>159</v>
      </c>
      <c r="E245" s="472" t="s">
        <v>172</v>
      </c>
      <c r="F245" s="472" t="s">
        <v>159</v>
      </c>
      <c r="G245" s="472" t="s">
        <v>907</v>
      </c>
      <c r="H245" s="472" t="s">
        <v>590</v>
      </c>
      <c r="I245" s="472" t="s">
        <v>865</v>
      </c>
      <c r="J245" s="472" t="s">
        <v>811</v>
      </c>
      <c r="K245" s="472" t="s">
        <v>894</v>
      </c>
      <c r="L245" s="473">
        <v>2024</v>
      </c>
      <c r="M245" s="474">
        <v>300000</v>
      </c>
      <c r="N245" s="474">
        <v>12000</v>
      </c>
      <c r="O245" s="472" t="s">
        <v>895</v>
      </c>
    </row>
    <row r="246" spans="1:15" x14ac:dyDescent="0.3">
      <c r="A246" s="472" t="s">
        <v>795</v>
      </c>
      <c r="B246" s="472" t="s">
        <v>413</v>
      </c>
      <c r="C246" s="472" t="s">
        <v>653</v>
      </c>
      <c r="D246" s="472" t="s">
        <v>159</v>
      </c>
      <c r="E246" s="472" t="s">
        <v>172</v>
      </c>
      <c r="F246" s="472" t="s">
        <v>159</v>
      </c>
      <c r="G246" s="472" t="s">
        <v>907</v>
      </c>
      <c r="H246" s="472" t="s">
        <v>596</v>
      </c>
      <c r="I246" s="472" t="s">
        <v>876</v>
      </c>
      <c r="J246" s="472" t="s">
        <v>830</v>
      </c>
      <c r="K246" s="472" t="s">
        <v>894</v>
      </c>
      <c r="L246" s="473">
        <v>2024</v>
      </c>
      <c r="M246" s="474">
        <v>88508</v>
      </c>
      <c r="N246" s="474">
        <v>30520</v>
      </c>
      <c r="O246" s="472" t="s">
        <v>895</v>
      </c>
    </row>
    <row r="247" spans="1:15" x14ac:dyDescent="0.3">
      <c r="A247" s="472" t="s">
        <v>795</v>
      </c>
      <c r="B247" s="472" t="s">
        <v>413</v>
      </c>
      <c r="C247" s="472" t="s">
        <v>653</v>
      </c>
      <c r="D247" s="472" t="s">
        <v>159</v>
      </c>
      <c r="E247" s="472" t="s">
        <v>172</v>
      </c>
      <c r="F247" s="472" t="s">
        <v>159</v>
      </c>
      <c r="G247" s="472" t="s">
        <v>907</v>
      </c>
      <c r="H247" s="472" t="s">
        <v>479</v>
      </c>
      <c r="I247" s="472" t="s">
        <v>871</v>
      </c>
      <c r="J247" s="472" t="s">
        <v>807</v>
      </c>
      <c r="K247" s="472" t="s">
        <v>894</v>
      </c>
      <c r="L247" s="473">
        <v>2024</v>
      </c>
      <c r="M247" s="474">
        <v>636386.27999999991</v>
      </c>
      <c r="N247" s="474">
        <v>72564</v>
      </c>
      <c r="O247" s="472" t="s">
        <v>895</v>
      </c>
    </row>
    <row r="248" spans="1:15" x14ac:dyDescent="0.3">
      <c r="A248" s="472" t="s">
        <v>795</v>
      </c>
      <c r="B248" s="472" t="s">
        <v>413</v>
      </c>
      <c r="C248" s="472" t="s">
        <v>653</v>
      </c>
      <c r="D248" s="472" t="s">
        <v>159</v>
      </c>
      <c r="E248" s="472" t="s">
        <v>172</v>
      </c>
      <c r="F248" s="472" t="s">
        <v>159</v>
      </c>
      <c r="G248" s="472" t="s">
        <v>907</v>
      </c>
      <c r="H248" s="472" t="s">
        <v>598</v>
      </c>
      <c r="I248" s="472" t="s">
        <v>876</v>
      </c>
      <c r="J248" s="472" t="s">
        <v>830</v>
      </c>
      <c r="K248" s="472" t="s">
        <v>894</v>
      </c>
      <c r="L248" s="473">
        <v>2024</v>
      </c>
      <c r="M248" s="474">
        <v>3095650</v>
      </c>
      <c r="N248" s="474">
        <v>3065000</v>
      </c>
      <c r="O248" s="472" t="s">
        <v>895</v>
      </c>
    </row>
    <row r="249" spans="1:15" x14ac:dyDescent="0.3">
      <c r="A249" s="472" t="s">
        <v>795</v>
      </c>
      <c r="B249" s="472" t="s">
        <v>413</v>
      </c>
      <c r="C249" s="472" t="s">
        <v>653</v>
      </c>
      <c r="D249" s="472" t="s">
        <v>159</v>
      </c>
      <c r="E249" s="472" t="s">
        <v>172</v>
      </c>
      <c r="F249" s="472" t="s">
        <v>159</v>
      </c>
      <c r="G249" s="472" t="s">
        <v>907</v>
      </c>
      <c r="H249" s="472" t="s">
        <v>581</v>
      </c>
      <c r="I249" s="472" t="s">
        <v>861</v>
      </c>
      <c r="J249" s="472" t="s">
        <v>800</v>
      </c>
      <c r="K249" s="472" t="s">
        <v>894</v>
      </c>
      <c r="L249" s="473">
        <v>2024</v>
      </c>
      <c r="M249" s="474">
        <v>67080</v>
      </c>
      <c r="N249" s="474">
        <v>5160</v>
      </c>
      <c r="O249" s="472" t="s">
        <v>895</v>
      </c>
    </row>
    <row r="250" spans="1:15" x14ac:dyDescent="0.3">
      <c r="A250" s="472" t="s">
        <v>795</v>
      </c>
      <c r="B250" s="472" t="s">
        <v>413</v>
      </c>
      <c r="C250" s="472" t="s">
        <v>653</v>
      </c>
      <c r="D250" s="472" t="s">
        <v>159</v>
      </c>
      <c r="E250" s="472" t="s">
        <v>172</v>
      </c>
      <c r="F250" s="472" t="s">
        <v>159</v>
      </c>
      <c r="G250" s="472" t="s">
        <v>907</v>
      </c>
      <c r="H250" s="472" t="s">
        <v>611</v>
      </c>
      <c r="I250" s="472" t="s">
        <v>864</v>
      </c>
      <c r="J250" s="472" t="s">
        <v>831</v>
      </c>
      <c r="K250" s="472" t="s">
        <v>899</v>
      </c>
      <c r="L250" s="473">
        <v>2024</v>
      </c>
      <c r="M250" s="474">
        <v>795200</v>
      </c>
      <c r="N250" s="474">
        <v>40000</v>
      </c>
      <c r="O250" s="472" t="s">
        <v>895</v>
      </c>
    </row>
    <row r="251" spans="1:15" x14ac:dyDescent="0.3">
      <c r="A251" s="472" t="s">
        <v>795</v>
      </c>
      <c r="B251" s="472" t="s">
        <v>413</v>
      </c>
      <c r="C251" s="472" t="s">
        <v>653</v>
      </c>
      <c r="D251" s="472" t="s">
        <v>159</v>
      </c>
      <c r="E251" s="472" t="s">
        <v>172</v>
      </c>
      <c r="F251" s="472" t="s">
        <v>159</v>
      </c>
      <c r="G251" s="472" t="s">
        <v>907</v>
      </c>
      <c r="H251" s="472" t="s">
        <v>588</v>
      </c>
      <c r="I251" s="472" t="s">
        <v>873</v>
      </c>
      <c r="J251" s="472" t="s">
        <v>809</v>
      </c>
      <c r="K251" s="472" t="s">
        <v>894</v>
      </c>
      <c r="L251" s="473">
        <v>2024</v>
      </c>
      <c r="M251" s="474">
        <v>166684.76999999999</v>
      </c>
      <c r="N251" s="474">
        <v>18963</v>
      </c>
      <c r="O251" s="472" t="s">
        <v>895</v>
      </c>
    </row>
    <row r="252" spans="1:15" x14ac:dyDescent="0.3">
      <c r="A252" s="472" t="s">
        <v>795</v>
      </c>
      <c r="B252" s="472" t="s">
        <v>413</v>
      </c>
      <c r="C252" s="472" t="s">
        <v>653</v>
      </c>
      <c r="D252" s="472" t="s">
        <v>159</v>
      </c>
      <c r="E252" s="472" t="s">
        <v>172</v>
      </c>
      <c r="F252" s="472" t="s">
        <v>159</v>
      </c>
      <c r="G252" s="472" t="s">
        <v>907</v>
      </c>
      <c r="H252" s="472" t="s">
        <v>451</v>
      </c>
      <c r="I252" s="472" t="s">
        <v>876</v>
      </c>
      <c r="J252" s="472" t="s">
        <v>850</v>
      </c>
      <c r="K252" s="472" t="s">
        <v>894</v>
      </c>
      <c r="L252" s="473">
        <v>2024</v>
      </c>
      <c r="M252" s="474">
        <v>419099.14</v>
      </c>
      <c r="N252" s="474">
        <v>27518</v>
      </c>
      <c r="O252" s="472" t="s">
        <v>895</v>
      </c>
    </row>
    <row r="253" spans="1:15" x14ac:dyDescent="0.3">
      <c r="A253" s="472" t="s">
        <v>795</v>
      </c>
      <c r="B253" s="472" t="s">
        <v>413</v>
      </c>
      <c r="C253" s="472" t="s">
        <v>653</v>
      </c>
      <c r="D253" s="472" t="s">
        <v>159</v>
      </c>
      <c r="E253" s="472" t="s">
        <v>172</v>
      </c>
      <c r="F253" s="472" t="s">
        <v>159</v>
      </c>
      <c r="G253" s="472" t="s">
        <v>907</v>
      </c>
      <c r="H253" s="472" t="s">
        <v>463</v>
      </c>
      <c r="I253" s="472" t="s">
        <v>873</v>
      </c>
      <c r="J253" s="472" t="s">
        <v>853</v>
      </c>
      <c r="K253" s="472" t="s">
        <v>894</v>
      </c>
      <c r="L253" s="473">
        <v>2024</v>
      </c>
      <c r="M253" s="474">
        <v>79931.5</v>
      </c>
      <c r="N253" s="474">
        <v>14533</v>
      </c>
      <c r="O253" s="472" t="s">
        <v>895</v>
      </c>
    </row>
    <row r="254" spans="1:15" x14ac:dyDescent="0.3">
      <c r="A254" s="472" t="s">
        <v>795</v>
      </c>
      <c r="B254" s="472" t="s">
        <v>413</v>
      </c>
      <c r="C254" s="472" t="s">
        <v>653</v>
      </c>
      <c r="D254" s="472" t="s">
        <v>159</v>
      </c>
      <c r="E254" s="472" t="s">
        <v>172</v>
      </c>
      <c r="F254" s="472" t="s">
        <v>159</v>
      </c>
      <c r="G254" s="472" t="s">
        <v>907</v>
      </c>
      <c r="H254" s="472" t="s">
        <v>601</v>
      </c>
      <c r="I254" s="472" t="s">
        <v>860</v>
      </c>
      <c r="J254" s="472" t="s">
        <v>830</v>
      </c>
      <c r="K254" s="472" t="s">
        <v>894</v>
      </c>
      <c r="L254" s="473">
        <v>2024</v>
      </c>
      <c r="M254" s="474">
        <v>14850</v>
      </c>
      <c r="N254" s="474">
        <v>15000</v>
      </c>
      <c r="O254" s="472" t="s">
        <v>895</v>
      </c>
    </row>
    <row r="255" spans="1:15" x14ac:dyDescent="0.3">
      <c r="A255" s="472" t="s">
        <v>795</v>
      </c>
      <c r="B255" s="472" t="s">
        <v>413</v>
      </c>
      <c r="C255" s="472" t="s">
        <v>653</v>
      </c>
      <c r="D255" s="472" t="s">
        <v>159</v>
      </c>
      <c r="E255" s="472" t="s">
        <v>172</v>
      </c>
      <c r="F255" s="472" t="s">
        <v>159</v>
      </c>
      <c r="G255" s="472" t="s">
        <v>907</v>
      </c>
      <c r="H255" s="472" t="s">
        <v>411</v>
      </c>
      <c r="I255" s="472" t="s">
        <v>859</v>
      </c>
      <c r="J255" s="472" t="s">
        <v>817</v>
      </c>
      <c r="K255" s="472" t="s">
        <v>894</v>
      </c>
      <c r="L255" s="473">
        <v>2024</v>
      </c>
      <c r="M255" s="474">
        <v>168.3</v>
      </c>
      <c r="N255" s="474">
        <v>17</v>
      </c>
      <c r="O255" s="472" t="s">
        <v>895</v>
      </c>
    </row>
    <row r="256" spans="1:15" x14ac:dyDescent="0.3">
      <c r="A256" s="472" t="s">
        <v>795</v>
      </c>
      <c r="B256" s="472" t="s">
        <v>413</v>
      </c>
      <c r="C256" s="472" t="s">
        <v>653</v>
      </c>
      <c r="D256" s="472" t="s">
        <v>159</v>
      </c>
      <c r="E256" s="472" t="s">
        <v>172</v>
      </c>
      <c r="F256" s="472" t="s">
        <v>159</v>
      </c>
      <c r="G256" s="472" t="s">
        <v>907</v>
      </c>
      <c r="H256" s="472" t="s">
        <v>617</v>
      </c>
      <c r="I256" s="472" t="s">
        <v>873</v>
      </c>
      <c r="J256" s="472" t="s">
        <v>838</v>
      </c>
      <c r="K256" s="472" t="s">
        <v>894</v>
      </c>
      <c r="L256" s="473">
        <v>2024</v>
      </c>
      <c r="M256" s="474">
        <v>12690</v>
      </c>
      <c r="N256" s="474">
        <v>360</v>
      </c>
      <c r="O256" s="472" t="s">
        <v>895</v>
      </c>
    </row>
    <row r="257" spans="1:15" x14ac:dyDescent="0.3">
      <c r="A257" s="472" t="s">
        <v>795</v>
      </c>
      <c r="B257" s="472" t="s">
        <v>413</v>
      </c>
      <c r="C257" s="472" t="s">
        <v>653</v>
      </c>
      <c r="D257" s="472" t="s">
        <v>159</v>
      </c>
      <c r="E257" s="472" t="s">
        <v>172</v>
      </c>
      <c r="F257" s="472" t="s">
        <v>159</v>
      </c>
      <c r="G257" s="472" t="s">
        <v>907</v>
      </c>
      <c r="H257" s="472" t="s">
        <v>480</v>
      </c>
      <c r="I257" s="472" t="s">
        <v>865</v>
      </c>
      <c r="J257" s="472" t="s">
        <v>807</v>
      </c>
      <c r="K257" s="472" t="s">
        <v>894</v>
      </c>
      <c r="L257" s="473">
        <v>2024</v>
      </c>
      <c r="M257" s="474">
        <v>58724.999999999993</v>
      </c>
      <c r="N257" s="474">
        <v>13500</v>
      </c>
      <c r="O257" s="472" t="s">
        <v>895</v>
      </c>
    </row>
    <row r="258" spans="1:15" x14ac:dyDescent="0.3">
      <c r="A258" s="472" t="s">
        <v>795</v>
      </c>
      <c r="B258" s="472" t="s">
        <v>413</v>
      </c>
      <c r="C258" s="472" t="s">
        <v>653</v>
      </c>
      <c r="D258" s="472" t="s">
        <v>159</v>
      </c>
      <c r="E258" s="472" t="s">
        <v>172</v>
      </c>
      <c r="F258" s="472" t="s">
        <v>159</v>
      </c>
      <c r="G258" s="472" t="s">
        <v>907</v>
      </c>
      <c r="H258" s="472" t="s">
        <v>606</v>
      </c>
      <c r="I258" s="472" t="s">
        <v>874</v>
      </c>
      <c r="J258" s="472" t="s">
        <v>830</v>
      </c>
      <c r="K258" s="472" t="s">
        <v>894</v>
      </c>
      <c r="L258" s="473">
        <v>2024</v>
      </c>
      <c r="M258" s="474">
        <v>277130</v>
      </c>
      <c r="N258" s="474">
        <v>259000</v>
      </c>
      <c r="O258" s="472" t="s">
        <v>895</v>
      </c>
    </row>
    <row r="259" spans="1:15" x14ac:dyDescent="0.3">
      <c r="A259" s="472" t="s">
        <v>795</v>
      </c>
      <c r="B259" s="472" t="s">
        <v>413</v>
      </c>
      <c r="C259" s="472" t="s">
        <v>653</v>
      </c>
      <c r="D259" s="472" t="s">
        <v>159</v>
      </c>
      <c r="E259" s="472" t="s">
        <v>172</v>
      </c>
      <c r="F259" s="472" t="s">
        <v>159</v>
      </c>
      <c r="G259" s="472" t="s">
        <v>907</v>
      </c>
      <c r="H259" s="472" t="s">
        <v>465</v>
      </c>
      <c r="I259" s="472" t="s">
        <v>873</v>
      </c>
      <c r="J259" s="472" t="s">
        <v>853</v>
      </c>
      <c r="K259" s="472" t="s">
        <v>894</v>
      </c>
      <c r="L259" s="473">
        <v>2024</v>
      </c>
      <c r="M259" s="474">
        <v>14266.2</v>
      </c>
      <c r="N259" s="474">
        <v>2418</v>
      </c>
      <c r="O259" s="472" t="s">
        <v>895</v>
      </c>
    </row>
    <row r="260" spans="1:15" x14ac:dyDescent="0.3">
      <c r="A260" s="472" t="s">
        <v>795</v>
      </c>
      <c r="B260" s="472" t="s">
        <v>413</v>
      </c>
      <c r="C260" s="472" t="s">
        <v>653</v>
      </c>
      <c r="D260" s="472" t="s">
        <v>159</v>
      </c>
      <c r="E260" s="472" t="s">
        <v>172</v>
      </c>
      <c r="F260" s="472" t="s">
        <v>159</v>
      </c>
      <c r="G260" s="472" t="s">
        <v>907</v>
      </c>
      <c r="H260" s="472" t="s">
        <v>374</v>
      </c>
      <c r="I260" s="472" t="s">
        <v>865</v>
      </c>
      <c r="J260" s="472" t="s">
        <v>814</v>
      </c>
      <c r="K260" s="472" t="s">
        <v>894</v>
      </c>
      <c r="L260" s="473">
        <v>2024</v>
      </c>
      <c r="M260" s="474">
        <v>57924</v>
      </c>
      <c r="N260" s="474">
        <v>3218</v>
      </c>
      <c r="O260" s="472" t="s">
        <v>895</v>
      </c>
    </row>
    <row r="261" spans="1:15" x14ac:dyDescent="0.3">
      <c r="A261" s="472" t="s">
        <v>795</v>
      </c>
      <c r="B261" s="472" t="s">
        <v>413</v>
      </c>
      <c r="C261" s="472" t="s">
        <v>653</v>
      </c>
      <c r="D261" s="472" t="s">
        <v>159</v>
      </c>
      <c r="E261" s="472" t="s">
        <v>172</v>
      </c>
      <c r="F261" s="472" t="s">
        <v>159</v>
      </c>
      <c r="G261" s="472" t="s">
        <v>907</v>
      </c>
      <c r="H261" s="472" t="s">
        <v>481</v>
      </c>
      <c r="I261" s="472" t="s">
        <v>860</v>
      </c>
      <c r="J261" s="472" t="s">
        <v>807</v>
      </c>
      <c r="K261" s="472" t="s">
        <v>894</v>
      </c>
      <c r="L261" s="473">
        <v>2024</v>
      </c>
      <c r="M261" s="474">
        <v>308718.3</v>
      </c>
      <c r="N261" s="474">
        <v>16509</v>
      </c>
      <c r="O261" s="472" t="s">
        <v>895</v>
      </c>
    </row>
    <row r="262" spans="1:15" x14ac:dyDescent="0.3">
      <c r="A262" s="472" t="s">
        <v>795</v>
      </c>
      <c r="B262" s="472" t="s">
        <v>413</v>
      </c>
      <c r="C262" s="472" t="s">
        <v>653</v>
      </c>
      <c r="D262" s="472" t="s">
        <v>159</v>
      </c>
      <c r="E262" s="472" t="s">
        <v>172</v>
      </c>
      <c r="F262" s="472" t="s">
        <v>159</v>
      </c>
      <c r="G262" s="472" t="s">
        <v>907</v>
      </c>
      <c r="H262" s="472" t="s">
        <v>482</v>
      </c>
      <c r="I262" s="472" t="s">
        <v>872</v>
      </c>
      <c r="J262" s="472" t="s">
        <v>807</v>
      </c>
      <c r="K262" s="472" t="s">
        <v>894</v>
      </c>
      <c r="L262" s="473">
        <v>2024</v>
      </c>
      <c r="M262" s="474">
        <v>352985.44</v>
      </c>
      <c r="N262" s="474">
        <v>46568</v>
      </c>
      <c r="O262" s="472" t="s">
        <v>895</v>
      </c>
    </row>
    <row r="263" spans="1:15" x14ac:dyDescent="0.3">
      <c r="A263" s="472" t="s">
        <v>795</v>
      </c>
      <c r="B263" s="472" t="s">
        <v>413</v>
      </c>
      <c r="C263" s="472" t="s">
        <v>653</v>
      </c>
      <c r="D263" s="472" t="s">
        <v>159</v>
      </c>
      <c r="E263" s="472" t="s">
        <v>172</v>
      </c>
      <c r="F263" s="472" t="s">
        <v>159</v>
      </c>
      <c r="G263" s="472" t="s">
        <v>907</v>
      </c>
      <c r="H263" s="472" t="s">
        <v>452</v>
      </c>
      <c r="I263" s="472" t="s">
        <v>860</v>
      </c>
      <c r="J263" s="472" t="s">
        <v>850</v>
      </c>
      <c r="K263" s="472" t="s">
        <v>894</v>
      </c>
      <c r="L263" s="473">
        <v>2024</v>
      </c>
      <c r="M263" s="474">
        <v>4807.34</v>
      </c>
      <c r="N263" s="474">
        <v>157</v>
      </c>
      <c r="O263" s="472" t="s">
        <v>895</v>
      </c>
    </row>
    <row r="264" spans="1:15" x14ac:dyDescent="0.3">
      <c r="A264" s="472" t="s">
        <v>795</v>
      </c>
      <c r="B264" s="472" t="s">
        <v>413</v>
      </c>
      <c r="C264" s="472" t="s">
        <v>653</v>
      </c>
      <c r="D264" s="472" t="s">
        <v>159</v>
      </c>
      <c r="E264" s="472" t="s">
        <v>172</v>
      </c>
      <c r="F264" s="472" t="s">
        <v>159</v>
      </c>
      <c r="G264" s="472" t="s">
        <v>907</v>
      </c>
      <c r="H264" s="472" t="s">
        <v>453</v>
      </c>
      <c r="I264" s="472" t="s">
        <v>876</v>
      </c>
      <c r="J264" s="472" t="s">
        <v>850</v>
      </c>
      <c r="K264" s="472" t="s">
        <v>894</v>
      </c>
      <c r="L264" s="473">
        <v>2024</v>
      </c>
      <c r="M264" s="474">
        <v>406536.30000000005</v>
      </c>
      <c r="N264" s="474">
        <v>26571</v>
      </c>
      <c r="O264" s="472" t="s">
        <v>895</v>
      </c>
    </row>
    <row r="265" spans="1:15" x14ac:dyDescent="0.3">
      <c r="A265" s="472" t="s">
        <v>795</v>
      </c>
      <c r="B265" s="472" t="s">
        <v>413</v>
      </c>
      <c r="C265" s="472" t="s">
        <v>653</v>
      </c>
      <c r="D265" s="472" t="s">
        <v>159</v>
      </c>
      <c r="E265" s="472" t="s">
        <v>160</v>
      </c>
      <c r="F265" s="472" t="s">
        <v>159</v>
      </c>
      <c r="G265" s="472" t="s">
        <v>908</v>
      </c>
      <c r="H265" s="472" t="s">
        <v>531</v>
      </c>
      <c r="I265" s="472" t="s">
        <v>863</v>
      </c>
      <c r="J265" s="472" t="s">
        <v>820</v>
      </c>
      <c r="K265" s="472" t="s">
        <v>894</v>
      </c>
      <c r="L265" s="473">
        <v>2024</v>
      </c>
      <c r="M265" s="474">
        <v>6203.61</v>
      </c>
      <c r="N265" s="474">
        <v>689.29</v>
      </c>
      <c r="O265" s="472" t="s">
        <v>895</v>
      </c>
    </row>
    <row r="266" spans="1:15" x14ac:dyDescent="0.3">
      <c r="A266" s="472" t="s">
        <v>795</v>
      </c>
      <c r="B266" s="472" t="s">
        <v>413</v>
      </c>
      <c r="C266" s="472" t="s">
        <v>653</v>
      </c>
      <c r="D266" s="472" t="s">
        <v>159</v>
      </c>
      <c r="E266" s="472" t="s">
        <v>160</v>
      </c>
      <c r="F266" s="472" t="s">
        <v>159</v>
      </c>
      <c r="G266" s="472" t="s">
        <v>908</v>
      </c>
      <c r="H266" s="472" t="s">
        <v>534</v>
      </c>
      <c r="I266" s="472" t="s">
        <v>871</v>
      </c>
      <c r="J266" s="472" t="s">
        <v>820</v>
      </c>
      <c r="K266" s="472" t="s">
        <v>894</v>
      </c>
      <c r="L266" s="473">
        <v>2024</v>
      </c>
      <c r="M266" s="474">
        <v>121644</v>
      </c>
      <c r="N266" s="474">
        <v>10137</v>
      </c>
      <c r="O266" s="472" t="s">
        <v>895</v>
      </c>
    </row>
    <row r="267" spans="1:15" x14ac:dyDescent="0.3">
      <c r="A267" s="472" t="s">
        <v>795</v>
      </c>
      <c r="B267" s="472" t="s">
        <v>413</v>
      </c>
      <c r="C267" s="472" t="s">
        <v>653</v>
      </c>
      <c r="D267" s="472" t="s">
        <v>159</v>
      </c>
      <c r="E267" s="472" t="s">
        <v>160</v>
      </c>
      <c r="F267" s="472" t="s">
        <v>159</v>
      </c>
      <c r="G267" s="472" t="s">
        <v>908</v>
      </c>
      <c r="H267" s="472" t="s">
        <v>537</v>
      </c>
      <c r="I267" s="472" t="s">
        <v>872</v>
      </c>
      <c r="J267" s="472" t="s">
        <v>820</v>
      </c>
      <c r="K267" s="472" t="s">
        <v>894</v>
      </c>
      <c r="L267" s="473">
        <v>2024</v>
      </c>
      <c r="M267" s="474">
        <v>435327.19999999995</v>
      </c>
      <c r="N267" s="474">
        <v>28490</v>
      </c>
      <c r="O267" s="472" t="s">
        <v>895</v>
      </c>
    </row>
    <row r="268" spans="1:15" x14ac:dyDescent="0.3">
      <c r="A268" s="472" t="s">
        <v>795</v>
      </c>
      <c r="B268" s="472" t="s">
        <v>413</v>
      </c>
      <c r="C268" s="472" t="s">
        <v>653</v>
      </c>
      <c r="D268" s="472" t="s">
        <v>159</v>
      </c>
      <c r="E268" s="472" t="s">
        <v>160</v>
      </c>
      <c r="F268" s="472" t="s">
        <v>159</v>
      </c>
      <c r="G268" s="472" t="s">
        <v>908</v>
      </c>
      <c r="H268" s="472" t="s">
        <v>539</v>
      </c>
      <c r="I268" s="472" t="s">
        <v>860</v>
      </c>
      <c r="J268" s="472" t="s">
        <v>820</v>
      </c>
      <c r="K268" s="472" t="s">
        <v>894</v>
      </c>
      <c r="L268" s="473">
        <v>2024</v>
      </c>
      <c r="M268" s="474">
        <v>10000</v>
      </c>
      <c r="N268" s="474">
        <v>1000</v>
      </c>
      <c r="O268" s="472" t="s">
        <v>895</v>
      </c>
    </row>
    <row r="269" spans="1:15" x14ac:dyDescent="0.3">
      <c r="A269" s="472" t="s">
        <v>795</v>
      </c>
      <c r="B269" s="472" t="s">
        <v>413</v>
      </c>
      <c r="C269" s="472" t="s">
        <v>653</v>
      </c>
      <c r="D269" s="472" t="s">
        <v>159</v>
      </c>
      <c r="E269" s="472" t="s">
        <v>160</v>
      </c>
      <c r="F269" s="472" t="s">
        <v>159</v>
      </c>
      <c r="G269" s="472" t="s">
        <v>908</v>
      </c>
      <c r="H269" s="472" t="s">
        <v>540</v>
      </c>
      <c r="I269" s="472" t="s">
        <v>860</v>
      </c>
      <c r="J269" s="472" t="s">
        <v>820</v>
      </c>
      <c r="K269" s="472" t="s">
        <v>894</v>
      </c>
      <c r="L269" s="473">
        <v>2024</v>
      </c>
      <c r="M269" s="474">
        <v>7195.5</v>
      </c>
      <c r="N269" s="474">
        <v>650</v>
      </c>
      <c r="O269" s="472" t="s">
        <v>895</v>
      </c>
    </row>
    <row r="270" spans="1:15" x14ac:dyDescent="0.3">
      <c r="A270" s="472" t="s">
        <v>795</v>
      </c>
      <c r="B270" s="472" t="s">
        <v>413</v>
      </c>
      <c r="C270" s="472" t="s">
        <v>653</v>
      </c>
      <c r="D270" s="472" t="s">
        <v>159</v>
      </c>
      <c r="E270" s="472" t="s">
        <v>160</v>
      </c>
      <c r="F270" s="472" t="s">
        <v>159</v>
      </c>
      <c r="G270" s="472" t="s">
        <v>908</v>
      </c>
      <c r="H270" s="472" t="s">
        <v>593</v>
      </c>
      <c r="I270" s="472" t="s">
        <v>873</v>
      </c>
      <c r="J270" s="472" t="s">
        <v>826</v>
      </c>
      <c r="K270" s="472" t="s">
        <v>894</v>
      </c>
      <c r="L270" s="473">
        <v>2024</v>
      </c>
      <c r="M270" s="474">
        <v>225</v>
      </c>
      <c r="N270" s="474">
        <v>50</v>
      </c>
      <c r="O270" s="472" t="s">
        <v>895</v>
      </c>
    </row>
    <row r="271" spans="1:15" x14ac:dyDescent="0.3">
      <c r="A271" s="472" t="s">
        <v>795</v>
      </c>
      <c r="B271" s="472" t="s">
        <v>413</v>
      </c>
      <c r="C271" s="472" t="s">
        <v>653</v>
      </c>
      <c r="D271" s="472" t="s">
        <v>159</v>
      </c>
      <c r="E271" s="472" t="s">
        <v>160</v>
      </c>
      <c r="F271" s="472" t="s">
        <v>159</v>
      </c>
      <c r="G271" s="472" t="s">
        <v>908</v>
      </c>
      <c r="H271" s="472" t="s">
        <v>594</v>
      </c>
      <c r="I271" s="472" t="s">
        <v>872</v>
      </c>
      <c r="J271" s="472" t="s">
        <v>826</v>
      </c>
      <c r="K271" s="472" t="s">
        <v>894</v>
      </c>
      <c r="L271" s="473">
        <v>2024</v>
      </c>
      <c r="M271" s="474">
        <v>3634</v>
      </c>
      <c r="N271" s="474">
        <v>460</v>
      </c>
      <c r="O271" s="472" t="s">
        <v>895</v>
      </c>
    </row>
    <row r="272" spans="1:15" x14ac:dyDescent="0.3">
      <c r="A272" s="472" t="s">
        <v>795</v>
      </c>
      <c r="B272" s="472" t="s">
        <v>413</v>
      </c>
      <c r="C272" s="472" t="s">
        <v>653</v>
      </c>
      <c r="D272" s="472" t="s">
        <v>159</v>
      </c>
      <c r="E272" s="472" t="s">
        <v>160</v>
      </c>
      <c r="F272" s="472" t="s">
        <v>159</v>
      </c>
      <c r="G272" s="472" t="s">
        <v>908</v>
      </c>
      <c r="H272" s="472" t="s">
        <v>416</v>
      </c>
      <c r="I272" s="472" t="s">
        <v>860</v>
      </c>
      <c r="J272" s="472" t="s">
        <v>827</v>
      </c>
      <c r="K272" s="472" t="s">
        <v>894</v>
      </c>
      <c r="L272" s="473">
        <v>2024</v>
      </c>
      <c r="M272" s="474">
        <v>13300</v>
      </c>
      <c r="N272" s="474">
        <v>5320</v>
      </c>
      <c r="O272" s="472" t="s">
        <v>895</v>
      </c>
    </row>
    <row r="273" spans="1:15" x14ac:dyDescent="0.3">
      <c r="A273" s="472" t="s">
        <v>795</v>
      </c>
      <c r="B273" s="472" t="s">
        <v>413</v>
      </c>
      <c r="C273" s="472" t="s">
        <v>653</v>
      </c>
      <c r="D273" s="472" t="s">
        <v>159</v>
      </c>
      <c r="E273" s="472" t="s">
        <v>160</v>
      </c>
      <c r="F273" s="472" t="s">
        <v>159</v>
      </c>
      <c r="G273" s="472" t="s">
        <v>908</v>
      </c>
      <c r="H273" s="472" t="s">
        <v>350</v>
      </c>
      <c r="I273" s="472" t="s">
        <v>859</v>
      </c>
      <c r="J273" s="472" t="s">
        <v>814</v>
      </c>
      <c r="K273" s="472" t="s">
        <v>894</v>
      </c>
      <c r="L273" s="473">
        <v>2024</v>
      </c>
      <c r="M273" s="474">
        <v>106022.84</v>
      </c>
      <c r="N273" s="474">
        <v>13057</v>
      </c>
      <c r="O273" s="472" t="s">
        <v>895</v>
      </c>
    </row>
    <row r="274" spans="1:15" x14ac:dyDescent="0.3">
      <c r="A274" s="472" t="s">
        <v>795</v>
      </c>
      <c r="B274" s="472" t="s">
        <v>413</v>
      </c>
      <c r="C274" s="472" t="s">
        <v>653</v>
      </c>
      <c r="D274" s="472" t="s">
        <v>159</v>
      </c>
      <c r="E274" s="472" t="s">
        <v>160</v>
      </c>
      <c r="F274" s="472" t="s">
        <v>159</v>
      </c>
      <c r="G274" s="472" t="s">
        <v>908</v>
      </c>
      <c r="H274" s="472" t="s">
        <v>434</v>
      </c>
      <c r="I274" s="472" t="s">
        <v>863</v>
      </c>
      <c r="J274" s="472" t="s">
        <v>841</v>
      </c>
      <c r="K274" s="472" t="s">
        <v>894</v>
      </c>
      <c r="L274" s="473">
        <v>2024</v>
      </c>
      <c r="M274" s="474">
        <v>1620</v>
      </c>
      <c r="N274" s="474">
        <v>0.32400000000000001</v>
      </c>
      <c r="O274" s="472" t="s">
        <v>895</v>
      </c>
    </row>
    <row r="275" spans="1:15" x14ac:dyDescent="0.3">
      <c r="A275" s="472" t="s">
        <v>795</v>
      </c>
      <c r="B275" s="472" t="s">
        <v>413</v>
      </c>
      <c r="C275" s="472" t="s">
        <v>653</v>
      </c>
      <c r="D275" s="472" t="s">
        <v>159</v>
      </c>
      <c r="E275" s="472" t="s">
        <v>160</v>
      </c>
      <c r="F275" s="472" t="s">
        <v>159</v>
      </c>
      <c r="G275" s="472" t="s">
        <v>908</v>
      </c>
      <c r="H275" s="472" t="s">
        <v>417</v>
      </c>
      <c r="I275" s="472" t="s">
        <v>864</v>
      </c>
      <c r="J275" s="472" t="s">
        <v>827</v>
      </c>
      <c r="K275" s="472" t="s">
        <v>894</v>
      </c>
      <c r="L275" s="473">
        <v>2024</v>
      </c>
      <c r="M275" s="474">
        <v>36097.360000000001</v>
      </c>
      <c r="N275" s="474">
        <v>14794</v>
      </c>
      <c r="O275" s="472" t="s">
        <v>895</v>
      </c>
    </row>
    <row r="276" spans="1:15" x14ac:dyDescent="0.3">
      <c r="A276" s="472" t="s">
        <v>795</v>
      </c>
      <c r="B276" s="472" t="s">
        <v>413</v>
      </c>
      <c r="C276" s="472" t="s">
        <v>653</v>
      </c>
      <c r="D276" s="472" t="s">
        <v>159</v>
      </c>
      <c r="E276" s="472" t="s">
        <v>160</v>
      </c>
      <c r="F276" s="472" t="s">
        <v>159</v>
      </c>
      <c r="G276" s="472" t="s">
        <v>908</v>
      </c>
      <c r="H276" s="472" t="s">
        <v>547</v>
      </c>
      <c r="I276" s="472" t="s">
        <v>873</v>
      </c>
      <c r="J276" s="472" t="s">
        <v>820</v>
      </c>
      <c r="K276" s="472" t="s">
        <v>894</v>
      </c>
      <c r="L276" s="473">
        <v>2024</v>
      </c>
      <c r="M276" s="474">
        <v>60984</v>
      </c>
      <c r="N276" s="474">
        <v>6160</v>
      </c>
      <c r="O276" s="472" t="s">
        <v>895</v>
      </c>
    </row>
    <row r="277" spans="1:15" x14ac:dyDescent="0.3">
      <c r="A277" s="472" t="s">
        <v>795</v>
      </c>
      <c r="B277" s="472" t="s">
        <v>413</v>
      </c>
      <c r="C277" s="472" t="s">
        <v>653</v>
      </c>
      <c r="D277" s="472" t="s">
        <v>159</v>
      </c>
      <c r="E277" s="472" t="s">
        <v>160</v>
      </c>
      <c r="F277" s="472" t="s">
        <v>159</v>
      </c>
      <c r="G277" s="472" t="s">
        <v>908</v>
      </c>
      <c r="H277" s="472" t="s">
        <v>548</v>
      </c>
      <c r="I277" s="472" t="s">
        <v>861</v>
      </c>
      <c r="J277" s="472" t="s">
        <v>820</v>
      </c>
      <c r="K277" s="472" t="s">
        <v>894</v>
      </c>
      <c r="L277" s="473">
        <v>2024</v>
      </c>
      <c r="M277" s="474">
        <v>24230</v>
      </c>
      <c r="N277" s="474">
        <v>1010</v>
      </c>
      <c r="O277" s="472" t="s">
        <v>895</v>
      </c>
    </row>
    <row r="278" spans="1:15" x14ac:dyDescent="0.3">
      <c r="A278" s="472" t="s">
        <v>795</v>
      </c>
      <c r="B278" s="472" t="s">
        <v>413</v>
      </c>
      <c r="C278" s="472" t="s">
        <v>653</v>
      </c>
      <c r="D278" s="472" t="s">
        <v>159</v>
      </c>
      <c r="E278" s="472" t="s">
        <v>160</v>
      </c>
      <c r="F278" s="472" t="s">
        <v>159</v>
      </c>
      <c r="G278" s="472" t="s">
        <v>908</v>
      </c>
      <c r="H278" s="472" t="s">
        <v>599</v>
      </c>
      <c r="I278" s="472" t="s">
        <v>876</v>
      </c>
      <c r="J278" s="472" t="s">
        <v>830</v>
      </c>
      <c r="K278" s="472" t="s">
        <v>894</v>
      </c>
      <c r="L278" s="473">
        <v>2024</v>
      </c>
      <c r="M278" s="474">
        <v>11040</v>
      </c>
      <c r="N278" s="474">
        <v>9200</v>
      </c>
      <c r="O278" s="472" t="s">
        <v>895</v>
      </c>
    </row>
    <row r="279" spans="1:15" x14ac:dyDescent="0.3">
      <c r="A279" s="472" t="s">
        <v>795</v>
      </c>
      <c r="B279" s="472" t="s">
        <v>413</v>
      </c>
      <c r="C279" s="472" t="s">
        <v>653</v>
      </c>
      <c r="D279" s="472" t="s">
        <v>159</v>
      </c>
      <c r="E279" s="472" t="s">
        <v>160</v>
      </c>
      <c r="F279" s="472" t="s">
        <v>159</v>
      </c>
      <c r="G279" s="472" t="s">
        <v>908</v>
      </c>
      <c r="H279" s="472" t="s">
        <v>585</v>
      </c>
      <c r="I279" s="472" t="s">
        <v>864</v>
      </c>
      <c r="J279" s="472" t="s">
        <v>808</v>
      </c>
      <c r="K279" s="472" t="s">
        <v>894</v>
      </c>
      <c r="L279" s="473">
        <v>2024</v>
      </c>
      <c r="M279" s="474">
        <v>20881.849999999999</v>
      </c>
      <c r="N279" s="474">
        <v>520.5</v>
      </c>
      <c r="O279" s="472" t="s">
        <v>895</v>
      </c>
    </row>
    <row r="280" spans="1:15" x14ac:dyDescent="0.3">
      <c r="A280" s="472" t="s">
        <v>795</v>
      </c>
      <c r="B280" s="472" t="s">
        <v>413</v>
      </c>
      <c r="C280" s="472" t="s">
        <v>653</v>
      </c>
      <c r="D280" s="472" t="s">
        <v>159</v>
      </c>
      <c r="E280" s="472" t="s">
        <v>160</v>
      </c>
      <c r="F280" s="472" t="s">
        <v>159</v>
      </c>
      <c r="G280" s="472" t="s">
        <v>908</v>
      </c>
      <c r="H280" s="472" t="s">
        <v>354</v>
      </c>
      <c r="I280" s="472" t="s">
        <v>864</v>
      </c>
      <c r="J280" s="472" t="s">
        <v>814</v>
      </c>
      <c r="K280" s="472" t="s">
        <v>894</v>
      </c>
      <c r="L280" s="473">
        <v>2024</v>
      </c>
      <c r="M280" s="474">
        <v>12320.525</v>
      </c>
      <c r="N280" s="474">
        <v>704.03</v>
      </c>
      <c r="O280" s="472" t="s">
        <v>895</v>
      </c>
    </row>
    <row r="281" spans="1:15" x14ac:dyDescent="0.3">
      <c r="A281" s="472" t="s">
        <v>795</v>
      </c>
      <c r="B281" s="472" t="s">
        <v>413</v>
      </c>
      <c r="C281" s="472" t="s">
        <v>653</v>
      </c>
      <c r="D281" s="472" t="s">
        <v>159</v>
      </c>
      <c r="E281" s="472" t="s">
        <v>160</v>
      </c>
      <c r="F281" s="472" t="s">
        <v>159</v>
      </c>
      <c r="G281" s="472" t="s">
        <v>908</v>
      </c>
      <c r="H281" s="472" t="s">
        <v>586</v>
      </c>
      <c r="I281" s="472" t="s">
        <v>864</v>
      </c>
      <c r="J281" s="472" t="s">
        <v>808</v>
      </c>
      <c r="K281" s="472" t="s">
        <v>894</v>
      </c>
      <c r="L281" s="473">
        <v>2024</v>
      </c>
      <c r="M281" s="474">
        <v>27582.22</v>
      </c>
      <c r="N281" s="474">
        <v>630.5</v>
      </c>
      <c r="O281" s="472" t="s">
        <v>895</v>
      </c>
    </row>
    <row r="282" spans="1:15" x14ac:dyDescent="0.3">
      <c r="A282" s="472" t="s">
        <v>795</v>
      </c>
      <c r="B282" s="472" t="s">
        <v>413</v>
      </c>
      <c r="C282" s="472" t="s">
        <v>653</v>
      </c>
      <c r="D282" s="472" t="s">
        <v>159</v>
      </c>
      <c r="E282" s="472" t="s">
        <v>160</v>
      </c>
      <c r="F282" s="472" t="s">
        <v>159</v>
      </c>
      <c r="G282" s="472" t="s">
        <v>908</v>
      </c>
      <c r="H282" s="472" t="s">
        <v>600</v>
      </c>
      <c r="I282" s="472" t="s">
        <v>876</v>
      </c>
      <c r="J282" s="472" t="s">
        <v>830</v>
      </c>
      <c r="K282" s="472" t="s">
        <v>894</v>
      </c>
      <c r="L282" s="473">
        <v>2024</v>
      </c>
      <c r="M282" s="474">
        <v>4379760</v>
      </c>
      <c r="N282" s="474">
        <v>3318000</v>
      </c>
      <c r="O282" s="472" t="s">
        <v>895</v>
      </c>
    </row>
    <row r="283" spans="1:15" x14ac:dyDescent="0.3">
      <c r="A283" s="472" t="s">
        <v>795</v>
      </c>
      <c r="B283" s="472" t="s">
        <v>413</v>
      </c>
      <c r="C283" s="472" t="s">
        <v>653</v>
      </c>
      <c r="D283" s="472" t="s">
        <v>159</v>
      </c>
      <c r="E283" s="472" t="s">
        <v>160</v>
      </c>
      <c r="F283" s="472" t="s">
        <v>159</v>
      </c>
      <c r="G283" s="472" t="s">
        <v>908</v>
      </c>
      <c r="H283" s="472" t="s">
        <v>549</v>
      </c>
      <c r="I283" s="472" t="s">
        <v>860</v>
      </c>
      <c r="J283" s="472" t="s">
        <v>820</v>
      </c>
      <c r="K283" s="472" t="s">
        <v>894</v>
      </c>
      <c r="L283" s="473">
        <v>2024</v>
      </c>
      <c r="M283" s="474">
        <v>112000</v>
      </c>
      <c r="N283" s="474">
        <v>14000</v>
      </c>
      <c r="O283" s="472" t="s">
        <v>895</v>
      </c>
    </row>
    <row r="284" spans="1:15" x14ac:dyDescent="0.3">
      <c r="A284" s="472" t="s">
        <v>795</v>
      </c>
      <c r="B284" s="472" t="s">
        <v>413</v>
      </c>
      <c r="C284" s="472" t="s">
        <v>653</v>
      </c>
      <c r="D284" s="472" t="s">
        <v>159</v>
      </c>
      <c r="E284" s="472" t="s">
        <v>160</v>
      </c>
      <c r="F284" s="472" t="s">
        <v>159</v>
      </c>
      <c r="G284" s="472" t="s">
        <v>908</v>
      </c>
      <c r="H284" s="472" t="s">
        <v>587</v>
      </c>
      <c r="I284" s="472" t="s">
        <v>873</v>
      </c>
      <c r="J284" s="472" t="s">
        <v>808</v>
      </c>
      <c r="K284" s="472" t="s">
        <v>894</v>
      </c>
      <c r="L284" s="473">
        <v>2024</v>
      </c>
      <c r="M284" s="474">
        <v>22014.3</v>
      </c>
      <c r="N284" s="474">
        <v>529</v>
      </c>
      <c r="O284" s="472" t="s">
        <v>895</v>
      </c>
    </row>
    <row r="285" spans="1:15" x14ac:dyDescent="0.3">
      <c r="A285" s="472" t="s">
        <v>795</v>
      </c>
      <c r="B285" s="472" t="s">
        <v>413</v>
      </c>
      <c r="C285" s="472" t="s">
        <v>653</v>
      </c>
      <c r="D285" s="472" t="s">
        <v>159</v>
      </c>
      <c r="E285" s="472" t="s">
        <v>160</v>
      </c>
      <c r="F285" s="472" t="s">
        <v>159</v>
      </c>
      <c r="G285" s="472" t="s">
        <v>908</v>
      </c>
      <c r="H285" s="472" t="s">
        <v>355</v>
      </c>
      <c r="I285" s="472" t="s">
        <v>872</v>
      </c>
      <c r="J285" s="472" t="s">
        <v>814</v>
      </c>
      <c r="K285" s="472" t="s">
        <v>894</v>
      </c>
      <c r="L285" s="473">
        <v>2024</v>
      </c>
      <c r="M285" s="474">
        <v>95936.414999999994</v>
      </c>
      <c r="N285" s="474">
        <v>10098.57</v>
      </c>
      <c r="O285" s="472" t="s">
        <v>895</v>
      </c>
    </row>
    <row r="286" spans="1:15" x14ac:dyDescent="0.3">
      <c r="A286" s="472" t="s">
        <v>795</v>
      </c>
      <c r="B286" s="472" t="s">
        <v>413</v>
      </c>
      <c r="C286" s="472" t="s">
        <v>653</v>
      </c>
      <c r="D286" s="472" t="s">
        <v>159</v>
      </c>
      <c r="E286" s="472" t="s">
        <v>160</v>
      </c>
      <c r="F286" s="472" t="s">
        <v>159</v>
      </c>
      <c r="G286" s="472" t="s">
        <v>908</v>
      </c>
      <c r="H286" s="472" t="s">
        <v>602</v>
      </c>
      <c r="I286" s="472" t="s">
        <v>866</v>
      </c>
      <c r="J286" s="472" t="s">
        <v>830</v>
      </c>
      <c r="K286" s="472" t="s">
        <v>894</v>
      </c>
      <c r="L286" s="473">
        <v>2024</v>
      </c>
      <c r="M286" s="474">
        <v>1800000</v>
      </c>
      <c r="N286" s="474">
        <v>900000</v>
      </c>
      <c r="O286" s="472" t="s">
        <v>895</v>
      </c>
    </row>
    <row r="287" spans="1:15" x14ac:dyDescent="0.3">
      <c r="A287" s="472" t="s">
        <v>795</v>
      </c>
      <c r="B287" s="472" t="s">
        <v>413</v>
      </c>
      <c r="C287" s="472" t="s">
        <v>653</v>
      </c>
      <c r="D287" s="472" t="s">
        <v>159</v>
      </c>
      <c r="E287" s="472" t="s">
        <v>160</v>
      </c>
      <c r="F287" s="472" t="s">
        <v>159</v>
      </c>
      <c r="G287" s="472" t="s">
        <v>908</v>
      </c>
      <c r="H287" s="472" t="s">
        <v>551</v>
      </c>
      <c r="I287" s="472" t="s">
        <v>863</v>
      </c>
      <c r="J287" s="472" t="s">
        <v>820</v>
      </c>
      <c r="K287" s="472" t="s">
        <v>894</v>
      </c>
      <c r="L287" s="473">
        <v>2024</v>
      </c>
      <c r="M287" s="474">
        <v>406000</v>
      </c>
      <c r="N287" s="474">
        <v>29000</v>
      </c>
      <c r="O287" s="472" t="s">
        <v>895</v>
      </c>
    </row>
    <row r="288" spans="1:15" x14ac:dyDescent="0.3">
      <c r="A288" s="472" t="s">
        <v>795</v>
      </c>
      <c r="B288" s="472" t="s">
        <v>413</v>
      </c>
      <c r="C288" s="472" t="s">
        <v>653</v>
      </c>
      <c r="D288" s="472" t="s">
        <v>159</v>
      </c>
      <c r="E288" s="472" t="s">
        <v>160</v>
      </c>
      <c r="F288" s="472" t="s">
        <v>159</v>
      </c>
      <c r="G288" s="472" t="s">
        <v>908</v>
      </c>
      <c r="H288" s="472" t="s">
        <v>604</v>
      </c>
      <c r="I288" s="472" t="s">
        <v>876</v>
      </c>
      <c r="J288" s="472" t="s">
        <v>830</v>
      </c>
      <c r="K288" s="472" t="s">
        <v>894</v>
      </c>
      <c r="L288" s="473">
        <v>2024</v>
      </c>
      <c r="M288" s="474">
        <v>1088775.2</v>
      </c>
      <c r="N288" s="474">
        <v>303280</v>
      </c>
      <c r="O288" s="472" t="s">
        <v>895</v>
      </c>
    </row>
    <row r="289" spans="1:15" x14ac:dyDescent="0.3">
      <c r="A289" s="472" t="s">
        <v>795</v>
      </c>
      <c r="B289" s="472" t="s">
        <v>413</v>
      </c>
      <c r="C289" s="472" t="s">
        <v>653</v>
      </c>
      <c r="D289" s="472" t="s">
        <v>159</v>
      </c>
      <c r="E289" s="472" t="s">
        <v>160</v>
      </c>
      <c r="F289" s="472" t="s">
        <v>159</v>
      </c>
      <c r="G289" s="472" t="s">
        <v>908</v>
      </c>
      <c r="H289" s="472" t="s">
        <v>435</v>
      </c>
      <c r="I289" s="472" t="s">
        <v>872</v>
      </c>
      <c r="J289" s="472" t="s">
        <v>841</v>
      </c>
      <c r="K289" s="472" t="s">
        <v>894</v>
      </c>
      <c r="L289" s="473">
        <v>2024</v>
      </c>
      <c r="M289" s="474">
        <v>447.33</v>
      </c>
      <c r="N289" s="474">
        <v>13</v>
      </c>
      <c r="O289" s="472" t="s">
        <v>895</v>
      </c>
    </row>
    <row r="290" spans="1:15" x14ac:dyDescent="0.3">
      <c r="A290" s="472" t="s">
        <v>795</v>
      </c>
      <c r="B290" s="472" t="s">
        <v>413</v>
      </c>
      <c r="C290" s="472" t="s">
        <v>653</v>
      </c>
      <c r="D290" s="472" t="s">
        <v>159</v>
      </c>
      <c r="E290" s="472" t="s">
        <v>160</v>
      </c>
      <c r="F290" s="472" t="s">
        <v>159</v>
      </c>
      <c r="G290" s="472" t="s">
        <v>908</v>
      </c>
      <c r="H290" s="472" t="s">
        <v>554</v>
      </c>
      <c r="I290" s="472" t="s">
        <v>873</v>
      </c>
      <c r="J290" s="472" t="s">
        <v>820</v>
      </c>
      <c r="K290" s="472" t="s">
        <v>894</v>
      </c>
      <c r="L290" s="473">
        <v>2024</v>
      </c>
      <c r="M290" s="474">
        <v>371779.8</v>
      </c>
      <c r="N290" s="474">
        <v>20910</v>
      </c>
      <c r="O290" s="472" t="s">
        <v>895</v>
      </c>
    </row>
    <row r="291" spans="1:15" x14ac:dyDescent="0.3">
      <c r="A291" s="472" t="s">
        <v>795</v>
      </c>
      <c r="B291" s="472" t="s">
        <v>413</v>
      </c>
      <c r="C291" s="472" t="s">
        <v>653</v>
      </c>
      <c r="D291" s="472" t="s">
        <v>159</v>
      </c>
      <c r="E291" s="472" t="s">
        <v>160</v>
      </c>
      <c r="F291" s="472" t="s">
        <v>159</v>
      </c>
      <c r="G291" s="472" t="s">
        <v>908</v>
      </c>
      <c r="H291" s="472" t="s">
        <v>357</v>
      </c>
      <c r="I291" s="472" t="s">
        <v>871</v>
      </c>
      <c r="J291" s="472" t="s">
        <v>814</v>
      </c>
      <c r="K291" s="472" t="s">
        <v>894</v>
      </c>
      <c r="L291" s="473">
        <v>2024</v>
      </c>
      <c r="M291" s="474">
        <v>8443.3599999999988</v>
      </c>
      <c r="N291" s="474">
        <v>467</v>
      </c>
      <c r="O291" s="472" t="s">
        <v>895</v>
      </c>
    </row>
    <row r="292" spans="1:15" x14ac:dyDescent="0.3">
      <c r="A292" s="472" t="s">
        <v>795</v>
      </c>
      <c r="B292" s="472" t="s">
        <v>413</v>
      </c>
      <c r="C292" s="472" t="s">
        <v>653</v>
      </c>
      <c r="D292" s="472" t="s">
        <v>159</v>
      </c>
      <c r="E292" s="472" t="s">
        <v>160</v>
      </c>
      <c r="F292" s="472" t="s">
        <v>159</v>
      </c>
      <c r="G292" s="472" t="s">
        <v>908</v>
      </c>
      <c r="H292" s="472" t="s">
        <v>362</v>
      </c>
      <c r="I292" s="472" t="s">
        <v>860</v>
      </c>
      <c r="J292" s="472" t="s">
        <v>814</v>
      </c>
      <c r="K292" s="472" t="s">
        <v>894</v>
      </c>
      <c r="L292" s="473">
        <v>2024</v>
      </c>
      <c r="M292" s="474">
        <v>1042.1368</v>
      </c>
      <c r="N292" s="474">
        <v>124.36</v>
      </c>
      <c r="O292" s="472" t="s">
        <v>895</v>
      </c>
    </row>
    <row r="293" spans="1:15" x14ac:dyDescent="0.3">
      <c r="A293" s="472" t="s">
        <v>795</v>
      </c>
      <c r="B293" s="472" t="s">
        <v>413</v>
      </c>
      <c r="C293" s="472" t="s">
        <v>653</v>
      </c>
      <c r="D293" s="472" t="s">
        <v>159</v>
      </c>
      <c r="E293" s="472" t="s">
        <v>160</v>
      </c>
      <c r="F293" s="472" t="s">
        <v>159</v>
      </c>
      <c r="G293" s="472" t="s">
        <v>908</v>
      </c>
      <c r="H293" s="472" t="s">
        <v>591</v>
      </c>
      <c r="I293" s="472" t="s">
        <v>875</v>
      </c>
      <c r="J293" s="472" t="s">
        <v>814</v>
      </c>
      <c r="K293" s="472" t="s">
        <v>894</v>
      </c>
      <c r="L293" s="473">
        <v>2024</v>
      </c>
      <c r="M293" s="474">
        <v>4035</v>
      </c>
      <c r="N293" s="474">
        <v>269</v>
      </c>
      <c r="O293" s="472" t="s">
        <v>895</v>
      </c>
    </row>
    <row r="294" spans="1:15" x14ac:dyDescent="0.3">
      <c r="A294" s="472" t="s">
        <v>795</v>
      </c>
      <c r="B294" s="472" t="s">
        <v>413</v>
      </c>
      <c r="C294" s="472" t="s">
        <v>653</v>
      </c>
      <c r="D294" s="472" t="s">
        <v>159</v>
      </c>
      <c r="E294" s="472" t="s">
        <v>160</v>
      </c>
      <c r="F294" s="472" t="s">
        <v>159</v>
      </c>
      <c r="G294" s="472" t="s">
        <v>908</v>
      </c>
      <c r="H294" s="472" t="s">
        <v>592</v>
      </c>
      <c r="I294" s="472" t="s">
        <v>875</v>
      </c>
      <c r="J294" s="472" t="s">
        <v>814</v>
      </c>
      <c r="K294" s="472" t="s">
        <v>894</v>
      </c>
      <c r="L294" s="473">
        <v>2024</v>
      </c>
      <c r="M294" s="474">
        <v>31428.6</v>
      </c>
      <c r="N294" s="474">
        <v>2244.9</v>
      </c>
      <c r="O294" s="472" t="s">
        <v>895</v>
      </c>
    </row>
    <row r="295" spans="1:15" x14ac:dyDescent="0.3">
      <c r="A295" s="472" t="s">
        <v>795</v>
      </c>
      <c r="B295" s="472" t="s">
        <v>413</v>
      </c>
      <c r="C295" s="472" t="s">
        <v>653</v>
      </c>
      <c r="D295" s="472" t="s">
        <v>159</v>
      </c>
      <c r="E295" s="472" t="s">
        <v>160</v>
      </c>
      <c r="F295" s="472" t="s">
        <v>159</v>
      </c>
      <c r="G295" s="472" t="s">
        <v>908</v>
      </c>
      <c r="H295" s="472" t="s">
        <v>363</v>
      </c>
      <c r="I295" s="472" t="s">
        <v>861</v>
      </c>
      <c r="J295" s="472" t="s">
        <v>814</v>
      </c>
      <c r="K295" s="472" t="s">
        <v>894</v>
      </c>
      <c r="L295" s="473">
        <v>2024</v>
      </c>
      <c r="M295" s="474">
        <v>13224</v>
      </c>
      <c r="N295" s="474">
        <v>912</v>
      </c>
      <c r="O295" s="472" t="s">
        <v>895</v>
      </c>
    </row>
    <row r="296" spans="1:15" x14ac:dyDescent="0.3">
      <c r="A296" s="472" t="s">
        <v>795</v>
      </c>
      <c r="B296" s="472" t="s">
        <v>413</v>
      </c>
      <c r="C296" s="472" t="s">
        <v>653</v>
      </c>
      <c r="D296" s="472" t="s">
        <v>159</v>
      </c>
      <c r="E296" s="472" t="s">
        <v>160</v>
      </c>
      <c r="F296" s="472" t="s">
        <v>159</v>
      </c>
      <c r="G296" s="472" t="s">
        <v>908</v>
      </c>
      <c r="H296" s="472" t="s">
        <v>364</v>
      </c>
      <c r="I296" s="472" t="s">
        <v>874</v>
      </c>
      <c r="J296" s="472" t="s">
        <v>814</v>
      </c>
      <c r="K296" s="472" t="s">
        <v>894</v>
      </c>
      <c r="L296" s="473">
        <v>2024</v>
      </c>
      <c r="M296" s="474">
        <v>1607.98</v>
      </c>
      <c r="N296" s="474">
        <v>146.18</v>
      </c>
      <c r="O296" s="472" t="s">
        <v>895</v>
      </c>
    </row>
    <row r="297" spans="1:15" x14ac:dyDescent="0.3">
      <c r="A297" s="472" t="s">
        <v>795</v>
      </c>
      <c r="B297" s="472" t="s">
        <v>413</v>
      </c>
      <c r="C297" s="472" t="s">
        <v>653</v>
      </c>
      <c r="D297" s="472" t="s">
        <v>159</v>
      </c>
      <c r="E297" s="472" t="s">
        <v>160</v>
      </c>
      <c r="F297" s="472" t="s">
        <v>159</v>
      </c>
      <c r="G297" s="472" t="s">
        <v>908</v>
      </c>
      <c r="H297" s="472" t="s">
        <v>365</v>
      </c>
      <c r="I297" s="472" t="s">
        <v>863</v>
      </c>
      <c r="J297" s="472" t="s">
        <v>814</v>
      </c>
      <c r="K297" s="472" t="s">
        <v>894</v>
      </c>
      <c r="L297" s="473">
        <v>2024</v>
      </c>
      <c r="M297" s="474">
        <v>9345866.7200000007</v>
      </c>
      <c r="N297" s="474">
        <v>584116.67000000004</v>
      </c>
      <c r="O297" s="472" t="s">
        <v>895</v>
      </c>
    </row>
    <row r="298" spans="1:15" x14ac:dyDescent="0.3">
      <c r="A298" s="472" t="s">
        <v>795</v>
      </c>
      <c r="B298" s="472" t="s">
        <v>413</v>
      </c>
      <c r="C298" s="472" t="s">
        <v>653</v>
      </c>
      <c r="D298" s="472" t="s">
        <v>159</v>
      </c>
      <c r="E298" s="472" t="s">
        <v>160</v>
      </c>
      <c r="F298" s="472" t="s">
        <v>159</v>
      </c>
      <c r="G298" s="472" t="s">
        <v>908</v>
      </c>
      <c r="H298" s="472" t="s">
        <v>368</v>
      </c>
      <c r="I298" s="472" t="s">
        <v>859</v>
      </c>
      <c r="J298" s="472" t="s">
        <v>814</v>
      </c>
      <c r="K298" s="472" t="s">
        <v>894</v>
      </c>
      <c r="L298" s="473">
        <v>2024</v>
      </c>
      <c r="M298" s="474">
        <v>109600</v>
      </c>
      <c r="N298" s="474">
        <v>13700</v>
      </c>
      <c r="O298" s="472" t="s">
        <v>895</v>
      </c>
    </row>
    <row r="299" spans="1:15" x14ac:dyDescent="0.3">
      <c r="A299" s="472" t="s">
        <v>795</v>
      </c>
      <c r="B299" s="472" t="s">
        <v>413</v>
      </c>
      <c r="C299" s="472" t="s">
        <v>653</v>
      </c>
      <c r="D299" s="472" t="s">
        <v>159</v>
      </c>
      <c r="E299" s="472" t="s">
        <v>160</v>
      </c>
      <c r="F299" s="472" t="s">
        <v>159</v>
      </c>
      <c r="G299" s="472" t="s">
        <v>908</v>
      </c>
      <c r="H299" s="472" t="s">
        <v>369</v>
      </c>
      <c r="I299" s="472" t="s">
        <v>865</v>
      </c>
      <c r="J299" s="472" t="s">
        <v>814</v>
      </c>
      <c r="K299" s="472" t="s">
        <v>894</v>
      </c>
      <c r="L299" s="473">
        <v>2024</v>
      </c>
      <c r="M299" s="474">
        <v>3994.3409999999999</v>
      </c>
      <c r="N299" s="474">
        <v>237.9</v>
      </c>
      <c r="O299" s="472" t="s">
        <v>895</v>
      </c>
    </row>
    <row r="300" spans="1:15" x14ac:dyDescent="0.3">
      <c r="A300" s="472" t="s">
        <v>795</v>
      </c>
      <c r="B300" s="472" t="s">
        <v>413</v>
      </c>
      <c r="C300" s="472" t="s">
        <v>653</v>
      </c>
      <c r="D300" s="472" t="s">
        <v>159</v>
      </c>
      <c r="E300" s="472" t="s">
        <v>160</v>
      </c>
      <c r="F300" s="472" t="s">
        <v>159</v>
      </c>
      <c r="G300" s="472" t="s">
        <v>908</v>
      </c>
      <c r="H300" s="472" t="s">
        <v>371</v>
      </c>
      <c r="I300" s="472" t="s">
        <v>862</v>
      </c>
      <c r="J300" s="472" t="s">
        <v>814</v>
      </c>
      <c r="K300" s="472" t="s">
        <v>894</v>
      </c>
      <c r="L300" s="473">
        <v>2024</v>
      </c>
      <c r="M300" s="474">
        <v>24300</v>
      </c>
      <c r="N300" s="474">
        <v>1500</v>
      </c>
      <c r="O300" s="472" t="s">
        <v>895</v>
      </c>
    </row>
    <row r="301" spans="1:15" x14ac:dyDescent="0.3">
      <c r="A301" s="472" t="s">
        <v>795</v>
      </c>
      <c r="B301" s="472" t="s">
        <v>413</v>
      </c>
      <c r="C301" s="472" t="s">
        <v>653</v>
      </c>
      <c r="D301" s="472" t="s">
        <v>159</v>
      </c>
      <c r="E301" s="472" t="s">
        <v>160</v>
      </c>
      <c r="F301" s="472" t="s">
        <v>159</v>
      </c>
      <c r="G301" s="472" t="s">
        <v>908</v>
      </c>
      <c r="H301" s="472" t="s">
        <v>372</v>
      </c>
      <c r="I301" s="472" t="s">
        <v>859</v>
      </c>
      <c r="J301" s="472" t="s">
        <v>814</v>
      </c>
      <c r="K301" s="472" t="s">
        <v>894</v>
      </c>
      <c r="L301" s="473">
        <v>2024</v>
      </c>
      <c r="M301" s="474">
        <v>10882.800000000001</v>
      </c>
      <c r="N301" s="474">
        <v>1209.2</v>
      </c>
      <c r="O301" s="472" t="s">
        <v>895</v>
      </c>
    </row>
    <row r="302" spans="1:15" x14ac:dyDescent="0.3">
      <c r="A302" s="472" t="s">
        <v>795</v>
      </c>
      <c r="B302" s="472" t="s">
        <v>413</v>
      </c>
      <c r="C302" s="472" t="s">
        <v>653</v>
      </c>
      <c r="D302" s="472" t="s">
        <v>159</v>
      </c>
      <c r="E302" s="472" t="s">
        <v>160</v>
      </c>
      <c r="F302" s="472" t="s">
        <v>159</v>
      </c>
      <c r="G302" s="472" t="s">
        <v>908</v>
      </c>
      <c r="H302" s="472" t="s">
        <v>618</v>
      </c>
      <c r="I302" s="472" t="s">
        <v>870</v>
      </c>
      <c r="J302" s="472" t="s">
        <v>844</v>
      </c>
      <c r="K302" s="472" t="s">
        <v>894</v>
      </c>
      <c r="L302" s="473">
        <v>2024</v>
      </c>
      <c r="M302" s="474">
        <v>1234.3499999999999</v>
      </c>
      <c r="N302" s="474">
        <v>633</v>
      </c>
      <c r="O302" s="472" t="s">
        <v>897</v>
      </c>
    </row>
    <row r="303" spans="1:15" x14ac:dyDescent="0.3">
      <c r="A303" s="472" t="s">
        <v>795</v>
      </c>
      <c r="B303" s="472" t="s">
        <v>413</v>
      </c>
      <c r="C303" s="472" t="s">
        <v>653</v>
      </c>
      <c r="D303" s="472" t="s">
        <v>159</v>
      </c>
      <c r="E303" s="472" t="s">
        <v>160</v>
      </c>
      <c r="F303" s="472" t="s">
        <v>159</v>
      </c>
      <c r="G303" s="472" t="s">
        <v>908</v>
      </c>
      <c r="H303" s="472" t="s">
        <v>556</v>
      </c>
      <c r="I303" s="472" t="s">
        <v>873</v>
      </c>
      <c r="J303" s="472" t="s">
        <v>820</v>
      </c>
      <c r="K303" s="472" t="s">
        <v>894</v>
      </c>
      <c r="L303" s="473">
        <v>2024</v>
      </c>
      <c r="M303" s="474">
        <v>170170</v>
      </c>
      <c r="N303" s="474">
        <v>18700</v>
      </c>
      <c r="O303" s="472" t="s">
        <v>895</v>
      </c>
    </row>
    <row r="304" spans="1:15" x14ac:dyDescent="0.3">
      <c r="A304" s="472" t="s">
        <v>795</v>
      </c>
      <c r="B304" s="472" t="s">
        <v>413</v>
      </c>
      <c r="C304" s="472" t="s">
        <v>653</v>
      </c>
      <c r="D304" s="472" t="s">
        <v>159</v>
      </c>
      <c r="E304" s="472" t="s">
        <v>160</v>
      </c>
      <c r="F304" s="472" t="s">
        <v>159</v>
      </c>
      <c r="G304" s="472" t="s">
        <v>908</v>
      </c>
      <c r="H304" s="472" t="s">
        <v>557</v>
      </c>
      <c r="I304" s="472" t="s">
        <v>873</v>
      </c>
      <c r="J304" s="472" t="s">
        <v>820</v>
      </c>
      <c r="K304" s="472" t="s">
        <v>894</v>
      </c>
      <c r="L304" s="473">
        <v>2024</v>
      </c>
      <c r="M304" s="474">
        <v>22496.7</v>
      </c>
      <c r="N304" s="474">
        <v>2419</v>
      </c>
      <c r="O304" s="472" t="s">
        <v>895</v>
      </c>
    </row>
    <row r="305" spans="1:15" x14ac:dyDescent="0.3">
      <c r="A305" s="472" t="s">
        <v>795</v>
      </c>
      <c r="B305" s="472" t="s">
        <v>413</v>
      </c>
      <c r="C305" s="472" t="s">
        <v>653</v>
      </c>
      <c r="D305" s="472" t="s">
        <v>159</v>
      </c>
      <c r="E305" s="472" t="s">
        <v>160</v>
      </c>
      <c r="F305" s="472" t="s">
        <v>159</v>
      </c>
      <c r="G305" s="472" t="s">
        <v>908</v>
      </c>
      <c r="H305" s="472" t="s">
        <v>558</v>
      </c>
      <c r="I305" s="472" t="s">
        <v>873</v>
      </c>
      <c r="J305" s="472" t="s">
        <v>820</v>
      </c>
      <c r="K305" s="472" t="s">
        <v>894</v>
      </c>
      <c r="L305" s="473">
        <v>2024</v>
      </c>
      <c r="M305" s="474">
        <v>23104</v>
      </c>
      <c r="N305" s="474">
        <v>3040</v>
      </c>
      <c r="O305" s="472" t="s">
        <v>895</v>
      </c>
    </row>
    <row r="306" spans="1:15" x14ac:dyDescent="0.3">
      <c r="A306" s="472" t="s">
        <v>795</v>
      </c>
      <c r="B306" s="472" t="s">
        <v>413</v>
      </c>
      <c r="C306" s="472" t="s">
        <v>653</v>
      </c>
      <c r="D306" s="472" t="s">
        <v>159</v>
      </c>
      <c r="E306" s="472" t="s">
        <v>160</v>
      </c>
      <c r="F306" s="472" t="s">
        <v>159</v>
      </c>
      <c r="G306" s="472" t="s">
        <v>908</v>
      </c>
      <c r="H306" s="472" t="s">
        <v>559</v>
      </c>
      <c r="I306" s="472" t="s">
        <v>860</v>
      </c>
      <c r="J306" s="472" t="s">
        <v>820</v>
      </c>
      <c r="K306" s="472" t="s">
        <v>894</v>
      </c>
      <c r="L306" s="473">
        <v>2024</v>
      </c>
      <c r="M306" s="474">
        <v>191730</v>
      </c>
      <c r="N306" s="474">
        <v>17430</v>
      </c>
      <c r="O306" s="472" t="s">
        <v>895</v>
      </c>
    </row>
    <row r="307" spans="1:15" x14ac:dyDescent="0.3">
      <c r="A307" s="472" t="s">
        <v>795</v>
      </c>
      <c r="B307" s="472" t="s">
        <v>413</v>
      </c>
      <c r="C307" s="472" t="s">
        <v>653</v>
      </c>
      <c r="D307" s="472" t="s">
        <v>159</v>
      </c>
      <c r="E307" s="472" t="s">
        <v>160</v>
      </c>
      <c r="F307" s="472" t="s">
        <v>159</v>
      </c>
      <c r="G307" s="472" t="s">
        <v>908</v>
      </c>
      <c r="H307" s="472" t="s">
        <v>373</v>
      </c>
      <c r="I307" s="472" t="s">
        <v>861</v>
      </c>
      <c r="J307" s="472" t="s">
        <v>814</v>
      </c>
      <c r="K307" s="472" t="s">
        <v>894</v>
      </c>
      <c r="L307" s="473">
        <v>2024</v>
      </c>
      <c r="M307" s="474">
        <v>39160</v>
      </c>
      <c r="N307" s="474">
        <v>2200</v>
      </c>
      <c r="O307" s="472" t="s">
        <v>895</v>
      </c>
    </row>
    <row r="308" spans="1:15" x14ac:dyDescent="0.3">
      <c r="A308" s="472" t="s">
        <v>795</v>
      </c>
      <c r="B308" s="472" t="s">
        <v>413</v>
      </c>
      <c r="C308" s="472" t="s">
        <v>653</v>
      </c>
      <c r="D308" s="472" t="s">
        <v>159</v>
      </c>
      <c r="E308" s="472" t="s">
        <v>160</v>
      </c>
      <c r="F308" s="472" t="s">
        <v>159</v>
      </c>
      <c r="G308" s="472" t="s">
        <v>908</v>
      </c>
      <c r="H308" s="472" t="s">
        <v>474</v>
      </c>
      <c r="I308" s="472" t="s">
        <v>873</v>
      </c>
      <c r="J308" s="472" t="s">
        <v>845</v>
      </c>
      <c r="K308" s="472" t="s">
        <v>894</v>
      </c>
      <c r="L308" s="473">
        <v>2024</v>
      </c>
      <c r="M308" s="474">
        <v>200850</v>
      </c>
      <c r="N308" s="474">
        <v>51500</v>
      </c>
      <c r="O308" s="472" t="s">
        <v>897</v>
      </c>
    </row>
    <row r="309" spans="1:15" x14ac:dyDescent="0.3">
      <c r="A309" s="472" t="s">
        <v>795</v>
      </c>
      <c r="B309" s="472" t="s">
        <v>413</v>
      </c>
      <c r="C309" s="472" t="s">
        <v>653</v>
      </c>
      <c r="D309" s="472" t="s">
        <v>159</v>
      </c>
      <c r="E309" s="472" t="s">
        <v>160</v>
      </c>
      <c r="F309" s="472" t="s">
        <v>159</v>
      </c>
      <c r="G309" s="472" t="s">
        <v>908</v>
      </c>
      <c r="H309" s="472" t="s">
        <v>475</v>
      </c>
      <c r="I309" s="472" t="s">
        <v>873</v>
      </c>
      <c r="J309" s="472" t="s">
        <v>845</v>
      </c>
      <c r="K309" s="472" t="s">
        <v>894</v>
      </c>
      <c r="L309" s="473">
        <v>2024</v>
      </c>
      <c r="M309" s="474">
        <v>3747.8975999999998</v>
      </c>
      <c r="N309" s="474">
        <v>192</v>
      </c>
      <c r="O309" s="472" t="s">
        <v>897</v>
      </c>
    </row>
    <row r="310" spans="1:15" x14ac:dyDescent="0.3">
      <c r="A310" s="472" t="s">
        <v>795</v>
      </c>
      <c r="B310" s="472" t="s">
        <v>413</v>
      </c>
      <c r="C310" s="472" t="s">
        <v>653</v>
      </c>
      <c r="D310" s="472" t="s">
        <v>159</v>
      </c>
      <c r="E310" s="472" t="s">
        <v>160</v>
      </c>
      <c r="F310" s="472" t="s">
        <v>159</v>
      </c>
      <c r="G310" s="472" t="s">
        <v>908</v>
      </c>
      <c r="H310" s="472" t="s">
        <v>589</v>
      </c>
      <c r="I310" s="472" t="s">
        <v>864</v>
      </c>
      <c r="J310" s="472" t="s">
        <v>809</v>
      </c>
      <c r="K310" s="472" t="s">
        <v>894</v>
      </c>
      <c r="L310" s="473">
        <v>2024</v>
      </c>
      <c r="M310" s="474">
        <v>93184136.945940748</v>
      </c>
      <c r="N310" s="474">
        <v>11705303.033333333</v>
      </c>
      <c r="O310" s="472" t="s">
        <v>895</v>
      </c>
    </row>
    <row r="311" spans="1:15" x14ac:dyDescent="0.3">
      <c r="A311" s="472" t="s">
        <v>795</v>
      </c>
      <c r="B311" s="472" t="s">
        <v>413</v>
      </c>
      <c r="C311" s="472" t="s">
        <v>653</v>
      </c>
      <c r="D311" s="472" t="s">
        <v>159</v>
      </c>
      <c r="E311" s="472" t="s">
        <v>160</v>
      </c>
      <c r="F311" s="472" t="s">
        <v>159</v>
      </c>
      <c r="G311" s="472" t="s">
        <v>908</v>
      </c>
      <c r="H311" s="472" t="s">
        <v>459</v>
      </c>
      <c r="I311" s="472" t="s">
        <v>864</v>
      </c>
      <c r="J311" s="472" t="s">
        <v>853</v>
      </c>
      <c r="K311" s="472" t="s">
        <v>894</v>
      </c>
      <c r="L311" s="473">
        <v>2024</v>
      </c>
      <c r="M311" s="474">
        <v>2731.02</v>
      </c>
      <c r="N311" s="474">
        <v>1979</v>
      </c>
      <c r="O311" s="472" t="s">
        <v>895</v>
      </c>
    </row>
    <row r="312" spans="1:15" x14ac:dyDescent="0.3">
      <c r="A312" s="472" t="s">
        <v>795</v>
      </c>
      <c r="B312" s="472" t="s">
        <v>413</v>
      </c>
      <c r="C312" s="472" t="s">
        <v>653</v>
      </c>
      <c r="D312" s="472" t="s">
        <v>159</v>
      </c>
      <c r="E312" s="472" t="s">
        <v>160</v>
      </c>
      <c r="F312" s="472" t="s">
        <v>159</v>
      </c>
      <c r="G312" s="472" t="s">
        <v>908</v>
      </c>
      <c r="H312" s="472" t="s">
        <v>561</v>
      </c>
      <c r="I312" s="472" t="s">
        <v>873</v>
      </c>
      <c r="J312" s="472" t="s">
        <v>820</v>
      </c>
      <c r="K312" s="472" t="s">
        <v>894</v>
      </c>
      <c r="L312" s="473">
        <v>2024</v>
      </c>
      <c r="M312" s="474">
        <v>22630</v>
      </c>
      <c r="N312" s="474">
        <v>3100</v>
      </c>
      <c r="O312" s="472" t="s">
        <v>895</v>
      </c>
    </row>
    <row r="313" spans="1:15" x14ac:dyDescent="0.3">
      <c r="A313" s="472" t="s">
        <v>795</v>
      </c>
      <c r="B313" s="472" t="s">
        <v>413</v>
      </c>
      <c r="C313" s="472" t="s">
        <v>653</v>
      </c>
      <c r="D313" s="472" t="s">
        <v>159</v>
      </c>
      <c r="E313" s="472" t="s">
        <v>160</v>
      </c>
      <c r="F313" s="472" t="s">
        <v>159</v>
      </c>
      <c r="G313" s="472" t="s">
        <v>908</v>
      </c>
      <c r="H313" s="472" t="s">
        <v>614</v>
      </c>
      <c r="I313" s="472" t="s">
        <v>872</v>
      </c>
      <c r="J313" s="472" t="s">
        <v>834</v>
      </c>
      <c r="K313" s="472" t="s">
        <v>894</v>
      </c>
      <c r="L313" s="473">
        <v>2024</v>
      </c>
      <c r="M313" s="474">
        <v>11250</v>
      </c>
      <c r="N313" s="474">
        <v>1000</v>
      </c>
      <c r="O313" s="472" t="s">
        <v>895</v>
      </c>
    </row>
    <row r="314" spans="1:15" x14ac:dyDescent="0.3">
      <c r="A314" s="472" t="s">
        <v>795</v>
      </c>
      <c r="B314" s="472" t="s">
        <v>413</v>
      </c>
      <c r="C314" s="472" t="s">
        <v>653</v>
      </c>
      <c r="D314" s="472" t="s">
        <v>159</v>
      </c>
      <c r="E314" s="472" t="s">
        <v>160</v>
      </c>
      <c r="F314" s="472" t="s">
        <v>159</v>
      </c>
      <c r="G314" s="472" t="s">
        <v>908</v>
      </c>
      <c r="H314" s="472" t="s">
        <v>610</v>
      </c>
      <c r="I314" s="472" t="s">
        <v>863</v>
      </c>
      <c r="J314" s="472" t="s">
        <v>831</v>
      </c>
      <c r="K314" s="472" t="s">
        <v>894</v>
      </c>
      <c r="L314" s="473">
        <v>2024</v>
      </c>
      <c r="M314" s="474">
        <v>1358070.07</v>
      </c>
      <c r="N314" s="474">
        <v>4850250.25</v>
      </c>
      <c r="O314" s="472" t="s">
        <v>895</v>
      </c>
    </row>
    <row r="315" spans="1:15" x14ac:dyDescent="0.3">
      <c r="A315" s="472" t="s">
        <v>795</v>
      </c>
      <c r="B315" s="472" t="s">
        <v>413</v>
      </c>
      <c r="C315" s="472" t="s">
        <v>653</v>
      </c>
      <c r="D315" s="472" t="s">
        <v>159</v>
      </c>
      <c r="E315" s="472" t="s">
        <v>160</v>
      </c>
      <c r="F315" s="472" t="s">
        <v>159</v>
      </c>
      <c r="G315" s="472" t="s">
        <v>908</v>
      </c>
      <c r="H315" s="472" t="s">
        <v>590</v>
      </c>
      <c r="I315" s="472" t="s">
        <v>865</v>
      </c>
      <c r="J315" s="472" t="s">
        <v>811</v>
      </c>
      <c r="K315" s="472" t="s">
        <v>894</v>
      </c>
      <c r="L315" s="473">
        <v>2024</v>
      </c>
      <c r="M315" s="474">
        <v>131250</v>
      </c>
      <c r="N315" s="474">
        <v>5250</v>
      </c>
      <c r="O315" s="472" t="s">
        <v>895</v>
      </c>
    </row>
    <row r="316" spans="1:15" x14ac:dyDescent="0.3">
      <c r="A316" s="472" t="s">
        <v>795</v>
      </c>
      <c r="B316" s="472" t="s">
        <v>413</v>
      </c>
      <c r="C316" s="472" t="s">
        <v>653</v>
      </c>
      <c r="D316" s="472" t="s">
        <v>159</v>
      </c>
      <c r="E316" s="472" t="s">
        <v>160</v>
      </c>
      <c r="F316" s="472" t="s">
        <v>159</v>
      </c>
      <c r="G316" s="472" t="s">
        <v>908</v>
      </c>
      <c r="H316" s="472" t="s">
        <v>596</v>
      </c>
      <c r="I316" s="472" t="s">
        <v>876</v>
      </c>
      <c r="J316" s="472" t="s">
        <v>830</v>
      </c>
      <c r="K316" s="472" t="s">
        <v>894</v>
      </c>
      <c r="L316" s="473">
        <v>2024</v>
      </c>
      <c r="M316" s="474">
        <v>7424</v>
      </c>
      <c r="N316" s="474">
        <v>2560</v>
      </c>
      <c r="O316" s="472" t="s">
        <v>895</v>
      </c>
    </row>
    <row r="317" spans="1:15" x14ac:dyDescent="0.3">
      <c r="A317" s="472" t="s">
        <v>795</v>
      </c>
      <c r="B317" s="472" t="s">
        <v>413</v>
      </c>
      <c r="C317" s="472" t="s">
        <v>653</v>
      </c>
      <c r="D317" s="472" t="s">
        <v>159</v>
      </c>
      <c r="E317" s="472" t="s">
        <v>160</v>
      </c>
      <c r="F317" s="472" t="s">
        <v>159</v>
      </c>
      <c r="G317" s="472" t="s">
        <v>908</v>
      </c>
      <c r="H317" s="472" t="s">
        <v>479</v>
      </c>
      <c r="I317" s="472" t="s">
        <v>871</v>
      </c>
      <c r="J317" s="472" t="s">
        <v>807</v>
      </c>
      <c r="K317" s="472" t="s">
        <v>894</v>
      </c>
      <c r="L317" s="473">
        <v>2024</v>
      </c>
      <c r="M317" s="474">
        <v>1669327.0532</v>
      </c>
      <c r="N317" s="474">
        <v>190345.16</v>
      </c>
      <c r="O317" s="472" t="s">
        <v>895</v>
      </c>
    </row>
    <row r="318" spans="1:15" x14ac:dyDescent="0.3">
      <c r="A318" s="472" t="s">
        <v>795</v>
      </c>
      <c r="B318" s="472" t="s">
        <v>413</v>
      </c>
      <c r="C318" s="472" t="s">
        <v>653</v>
      </c>
      <c r="D318" s="472" t="s">
        <v>159</v>
      </c>
      <c r="E318" s="472" t="s">
        <v>160</v>
      </c>
      <c r="F318" s="472" t="s">
        <v>159</v>
      </c>
      <c r="G318" s="472" t="s">
        <v>908</v>
      </c>
      <c r="H318" s="472" t="s">
        <v>611</v>
      </c>
      <c r="I318" s="472" t="s">
        <v>864</v>
      </c>
      <c r="J318" s="472" t="s">
        <v>831</v>
      </c>
      <c r="K318" s="472" t="s">
        <v>899</v>
      </c>
      <c r="L318" s="473">
        <v>2024</v>
      </c>
      <c r="M318" s="474">
        <v>397600</v>
      </c>
      <c r="N318" s="474">
        <v>20000</v>
      </c>
      <c r="O318" s="472" t="s">
        <v>895</v>
      </c>
    </row>
    <row r="319" spans="1:15" x14ac:dyDescent="0.3">
      <c r="A319" s="472" t="s">
        <v>795</v>
      </c>
      <c r="B319" s="472" t="s">
        <v>413</v>
      </c>
      <c r="C319" s="472" t="s">
        <v>653</v>
      </c>
      <c r="D319" s="472" t="s">
        <v>159</v>
      </c>
      <c r="E319" s="472" t="s">
        <v>160</v>
      </c>
      <c r="F319" s="472" t="s">
        <v>159</v>
      </c>
      <c r="G319" s="472" t="s">
        <v>908</v>
      </c>
      <c r="H319" s="472" t="s">
        <v>588</v>
      </c>
      <c r="I319" s="472" t="s">
        <v>873</v>
      </c>
      <c r="J319" s="472" t="s">
        <v>809</v>
      </c>
      <c r="K319" s="472" t="s">
        <v>894</v>
      </c>
      <c r="L319" s="473">
        <v>2024</v>
      </c>
      <c r="M319" s="474">
        <v>62969.802000000003</v>
      </c>
      <c r="N319" s="474">
        <v>7163.8</v>
      </c>
      <c r="O319" s="472" t="s">
        <v>895</v>
      </c>
    </row>
    <row r="320" spans="1:15" x14ac:dyDescent="0.3">
      <c r="A320" s="472" t="s">
        <v>795</v>
      </c>
      <c r="B320" s="472" t="s">
        <v>413</v>
      </c>
      <c r="C320" s="472" t="s">
        <v>653</v>
      </c>
      <c r="D320" s="472" t="s">
        <v>159</v>
      </c>
      <c r="E320" s="472" t="s">
        <v>160</v>
      </c>
      <c r="F320" s="472" t="s">
        <v>159</v>
      </c>
      <c r="G320" s="472" t="s">
        <v>908</v>
      </c>
      <c r="H320" s="472" t="s">
        <v>451</v>
      </c>
      <c r="I320" s="472" t="s">
        <v>876</v>
      </c>
      <c r="J320" s="472" t="s">
        <v>850</v>
      </c>
      <c r="K320" s="472" t="s">
        <v>894</v>
      </c>
      <c r="L320" s="473">
        <v>2024</v>
      </c>
      <c r="M320" s="474">
        <v>46862.71</v>
      </c>
      <c r="N320" s="474">
        <v>3077</v>
      </c>
      <c r="O320" s="472" t="s">
        <v>895</v>
      </c>
    </row>
    <row r="321" spans="1:15" x14ac:dyDescent="0.3">
      <c r="A321" s="472" t="s">
        <v>795</v>
      </c>
      <c r="B321" s="472" t="s">
        <v>413</v>
      </c>
      <c r="C321" s="472" t="s">
        <v>653</v>
      </c>
      <c r="D321" s="472" t="s">
        <v>159</v>
      </c>
      <c r="E321" s="472" t="s">
        <v>160</v>
      </c>
      <c r="F321" s="472" t="s">
        <v>159</v>
      </c>
      <c r="G321" s="472" t="s">
        <v>908</v>
      </c>
      <c r="H321" s="472" t="s">
        <v>463</v>
      </c>
      <c r="I321" s="472" t="s">
        <v>873</v>
      </c>
      <c r="J321" s="472" t="s">
        <v>853</v>
      </c>
      <c r="K321" s="472" t="s">
        <v>894</v>
      </c>
      <c r="L321" s="473">
        <v>2024</v>
      </c>
      <c r="M321" s="474">
        <v>74679</v>
      </c>
      <c r="N321" s="474">
        <v>13578</v>
      </c>
      <c r="O321" s="472" t="s">
        <v>895</v>
      </c>
    </row>
    <row r="322" spans="1:15" x14ac:dyDescent="0.3">
      <c r="A322" s="472" t="s">
        <v>795</v>
      </c>
      <c r="B322" s="472" t="s">
        <v>413</v>
      </c>
      <c r="C322" s="472" t="s">
        <v>653</v>
      </c>
      <c r="D322" s="472" t="s">
        <v>159</v>
      </c>
      <c r="E322" s="472" t="s">
        <v>160</v>
      </c>
      <c r="F322" s="472" t="s">
        <v>159</v>
      </c>
      <c r="G322" s="472" t="s">
        <v>908</v>
      </c>
      <c r="H322" s="472" t="s">
        <v>480</v>
      </c>
      <c r="I322" s="472" t="s">
        <v>865</v>
      </c>
      <c r="J322" s="472" t="s">
        <v>807</v>
      </c>
      <c r="K322" s="472" t="s">
        <v>894</v>
      </c>
      <c r="L322" s="473">
        <v>2024</v>
      </c>
      <c r="M322" s="474">
        <v>39150</v>
      </c>
      <c r="N322" s="474">
        <v>9000</v>
      </c>
      <c r="O322" s="472" t="s">
        <v>895</v>
      </c>
    </row>
    <row r="323" spans="1:15" x14ac:dyDescent="0.3">
      <c r="A323" s="472" t="s">
        <v>795</v>
      </c>
      <c r="B323" s="472" t="s">
        <v>413</v>
      </c>
      <c r="C323" s="472" t="s">
        <v>653</v>
      </c>
      <c r="D323" s="472" t="s">
        <v>159</v>
      </c>
      <c r="E323" s="472" t="s">
        <v>160</v>
      </c>
      <c r="F323" s="472" t="s">
        <v>159</v>
      </c>
      <c r="G323" s="472" t="s">
        <v>908</v>
      </c>
      <c r="H323" s="472" t="s">
        <v>606</v>
      </c>
      <c r="I323" s="472" t="s">
        <v>874</v>
      </c>
      <c r="J323" s="472" t="s">
        <v>830</v>
      </c>
      <c r="K323" s="472" t="s">
        <v>894</v>
      </c>
      <c r="L323" s="473">
        <v>2024</v>
      </c>
      <c r="M323" s="474">
        <v>24610</v>
      </c>
      <c r="N323" s="474">
        <v>23000</v>
      </c>
      <c r="O323" s="472" t="s">
        <v>895</v>
      </c>
    </row>
    <row r="324" spans="1:15" x14ac:dyDescent="0.3">
      <c r="A324" s="472" t="s">
        <v>795</v>
      </c>
      <c r="B324" s="472" t="s">
        <v>413</v>
      </c>
      <c r="C324" s="472" t="s">
        <v>653</v>
      </c>
      <c r="D324" s="472" t="s">
        <v>159</v>
      </c>
      <c r="E324" s="472" t="s">
        <v>160</v>
      </c>
      <c r="F324" s="472" t="s">
        <v>159</v>
      </c>
      <c r="G324" s="472" t="s">
        <v>908</v>
      </c>
      <c r="H324" s="472" t="s">
        <v>465</v>
      </c>
      <c r="I324" s="472" t="s">
        <v>873</v>
      </c>
      <c r="J324" s="472" t="s">
        <v>853</v>
      </c>
      <c r="K324" s="472" t="s">
        <v>894</v>
      </c>
      <c r="L324" s="473">
        <v>2024</v>
      </c>
      <c r="M324" s="474">
        <v>13204.2</v>
      </c>
      <c r="N324" s="474">
        <v>2238</v>
      </c>
      <c r="O324" s="472" t="s">
        <v>895</v>
      </c>
    </row>
    <row r="325" spans="1:15" x14ac:dyDescent="0.3">
      <c r="A325" s="472" t="s">
        <v>795</v>
      </c>
      <c r="B325" s="472" t="s">
        <v>413</v>
      </c>
      <c r="C325" s="472" t="s">
        <v>653</v>
      </c>
      <c r="D325" s="472" t="s">
        <v>159</v>
      </c>
      <c r="E325" s="472" t="s">
        <v>160</v>
      </c>
      <c r="F325" s="472" t="s">
        <v>159</v>
      </c>
      <c r="G325" s="472" t="s">
        <v>908</v>
      </c>
      <c r="H325" s="472" t="s">
        <v>374</v>
      </c>
      <c r="I325" s="472" t="s">
        <v>865</v>
      </c>
      <c r="J325" s="472" t="s">
        <v>814</v>
      </c>
      <c r="K325" s="472" t="s">
        <v>894</v>
      </c>
      <c r="L325" s="473">
        <v>2024</v>
      </c>
      <c r="M325" s="474">
        <v>38532.6</v>
      </c>
      <c r="N325" s="474">
        <v>2140.6999999999998</v>
      </c>
      <c r="O325" s="472" t="s">
        <v>895</v>
      </c>
    </row>
    <row r="326" spans="1:15" x14ac:dyDescent="0.3">
      <c r="A326" s="472" t="s">
        <v>795</v>
      </c>
      <c r="B326" s="472" t="s">
        <v>413</v>
      </c>
      <c r="C326" s="472" t="s">
        <v>653</v>
      </c>
      <c r="D326" s="472" t="s">
        <v>159</v>
      </c>
      <c r="E326" s="472" t="s">
        <v>160</v>
      </c>
      <c r="F326" s="472" t="s">
        <v>159</v>
      </c>
      <c r="G326" s="472" t="s">
        <v>908</v>
      </c>
      <c r="H326" s="472" t="s">
        <v>375</v>
      </c>
      <c r="I326" s="472" t="s">
        <v>865</v>
      </c>
      <c r="J326" s="472" t="s">
        <v>814</v>
      </c>
      <c r="K326" s="472" t="s">
        <v>894</v>
      </c>
      <c r="L326" s="473">
        <v>2024</v>
      </c>
      <c r="M326" s="474">
        <v>20000</v>
      </c>
      <c r="N326" s="474">
        <v>2000</v>
      </c>
      <c r="O326" s="472" t="s">
        <v>895</v>
      </c>
    </row>
    <row r="327" spans="1:15" x14ac:dyDescent="0.3">
      <c r="A327" s="472" t="s">
        <v>795</v>
      </c>
      <c r="B327" s="472" t="s">
        <v>413</v>
      </c>
      <c r="C327" s="472" t="s">
        <v>653</v>
      </c>
      <c r="D327" s="472" t="s">
        <v>159</v>
      </c>
      <c r="E327" s="472" t="s">
        <v>160</v>
      </c>
      <c r="F327" s="472" t="s">
        <v>159</v>
      </c>
      <c r="G327" s="472" t="s">
        <v>908</v>
      </c>
      <c r="H327" s="472" t="s">
        <v>481</v>
      </c>
      <c r="I327" s="472" t="s">
        <v>860</v>
      </c>
      <c r="J327" s="472" t="s">
        <v>807</v>
      </c>
      <c r="K327" s="472" t="s">
        <v>894</v>
      </c>
      <c r="L327" s="473">
        <v>2024</v>
      </c>
      <c r="M327" s="474">
        <v>14305.5</v>
      </c>
      <c r="N327" s="474">
        <v>765</v>
      </c>
      <c r="O327" s="472" t="s">
        <v>895</v>
      </c>
    </row>
    <row r="328" spans="1:15" x14ac:dyDescent="0.3">
      <c r="A328" s="472" t="s">
        <v>795</v>
      </c>
      <c r="B328" s="472" t="s">
        <v>413</v>
      </c>
      <c r="C328" s="472" t="s">
        <v>653</v>
      </c>
      <c r="D328" s="472" t="s">
        <v>159</v>
      </c>
      <c r="E328" s="472" t="s">
        <v>160</v>
      </c>
      <c r="F328" s="472" t="s">
        <v>159</v>
      </c>
      <c r="G328" s="472" t="s">
        <v>908</v>
      </c>
      <c r="H328" s="472" t="s">
        <v>482</v>
      </c>
      <c r="I328" s="472" t="s">
        <v>872</v>
      </c>
      <c r="J328" s="472" t="s">
        <v>807</v>
      </c>
      <c r="K328" s="472" t="s">
        <v>894</v>
      </c>
      <c r="L328" s="473">
        <v>2024</v>
      </c>
      <c r="M328" s="474">
        <v>235775.9</v>
      </c>
      <c r="N328" s="474">
        <v>31105</v>
      </c>
      <c r="O328" s="472" t="s">
        <v>895</v>
      </c>
    </row>
    <row r="329" spans="1:15" x14ac:dyDescent="0.3">
      <c r="A329" s="472" t="s">
        <v>795</v>
      </c>
      <c r="B329" s="472" t="s">
        <v>413</v>
      </c>
      <c r="C329" s="472" t="s">
        <v>653</v>
      </c>
      <c r="D329" s="472" t="s">
        <v>159</v>
      </c>
      <c r="E329" s="472" t="s">
        <v>160</v>
      </c>
      <c r="F329" s="472" t="s">
        <v>159</v>
      </c>
      <c r="G329" s="472" t="s">
        <v>908</v>
      </c>
      <c r="H329" s="472" t="s">
        <v>583</v>
      </c>
      <c r="I329" s="472" t="s">
        <v>859</v>
      </c>
      <c r="J329" s="472" t="s">
        <v>801</v>
      </c>
      <c r="K329" s="472" t="s">
        <v>894</v>
      </c>
      <c r="L329" s="473">
        <v>2024</v>
      </c>
      <c r="M329" s="474">
        <v>1109955</v>
      </c>
      <c r="N329" s="474">
        <v>170500</v>
      </c>
      <c r="O329" s="472" t="s">
        <v>895</v>
      </c>
    </row>
    <row r="330" spans="1:15" x14ac:dyDescent="0.3">
      <c r="A330" s="472" t="s">
        <v>795</v>
      </c>
      <c r="B330" s="472" t="s">
        <v>413</v>
      </c>
      <c r="C330" s="472" t="s">
        <v>653</v>
      </c>
      <c r="D330" s="472" t="s">
        <v>159</v>
      </c>
      <c r="E330" s="472" t="s">
        <v>160</v>
      </c>
      <c r="F330" s="472" t="s">
        <v>159</v>
      </c>
      <c r="G330" s="472" t="s">
        <v>908</v>
      </c>
      <c r="H330" s="472" t="s">
        <v>453</v>
      </c>
      <c r="I330" s="472" t="s">
        <v>876</v>
      </c>
      <c r="J330" s="472" t="s">
        <v>850</v>
      </c>
      <c r="K330" s="472" t="s">
        <v>894</v>
      </c>
      <c r="L330" s="473">
        <v>2024</v>
      </c>
      <c r="M330" s="474">
        <v>33476.400000000001</v>
      </c>
      <c r="N330" s="474">
        <v>2188</v>
      </c>
      <c r="O330" s="472" t="s">
        <v>895</v>
      </c>
    </row>
    <row r="331" spans="1:15" x14ac:dyDescent="0.3">
      <c r="A331" s="472" t="s">
        <v>795</v>
      </c>
      <c r="B331" s="472" t="s">
        <v>413</v>
      </c>
      <c r="C331" s="472" t="s">
        <v>653</v>
      </c>
      <c r="D331" s="472" t="s">
        <v>159</v>
      </c>
      <c r="E331" s="472" t="s">
        <v>173</v>
      </c>
      <c r="F331" s="472" t="s">
        <v>159</v>
      </c>
      <c r="G331" s="472" t="s">
        <v>909</v>
      </c>
      <c r="H331" s="472" t="s">
        <v>585</v>
      </c>
      <c r="I331" s="472" t="s">
        <v>864</v>
      </c>
      <c r="J331" s="472" t="s">
        <v>808</v>
      </c>
      <c r="K331" s="472" t="s">
        <v>894</v>
      </c>
      <c r="L331" s="473">
        <v>2024</v>
      </c>
      <c r="M331" s="474">
        <v>2075.6999999999998</v>
      </c>
      <c r="N331" s="474">
        <v>51</v>
      </c>
      <c r="O331" s="472" t="s">
        <v>895</v>
      </c>
    </row>
    <row r="332" spans="1:15" x14ac:dyDescent="0.3">
      <c r="A332" s="472" t="s">
        <v>795</v>
      </c>
      <c r="B332" s="472" t="s">
        <v>413</v>
      </c>
      <c r="C332" s="472" t="s">
        <v>653</v>
      </c>
      <c r="D332" s="472" t="s">
        <v>159</v>
      </c>
      <c r="E332" s="472" t="s">
        <v>173</v>
      </c>
      <c r="F332" s="472" t="s">
        <v>159</v>
      </c>
      <c r="G332" s="472" t="s">
        <v>909</v>
      </c>
      <c r="H332" s="472" t="s">
        <v>354</v>
      </c>
      <c r="I332" s="472" t="s">
        <v>864</v>
      </c>
      <c r="J332" s="472" t="s">
        <v>814</v>
      </c>
      <c r="K332" s="472" t="s">
        <v>894</v>
      </c>
      <c r="L332" s="473">
        <v>2024</v>
      </c>
      <c r="M332" s="474">
        <v>219.1</v>
      </c>
      <c r="N332" s="474">
        <v>12.52</v>
      </c>
      <c r="O332" s="472" t="s">
        <v>895</v>
      </c>
    </row>
    <row r="333" spans="1:15" x14ac:dyDescent="0.3">
      <c r="A333" s="472" t="s">
        <v>795</v>
      </c>
      <c r="B333" s="472" t="s">
        <v>413</v>
      </c>
      <c r="C333" s="472" t="s">
        <v>653</v>
      </c>
      <c r="D333" s="472" t="s">
        <v>159</v>
      </c>
      <c r="E333" s="472" t="s">
        <v>173</v>
      </c>
      <c r="F333" s="472" t="s">
        <v>159</v>
      </c>
      <c r="G333" s="472" t="s">
        <v>909</v>
      </c>
      <c r="H333" s="472" t="s">
        <v>600</v>
      </c>
      <c r="I333" s="472" t="s">
        <v>876</v>
      </c>
      <c r="J333" s="472" t="s">
        <v>830</v>
      </c>
      <c r="K333" s="472" t="s">
        <v>894</v>
      </c>
      <c r="L333" s="473">
        <v>2024</v>
      </c>
      <c r="M333" s="474">
        <v>167640</v>
      </c>
      <c r="N333" s="474">
        <v>127000</v>
      </c>
      <c r="O333" s="472" t="s">
        <v>895</v>
      </c>
    </row>
    <row r="334" spans="1:15" x14ac:dyDescent="0.3">
      <c r="A334" s="472" t="s">
        <v>795</v>
      </c>
      <c r="B334" s="472" t="s">
        <v>413</v>
      </c>
      <c r="C334" s="472" t="s">
        <v>653</v>
      </c>
      <c r="D334" s="472" t="s">
        <v>159</v>
      </c>
      <c r="E334" s="472" t="s">
        <v>173</v>
      </c>
      <c r="F334" s="472" t="s">
        <v>159</v>
      </c>
      <c r="G334" s="472" t="s">
        <v>909</v>
      </c>
      <c r="H334" s="472" t="s">
        <v>587</v>
      </c>
      <c r="I334" s="472" t="s">
        <v>873</v>
      </c>
      <c r="J334" s="472" t="s">
        <v>808</v>
      </c>
      <c r="K334" s="472" t="s">
        <v>894</v>
      </c>
      <c r="L334" s="473">
        <v>2024</v>
      </c>
      <c r="M334" s="474">
        <v>369.6</v>
      </c>
      <c r="N334" s="474">
        <v>8</v>
      </c>
      <c r="O334" s="472" t="s">
        <v>895</v>
      </c>
    </row>
    <row r="335" spans="1:15" x14ac:dyDescent="0.3">
      <c r="A335" s="472" t="s">
        <v>795</v>
      </c>
      <c r="B335" s="472" t="s">
        <v>413</v>
      </c>
      <c r="C335" s="472" t="s">
        <v>653</v>
      </c>
      <c r="D335" s="472" t="s">
        <v>159</v>
      </c>
      <c r="E335" s="472" t="s">
        <v>173</v>
      </c>
      <c r="F335" s="472" t="s">
        <v>159</v>
      </c>
      <c r="G335" s="472" t="s">
        <v>909</v>
      </c>
      <c r="H335" s="472" t="s">
        <v>355</v>
      </c>
      <c r="I335" s="472" t="s">
        <v>872</v>
      </c>
      <c r="J335" s="472" t="s">
        <v>814</v>
      </c>
      <c r="K335" s="472" t="s">
        <v>894</v>
      </c>
      <c r="L335" s="473">
        <v>2024</v>
      </c>
      <c r="M335" s="474">
        <v>1026</v>
      </c>
      <c r="N335" s="474">
        <v>108</v>
      </c>
      <c r="O335" s="472" t="s">
        <v>895</v>
      </c>
    </row>
    <row r="336" spans="1:15" x14ac:dyDescent="0.3">
      <c r="A336" s="472" t="s">
        <v>795</v>
      </c>
      <c r="B336" s="472" t="s">
        <v>413</v>
      </c>
      <c r="C336" s="472" t="s">
        <v>653</v>
      </c>
      <c r="D336" s="472" t="s">
        <v>159</v>
      </c>
      <c r="E336" s="472" t="s">
        <v>173</v>
      </c>
      <c r="F336" s="472" t="s">
        <v>159</v>
      </c>
      <c r="G336" s="472" t="s">
        <v>909</v>
      </c>
      <c r="H336" s="472" t="s">
        <v>604</v>
      </c>
      <c r="I336" s="472" t="s">
        <v>876</v>
      </c>
      <c r="J336" s="472" t="s">
        <v>830</v>
      </c>
      <c r="K336" s="472" t="s">
        <v>894</v>
      </c>
      <c r="L336" s="473">
        <v>2024</v>
      </c>
      <c r="M336" s="474">
        <v>15113.9</v>
      </c>
      <c r="N336" s="474">
        <v>4210</v>
      </c>
      <c r="O336" s="472" t="s">
        <v>895</v>
      </c>
    </row>
    <row r="337" spans="1:15" x14ac:dyDescent="0.3">
      <c r="A337" s="472" t="s">
        <v>795</v>
      </c>
      <c r="B337" s="472" t="s">
        <v>413</v>
      </c>
      <c r="C337" s="472" t="s">
        <v>653</v>
      </c>
      <c r="D337" s="472" t="s">
        <v>159</v>
      </c>
      <c r="E337" s="472" t="s">
        <v>173</v>
      </c>
      <c r="F337" s="472" t="s">
        <v>159</v>
      </c>
      <c r="G337" s="472" t="s">
        <v>909</v>
      </c>
      <c r="H337" s="472" t="s">
        <v>554</v>
      </c>
      <c r="I337" s="472" t="s">
        <v>873</v>
      </c>
      <c r="J337" s="472" t="s">
        <v>820</v>
      </c>
      <c r="K337" s="472" t="s">
        <v>894</v>
      </c>
      <c r="L337" s="473">
        <v>2024</v>
      </c>
      <c r="M337" s="474">
        <v>266.7</v>
      </c>
      <c r="N337" s="474">
        <v>15</v>
      </c>
      <c r="O337" s="472" t="s">
        <v>895</v>
      </c>
    </row>
    <row r="338" spans="1:15" x14ac:dyDescent="0.3">
      <c r="A338" s="472" t="s">
        <v>795</v>
      </c>
      <c r="B338" s="472" t="s">
        <v>413</v>
      </c>
      <c r="C338" s="472" t="s">
        <v>653</v>
      </c>
      <c r="D338" s="472" t="s">
        <v>159</v>
      </c>
      <c r="E338" s="472" t="s">
        <v>173</v>
      </c>
      <c r="F338" s="472" t="s">
        <v>159</v>
      </c>
      <c r="G338" s="472" t="s">
        <v>909</v>
      </c>
      <c r="H338" s="472" t="s">
        <v>357</v>
      </c>
      <c r="I338" s="472" t="s">
        <v>871</v>
      </c>
      <c r="J338" s="472" t="s">
        <v>814</v>
      </c>
      <c r="K338" s="472" t="s">
        <v>894</v>
      </c>
      <c r="L338" s="473">
        <v>2024</v>
      </c>
      <c r="M338" s="474">
        <v>36.159999999999997</v>
      </c>
      <c r="N338" s="474">
        <v>2</v>
      </c>
      <c r="O338" s="472" t="s">
        <v>895</v>
      </c>
    </row>
    <row r="339" spans="1:15" x14ac:dyDescent="0.3">
      <c r="A339" s="472" t="s">
        <v>795</v>
      </c>
      <c r="B339" s="472" t="s">
        <v>413</v>
      </c>
      <c r="C339" s="472" t="s">
        <v>653</v>
      </c>
      <c r="D339" s="472" t="s">
        <v>159</v>
      </c>
      <c r="E339" s="472" t="s">
        <v>173</v>
      </c>
      <c r="F339" s="472" t="s">
        <v>159</v>
      </c>
      <c r="G339" s="472" t="s">
        <v>909</v>
      </c>
      <c r="H339" s="472" t="s">
        <v>592</v>
      </c>
      <c r="I339" s="472" t="s">
        <v>875</v>
      </c>
      <c r="J339" s="472" t="s">
        <v>814</v>
      </c>
      <c r="K339" s="472" t="s">
        <v>894</v>
      </c>
      <c r="L339" s="473">
        <v>2024</v>
      </c>
      <c r="M339" s="474">
        <v>1344</v>
      </c>
      <c r="N339" s="474">
        <v>96</v>
      </c>
      <c r="O339" s="472" t="s">
        <v>895</v>
      </c>
    </row>
    <row r="340" spans="1:15" x14ac:dyDescent="0.3">
      <c r="A340" s="472" t="s">
        <v>795</v>
      </c>
      <c r="B340" s="472" t="s">
        <v>413</v>
      </c>
      <c r="C340" s="472" t="s">
        <v>653</v>
      </c>
      <c r="D340" s="472" t="s">
        <v>159</v>
      </c>
      <c r="E340" s="472" t="s">
        <v>173</v>
      </c>
      <c r="F340" s="472" t="s">
        <v>159</v>
      </c>
      <c r="G340" s="472" t="s">
        <v>909</v>
      </c>
      <c r="H340" s="472" t="s">
        <v>365</v>
      </c>
      <c r="I340" s="472" t="s">
        <v>863</v>
      </c>
      <c r="J340" s="472" t="s">
        <v>814</v>
      </c>
      <c r="K340" s="472" t="s">
        <v>894</v>
      </c>
      <c r="L340" s="473">
        <v>2024</v>
      </c>
      <c r="M340" s="474">
        <v>103151.52</v>
      </c>
      <c r="N340" s="474">
        <v>6446.97</v>
      </c>
      <c r="O340" s="472" t="s">
        <v>895</v>
      </c>
    </row>
    <row r="341" spans="1:15" x14ac:dyDescent="0.3">
      <c r="A341" s="472" t="s">
        <v>795</v>
      </c>
      <c r="B341" s="472" t="s">
        <v>413</v>
      </c>
      <c r="C341" s="472" t="s">
        <v>653</v>
      </c>
      <c r="D341" s="472" t="s">
        <v>159</v>
      </c>
      <c r="E341" s="472" t="s">
        <v>173</v>
      </c>
      <c r="F341" s="472" t="s">
        <v>159</v>
      </c>
      <c r="G341" s="472" t="s">
        <v>909</v>
      </c>
      <c r="H341" s="472" t="s">
        <v>373</v>
      </c>
      <c r="I341" s="472" t="s">
        <v>861</v>
      </c>
      <c r="J341" s="472" t="s">
        <v>814</v>
      </c>
      <c r="K341" s="472" t="s">
        <v>894</v>
      </c>
      <c r="L341" s="473">
        <v>2024</v>
      </c>
      <c r="M341" s="474">
        <v>3560</v>
      </c>
      <c r="N341" s="474">
        <v>200</v>
      </c>
      <c r="O341" s="472" t="s">
        <v>895</v>
      </c>
    </row>
    <row r="342" spans="1:15" x14ac:dyDescent="0.3">
      <c r="A342" s="472" t="s">
        <v>795</v>
      </c>
      <c r="B342" s="472" t="s">
        <v>413</v>
      </c>
      <c r="C342" s="472" t="s">
        <v>653</v>
      </c>
      <c r="D342" s="472" t="s">
        <v>159</v>
      </c>
      <c r="E342" s="472" t="s">
        <v>173</v>
      </c>
      <c r="F342" s="472" t="s">
        <v>159</v>
      </c>
      <c r="G342" s="472" t="s">
        <v>909</v>
      </c>
      <c r="H342" s="472" t="s">
        <v>474</v>
      </c>
      <c r="I342" s="472" t="s">
        <v>873</v>
      </c>
      <c r="J342" s="472" t="s">
        <v>845</v>
      </c>
      <c r="K342" s="472" t="s">
        <v>894</v>
      </c>
      <c r="L342" s="473">
        <v>2024</v>
      </c>
      <c r="M342" s="474">
        <v>6630</v>
      </c>
      <c r="N342" s="474">
        <v>1700</v>
      </c>
      <c r="O342" s="472" t="s">
        <v>897</v>
      </c>
    </row>
    <row r="343" spans="1:15" x14ac:dyDescent="0.3">
      <c r="A343" s="472" t="s">
        <v>795</v>
      </c>
      <c r="B343" s="472" t="s">
        <v>413</v>
      </c>
      <c r="C343" s="472" t="s">
        <v>653</v>
      </c>
      <c r="D343" s="472" t="s">
        <v>159</v>
      </c>
      <c r="E343" s="472" t="s">
        <v>173</v>
      </c>
      <c r="F343" s="472" t="s">
        <v>159</v>
      </c>
      <c r="G343" s="472" t="s">
        <v>909</v>
      </c>
      <c r="H343" s="472" t="s">
        <v>589</v>
      </c>
      <c r="I343" s="472" t="s">
        <v>864</v>
      </c>
      <c r="J343" s="472" t="s">
        <v>809</v>
      </c>
      <c r="K343" s="472" t="s">
        <v>894</v>
      </c>
      <c r="L343" s="473">
        <v>2024</v>
      </c>
      <c r="M343" s="474">
        <v>152943.61860000002</v>
      </c>
      <c r="N343" s="474">
        <v>15061.140000000001</v>
      </c>
      <c r="O343" s="472" t="s">
        <v>895</v>
      </c>
    </row>
    <row r="344" spans="1:15" x14ac:dyDescent="0.3">
      <c r="A344" s="472" t="s">
        <v>795</v>
      </c>
      <c r="B344" s="472" t="s">
        <v>413</v>
      </c>
      <c r="C344" s="472" t="s">
        <v>653</v>
      </c>
      <c r="D344" s="472" t="s">
        <v>159</v>
      </c>
      <c r="E344" s="472" t="s">
        <v>173</v>
      </c>
      <c r="F344" s="472" t="s">
        <v>159</v>
      </c>
      <c r="G344" s="472" t="s">
        <v>909</v>
      </c>
      <c r="H344" s="472" t="s">
        <v>610</v>
      </c>
      <c r="I344" s="472" t="s">
        <v>863</v>
      </c>
      <c r="J344" s="472" t="s">
        <v>831</v>
      </c>
      <c r="K344" s="472" t="s">
        <v>894</v>
      </c>
      <c r="L344" s="473">
        <v>2024</v>
      </c>
      <c r="M344" s="474">
        <v>106526.00000000001</v>
      </c>
      <c r="N344" s="474">
        <v>380450</v>
      </c>
      <c r="O344" s="472" t="s">
        <v>895</v>
      </c>
    </row>
    <row r="345" spans="1:15" x14ac:dyDescent="0.3">
      <c r="A345" s="472" t="s">
        <v>795</v>
      </c>
      <c r="B345" s="472" t="s">
        <v>413</v>
      </c>
      <c r="C345" s="472" t="s">
        <v>653</v>
      </c>
      <c r="D345" s="472" t="s">
        <v>159</v>
      </c>
      <c r="E345" s="472" t="s">
        <v>173</v>
      </c>
      <c r="F345" s="472" t="s">
        <v>159</v>
      </c>
      <c r="G345" s="472" t="s">
        <v>909</v>
      </c>
      <c r="H345" s="472" t="s">
        <v>590</v>
      </c>
      <c r="I345" s="472" t="s">
        <v>865</v>
      </c>
      <c r="J345" s="472" t="s">
        <v>811</v>
      </c>
      <c r="K345" s="472" t="s">
        <v>894</v>
      </c>
      <c r="L345" s="473">
        <v>2024</v>
      </c>
      <c r="M345" s="474">
        <v>125000</v>
      </c>
      <c r="N345" s="474">
        <v>5000</v>
      </c>
      <c r="O345" s="472" t="s">
        <v>895</v>
      </c>
    </row>
    <row r="346" spans="1:15" x14ac:dyDescent="0.3">
      <c r="A346" s="472" t="s">
        <v>795</v>
      </c>
      <c r="B346" s="472" t="s">
        <v>413</v>
      </c>
      <c r="C346" s="472" t="s">
        <v>653</v>
      </c>
      <c r="D346" s="472" t="s">
        <v>159</v>
      </c>
      <c r="E346" s="472" t="s">
        <v>173</v>
      </c>
      <c r="F346" s="472" t="s">
        <v>159</v>
      </c>
      <c r="G346" s="472" t="s">
        <v>909</v>
      </c>
      <c r="H346" s="472" t="s">
        <v>479</v>
      </c>
      <c r="I346" s="472" t="s">
        <v>871</v>
      </c>
      <c r="J346" s="472" t="s">
        <v>807</v>
      </c>
      <c r="K346" s="472" t="s">
        <v>894</v>
      </c>
      <c r="L346" s="473">
        <v>2024</v>
      </c>
      <c r="M346" s="474">
        <v>526.19999999999993</v>
      </c>
      <c r="N346" s="474">
        <v>60</v>
      </c>
      <c r="O346" s="472" t="s">
        <v>895</v>
      </c>
    </row>
    <row r="347" spans="1:15" x14ac:dyDescent="0.3">
      <c r="A347" s="472" t="s">
        <v>795</v>
      </c>
      <c r="B347" s="472" t="s">
        <v>413</v>
      </c>
      <c r="C347" s="472" t="s">
        <v>653</v>
      </c>
      <c r="D347" s="472" t="s">
        <v>159</v>
      </c>
      <c r="E347" s="472" t="s">
        <v>173</v>
      </c>
      <c r="F347" s="472" t="s">
        <v>159</v>
      </c>
      <c r="G347" s="472" t="s">
        <v>909</v>
      </c>
      <c r="H347" s="472" t="s">
        <v>617</v>
      </c>
      <c r="I347" s="472" t="s">
        <v>873</v>
      </c>
      <c r="J347" s="472" t="s">
        <v>838</v>
      </c>
      <c r="K347" s="472" t="s">
        <v>894</v>
      </c>
      <c r="L347" s="473">
        <v>2024</v>
      </c>
      <c r="M347" s="474">
        <v>352.5</v>
      </c>
      <c r="N347" s="474">
        <v>10</v>
      </c>
      <c r="O347" s="472" t="s">
        <v>895</v>
      </c>
    </row>
    <row r="348" spans="1:15" x14ac:dyDescent="0.3">
      <c r="A348" s="472" t="s">
        <v>795</v>
      </c>
      <c r="B348" s="472" t="s">
        <v>413</v>
      </c>
      <c r="C348" s="472" t="s">
        <v>653</v>
      </c>
      <c r="D348" s="472" t="s">
        <v>159</v>
      </c>
      <c r="E348" s="472" t="s">
        <v>173</v>
      </c>
      <c r="F348" s="472" t="s">
        <v>159</v>
      </c>
      <c r="G348" s="472" t="s">
        <v>909</v>
      </c>
      <c r="H348" s="472" t="s">
        <v>374</v>
      </c>
      <c r="I348" s="472" t="s">
        <v>865</v>
      </c>
      <c r="J348" s="472" t="s">
        <v>814</v>
      </c>
      <c r="K348" s="472" t="s">
        <v>894</v>
      </c>
      <c r="L348" s="473">
        <v>2024</v>
      </c>
      <c r="M348" s="474">
        <v>2250</v>
      </c>
      <c r="N348" s="474">
        <v>125</v>
      </c>
      <c r="O348" s="472" t="s">
        <v>895</v>
      </c>
    </row>
    <row r="349" spans="1:15" x14ac:dyDescent="0.3">
      <c r="A349" s="472" t="s">
        <v>795</v>
      </c>
      <c r="B349" s="472" t="s">
        <v>413</v>
      </c>
      <c r="C349" s="472" t="s">
        <v>653</v>
      </c>
      <c r="D349" s="472" t="s">
        <v>159</v>
      </c>
      <c r="E349" s="472" t="s">
        <v>173</v>
      </c>
      <c r="F349" s="472" t="s">
        <v>159</v>
      </c>
      <c r="G349" s="472" t="s">
        <v>909</v>
      </c>
      <c r="H349" s="472" t="s">
        <v>481</v>
      </c>
      <c r="I349" s="472" t="s">
        <v>860</v>
      </c>
      <c r="J349" s="472" t="s">
        <v>807</v>
      </c>
      <c r="K349" s="472" t="s">
        <v>894</v>
      </c>
      <c r="L349" s="473">
        <v>2024</v>
      </c>
      <c r="M349" s="474">
        <v>5610</v>
      </c>
      <c r="N349" s="474">
        <v>300</v>
      </c>
      <c r="O349" s="472" t="s">
        <v>895</v>
      </c>
    </row>
    <row r="350" spans="1:15" x14ac:dyDescent="0.3">
      <c r="A350" s="472" t="s">
        <v>795</v>
      </c>
      <c r="B350" s="472" t="s">
        <v>413</v>
      </c>
      <c r="C350" s="472" t="s">
        <v>653</v>
      </c>
      <c r="D350" s="472" t="s">
        <v>159</v>
      </c>
      <c r="E350" s="472" t="s">
        <v>173</v>
      </c>
      <c r="F350" s="472" t="s">
        <v>159</v>
      </c>
      <c r="G350" s="472" t="s">
        <v>909</v>
      </c>
      <c r="H350" s="472" t="s">
        <v>482</v>
      </c>
      <c r="I350" s="472" t="s">
        <v>872</v>
      </c>
      <c r="J350" s="472" t="s">
        <v>807</v>
      </c>
      <c r="K350" s="472" t="s">
        <v>894</v>
      </c>
      <c r="L350" s="473">
        <v>2024</v>
      </c>
      <c r="M350" s="474">
        <v>303.2</v>
      </c>
      <c r="N350" s="474">
        <v>40</v>
      </c>
      <c r="O350" s="472" t="s">
        <v>895</v>
      </c>
    </row>
    <row r="351" spans="1:15" x14ac:dyDescent="0.3">
      <c r="A351" s="472" t="s">
        <v>795</v>
      </c>
      <c r="B351" s="472" t="s">
        <v>413</v>
      </c>
      <c r="C351" s="472" t="s">
        <v>653</v>
      </c>
      <c r="D351" s="472" t="s">
        <v>159</v>
      </c>
      <c r="E351" s="472" t="s">
        <v>174</v>
      </c>
      <c r="F351" s="472" t="s">
        <v>159</v>
      </c>
      <c r="G351" s="472" t="s">
        <v>910</v>
      </c>
      <c r="H351" s="472" t="s">
        <v>547</v>
      </c>
      <c r="I351" s="472" t="s">
        <v>873</v>
      </c>
      <c r="J351" s="472" t="s">
        <v>820</v>
      </c>
      <c r="K351" s="472" t="s">
        <v>894</v>
      </c>
      <c r="L351" s="473">
        <v>2024</v>
      </c>
      <c r="M351" s="474">
        <v>58410</v>
      </c>
      <c r="N351" s="474">
        <v>5900</v>
      </c>
      <c r="O351" s="472" t="s">
        <v>895</v>
      </c>
    </row>
    <row r="352" spans="1:15" x14ac:dyDescent="0.3">
      <c r="A352" s="472" t="s">
        <v>795</v>
      </c>
      <c r="B352" s="472" t="s">
        <v>413</v>
      </c>
      <c r="C352" s="472" t="s">
        <v>653</v>
      </c>
      <c r="D352" s="472" t="s">
        <v>159</v>
      </c>
      <c r="E352" s="472" t="s">
        <v>174</v>
      </c>
      <c r="F352" s="472" t="s">
        <v>159</v>
      </c>
      <c r="G352" s="472" t="s">
        <v>910</v>
      </c>
      <c r="H352" s="472" t="s">
        <v>585</v>
      </c>
      <c r="I352" s="472" t="s">
        <v>864</v>
      </c>
      <c r="J352" s="472" t="s">
        <v>808</v>
      </c>
      <c r="K352" s="472" t="s">
        <v>894</v>
      </c>
      <c r="L352" s="473">
        <v>2024</v>
      </c>
      <c r="M352" s="474">
        <v>490.05</v>
      </c>
      <c r="N352" s="474">
        <v>16.5</v>
      </c>
      <c r="O352" s="472" t="s">
        <v>895</v>
      </c>
    </row>
    <row r="353" spans="1:15" x14ac:dyDescent="0.3">
      <c r="A353" s="472" t="s">
        <v>795</v>
      </c>
      <c r="B353" s="472" t="s">
        <v>413</v>
      </c>
      <c r="C353" s="472" t="s">
        <v>653</v>
      </c>
      <c r="D353" s="472" t="s">
        <v>159</v>
      </c>
      <c r="E353" s="472" t="s">
        <v>174</v>
      </c>
      <c r="F353" s="472" t="s">
        <v>159</v>
      </c>
      <c r="G353" s="472" t="s">
        <v>910</v>
      </c>
      <c r="H353" s="472" t="s">
        <v>354</v>
      </c>
      <c r="I353" s="472" t="s">
        <v>864</v>
      </c>
      <c r="J353" s="472" t="s">
        <v>814</v>
      </c>
      <c r="K353" s="472" t="s">
        <v>894</v>
      </c>
      <c r="L353" s="473">
        <v>2024</v>
      </c>
      <c r="M353" s="474">
        <v>612.5</v>
      </c>
      <c r="N353" s="474">
        <v>35</v>
      </c>
      <c r="O353" s="472" t="s">
        <v>895</v>
      </c>
    </row>
    <row r="354" spans="1:15" x14ac:dyDescent="0.3">
      <c r="A354" s="472" t="s">
        <v>795</v>
      </c>
      <c r="B354" s="472" t="s">
        <v>413</v>
      </c>
      <c r="C354" s="472" t="s">
        <v>653</v>
      </c>
      <c r="D354" s="472" t="s">
        <v>159</v>
      </c>
      <c r="E354" s="472" t="s">
        <v>174</v>
      </c>
      <c r="F354" s="472" t="s">
        <v>159</v>
      </c>
      <c r="G354" s="472" t="s">
        <v>910</v>
      </c>
      <c r="H354" s="472" t="s">
        <v>600</v>
      </c>
      <c r="I354" s="472" t="s">
        <v>876</v>
      </c>
      <c r="J354" s="472" t="s">
        <v>830</v>
      </c>
      <c r="K354" s="472" t="s">
        <v>894</v>
      </c>
      <c r="L354" s="473">
        <v>2024</v>
      </c>
      <c r="M354" s="474">
        <v>25080</v>
      </c>
      <c r="N354" s="474">
        <v>19000</v>
      </c>
      <c r="O354" s="472" t="s">
        <v>895</v>
      </c>
    </row>
    <row r="355" spans="1:15" x14ac:dyDescent="0.3">
      <c r="A355" s="472" t="s">
        <v>795</v>
      </c>
      <c r="B355" s="472" t="s">
        <v>413</v>
      </c>
      <c r="C355" s="472" t="s">
        <v>653</v>
      </c>
      <c r="D355" s="472" t="s">
        <v>159</v>
      </c>
      <c r="E355" s="472" t="s">
        <v>174</v>
      </c>
      <c r="F355" s="472" t="s">
        <v>159</v>
      </c>
      <c r="G355" s="472" t="s">
        <v>910</v>
      </c>
      <c r="H355" s="472" t="s">
        <v>355</v>
      </c>
      <c r="I355" s="472" t="s">
        <v>872</v>
      </c>
      <c r="J355" s="472" t="s">
        <v>814</v>
      </c>
      <c r="K355" s="472" t="s">
        <v>894</v>
      </c>
      <c r="L355" s="473">
        <v>2024</v>
      </c>
      <c r="M355" s="474">
        <v>755.15499999999997</v>
      </c>
      <c r="N355" s="474">
        <v>79.489999999999995</v>
      </c>
      <c r="O355" s="472" t="s">
        <v>895</v>
      </c>
    </row>
    <row r="356" spans="1:15" x14ac:dyDescent="0.3">
      <c r="A356" s="472" t="s">
        <v>795</v>
      </c>
      <c r="B356" s="472" t="s">
        <v>413</v>
      </c>
      <c r="C356" s="472" t="s">
        <v>653</v>
      </c>
      <c r="D356" s="472" t="s">
        <v>159</v>
      </c>
      <c r="E356" s="472" t="s">
        <v>174</v>
      </c>
      <c r="F356" s="472" t="s">
        <v>159</v>
      </c>
      <c r="G356" s="472" t="s">
        <v>910</v>
      </c>
      <c r="H356" s="472" t="s">
        <v>554</v>
      </c>
      <c r="I356" s="472" t="s">
        <v>873</v>
      </c>
      <c r="J356" s="472" t="s">
        <v>820</v>
      </c>
      <c r="K356" s="472" t="s">
        <v>894</v>
      </c>
      <c r="L356" s="473">
        <v>2024</v>
      </c>
      <c r="M356" s="474">
        <v>266.7</v>
      </c>
      <c r="N356" s="474">
        <v>15</v>
      </c>
      <c r="O356" s="472" t="s">
        <v>895</v>
      </c>
    </row>
    <row r="357" spans="1:15" x14ac:dyDescent="0.3">
      <c r="A357" s="472" t="s">
        <v>795</v>
      </c>
      <c r="B357" s="472" t="s">
        <v>413</v>
      </c>
      <c r="C357" s="472" t="s">
        <v>653</v>
      </c>
      <c r="D357" s="472" t="s">
        <v>159</v>
      </c>
      <c r="E357" s="472" t="s">
        <v>174</v>
      </c>
      <c r="F357" s="472" t="s">
        <v>159</v>
      </c>
      <c r="G357" s="472" t="s">
        <v>910</v>
      </c>
      <c r="H357" s="472" t="s">
        <v>591</v>
      </c>
      <c r="I357" s="472" t="s">
        <v>875</v>
      </c>
      <c r="J357" s="472" t="s">
        <v>814</v>
      </c>
      <c r="K357" s="472" t="s">
        <v>894</v>
      </c>
      <c r="L357" s="473">
        <v>2024</v>
      </c>
      <c r="M357" s="474">
        <v>255</v>
      </c>
      <c r="N357" s="474">
        <v>17</v>
      </c>
      <c r="O357" s="472" t="s">
        <v>895</v>
      </c>
    </row>
    <row r="358" spans="1:15" x14ac:dyDescent="0.3">
      <c r="A358" s="472" t="s">
        <v>795</v>
      </c>
      <c r="B358" s="472" t="s">
        <v>413</v>
      </c>
      <c r="C358" s="472" t="s">
        <v>653</v>
      </c>
      <c r="D358" s="472" t="s">
        <v>159</v>
      </c>
      <c r="E358" s="472" t="s">
        <v>174</v>
      </c>
      <c r="F358" s="472" t="s">
        <v>159</v>
      </c>
      <c r="G358" s="472" t="s">
        <v>910</v>
      </c>
      <c r="H358" s="472" t="s">
        <v>592</v>
      </c>
      <c r="I358" s="472" t="s">
        <v>875</v>
      </c>
      <c r="J358" s="472" t="s">
        <v>814</v>
      </c>
      <c r="K358" s="472" t="s">
        <v>894</v>
      </c>
      <c r="L358" s="473">
        <v>2024</v>
      </c>
      <c r="M358" s="474">
        <v>910</v>
      </c>
      <c r="N358" s="474">
        <v>65</v>
      </c>
      <c r="O358" s="472" t="s">
        <v>895</v>
      </c>
    </row>
    <row r="359" spans="1:15" x14ac:dyDescent="0.3">
      <c r="A359" s="472" t="s">
        <v>795</v>
      </c>
      <c r="B359" s="472" t="s">
        <v>413</v>
      </c>
      <c r="C359" s="472" t="s">
        <v>653</v>
      </c>
      <c r="D359" s="472" t="s">
        <v>159</v>
      </c>
      <c r="E359" s="472" t="s">
        <v>174</v>
      </c>
      <c r="F359" s="472" t="s">
        <v>159</v>
      </c>
      <c r="G359" s="472" t="s">
        <v>910</v>
      </c>
      <c r="H359" s="472" t="s">
        <v>365</v>
      </c>
      <c r="I359" s="472" t="s">
        <v>863</v>
      </c>
      <c r="J359" s="472" t="s">
        <v>814</v>
      </c>
      <c r="K359" s="472" t="s">
        <v>894</v>
      </c>
      <c r="L359" s="473">
        <v>2024</v>
      </c>
      <c r="M359" s="474">
        <v>37551.519999999997</v>
      </c>
      <c r="N359" s="474">
        <v>2346.9699999999998</v>
      </c>
      <c r="O359" s="472" t="s">
        <v>895</v>
      </c>
    </row>
    <row r="360" spans="1:15" x14ac:dyDescent="0.3">
      <c r="A360" s="472" t="s">
        <v>795</v>
      </c>
      <c r="B360" s="472" t="s">
        <v>413</v>
      </c>
      <c r="C360" s="472" t="s">
        <v>653</v>
      </c>
      <c r="D360" s="472" t="s">
        <v>159</v>
      </c>
      <c r="E360" s="472" t="s">
        <v>174</v>
      </c>
      <c r="F360" s="472" t="s">
        <v>159</v>
      </c>
      <c r="G360" s="472" t="s">
        <v>910</v>
      </c>
      <c r="H360" s="472" t="s">
        <v>372</v>
      </c>
      <c r="I360" s="472" t="s">
        <v>859</v>
      </c>
      <c r="J360" s="472" t="s">
        <v>814</v>
      </c>
      <c r="K360" s="472" t="s">
        <v>894</v>
      </c>
      <c r="L360" s="473">
        <v>2024</v>
      </c>
      <c r="M360" s="474">
        <v>1934.1000000000001</v>
      </c>
      <c r="N360" s="474">
        <v>214.9</v>
      </c>
      <c r="O360" s="472" t="s">
        <v>895</v>
      </c>
    </row>
    <row r="361" spans="1:15" x14ac:dyDescent="0.3">
      <c r="A361" s="472" t="s">
        <v>795</v>
      </c>
      <c r="B361" s="472" t="s">
        <v>413</v>
      </c>
      <c r="C361" s="472" t="s">
        <v>653</v>
      </c>
      <c r="D361" s="472" t="s">
        <v>159</v>
      </c>
      <c r="E361" s="472" t="s">
        <v>174</v>
      </c>
      <c r="F361" s="472" t="s">
        <v>159</v>
      </c>
      <c r="G361" s="472" t="s">
        <v>910</v>
      </c>
      <c r="H361" s="472" t="s">
        <v>557</v>
      </c>
      <c r="I361" s="472" t="s">
        <v>873</v>
      </c>
      <c r="J361" s="472" t="s">
        <v>820</v>
      </c>
      <c r="K361" s="472" t="s">
        <v>894</v>
      </c>
      <c r="L361" s="473">
        <v>2024</v>
      </c>
      <c r="M361" s="474">
        <v>6510</v>
      </c>
      <c r="N361" s="474">
        <v>700</v>
      </c>
      <c r="O361" s="472" t="s">
        <v>895</v>
      </c>
    </row>
    <row r="362" spans="1:15" x14ac:dyDescent="0.3">
      <c r="A362" s="472" t="s">
        <v>795</v>
      </c>
      <c r="B362" s="472" t="s">
        <v>413</v>
      </c>
      <c r="C362" s="472" t="s">
        <v>653</v>
      </c>
      <c r="D362" s="472" t="s">
        <v>159</v>
      </c>
      <c r="E362" s="472" t="s">
        <v>174</v>
      </c>
      <c r="F362" s="472" t="s">
        <v>159</v>
      </c>
      <c r="G362" s="472" t="s">
        <v>910</v>
      </c>
      <c r="H362" s="472" t="s">
        <v>474</v>
      </c>
      <c r="I362" s="472" t="s">
        <v>873</v>
      </c>
      <c r="J362" s="472" t="s">
        <v>845</v>
      </c>
      <c r="K362" s="472" t="s">
        <v>894</v>
      </c>
      <c r="L362" s="473">
        <v>2024</v>
      </c>
      <c r="M362" s="474">
        <v>1170</v>
      </c>
      <c r="N362" s="474">
        <v>300</v>
      </c>
      <c r="O362" s="472" t="s">
        <v>897</v>
      </c>
    </row>
    <row r="363" spans="1:15" x14ac:dyDescent="0.3">
      <c r="A363" s="472" t="s">
        <v>795</v>
      </c>
      <c r="B363" s="472" t="s">
        <v>413</v>
      </c>
      <c r="C363" s="472" t="s">
        <v>653</v>
      </c>
      <c r="D363" s="472" t="s">
        <v>159</v>
      </c>
      <c r="E363" s="472" t="s">
        <v>174</v>
      </c>
      <c r="F363" s="472" t="s">
        <v>159</v>
      </c>
      <c r="G363" s="472" t="s">
        <v>910</v>
      </c>
      <c r="H363" s="472" t="s">
        <v>589</v>
      </c>
      <c r="I363" s="472" t="s">
        <v>864</v>
      </c>
      <c r="J363" s="472" t="s">
        <v>809</v>
      </c>
      <c r="K363" s="472" t="s">
        <v>894</v>
      </c>
      <c r="L363" s="473">
        <v>2024</v>
      </c>
      <c r="M363" s="474">
        <v>195450.05979999996</v>
      </c>
      <c r="N363" s="474">
        <v>21608.559999999998</v>
      </c>
      <c r="O363" s="472" t="s">
        <v>895</v>
      </c>
    </row>
    <row r="364" spans="1:15" x14ac:dyDescent="0.3">
      <c r="A364" s="472" t="s">
        <v>795</v>
      </c>
      <c r="B364" s="472" t="s">
        <v>413</v>
      </c>
      <c r="C364" s="472" t="s">
        <v>653</v>
      </c>
      <c r="D364" s="472" t="s">
        <v>159</v>
      </c>
      <c r="E364" s="472" t="s">
        <v>174</v>
      </c>
      <c r="F364" s="472" t="s">
        <v>159</v>
      </c>
      <c r="G364" s="472" t="s">
        <v>910</v>
      </c>
      <c r="H364" s="472" t="s">
        <v>616</v>
      </c>
      <c r="I364" s="472" t="s">
        <v>873</v>
      </c>
      <c r="J364" s="472" t="s">
        <v>838</v>
      </c>
      <c r="K364" s="472" t="s">
        <v>894</v>
      </c>
      <c r="L364" s="473">
        <v>2024</v>
      </c>
      <c r="M364" s="474">
        <v>1361.44</v>
      </c>
      <c r="N364" s="474">
        <v>127</v>
      </c>
      <c r="O364" s="472" t="s">
        <v>895</v>
      </c>
    </row>
    <row r="365" spans="1:15" x14ac:dyDescent="0.3">
      <c r="A365" s="472" t="s">
        <v>795</v>
      </c>
      <c r="B365" s="472" t="s">
        <v>413</v>
      </c>
      <c r="C365" s="472" t="s">
        <v>653</v>
      </c>
      <c r="D365" s="472" t="s">
        <v>159</v>
      </c>
      <c r="E365" s="472" t="s">
        <v>174</v>
      </c>
      <c r="F365" s="472" t="s">
        <v>159</v>
      </c>
      <c r="G365" s="472" t="s">
        <v>910</v>
      </c>
      <c r="H365" s="472" t="s">
        <v>463</v>
      </c>
      <c r="I365" s="472" t="s">
        <v>873</v>
      </c>
      <c r="J365" s="472" t="s">
        <v>853</v>
      </c>
      <c r="K365" s="472" t="s">
        <v>894</v>
      </c>
      <c r="L365" s="473">
        <v>2024</v>
      </c>
      <c r="M365" s="474">
        <v>797.5</v>
      </c>
      <c r="N365" s="474">
        <v>145</v>
      </c>
      <c r="O365" s="472" t="s">
        <v>895</v>
      </c>
    </row>
    <row r="366" spans="1:15" x14ac:dyDescent="0.3">
      <c r="A366" s="472" t="s">
        <v>795</v>
      </c>
      <c r="B366" s="472" t="s">
        <v>413</v>
      </c>
      <c r="C366" s="472" t="s">
        <v>653</v>
      </c>
      <c r="D366" s="472" t="s">
        <v>159</v>
      </c>
      <c r="E366" s="472" t="s">
        <v>174</v>
      </c>
      <c r="F366" s="472" t="s">
        <v>159</v>
      </c>
      <c r="G366" s="472" t="s">
        <v>910</v>
      </c>
      <c r="H366" s="472" t="s">
        <v>374</v>
      </c>
      <c r="I366" s="472" t="s">
        <v>865</v>
      </c>
      <c r="J366" s="472" t="s">
        <v>814</v>
      </c>
      <c r="K366" s="472" t="s">
        <v>894</v>
      </c>
      <c r="L366" s="473">
        <v>2024</v>
      </c>
      <c r="M366" s="474">
        <v>21168</v>
      </c>
      <c r="N366" s="474">
        <v>1176</v>
      </c>
      <c r="O366" s="472" t="s">
        <v>895</v>
      </c>
    </row>
    <row r="367" spans="1:15" x14ac:dyDescent="0.3">
      <c r="A367" s="472" t="s">
        <v>795</v>
      </c>
      <c r="B367" s="472" t="s">
        <v>413</v>
      </c>
      <c r="C367" s="472" t="s">
        <v>653</v>
      </c>
      <c r="D367" s="472" t="s">
        <v>159</v>
      </c>
      <c r="E367" s="472" t="s">
        <v>175</v>
      </c>
      <c r="F367" s="472" t="s">
        <v>159</v>
      </c>
      <c r="G367" s="472" t="s">
        <v>911</v>
      </c>
      <c r="H367" s="472" t="s">
        <v>539</v>
      </c>
      <c r="I367" s="472" t="s">
        <v>860</v>
      </c>
      <c r="J367" s="472" t="s">
        <v>820</v>
      </c>
      <c r="K367" s="472" t="s">
        <v>894</v>
      </c>
      <c r="L367" s="473">
        <v>2024</v>
      </c>
      <c r="M367" s="474">
        <v>40000</v>
      </c>
      <c r="N367" s="474">
        <v>4000</v>
      </c>
      <c r="O367" s="472" t="s">
        <v>895</v>
      </c>
    </row>
    <row r="368" spans="1:15" x14ac:dyDescent="0.3">
      <c r="A368" s="472" t="s">
        <v>795</v>
      </c>
      <c r="B368" s="472" t="s">
        <v>413</v>
      </c>
      <c r="C368" s="472" t="s">
        <v>653</v>
      </c>
      <c r="D368" s="472" t="s">
        <v>159</v>
      </c>
      <c r="E368" s="472" t="s">
        <v>175</v>
      </c>
      <c r="F368" s="472" t="s">
        <v>159</v>
      </c>
      <c r="G368" s="472" t="s">
        <v>911</v>
      </c>
      <c r="H368" s="472" t="s">
        <v>595</v>
      </c>
      <c r="I368" s="472" t="s">
        <v>861</v>
      </c>
      <c r="J368" s="472" t="s">
        <v>830</v>
      </c>
      <c r="K368" s="472" t="s">
        <v>894</v>
      </c>
      <c r="L368" s="473">
        <v>2024</v>
      </c>
      <c r="M368" s="474">
        <v>4050</v>
      </c>
      <c r="N368" s="474">
        <v>1800</v>
      </c>
      <c r="O368" s="472" t="s">
        <v>895</v>
      </c>
    </row>
    <row r="369" spans="1:15" x14ac:dyDescent="0.3">
      <c r="A369" s="472" t="s">
        <v>795</v>
      </c>
      <c r="B369" s="472" t="s">
        <v>413</v>
      </c>
      <c r="C369" s="472" t="s">
        <v>653</v>
      </c>
      <c r="D369" s="472" t="s">
        <v>159</v>
      </c>
      <c r="E369" s="472" t="s">
        <v>175</v>
      </c>
      <c r="F369" s="472" t="s">
        <v>159</v>
      </c>
      <c r="G369" s="472" t="s">
        <v>911</v>
      </c>
      <c r="H369" s="472" t="s">
        <v>547</v>
      </c>
      <c r="I369" s="472" t="s">
        <v>873</v>
      </c>
      <c r="J369" s="472" t="s">
        <v>820</v>
      </c>
      <c r="K369" s="472" t="s">
        <v>894</v>
      </c>
      <c r="L369" s="473">
        <v>2024</v>
      </c>
      <c r="M369" s="474">
        <v>1089</v>
      </c>
      <c r="N369" s="474">
        <v>110</v>
      </c>
      <c r="O369" s="472" t="s">
        <v>895</v>
      </c>
    </row>
    <row r="370" spans="1:15" x14ac:dyDescent="0.3">
      <c r="A370" s="472" t="s">
        <v>795</v>
      </c>
      <c r="B370" s="472" t="s">
        <v>413</v>
      </c>
      <c r="C370" s="472" t="s">
        <v>653</v>
      </c>
      <c r="D370" s="472" t="s">
        <v>159</v>
      </c>
      <c r="E370" s="472" t="s">
        <v>175</v>
      </c>
      <c r="F370" s="472" t="s">
        <v>159</v>
      </c>
      <c r="G370" s="472" t="s">
        <v>911</v>
      </c>
      <c r="H370" s="472" t="s">
        <v>585</v>
      </c>
      <c r="I370" s="472" t="s">
        <v>864</v>
      </c>
      <c r="J370" s="472" t="s">
        <v>808</v>
      </c>
      <c r="K370" s="472" t="s">
        <v>894</v>
      </c>
      <c r="L370" s="473">
        <v>2024</v>
      </c>
      <c r="M370" s="474">
        <v>1037.8499999999999</v>
      </c>
      <c r="N370" s="474">
        <v>25.5</v>
      </c>
      <c r="O370" s="472" t="s">
        <v>895</v>
      </c>
    </row>
    <row r="371" spans="1:15" x14ac:dyDescent="0.3">
      <c r="A371" s="472" t="s">
        <v>795</v>
      </c>
      <c r="B371" s="472" t="s">
        <v>413</v>
      </c>
      <c r="C371" s="472" t="s">
        <v>653</v>
      </c>
      <c r="D371" s="472" t="s">
        <v>159</v>
      </c>
      <c r="E371" s="472" t="s">
        <v>175</v>
      </c>
      <c r="F371" s="472" t="s">
        <v>159</v>
      </c>
      <c r="G371" s="472" t="s">
        <v>911</v>
      </c>
      <c r="H371" s="472" t="s">
        <v>586</v>
      </c>
      <c r="I371" s="472" t="s">
        <v>864</v>
      </c>
      <c r="J371" s="472" t="s">
        <v>808</v>
      </c>
      <c r="K371" s="472" t="s">
        <v>894</v>
      </c>
      <c r="L371" s="473">
        <v>2024</v>
      </c>
      <c r="M371" s="474">
        <v>760.12</v>
      </c>
      <c r="N371" s="474">
        <v>15.5</v>
      </c>
      <c r="O371" s="472" t="s">
        <v>895</v>
      </c>
    </row>
    <row r="372" spans="1:15" x14ac:dyDescent="0.3">
      <c r="A372" s="472" t="s">
        <v>795</v>
      </c>
      <c r="B372" s="472" t="s">
        <v>413</v>
      </c>
      <c r="C372" s="472" t="s">
        <v>653</v>
      </c>
      <c r="D372" s="472" t="s">
        <v>159</v>
      </c>
      <c r="E372" s="472" t="s">
        <v>175</v>
      </c>
      <c r="F372" s="472" t="s">
        <v>159</v>
      </c>
      <c r="G372" s="472" t="s">
        <v>911</v>
      </c>
      <c r="H372" s="472" t="s">
        <v>600</v>
      </c>
      <c r="I372" s="472" t="s">
        <v>876</v>
      </c>
      <c r="J372" s="472" t="s">
        <v>830</v>
      </c>
      <c r="K372" s="472" t="s">
        <v>894</v>
      </c>
      <c r="L372" s="473">
        <v>2024</v>
      </c>
      <c r="M372" s="474">
        <v>75240</v>
      </c>
      <c r="N372" s="474">
        <v>57000</v>
      </c>
      <c r="O372" s="472" t="s">
        <v>895</v>
      </c>
    </row>
    <row r="373" spans="1:15" x14ac:dyDescent="0.3">
      <c r="A373" s="472" t="s">
        <v>795</v>
      </c>
      <c r="B373" s="472" t="s">
        <v>413</v>
      </c>
      <c r="C373" s="472" t="s">
        <v>653</v>
      </c>
      <c r="D373" s="472" t="s">
        <v>159</v>
      </c>
      <c r="E373" s="472" t="s">
        <v>175</v>
      </c>
      <c r="F373" s="472" t="s">
        <v>159</v>
      </c>
      <c r="G373" s="472" t="s">
        <v>911</v>
      </c>
      <c r="H373" s="472" t="s">
        <v>587</v>
      </c>
      <c r="I373" s="472" t="s">
        <v>873</v>
      </c>
      <c r="J373" s="472" t="s">
        <v>808</v>
      </c>
      <c r="K373" s="472" t="s">
        <v>894</v>
      </c>
      <c r="L373" s="473">
        <v>2024</v>
      </c>
      <c r="M373" s="474">
        <v>115.5</v>
      </c>
      <c r="N373" s="474">
        <v>5</v>
      </c>
      <c r="O373" s="472" t="s">
        <v>895</v>
      </c>
    </row>
    <row r="374" spans="1:15" x14ac:dyDescent="0.3">
      <c r="A374" s="472" t="s">
        <v>795</v>
      </c>
      <c r="B374" s="472" t="s">
        <v>413</v>
      </c>
      <c r="C374" s="472" t="s">
        <v>653</v>
      </c>
      <c r="D374" s="472" t="s">
        <v>159</v>
      </c>
      <c r="E374" s="472" t="s">
        <v>175</v>
      </c>
      <c r="F374" s="472" t="s">
        <v>159</v>
      </c>
      <c r="G374" s="472" t="s">
        <v>911</v>
      </c>
      <c r="H374" s="472" t="s">
        <v>355</v>
      </c>
      <c r="I374" s="472" t="s">
        <v>872</v>
      </c>
      <c r="J374" s="472" t="s">
        <v>814</v>
      </c>
      <c r="K374" s="472" t="s">
        <v>894</v>
      </c>
      <c r="L374" s="473">
        <v>2024</v>
      </c>
      <c r="M374" s="474">
        <v>2971.9799999999996</v>
      </c>
      <c r="N374" s="474">
        <v>312.83999999999997</v>
      </c>
      <c r="O374" s="472" t="s">
        <v>895</v>
      </c>
    </row>
    <row r="375" spans="1:15" x14ac:dyDescent="0.3">
      <c r="A375" s="472" t="s">
        <v>795</v>
      </c>
      <c r="B375" s="472" t="s">
        <v>413</v>
      </c>
      <c r="C375" s="472" t="s">
        <v>653</v>
      </c>
      <c r="D375" s="472" t="s">
        <v>159</v>
      </c>
      <c r="E375" s="472" t="s">
        <v>175</v>
      </c>
      <c r="F375" s="472" t="s">
        <v>159</v>
      </c>
      <c r="G375" s="472" t="s">
        <v>911</v>
      </c>
      <c r="H375" s="472" t="s">
        <v>363</v>
      </c>
      <c r="I375" s="472" t="s">
        <v>861</v>
      </c>
      <c r="J375" s="472" t="s">
        <v>814</v>
      </c>
      <c r="K375" s="472" t="s">
        <v>894</v>
      </c>
      <c r="L375" s="473">
        <v>2024</v>
      </c>
      <c r="M375" s="474">
        <v>7032.5</v>
      </c>
      <c r="N375" s="474">
        <v>485</v>
      </c>
      <c r="O375" s="472" t="s">
        <v>895</v>
      </c>
    </row>
    <row r="376" spans="1:15" x14ac:dyDescent="0.3">
      <c r="A376" s="472" t="s">
        <v>795</v>
      </c>
      <c r="B376" s="472" t="s">
        <v>413</v>
      </c>
      <c r="C376" s="472" t="s">
        <v>653</v>
      </c>
      <c r="D376" s="472" t="s">
        <v>159</v>
      </c>
      <c r="E376" s="472" t="s">
        <v>175</v>
      </c>
      <c r="F376" s="472" t="s">
        <v>159</v>
      </c>
      <c r="G376" s="472" t="s">
        <v>911</v>
      </c>
      <c r="H376" s="472" t="s">
        <v>365</v>
      </c>
      <c r="I376" s="472" t="s">
        <v>863</v>
      </c>
      <c r="J376" s="472" t="s">
        <v>814</v>
      </c>
      <c r="K376" s="472" t="s">
        <v>894</v>
      </c>
      <c r="L376" s="473">
        <v>2024</v>
      </c>
      <c r="M376" s="474">
        <v>490566.88</v>
      </c>
      <c r="N376" s="474">
        <v>30660.43</v>
      </c>
      <c r="O376" s="472" t="s">
        <v>895</v>
      </c>
    </row>
    <row r="377" spans="1:15" x14ac:dyDescent="0.3">
      <c r="A377" s="472" t="s">
        <v>795</v>
      </c>
      <c r="B377" s="472" t="s">
        <v>413</v>
      </c>
      <c r="C377" s="472" t="s">
        <v>653</v>
      </c>
      <c r="D377" s="472" t="s">
        <v>159</v>
      </c>
      <c r="E377" s="472" t="s">
        <v>175</v>
      </c>
      <c r="F377" s="472" t="s">
        <v>159</v>
      </c>
      <c r="G377" s="472" t="s">
        <v>911</v>
      </c>
      <c r="H377" s="472" t="s">
        <v>368</v>
      </c>
      <c r="I377" s="472" t="s">
        <v>859</v>
      </c>
      <c r="J377" s="472" t="s">
        <v>814</v>
      </c>
      <c r="K377" s="472" t="s">
        <v>894</v>
      </c>
      <c r="L377" s="473">
        <v>2024</v>
      </c>
      <c r="M377" s="474">
        <v>1008</v>
      </c>
      <c r="N377" s="474">
        <v>126</v>
      </c>
      <c r="O377" s="472" t="s">
        <v>895</v>
      </c>
    </row>
    <row r="378" spans="1:15" x14ac:dyDescent="0.3">
      <c r="A378" s="472" t="s">
        <v>795</v>
      </c>
      <c r="B378" s="472" t="s">
        <v>413</v>
      </c>
      <c r="C378" s="472" t="s">
        <v>653</v>
      </c>
      <c r="D378" s="472" t="s">
        <v>159</v>
      </c>
      <c r="E378" s="472" t="s">
        <v>175</v>
      </c>
      <c r="F378" s="472" t="s">
        <v>159</v>
      </c>
      <c r="G378" s="472" t="s">
        <v>911</v>
      </c>
      <c r="H378" s="472" t="s">
        <v>372</v>
      </c>
      <c r="I378" s="472" t="s">
        <v>859</v>
      </c>
      <c r="J378" s="472" t="s">
        <v>814</v>
      </c>
      <c r="K378" s="472" t="s">
        <v>894</v>
      </c>
      <c r="L378" s="473">
        <v>2024</v>
      </c>
      <c r="M378" s="474">
        <v>1800</v>
      </c>
      <c r="N378" s="474">
        <v>200</v>
      </c>
      <c r="O378" s="472" t="s">
        <v>895</v>
      </c>
    </row>
    <row r="379" spans="1:15" x14ac:dyDescent="0.3">
      <c r="A379" s="472" t="s">
        <v>795</v>
      </c>
      <c r="B379" s="472" t="s">
        <v>413</v>
      </c>
      <c r="C379" s="472" t="s">
        <v>653</v>
      </c>
      <c r="D379" s="472" t="s">
        <v>159</v>
      </c>
      <c r="E379" s="472" t="s">
        <v>175</v>
      </c>
      <c r="F379" s="472" t="s">
        <v>159</v>
      </c>
      <c r="G379" s="472" t="s">
        <v>911</v>
      </c>
      <c r="H379" s="472" t="s">
        <v>556</v>
      </c>
      <c r="I379" s="472" t="s">
        <v>873</v>
      </c>
      <c r="J379" s="472" t="s">
        <v>820</v>
      </c>
      <c r="K379" s="472" t="s">
        <v>894</v>
      </c>
      <c r="L379" s="473">
        <v>2024</v>
      </c>
      <c r="M379" s="474">
        <v>4550</v>
      </c>
      <c r="N379" s="474">
        <v>500</v>
      </c>
      <c r="O379" s="472" t="s">
        <v>895</v>
      </c>
    </row>
    <row r="380" spans="1:15" x14ac:dyDescent="0.3">
      <c r="A380" s="472" t="s">
        <v>795</v>
      </c>
      <c r="B380" s="472" t="s">
        <v>413</v>
      </c>
      <c r="C380" s="472" t="s">
        <v>653</v>
      </c>
      <c r="D380" s="472" t="s">
        <v>159</v>
      </c>
      <c r="E380" s="472" t="s">
        <v>175</v>
      </c>
      <c r="F380" s="472" t="s">
        <v>159</v>
      </c>
      <c r="G380" s="472" t="s">
        <v>911</v>
      </c>
      <c r="H380" s="472" t="s">
        <v>373</v>
      </c>
      <c r="I380" s="472" t="s">
        <v>861</v>
      </c>
      <c r="J380" s="472" t="s">
        <v>814</v>
      </c>
      <c r="K380" s="472" t="s">
        <v>894</v>
      </c>
      <c r="L380" s="473">
        <v>2024</v>
      </c>
      <c r="M380" s="474">
        <v>4450</v>
      </c>
      <c r="N380" s="474">
        <v>250</v>
      </c>
      <c r="O380" s="472" t="s">
        <v>895</v>
      </c>
    </row>
    <row r="381" spans="1:15" x14ac:dyDescent="0.3">
      <c r="A381" s="472" t="s">
        <v>795</v>
      </c>
      <c r="B381" s="472" t="s">
        <v>413</v>
      </c>
      <c r="C381" s="472" t="s">
        <v>653</v>
      </c>
      <c r="D381" s="472" t="s">
        <v>159</v>
      </c>
      <c r="E381" s="472" t="s">
        <v>175</v>
      </c>
      <c r="F381" s="472" t="s">
        <v>159</v>
      </c>
      <c r="G381" s="472" t="s">
        <v>911</v>
      </c>
      <c r="H381" s="472" t="s">
        <v>474</v>
      </c>
      <c r="I381" s="472" t="s">
        <v>873</v>
      </c>
      <c r="J381" s="472" t="s">
        <v>845</v>
      </c>
      <c r="K381" s="472" t="s">
        <v>894</v>
      </c>
      <c r="L381" s="473">
        <v>2024</v>
      </c>
      <c r="M381" s="474">
        <v>1560</v>
      </c>
      <c r="N381" s="474">
        <v>400</v>
      </c>
      <c r="O381" s="472" t="s">
        <v>897</v>
      </c>
    </row>
    <row r="382" spans="1:15" x14ac:dyDescent="0.3">
      <c r="A382" s="472" t="s">
        <v>795</v>
      </c>
      <c r="B382" s="472" t="s">
        <v>413</v>
      </c>
      <c r="C382" s="472" t="s">
        <v>653</v>
      </c>
      <c r="D382" s="472" t="s">
        <v>159</v>
      </c>
      <c r="E382" s="472" t="s">
        <v>175</v>
      </c>
      <c r="F382" s="472" t="s">
        <v>159</v>
      </c>
      <c r="G382" s="472" t="s">
        <v>911</v>
      </c>
      <c r="H382" s="472" t="s">
        <v>475</v>
      </c>
      <c r="I382" s="472" t="s">
        <v>873</v>
      </c>
      <c r="J382" s="472" t="s">
        <v>845</v>
      </c>
      <c r="K382" s="472" t="s">
        <v>894</v>
      </c>
      <c r="L382" s="473">
        <v>2024</v>
      </c>
      <c r="M382" s="474">
        <v>46.84872</v>
      </c>
      <c r="N382" s="474">
        <v>2.4</v>
      </c>
      <c r="O382" s="472" t="s">
        <v>897</v>
      </c>
    </row>
    <row r="383" spans="1:15" x14ac:dyDescent="0.3">
      <c r="A383" s="472" t="s">
        <v>795</v>
      </c>
      <c r="B383" s="472" t="s">
        <v>413</v>
      </c>
      <c r="C383" s="472" t="s">
        <v>653</v>
      </c>
      <c r="D383" s="472" t="s">
        <v>159</v>
      </c>
      <c r="E383" s="472" t="s">
        <v>175</v>
      </c>
      <c r="F383" s="472" t="s">
        <v>159</v>
      </c>
      <c r="G383" s="472" t="s">
        <v>911</v>
      </c>
      <c r="H383" s="472" t="s">
        <v>589</v>
      </c>
      <c r="I383" s="472" t="s">
        <v>864</v>
      </c>
      <c r="J383" s="472" t="s">
        <v>809</v>
      </c>
      <c r="K383" s="472" t="s">
        <v>894</v>
      </c>
      <c r="L383" s="473">
        <v>2024</v>
      </c>
      <c r="M383" s="474">
        <v>424418.53200000001</v>
      </c>
      <c r="N383" s="474">
        <v>47422.8</v>
      </c>
      <c r="O383" s="472" t="s">
        <v>895</v>
      </c>
    </row>
    <row r="384" spans="1:15" x14ac:dyDescent="0.3">
      <c r="A384" s="472" t="s">
        <v>795</v>
      </c>
      <c r="B384" s="472" t="s">
        <v>413</v>
      </c>
      <c r="C384" s="472" t="s">
        <v>653</v>
      </c>
      <c r="D384" s="472" t="s">
        <v>159</v>
      </c>
      <c r="E384" s="472" t="s">
        <v>175</v>
      </c>
      <c r="F384" s="472" t="s">
        <v>159</v>
      </c>
      <c r="G384" s="472" t="s">
        <v>911</v>
      </c>
      <c r="H384" s="472" t="s">
        <v>459</v>
      </c>
      <c r="I384" s="472" t="s">
        <v>864</v>
      </c>
      <c r="J384" s="472" t="s">
        <v>853</v>
      </c>
      <c r="K384" s="472" t="s">
        <v>894</v>
      </c>
      <c r="L384" s="473">
        <v>2024</v>
      </c>
      <c r="M384" s="474">
        <v>489.9</v>
      </c>
      <c r="N384" s="474">
        <v>355</v>
      </c>
      <c r="O384" s="472" t="s">
        <v>895</v>
      </c>
    </row>
    <row r="385" spans="1:15" x14ac:dyDescent="0.3">
      <c r="A385" s="472" t="s">
        <v>795</v>
      </c>
      <c r="B385" s="472" t="s">
        <v>413</v>
      </c>
      <c r="C385" s="472" t="s">
        <v>653</v>
      </c>
      <c r="D385" s="472" t="s">
        <v>159</v>
      </c>
      <c r="E385" s="472" t="s">
        <v>175</v>
      </c>
      <c r="F385" s="472" t="s">
        <v>159</v>
      </c>
      <c r="G385" s="472" t="s">
        <v>911</v>
      </c>
      <c r="H385" s="472" t="s">
        <v>616</v>
      </c>
      <c r="I385" s="472" t="s">
        <v>873</v>
      </c>
      <c r="J385" s="472" t="s">
        <v>838</v>
      </c>
      <c r="K385" s="472" t="s">
        <v>894</v>
      </c>
      <c r="L385" s="473">
        <v>2024</v>
      </c>
      <c r="M385" s="474">
        <v>32.159999999999997</v>
      </c>
      <c r="N385" s="474">
        <v>3</v>
      </c>
      <c r="O385" s="472" t="s">
        <v>895</v>
      </c>
    </row>
    <row r="386" spans="1:15" x14ac:dyDescent="0.3">
      <c r="A386" s="472" t="s">
        <v>795</v>
      </c>
      <c r="B386" s="472" t="s">
        <v>413</v>
      </c>
      <c r="C386" s="472" t="s">
        <v>653</v>
      </c>
      <c r="D386" s="472" t="s">
        <v>159</v>
      </c>
      <c r="E386" s="472" t="s">
        <v>175</v>
      </c>
      <c r="F386" s="472" t="s">
        <v>159</v>
      </c>
      <c r="G386" s="472" t="s">
        <v>911</v>
      </c>
      <c r="H386" s="472" t="s">
        <v>590</v>
      </c>
      <c r="I386" s="472" t="s">
        <v>865</v>
      </c>
      <c r="J386" s="472" t="s">
        <v>811</v>
      </c>
      <c r="K386" s="472" t="s">
        <v>894</v>
      </c>
      <c r="L386" s="473">
        <v>2024</v>
      </c>
      <c r="M386" s="474">
        <v>182500</v>
      </c>
      <c r="N386" s="474">
        <v>7300</v>
      </c>
      <c r="O386" s="472" t="s">
        <v>895</v>
      </c>
    </row>
    <row r="387" spans="1:15" x14ac:dyDescent="0.3">
      <c r="A387" s="472" t="s">
        <v>795</v>
      </c>
      <c r="B387" s="472" t="s">
        <v>413</v>
      </c>
      <c r="C387" s="472" t="s">
        <v>653</v>
      </c>
      <c r="D387" s="472" t="s">
        <v>159</v>
      </c>
      <c r="E387" s="472" t="s">
        <v>175</v>
      </c>
      <c r="F387" s="472" t="s">
        <v>159</v>
      </c>
      <c r="G387" s="472" t="s">
        <v>911</v>
      </c>
      <c r="H387" s="472" t="s">
        <v>479</v>
      </c>
      <c r="I387" s="472" t="s">
        <v>871</v>
      </c>
      <c r="J387" s="472" t="s">
        <v>807</v>
      </c>
      <c r="K387" s="472" t="s">
        <v>894</v>
      </c>
      <c r="L387" s="473">
        <v>2024</v>
      </c>
      <c r="M387" s="474">
        <v>10787.1</v>
      </c>
      <c r="N387" s="474">
        <v>1230</v>
      </c>
      <c r="O387" s="472" t="s">
        <v>895</v>
      </c>
    </row>
    <row r="388" spans="1:15" x14ac:dyDescent="0.3">
      <c r="A388" s="472" t="s">
        <v>795</v>
      </c>
      <c r="B388" s="472" t="s">
        <v>413</v>
      </c>
      <c r="C388" s="472" t="s">
        <v>653</v>
      </c>
      <c r="D388" s="472" t="s">
        <v>159</v>
      </c>
      <c r="E388" s="472" t="s">
        <v>175</v>
      </c>
      <c r="F388" s="472" t="s">
        <v>159</v>
      </c>
      <c r="G388" s="472" t="s">
        <v>911</v>
      </c>
      <c r="H388" s="472" t="s">
        <v>451</v>
      </c>
      <c r="I388" s="472" t="s">
        <v>876</v>
      </c>
      <c r="J388" s="472" t="s">
        <v>850</v>
      </c>
      <c r="K388" s="472" t="s">
        <v>894</v>
      </c>
      <c r="L388" s="473">
        <v>2024</v>
      </c>
      <c r="M388" s="474">
        <v>3381.06</v>
      </c>
      <c r="N388" s="474">
        <v>222</v>
      </c>
      <c r="O388" s="472" t="s">
        <v>895</v>
      </c>
    </row>
    <row r="389" spans="1:15" x14ac:dyDescent="0.3">
      <c r="A389" s="472" t="s">
        <v>795</v>
      </c>
      <c r="B389" s="472" t="s">
        <v>413</v>
      </c>
      <c r="C389" s="472" t="s">
        <v>653</v>
      </c>
      <c r="D389" s="472" t="s">
        <v>159</v>
      </c>
      <c r="E389" s="472" t="s">
        <v>175</v>
      </c>
      <c r="F389" s="472" t="s">
        <v>159</v>
      </c>
      <c r="G389" s="472" t="s">
        <v>911</v>
      </c>
      <c r="H389" s="472" t="s">
        <v>617</v>
      </c>
      <c r="I389" s="472" t="s">
        <v>873</v>
      </c>
      <c r="J389" s="472" t="s">
        <v>838</v>
      </c>
      <c r="K389" s="472" t="s">
        <v>894</v>
      </c>
      <c r="L389" s="473">
        <v>2024</v>
      </c>
      <c r="M389" s="474">
        <v>352.5</v>
      </c>
      <c r="N389" s="474">
        <v>10</v>
      </c>
      <c r="O389" s="472" t="s">
        <v>895</v>
      </c>
    </row>
    <row r="390" spans="1:15" x14ac:dyDescent="0.3">
      <c r="A390" s="472" t="s">
        <v>795</v>
      </c>
      <c r="B390" s="472" t="s">
        <v>413</v>
      </c>
      <c r="C390" s="472" t="s">
        <v>653</v>
      </c>
      <c r="D390" s="472" t="s">
        <v>159</v>
      </c>
      <c r="E390" s="472" t="s">
        <v>175</v>
      </c>
      <c r="F390" s="472" t="s">
        <v>159</v>
      </c>
      <c r="G390" s="472" t="s">
        <v>911</v>
      </c>
      <c r="H390" s="472" t="s">
        <v>480</v>
      </c>
      <c r="I390" s="472" t="s">
        <v>865</v>
      </c>
      <c r="J390" s="472" t="s">
        <v>807</v>
      </c>
      <c r="K390" s="472" t="s">
        <v>894</v>
      </c>
      <c r="L390" s="473">
        <v>2024</v>
      </c>
      <c r="M390" s="474">
        <v>3262.4999999999995</v>
      </c>
      <c r="N390" s="474">
        <v>750</v>
      </c>
      <c r="O390" s="472" t="s">
        <v>895</v>
      </c>
    </row>
    <row r="391" spans="1:15" x14ac:dyDescent="0.3">
      <c r="A391" s="472" t="s">
        <v>795</v>
      </c>
      <c r="B391" s="472" t="s">
        <v>413</v>
      </c>
      <c r="C391" s="472" t="s">
        <v>653</v>
      </c>
      <c r="D391" s="472" t="s">
        <v>159</v>
      </c>
      <c r="E391" s="472" t="s">
        <v>175</v>
      </c>
      <c r="F391" s="472" t="s">
        <v>159</v>
      </c>
      <c r="G391" s="472" t="s">
        <v>911</v>
      </c>
      <c r="H391" s="472" t="s">
        <v>612</v>
      </c>
      <c r="I391" s="472" t="s">
        <v>865</v>
      </c>
      <c r="J391" s="472" t="s">
        <v>831</v>
      </c>
      <c r="K391" s="472" t="s">
        <v>899</v>
      </c>
      <c r="L391" s="473">
        <v>2024</v>
      </c>
      <c r="M391" s="474">
        <v>22</v>
      </c>
      <c r="N391" s="474">
        <v>2</v>
      </c>
      <c r="O391" s="472" t="s">
        <v>895</v>
      </c>
    </row>
    <row r="392" spans="1:15" x14ac:dyDescent="0.3">
      <c r="A392" s="472" t="s">
        <v>795</v>
      </c>
      <c r="B392" s="472" t="s">
        <v>413</v>
      </c>
      <c r="C392" s="472" t="s">
        <v>653</v>
      </c>
      <c r="D392" s="472" t="s">
        <v>159</v>
      </c>
      <c r="E392" s="472" t="s">
        <v>175</v>
      </c>
      <c r="F392" s="472" t="s">
        <v>159</v>
      </c>
      <c r="G392" s="472" t="s">
        <v>911</v>
      </c>
      <c r="H392" s="472" t="s">
        <v>374</v>
      </c>
      <c r="I392" s="472" t="s">
        <v>865</v>
      </c>
      <c r="J392" s="472" t="s">
        <v>814</v>
      </c>
      <c r="K392" s="472" t="s">
        <v>894</v>
      </c>
      <c r="L392" s="473">
        <v>2024</v>
      </c>
      <c r="M392" s="474">
        <v>13374</v>
      </c>
      <c r="N392" s="474">
        <v>743</v>
      </c>
      <c r="O392" s="472" t="s">
        <v>895</v>
      </c>
    </row>
    <row r="393" spans="1:15" x14ac:dyDescent="0.3">
      <c r="A393" s="472" t="s">
        <v>795</v>
      </c>
      <c r="B393" s="472" t="s">
        <v>413</v>
      </c>
      <c r="C393" s="472" t="s">
        <v>653</v>
      </c>
      <c r="D393" s="472" t="s">
        <v>159</v>
      </c>
      <c r="E393" s="472" t="s">
        <v>175</v>
      </c>
      <c r="F393" s="472" t="s">
        <v>159</v>
      </c>
      <c r="G393" s="472" t="s">
        <v>911</v>
      </c>
      <c r="H393" s="472" t="s">
        <v>375</v>
      </c>
      <c r="I393" s="472" t="s">
        <v>865</v>
      </c>
      <c r="J393" s="472" t="s">
        <v>814</v>
      </c>
      <c r="K393" s="472" t="s">
        <v>894</v>
      </c>
      <c r="L393" s="473">
        <v>2024</v>
      </c>
      <c r="M393" s="474">
        <v>5000</v>
      </c>
      <c r="N393" s="474">
        <v>500</v>
      </c>
      <c r="O393" s="472" t="s">
        <v>895</v>
      </c>
    </row>
    <row r="394" spans="1:15" x14ac:dyDescent="0.3">
      <c r="A394" s="472" t="s">
        <v>795</v>
      </c>
      <c r="B394" s="472" t="s">
        <v>413</v>
      </c>
      <c r="C394" s="472" t="s">
        <v>653</v>
      </c>
      <c r="D394" s="472" t="s">
        <v>159</v>
      </c>
      <c r="E394" s="472" t="s">
        <v>175</v>
      </c>
      <c r="F394" s="472" t="s">
        <v>159</v>
      </c>
      <c r="G394" s="472" t="s">
        <v>911</v>
      </c>
      <c r="H394" s="472" t="s">
        <v>481</v>
      </c>
      <c r="I394" s="472" t="s">
        <v>860</v>
      </c>
      <c r="J394" s="472" t="s">
        <v>807</v>
      </c>
      <c r="K394" s="472" t="s">
        <v>894</v>
      </c>
      <c r="L394" s="473">
        <v>2024</v>
      </c>
      <c r="M394" s="474">
        <v>11220</v>
      </c>
      <c r="N394" s="474">
        <v>600</v>
      </c>
      <c r="O394" s="472" t="s">
        <v>895</v>
      </c>
    </row>
    <row r="395" spans="1:15" x14ac:dyDescent="0.3">
      <c r="A395" s="472" t="s">
        <v>795</v>
      </c>
      <c r="B395" s="472" t="s">
        <v>413</v>
      </c>
      <c r="C395" s="472" t="s">
        <v>653</v>
      </c>
      <c r="D395" s="472" t="s">
        <v>159</v>
      </c>
      <c r="E395" s="472" t="s">
        <v>175</v>
      </c>
      <c r="F395" s="472" t="s">
        <v>159</v>
      </c>
      <c r="G395" s="472" t="s">
        <v>911</v>
      </c>
      <c r="H395" s="472" t="s">
        <v>453</v>
      </c>
      <c r="I395" s="472" t="s">
        <v>876</v>
      </c>
      <c r="J395" s="472" t="s">
        <v>850</v>
      </c>
      <c r="K395" s="472" t="s">
        <v>894</v>
      </c>
      <c r="L395" s="473">
        <v>2024</v>
      </c>
      <c r="M395" s="474">
        <v>1484.1000000000001</v>
      </c>
      <c r="N395" s="474">
        <v>97</v>
      </c>
      <c r="O395" s="472" t="s">
        <v>895</v>
      </c>
    </row>
    <row r="396" spans="1:15" x14ac:dyDescent="0.3">
      <c r="A396" s="472" t="s">
        <v>795</v>
      </c>
      <c r="B396" s="472" t="s">
        <v>413</v>
      </c>
      <c r="C396" s="472" t="s">
        <v>653</v>
      </c>
      <c r="D396" s="472" t="s">
        <v>159</v>
      </c>
      <c r="E396" s="472" t="s">
        <v>176</v>
      </c>
      <c r="F396" s="472" t="s">
        <v>159</v>
      </c>
      <c r="G396" s="472" t="s">
        <v>912</v>
      </c>
      <c r="H396" s="472" t="s">
        <v>539</v>
      </c>
      <c r="I396" s="472" t="s">
        <v>860</v>
      </c>
      <c r="J396" s="472" t="s">
        <v>820</v>
      </c>
      <c r="K396" s="472" t="s">
        <v>894</v>
      </c>
      <c r="L396" s="473">
        <v>2024</v>
      </c>
      <c r="M396" s="474">
        <v>10000</v>
      </c>
      <c r="N396" s="474">
        <v>1000</v>
      </c>
      <c r="O396" s="472" t="s">
        <v>895</v>
      </c>
    </row>
    <row r="397" spans="1:15" x14ac:dyDescent="0.3">
      <c r="A397" s="472" t="s">
        <v>795</v>
      </c>
      <c r="B397" s="472" t="s">
        <v>413</v>
      </c>
      <c r="C397" s="472" t="s">
        <v>653</v>
      </c>
      <c r="D397" s="472" t="s">
        <v>159</v>
      </c>
      <c r="E397" s="472" t="s">
        <v>176</v>
      </c>
      <c r="F397" s="472" t="s">
        <v>159</v>
      </c>
      <c r="G397" s="472" t="s">
        <v>912</v>
      </c>
      <c r="H397" s="472" t="s">
        <v>416</v>
      </c>
      <c r="I397" s="472" t="s">
        <v>860</v>
      </c>
      <c r="J397" s="472" t="s">
        <v>827</v>
      </c>
      <c r="K397" s="472" t="s">
        <v>894</v>
      </c>
      <c r="L397" s="473">
        <v>2024</v>
      </c>
      <c r="M397" s="474">
        <v>17500</v>
      </c>
      <c r="N397" s="474">
        <v>7000</v>
      </c>
      <c r="O397" s="472" t="s">
        <v>895</v>
      </c>
    </row>
    <row r="398" spans="1:15" x14ac:dyDescent="0.3">
      <c r="A398" s="472" t="s">
        <v>795</v>
      </c>
      <c r="B398" s="472" t="s">
        <v>413</v>
      </c>
      <c r="C398" s="472" t="s">
        <v>653</v>
      </c>
      <c r="D398" s="472" t="s">
        <v>159</v>
      </c>
      <c r="E398" s="472" t="s">
        <v>176</v>
      </c>
      <c r="F398" s="472" t="s">
        <v>159</v>
      </c>
      <c r="G398" s="472" t="s">
        <v>912</v>
      </c>
      <c r="H398" s="472" t="s">
        <v>434</v>
      </c>
      <c r="I398" s="472" t="s">
        <v>863</v>
      </c>
      <c r="J398" s="472" t="s">
        <v>841</v>
      </c>
      <c r="K398" s="472" t="s">
        <v>894</v>
      </c>
      <c r="L398" s="473">
        <v>2024</v>
      </c>
      <c r="M398" s="474">
        <v>16170</v>
      </c>
      <c r="N398" s="474">
        <v>3.234</v>
      </c>
      <c r="O398" s="472" t="s">
        <v>895</v>
      </c>
    </row>
    <row r="399" spans="1:15" x14ac:dyDescent="0.3">
      <c r="A399" s="472" t="s">
        <v>795</v>
      </c>
      <c r="B399" s="472" t="s">
        <v>413</v>
      </c>
      <c r="C399" s="472" t="s">
        <v>653</v>
      </c>
      <c r="D399" s="472" t="s">
        <v>159</v>
      </c>
      <c r="E399" s="472" t="s">
        <v>176</v>
      </c>
      <c r="F399" s="472" t="s">
        <v>159</v>
      </c>
      <c r="G399" s="472" t="s">
        <v>912</v>
      </c>
      <c r="H399" s="472" t="s">
        <v>417</v>
      </c>
      <c r="I399" s="472" t="s">
        <v>864</v>
      </c>
      <c r="J399" s="472" t="s">
        <v>827</v>
      </c>
      <c r="K399" s="472" t="s">
        <v>894</v>
      </c>
      <c r="L399" s="473">
        <v>2024</v>
      </c>
      <c r="M399" s="474">
        <v>41480</v>
      </c>
      <c r="N399" s="474">
        <v>17000</v>
      </c>
      <c r="O399" s="472" t="s">
        <v>895</v>
      </c>
    </row>
    <row r="400" spans="1:15" x14ac:dyDescent="0.3">
      <c r="A400" s="472" t="s">
        <v>795</v>
      </c>
      <c r="B400" s="472" t="s">
        <v>413</v>
      </c>
      <c r="C400" s="472" t="s">
        <v>653</v>
      </c>
      <c r="D400" s="472" t="s">
        <v>159</v>
      </c>
      <c r="E400" s="472" t="s">
        <v>176</v>
      </c>
      <c r="F400" s="472" t="s">
        <v>159</v>
      </c>
      <c r="G400" s="472" t="s">
        <v>912</v>
      </c>
      <c r="H400" s="472" t="s">
        <v>595</v>
      </c>
      <c r="I400" s="472" t="s">
        <v>861</v>
      </c>
      <c r="J400" s="472" t="s">
        <v>830</v>
      </c>
      <c r="K400" s="472" t="s">
        <v>894</v>
      </c>
      <c r="L400" s="473">
        <v>2024</v>
      </c>
      <c r="M400" s="474">
        <v>96968.25</v>
      </c>
      <c r="N400" s="474">
        <v>43097</v>
      </c>
      <c r="O400" s="472" t="s">
        <v>895</v>
      </c>
    </row>
    <row r="401" spans="1:15" x14ac:dyDescent="0.3">
      <c r="A401" s="472" t="s">
        <v>795</v>
      </c>
      <c r="B401" s="472" t="s">
        <v>413</v>
      </c>
      <c r="C401" s="472" t="s">
        <v>653</v>
      </c>
      <c r="D401" s="472" t="s">
        <v>159</v>
      </c>
      <c r="E401" s="472" t="s">
        <v>176</v>
      </c>
      <c r="F401" s="472" t="s">
        <v>159</v>
      </c>
      <c r="G401" s="472" t="s">
        <v>912</v>
      </c>
      <c r="H401" s="472" t="s">
        <v>547</v>
      </c>
      <c r="I401" s="472" t="s">
        <v>873</v>
      </c>
      <c r="J401" s="472" t="s">
        <v>820</v>
      </c>
      <c r="K401" s="472" t="s">
        <v>894</v>
      </c>
      <c r="L401" s="473">
        <v>2024</v>
      </c>
      <c r="M401" s="474">
        <v>8118</v>
      </c>
      <c r="N401" s="474">
        <v>820</v>
      </c>
      <c r="O401" s="472" t="s">
        <v>895</v>
      </c>
    </row>
    <row r="402" spans="1:15" x14ac:dyDescent="0.3">
      <c r="A402" s="472" t="s">
        <v>795</v>
      </c>
      <c r="B402" s="472" t="s">
        <v>413</v>
      </c>
      <c r="C402" s="472" t="s">
        <v>653</v>
      </c>
      <c r="D402" s="472" t="s">
        <v>159</v>
      </c>
      <c r="E402" s="472" t="s">
        <v>176</v>
      </c>
      <c r="F402" s="472" t="s">
        <v>159</v>
      </c>
      <c r="G402" s="472" t="s">
        <v>912</v>
      </c>
      <c r="H402" s="472" t="s">
        <v>585</v>
      </c>
      <c r="I402" s="472" t="s">
        <v>864</v>
      </c>
      <c r="J402" s="472" t="s">
        <v>808</v>
      </c>
      <c r="K402" s="472" t="s">
        <v>894</v>
      </c>
      <c r="L402" s="473">
        <v>2024</v>
      </c>
      <c r="M402" s="474">
        <v>451935</v>
      </c>
      <c r="N402" s="474">
        <v>11165</v>
      </c>
      <c r="O402" s="472" t="s">
        <v>895</v>
      </c>
    </row>
    <row r="403" spans="1:15" x14ac:dyDescent="0.3">
      <c r="A403" s="472" t="s">
        <v>795</v>
      </c>
      <c r="B403" s="472" t="s">
        <v>413</v>
      </c>
      <c r="C403" s="472" t="s">
        <v>653</v>
      </c>
      <c r="D403" s="472" t="s">
        <v>159</v>
      </c>
      <c r="E403" s="472" t="s">
        <v>176</v>
      </c>
      <c r="F403" s="472" t="s">
        <v>159</v>
      </c>
      <c r="G403" s="472" t="s">
        <v>912</v>
      </c>
      <c r="H403" s="472" t="s">
        <v>354</v>
      </c>
      <c r="I403" s="472" t="s">
        <v>864</v>
      </c>
      <c r="J403" s="472" t="s">
        <v>814</v>
      </c>
      <c r="K403" s="472" t="s">
        <v>894</v>
      </c>
      <c r="L403" s="473">
        <v>2024</v>
      </c>
      <c r="M403" s="474">
        <v>518</v>
      </c>
      <c r="N403" s="474">
        <v>29.6</v>
      </c>
      <c r="O403" s="472" t="s">
        <v>895</v>
      </c>
    </row>
    <row r="404" spans="1:15" x14ac:dyDescent="0.3">
      <c r="A404" s="472" t="s">
        <v>795</v>
      </c>
      <c r="B404" s="472" t="s">
        <v>413</v>
      </c>
      <c r="C404" s="472" t="s">
        <v>653</v>
      </c>
      <c r="D404" s="472" t="s">
        <v>159</v>
      </c>
      <c r="E404" s="472" t="s">
        <v>176</v>
      </c>
      <c r="F404" s="472" t="s">
        <v>159</v>
      </c>
      <c r="G404" s="472" t="s">
        <v>912</v>
      </c>
      <c r="H404" s="472" t="s">
        <v>586</v>
      </c>
      <c r="I404" s="472" t="s">
        <v>864</v>
      </c>
      <c r="J404" s="472" t="s">
        <v>808</v>
      </c>
      <c r="K404" s="472" t="s">
        <v>894</v>
      </c>
      <c r="L404" s="473">
        <v>2024</v>
      </c>
      <c r="M404" s="474">
        <v>133322.85</v>
      </c>
      <c r="N404" s="474">
        <v>2852.5</v>
      </c>
      <c r="O404" s="472" t="s">
        <v>895</v>
      </c>
    </row>
    <row r="405" spans="1:15" x14ac:dyDescent="0.3">
      <c r="A405" s="472" t="s">
        <v>795</v>
      </c>
      <c r="B405" s="472" t="s">
        <v>413</v>
      </c>
      <c r="C405" s="472" t="s">
        <v>653</v>
      </c>
      <c r="D405" s="472" t="s">
        <v>159</v>
      </c>
      <c r="E405" s="472" t="s">
        <v>176</v>
      </c>
      <c r="F405" s="472" t="s">
        <v>159</v>
      </c>
      <c r="G405" s="472" t="s">
        <v>912</v>
      </c>
      <c r="H405" s="472" t="s">
        <v>600</v>
      </c>
      <c r="I405" s="472" t="s">
        <v>876</v>
      </c>
      <c r="J405" s="472" t="s">
        <v>830</v>
      </c>
      <c r="K405" s="472" t="s">
        <v>894</v>
      </c>
      <c r="L405" s="473">
        <v>2024</v>
      </c>
      <c r="M405" s="474">
        <v>4066920</v>
      </c>
      <c r="N405" s="474">
        <v>3081000</v>
      </c>
      <c r="O405" s="472" t="s">
        <v>895</v>
      </c>
    </row>
    <row r="406" spans="1:15" x14ac:dyDescent="0.3">
      <c r="A406" s="472" t="s">
        <v>795</v>
      </c>
      <c r="B406" s="472" t="s">
        <v>413</v>
      </c>
      <c r="C406" s="472" t="s">
        <v>653</v>
      </c>
      <c r="D406" s="472" t="s">
        <v>159</v>
      </c>
      <c r="E406" s="472" t="s">
        <v>176</v>
      </c>
      <c r="F406" s="472" t="s">
        <v>159</v>
      </c>
      <c r="G406" s="472" t="s">
        <v>912</v>
      </c>
      <c r="H406" s="472" t="s">
        <v>549</v>
      </c>
      <c r="I406" s="472" t="s">
        <v>860</v>
      </c>
      <c r="J406" s="472" t="s">
        <v>820</v>
      </c>
      <c r="K406" s="472" t="s">
        <v>894</v>
      </c>
      <c r="L406" s="473">
        <v>2024</v>
      </c>
      <c r="M406" s="474">
        <v>5600</v>
      </c>
      <c r="N406" s="474">
        <v>700</v>
      </c>
      <c r="O406" s="472" t="s">
        <v>895</v>
      </c>
    </row>
    <row r="407" spans="1:15" x14ac:dyDescent="0.3">
      <c r="A407" s="472" t="s">
        <v>795</v>
      </c>
      <c r="B407" s="472" t="s">
        <v>413</v>
      </c>
      <c r="C407" s="472" t="s">
        <v>653</v>
      </c>
      <c r="D407" s="472" t="s">
        <v>159</v>
      </c>
      <c r="E407" s="472" t="s">
        <v>176</v>
      </c>
      <c r="F407" s="472" t="s">
        <v>159</v>
      </c>
      <c r="G407" s="472" t="s">
        <v>912</v>
      </c>
      <c r="H407" s="472" t="s">
        <v>587</v>
      </c>
      <c r="I407" s="472" t="s">
        <v>873</v>
      </c>
      <c r="J407" s="472" t="s">
        <v>808</v>
      </c>
      <c r="K407" s="472" t="s">
        <v>894</v>
      </c>
      <c r="L407" s="473">
        <v>2024</v>
      </c>
      <c r="M407" s="474">
        <v>214899.3</v>
      </c>
      <c r="N407" s="474">
        <v>5319</v>
      </c>
      <c r="O407" s="472" t="s">
        <v>895</v>
      </c>
    </row>
    <row r="408" spans="1:15" x14ac:dyDescent="0.3">
      <c r="A408" s="472" t="s">
        <v>795</v>
      </c>
      <c r="B408" s="472" t="s">
        <v>413</v>
      </c>
      <c r="C408" s="472" t="s">
        <v>653</v>
      </c>
      <c r="D408" s="472" t="s">
        <v>159</v>
      </c>
      <c r="E408" s="472" t="s">
        <v>176</v>
      </c>
      <c r="F408" s="472" t="s">
        <v>159</v>
      </c>
      <c r="G408" s="472" t="s">
        <v>912</v>
      </c>
      <c r="H408" s="472" t="s">
        <v>355</v>
      </c>
      <c r="I408" s="472" t="s">
        <v>872</v>
      </c>
      <c r="J408" s="472" t="s">
        <v>814</v>
      </c>
      <c r="K408" s="472" t="s">
        <v>894</v>
      </c>
      <c r="L408" s="473">
        <v>2024</v>
      </c>
      <c r="M408" s="474">
        <v>12616.285</v>
      </c>
      <c r="N408" s="474">
        <v>1328.03</v>
      </c>
      <c r="O408" s="472" t="s">
        <v>895</v>
      </c>
    </row>
    <row r="409" spans="1:15" x14ac:dyDescent="0.3">
      <c r="A409" s="472" t="s">
        <v>795</v>
      </c>
      <c r="B409" s="472" t="s">
        <v>413</v>
      </c>
      <c r="C409" s="472" t="s">
        <v>653</v>
      </c>
      <c r="D409" s="472" t="s">
        <v>159</v>
      </c>
      <c r="E409" s="472" t="s">
        <v>176</v>
      </c>
      <c r="F409" s="472" t="s">
        <v>159</v>
      </c>
      <c r="G409" s="472" t="s">
        <v>912</v>
      </c>
      <c r="H409" s="472" t="s">
        <v>604</v>
      </c>
      <c r="I409" s="472" t="s">
        <v>876</v>
      </c>
      <c r="J409" s="472" t="s">
        <v>830</v>
      </c>
      <c r="K409" s="472" t="s">
        <v>894</v>
      </c>
      <c r="L409" s="473">
        <v>2024</v>
      </c>
      <c r="M409" s="474">
        <v>3711270.2</v>
      </c>
      <c r="N409" s="474">
        <v>1033780</v>
      </c>
      <c r="O409" s="472" t="s">
        <v>895</v>
      </c>
    </row>
    <row r="410" spans="1:15" x14ac:dyDescent="0.3">
      <c r="A410" s="472" t="s">
        <v>795</v>
      </c>
      <c r="B410" s="472" t="s">
        <v>413</v>
      </c>
      <c r="C410" s="472" t="s">
        <v>653</v>
      </c>
      <c r="D410" s="472" t="s">
        <v>159</v>
      </c>
      <c r="E410" s="472" t="s">
        <v>176</v>
      </c>
      <c r="F410" s="472" t="s">
        <v>159</v>
      </c>
      <c r="G410" s="472" t="s">
        <v>912</v>
      </c>
      <c r="H410" s="472" t="s">
        <v>436</v>
      </c>
      <c r="I410" s="472" t="s">
        <v>861</v>
      </c>
      <c r="J410" s="472" t="s">
        <v>841</v>
      </c>
      <c r="K410" s="472" t="s">
        <v>894</v>
      </c>
      <c r="L410" s="473">
        <v>2024</v>
      </c>
      <c r="M410" s="474">
        <v>272000</v>
      </c>
      <c r="N410" s="474">
        <v>32000</v>
      </c>
      <c r="O410" s="472" t="s">
        <v>895</v>
      </c>
    </row>
    <row r="411" spans="1:15" x14ac:dyDescent="0.3">
      <c r="A411" s="472" t="s">
        <v>795</v>
      </c>
      <c r="B411" s="472" t="s">
        <v>413</v>
      </c>
      <c r="C411" s="472" t="s">
        <v>653</v>
      </c>
      <c r="D411" s="472" t="s">
        <v>159</v>
      </c>
      <c r="E411" s="472" t="s">
        <v>176</v>
      </c>
      <c r="F411" s="472" t="s">
        <v>159</v>
      </c>
      <c r="G411" s="472" t="s">
        <v>912</v>
      </c>
      <c r="H411" s="472" t="s">
        <v>554</v>
      </c>
      <c r="I411" s="472" t="s">
        <v>873</v>
      </c>
      <c r="J411" s="472" t="s">
        <v>820</v>
      </c>
      <c r="K411" s="472" t="s">
        <v>894</v>
      </c>
      <c r="L411" s="473">
        <v>2024</v>
      </c>
      <c r="M411" s="474">
        <v>6667.5</v>
      </c>
      <c r="N411" s="474">
        <v>375</v>
      </c>
      <c r="O411" s="472" t="s">
        <v>895</v>
      </c>
    </row>
    <row r="412" spans="1:15" x14ac:dyDescent="0.3">
      <c r="A412" s="472" t="s">
        <v>795</v>
      </c>
      <c r="B412" s="472" t="s">
        <v>413</v>
      </c>
      <c r="C412" s="472" t="s">
        <v>653</v>
      </c>
      <c r="D412" s="472" t="s">
        <v>159</v>
      </c>
      <c r="E412" s="472" t="s">
        <v>176</v>
      </c>
      <c r="F412" s="472" t="s">
        <v>159</v>
      </c>
      <c r="G412" s="472" t="s">
        <v>912</v>
      </c>
      <c r="H412" s="472" t="s">
        <v>592</v>
      </c>
      <c r="I412" s="472" t="s">
        <v>875</v>
      </c>
      <c r="J412" s="472" t="s">
        <v>814</v>
      </c>
      <c r="K412" s="472" t="s">
        <v>894</v>
      </c>
      <c r="L412" s="473">
        <v>2024</v>
      </c>
      <c r="M412" s="474">
        <v>3024</v>
      </c>
      <c r="N412" s="474">
        <v>216</v>
      </c>
      <c r="O412" s="472" t="s">
        <v>895</v>
      </c>
    </row>
    <row r="413" spans="1:15" x14ac:dyDescent="0.3">
      <c r="A413" s="472" t="s">
        <v>795</v>
      </c>
      <c r="B413" s="472" t="s">
        <v>413</v>
      </c>
      <c r="C413" s="472" t="s">
        <v>653</v>
      </c>
      <c r="D413" s="472" t="s">
        <v>159</v>
      </c>
      <c r="E413" s="472" t="s">
        <v>176</v>
      </c>
      <c r="F413" s="472" t="s">
        <v>159</v>
      </c>
      <c r="G413" s="472" t="s">
        <v>912</v>
      </c>
      <c r="H413" s="472" t="s">
        <v>365</v>
      </c>
      <c r="I413" s="472" t="s">
        <v>863</v>
      </c>
      <c r="J413" s="472" t="s">
        <v>814</v>
      </c>
      <c r="K413" s="472" t="s">
        <v>894</v>
      </c>
      <c r="L413" s="473">
        <v>2024</v>
      </c>
      <c r="M413" s="474">
        <v>1315476.1599999999</v>
      </c>
      <c r="N413" s="474">
        <v>82217.259999999995</v>
      </c>
      <c r="O413" s="472" t="s">
        <v>895</v>
      </c>
    </row>
    <row r="414" spans="1:15" x14ac:dyDescent="0.3">
      <c r="A414" s="472" t="s">
        <v>795</v>
      </c>
      <c r="B414" s="472" t="s">
        <v>413</v>
      </c>
      <c r="C414" s="472" t="s">
        <v>653</v>
      </c>
      <c r="D414" s="472" t="s">
        <v>159</v>
      </c>
      <c r="E414" s="472" t="s">
        <v>176</v>
      </c>
      <c r="F414" s="472" t="s">
        <v>159</v>
      </c>
      <c r="G414" s="472" t="s">
        <v>912</v>
      </c>
      <c r="H414" s="472" t="s">
        <v>372</v>
      </c>
      <c r="I414" s="472" t="s">
        <v>859</v>
      </c>
      <c r="J414" s="472" t="s">
        <v>814</v>
      </c>
      <c r="K414" s="472" t="s">
        <v>894</v>
      </c>
      <c r="L414" s="473">
        <v>2024</v>
      </c>
      <c r="M414" s="474">
        <v>13073.4</v>
      </c>
      <c r="N414" s="474">
        <v>1452.6</v>
      </c>
      <c r="O414" s="472" t="s">
        <v>895</v>
      </c>
    </row>
    <row r="415" spans="1:15" x14ac:dyDescent="0.3">
      <c r="A415" s="472" t="s">
        <v>795</v>
      </c>
      <c r="B415" s="472" t="s">
        <v>413</v>
      </c>
      <c r="C415" s="472" t="s">
        <v>653</v>
      </c>
      <c r="D415" s="472" t="s">
        <v>159</v>
      </c>
      <c r="E415" s="472" t="s">
        <v>176</v>
      </c>
      <c r="F415" s="472" t="s">
        <v>159</v>
      </c>
      <c r="G415" s="472" t="s">
        <v>912</v>
      </c>
      <c r="H415" s="472" t="s">
        <v>618</v>
      </c>
      <c r="I415" s="472" t="s">
        <v>870</v>
      </c>
      <c r="J415" s="472" t="s">
        <v>844</v>
      </c>
      <c r="K415" s="472" t="s">
        <v>894</v>
      </c>
      <c r="L415" s="473">
        <v>2024</v>
      </c>
      <c r="M415" s="474">
        <v>493.35</v>
      </c>
      <c r="N415" s="474">
        <v>253</v>
      </c>
      <c r="O415" s="472" t="s">
        <v>897</v>
      </c>
    </row>
    <row r="416" spans="1:15" x14ac:dyDescent="0.3">
      <c r="A416" s="472" t="s">
        <v>795</v>
      </c>
      <c r="B416" s="472" t="s">
        <v>413</v>
      </c>
      <c r="C416" s="472" t="s">
        <v>653</v>
      </c>
      <c r="D416" s="472" t="s">
        <v>159</v>
      </c>
      <c r="E416" s="472" t="s">
        <v>176</v>
      </c>
      <c r="F416" s="472" t="s">
        <v>159</v>
      </c>
      <c r="G416" s="472" t="s">
        <v>912</v>
      </c>
      <c r="H416" s="472" t="s">
        <v>556</v>
      </c>
      <c r="I416" s="472" t="s">
        <v>873</v>
      </c>
      <c r="J416" s="472" t="s">
        <v>820</v>
      </c>
      <c r="K416" s="472" t="s">
        <v>894</v>
      </c>
      <c r="L416" s="473">
        <v>2024</v>
      </c>
      <c r="M416" s="474">
        <v>4550</v>
      </c>
      <c r="N416" s="474">
        <v>500</v>
      </c>
      <c r="O416" s="472" t="s">
        <v>895</v>
      </c>
    </row>
    <row r="417" spans="1:15" x14ac:dyDescent="0.3">
      <c r="A417" s="472" t="s">
        <v>795</v>
      </c>
      <c r="B417" s="472" t="s">
        <v>413</v>
      </c>
      <c r="C417" s="472" t="s">
        <v>653</v>
      </c>
      <c r="D417" s="472" t="s">
        <v>159</v>
      </c>
      <c r="E417" s="472" t="s">
        <v>176</v>
      </c>
      <c r="F417" s="472" t="s">
        <v>159</v>
      </c>
      <c r="G417" s="472" t="s">
        <v>912</v>
      </c>
      <c r="H417" s="472" t="s">
        <v>558</v>
      </c>
      <c r="I417" s="472" t="s">
        <v>873</v>
      </c>
      <c r="J417" s="472" t="s">
        <v>820</v>
      </c>
      <c r="K417" s="472" t="s">
        <v>894</v>
      </c>
      <c r="L417" s="473">
        <v>2024</v>
      </c>
      <c r="M417" s="474">
        <v>760</v>
      </c>
      <c r="N417" s="474">
        <v>100</v>
      </c>
      <c r="O417" s="472" t="s">
        <v>895</v>
      </c>
    </row>
    <row r="418" spans="1:15" x14ac:dyDescent="0.3">
      <c r="A418" s="472" t="s">
        <v>795</v>
      </c>
      <c r="B418" s="472" t="s">
        <v>413</v>
      </c>
      <c r="C418" s="472" t="s">
        <v>653</v>
      </c>
      <c r="D418" s="472" t="s">
        <v>159</v>
      </c>
      <c r="E418" s="472" t="s">
        <v>176</v>
      </c>
      <c r="F418" s="472" t="s">
        <v>159</v>
      </c>
      <c r="G418" s="472" t="s">
        <v>912</v>
      </c>
      <c r="H418" s="472" t="s">
        <v>559</v>
      </c>
      <c r="I418" s="472" t="s">
        <v>860</v>
      </c>
      <c r="J418" s="472" t="s">
        <v>820</v>
      </c>
      <c r="K418" s="472" t="s">
        <v>894</v>
      </c>
      <c r="L418" s="473">
        <v>2024</v>
      </c>
      <c r="M418" s="474">
        <v>297220</v>
      </c>
      <c r="N418" s="474">
        <v>27020</v>
      </c>
      <c r="O418" s="472" t="s">
        <v>895</v>
      </c>
    </row>
    <row r="419" spans="1:15" x14ac:dyDescent="0.3">
      <c r="A419" s="472" t="s">
        <v>795</v>
      </c>
      <c r="B419" s="472" t="s">
        <v>413</v>
      </c>
      <c r="C419" s="472" t="s">
        <v>653</v>
      </c>
      <c r="D419" s="472" t="s">
        <v>159</v>
      </c>
      <c r="E419" s="472" t="s">
        <v>176</v>
      </c>
      <c r="F419" s="472" t="s">
        <v>159</v>
      </c>
      <c r="G419" s="472" t="s">
        <v>912</v>
      </c>
      <c r="H419" s="472" t="s">
        <v>373</v>
      </c>
      <c r="I419" s="472" t="s">
        <v>861</v>
      </c>
      <c r="J419" s="472" t="s">
        <v>814</v>
      </c>
      <c r="K419" s="472" t="s">
        <v>894</v>
      </c>
      <c r="L419" s="473">
        <v>2024</v>
      </c>
      <c r="M419" s="474">
        <v>26700</v>
      </c>
      <c r="N419" s="474">
        <v>1500</v>
      </c>
      <c r="O419" s="472" t="s">
        <v>895</v>
      </c>
    </row>
    <row r="420" spans="1:15" x14ac:dyDescent="0.3">
      <c r="A420" s="472" t="s">
        <v>795</v>
      </c>
      <c r="B420" s="472" t="s">
        <v>413</v>
      </c>
      <c r="C420" s="472" t="s">
        <v>653</v>
      </c>
      <c r="D420" s="472" t="s">
        <v>159</v>
      </c>
      <c r="E420" s="472" t="s">
        <v>176</v>
      </c>
      <c r="F420" s="472" t="s">
        <v>159</v>
      </c>
      <c r="G420" s="472" t="s">
        <v>912</v>
      </c>
      <c r="H420" s="472" t="s">
        <v>607</v>
      </c>
      <c r="I420" s="472" t="s">
        <v>876</v>
      </c>
      <c r="J420" s="472" t="s">
        <v>830</v>
      </c>
      <c r="K420" s="472" t="s">
        <v>894</v>
      </c>
      <c r="L420" s="473">
        <v>2024</v>
      </c>
      <c r="M420" s="474">
        <v>990897.6</v>
      </c>
      <c r="N420" s="474">
        <v>505560</v>
      </c>
      <c r="O420" s="472" t="s">
        <v>895</v>
      </c>
    </row>
    <row r="421" spans="1:15" x14ac:dyDescent="0.3">
      <c r="A421" s="472" t="s">
        <v>795</v>
      </c>
      <c r="B421" s="472" t="s">
        <v>413</v>
      </c>
      <c r="C421" s="472" t="s">
        <v>653</v>
      </c>
      <c r="D421" s="472" t="s">
        <v>159</v>
      </c>
      <c r="E421" s="472" t="s">
        <v>176</v>
      </c>
      <c r="F421" s="472" t="s">
        <v>159</v>
      </c>
      <c r="G421" s="472" t="s">
        <v>912</v>
      </c>
      <c r="H421" s="472" t="s">
        <v>474</v>
      </c>
      <c r="I421" s="472" t="s">
        <v>873</v>
      </c>
      <c r="J421" s="472" t="s">
        <v>845</v>
      </c>
      <c r="K421" s="472" t="s">
        <v>894</v>
      </c>
      <c r="L421" s="473">
        <v>2024</v>
      </c>
      <c r="M421" s="474">
        <v>396630</v>
      </c>
      <c r="N421" s="474">
        <v>101700</v>
      </c>
      <c r="O421" s="472" t="s">
        <v>897</v>
      </c>
    </row>
    <row r="422" spans="1:15" x14ac:dyDescent="0.3">
      <c r="A422" s="472" t="s">
        <v>795</v>
      </c>
      <c r="B422" s="472" t="s">
        <v>413</v>
      </c>
      <c r="C422" s="472" t="s">
        <v>653</v>
      </c>
      <c r="D422" s="472" t="s">
        <v>159</v>
      </c>
      <c r="E422" s="472" t="s">
        <v>176</v>
      </c>
      <c r="F422" s="472" t="s">
        <v>159</v>
      </c>
      <c r="G422" s="472" t="s">
        <v>912</v>
      </c>
      <c r="H422" s="472" t="s">
        <v>589</v>
      </c>
      <c r="I422" s="472" t="s">
        <v>864</v>
      </c>
      <c r="J422" s="472" t="s">
        <v>809</v>
      </c>
      <c r="K422" s="472" t="s">
        <v>894</v>
      </c>
      <c r="L422" s="473">
        <v>2024</v>
      </c>
      <c r="M422" s="474">
        <v>41658977.923298776</v>
      </c>
      <c r="N422" s="474">
        <v>4304986.0977777774</v>
      </c>
      <c r="O422" s="472" t="s">
        <v>895</v>
      </c>
    </row>
    <row r="423" spans="1:15" x14ac:dyDescent="0.3">
      <c r="A423" s="472" t="s">
        <v>795</v>
      </c>
      <c r="B423" s="472" t="s">
        <v>413</v>
      </c>
      <c r="C423" s="472" t="s">
        <v>653</v>
      </c>
      <c r="D423" s="472" t="s">
        <v>159</v>
      </c>
      <c r="E423" s="472" t="s">
        <v>176</v>
      </c>
      <c r="F423" s="472" t="s">
        <v>159</v>
      </c>
      <c r="G423" s="472" t="s">
        <v>912</v>
      </c>
      <c r="H423" s="472" t="s">
        <v>616</v>
      </c>
      <c r="I423" s="472" t="s">
        <v>873</v>
      </c>
      <c r="J423" s="472" t="s">
        <v>838</v>
      </c>
      <c r="K423" s="472" t="s">
        <v>894</v>
      </c>
      <c r="L423" s="473">
        <v>2024</v>
      </c>
      <c r="M423" s="474">
        <v>33639.360000000001</v>
      </c>
      <c r="N423" s="474">
        <v>3138</v>
      </c>
      <c r="O423" s="472" t="s">
        <v>895</v>
      </c>
    </row>
    <row r="424" spans="1:15" x14ac:dyDescent="0.3">
      <c r="A424" s="472" t="s">
        <v>795</v>
      </c>
      <c r="B424" s="472" t="s">
        <v>413</v>
      </c>
      <c r="C424" s="472" t="s">
        <v>653</v>
      </c>
      <c r="D424" s="472" t="s">
        <v>159</v>
      </c>
      <c r="E424" s="472" t="s">
        <v>176</v>
      </c>
      <c r="F424" s="472" t="s">
        <v>159</v>
      </c>
      <c r="G424" s="472" t="s">
        <v>912</v>
      </c>
      <c r="H424" s="472" t="s">
        <v>610</v>
      </c>
      <c r="I424" s="472" t="s">
        <v>863</v>
      </c>
      <c r="J424" s="472" t="s">
        <v>831</v>
      </c>
      <c r="K424" s="472" t="s">
        <v>894</v>
      </c>
      <c r="L424" s="473">
        <v>2024</v>
      </c>
      <c r="M424" s="474">
        <v>441000.02800000005</v>
      </c>
      <c r="N424" s="474">
        <v>1575000.1</v>
      </c>
      <c r="O424" s="472" t="s">
        <v>895</v>
      </c>
    </row>
    <row r="425" spans="1:15" x14ac:dyDescent="0.3">
      <c r="A425" s="472" t="s">
        <v>795</v>
      </c>
      <c r="B425" s="472" t="s">
        <v>413</v>
      </c>
      <c r="C425" s="472" t="s">
        <v>653</v>
      </c>
      <c r="D425" s="472" t="s">
        <v>159</v>
      </c>
      <c r="E425" s="472" t="s">
        <v>176</v>
      </c>
      <c r="F425" s="472" t="s">
        <v>159</v>
      </c>
      <c r="G425" s="472" t="s">
        <v>912</v>
      </c>
      <c r="H425" s="472" t="s">
        <v>590</v>
      </c>
      <c r="I425" s="472" t="s">
        <v>865</v>
      </c>
      <c r="J425" s="472" t="s">
        <v>811</v>
      </c>
      <c r="K425" s="472" t="s">
        <v>894</v>
      </c>
      <c r="L425" s="473">
        <v>2024</v>
      </c>
      <c r="M425" s="474">
        <v>500000</v>
      </c>
      <c r="N425" s="474">
        <v>20000</v>
      </c>
      <c r="O425" s="472" t="s">
        <v>895</v>
      </c>
    </row>
    <row r="426" spans="1:15" x14ac:dyDescent="0.3">
      <c r="A426" s="472" t="s">
        <v>795</v>
      </c>
      <c r="B426" s="472" t="s">
        <v>413</v>
      </c>
      <c r="C426" s="472" t="s">
        <v>653</v>
      </c>
      <c r="D426" s="472" t="s">
        <v>159</v>
      </c>
      <c r="E426" s="472" t="s">
        <v>176</v>
      </c>
      <c r="F426" s="472" t="s">
        <v>159</v>
      </c>
      <c r="G426" s="472" t="s">
        <v>912</v>
      </c>
      <c r="H426" s="472" t="s">
        <v>596</v>
      </c>
      <c r="I426" s="472" t="s">
        <v>876</v>
      </c>
      <c r="J426" s="472" t="s">
        <v>830</v>
      </c>
      <c r="K426" s="472" t="s">
        <v>894</v>
      </c>
      <c r="L426" s="473">
        <v>2024</v>
      </c>
      <c r="M426" s="474">
        <v>41760</v>
      </c>
      <c r="N426" s="474">
        <v>14400</v>
      </c>
      <c r="O426" s="472" t="s">
        <v>895</v>
      </c>
    </row>
    <row r="427" spans="1:15" x14ac:dyDescent="0.3">
      <c r="A427" s="472" t="s">
        <v>795</v>
      </c>
      <c r="B427" s="472" t="s">
        <v>413</v>
      </c>
      <c r="C427" s="472" t="s">
        <v>653</v>
      </c>
      <c r="D427" s="472" t="s">
        <v>159</v>
      </c>
      <c r="E427" s="472" t="s">
        <v>176</v>
      </c>
      <c r="F427" s="472" t="s">
        <v>159</v>
      </c>
      <c r="G427" s="472" t="s">
        <v>912</v>
      </c>
      <c r="H427" s="472" t="s">
        <v>598</v>
      </c>
      <c r="I427" s="472" t="s">
        <v>876</v>
      </c>
      <c r="J427" s="472" t="s">
        <v>830</v>
      </c>
      <c r="K427" s="472" t="s">
        <v>894</v>
      </c>
      <c r="L427" s="473">
        <v>2024</v>
      </c>
      <c r="M427" s="474">
        <v>526210</v>
      </c>
      <c r="N427" s="474">
        <v>521000</v>
      </c>
      <c r="O427" s="472" t="s">
        <v>895</v>
      </c>
    </row>
    <row r="428" spans="1:15" x14ac:dyDescent="0.3">
      <c r="A428" s="472" t="s">
        <v>795</v>
      </c>
      <c r="B428" s="472" t="s">
        <v>413</v>
      </c>
      <c r="C428" s="472" t="s">
        <v>653</v>
      </c>
      <c r="D428" s="472" t="s">
        <v>159</v>
      </c>
      <c r="E428" s="472" t="s">
        <v>176</v>
      </c>
      <c r="F428" s="472" t="s">
        <v>159</v>
      </c>
      <c r="G428" s="472" t="s">
        <v>912</v>
      </c>
      <c r="H428" s="472" t="s">
        <v>581</v>
      </c>
      <c r="I428" s="472" t="s">
        <v>861</v>
      </c>
      <c r="J428" s="472" t="s">
        <v>800</v>
      </c>
      <c r="K428" s="472" t="s">
        <v>894</v>
      </c>
      <c r="L428" s="473">
        <v>2024</v>
      </c>
      <c r="M428" s="474">
        <v>228683</v>
      </c>
      <c r="N428" s="474">
        <v>17591</v>
      </c>
      <c r="O428" s="472" t="s">
        <v>895</v>
      </c>
    </row>
    <row r="429" spans="1:15" x14ac:dyDescent="0.3">
      <c r="A429" s="472" t="s">
        <v>795</v>
      </c>
      <c r="B429" s="472" t="s">
        <v>413</v>
      </c>
      <c r="C429" s="472" t="s">
        <v>653</v>
      </c>
      <c r="D429" s="472" t="s">
        <v>159</v>
      </c>
      <c r="E429" s="472" t="s">
        <v>176</v>
      </c>
      <c r="F429" s="472" t="s">
        <v>159</v>
      </c>
      <c r="G429" s="472" t="s">
        <v>912</v>
      </c>
      <c r="H429" s="472" t="s">
        <v>611</v>
      </c>
      <c r="I429" s="472" t="s">
        <v>864</v>
      </c>
      <c r="J429" s="472" t="s">
        <v>831</v>
      </c>
      <c r="K429" s="472" t="s">
        <v>899</v>
      </c>
      <c r="L429" s="473">
        <v>2024</v>
      </c>
      <c r="M429" s="474">
        <v>397600</v>
      </c>
      <c r="N429" s="474">
        <v>20000</v>
      </c>
      <c r="O429" s="472" t="s">
        <v>895</v>
      </c>
    </row>
    <row r="430" spans="1:15" x14ac:dyDescent="0.3">
      <c r="A430" s="472" t="s">
        <v>795</v>
      </c>
      <c r="B430" s="472" t="s">
        <v>413</v>
      </c>
      <c r="C430" s="472" t="s">
        <v>653</v>
      </c>
      <c r="D430" s="472" t="s">
        <v>159</v>
      </c>
      <c r="E430" s="472" t="s">
        <v>176</v>
      </c>
      <c r="F430" s="472" t="s">
        <v>159</v>
      </c>
      <c r="G430" s="472" t="s">
        <v>912</v>
      </c>
      <c r="H430" s="472" t="s">
        <v>588</v>
      </c>
      <c r="I430" s="472" t="s">
        <v>873</v>
      </c>
      <c r="J430" s="472" t="s">
        <v>809</v>
      </c>
      <c r="K430" s="472" t="s">
        <v>894</v>
      </c>
      <c r="L430" s="473">
        <v>2024</v>
      </c>
      <c r="M430" s="474">
        <v>4006.482</v>
      </c>
      <c r="N430" s="474">
        <v>455.8</v>
      </c>
      <c r="O430" s="472" t="s">
        <v>895</v>
      </c>
    </row>
    <row r="431" spans="1:15" x14ac:dyDescent="0.3">
      <c r="A431" s="472" t="s">
        <v>795</v>
      </c>
      <c r="B431" s="472" t="s">
        <v>413</v>
      </c>
      <c r="C431" s="472" t="s">
        <v>653</v>
      </c>
      <c r="D431" s="472" t="s">
        <v>159</v>
      </c>
      <c r="E431" s="472" t="s">
        <v>176</v>
      </c>
      <c r="F431" s="472" t="s">
        <v>159</v>
      </c>
      <c r="G431" s="472" t="s">
        <v>912</v>
      </c>
      <c r="H431" s="472" t="s">
        <v>451</v>
      </c>
      <c r="I431" s="472" t="s">
        <v>876</v>
      </c>
      <c r="J431" s="472" t="s">
        <v>850</v>
      </c>
      <c r="K431" s="472" t="s">
        <v>894</v>
      </c>
      <c r="L431" s="473">
        <v>2024</v>
      </c>
      <c r="M431" s="474">
        <v>2314.96</v>
      </c>
      <c r="N431" s="474">
        <v>152</v>
      </c>
      <c r="O431" s="472" t="s">
        <v>895</v>
      </c>
    </row>
    <row r="432" spans="1:15" x14ac:dyDescent="0.3">
      <c r="A432" s="472" t="s">
        <v>795</v>
      </c>
      <c r="B432" s="472" t="s">
        <v>413</v>
      </c>
      <c r="C432" s="472" t="s">
        <v>653</v>
      </c>
      <c r="D432" s="472" t="s">
        <v>159</v>
      </c>
      <c r="E432" s="472" t="s">
        <v>176</v>
      </c>
      <c r="F432" s="472" t="s">
        <v>159</v>
      </c>
      <c r="G432" s="472" t="s">
        <v>912</v>
      </c>
      <c r="H432" s="472" t="s">
        <v>463</v>
      </c>
      <c r="I432" s="472" t="s">
        <v>873</v>
      </c>
      <c r="J432" s="472" t="s">
        <v>853</v>
      </c>
      <c r="K432" s="472" t="s">
        <v>894</v>
      </c>
      <c r="L432" s="473">
        <v>2024</v>
      </c>
      <c r="M432" s="474">
        <v>253</v>
      </c>
      <c r="N432" s="474">
        <v>46</v>
      </c>
      <c r="O432" s="472" t="s">
        <v>895</v>
      </c>
    </row>
    <row r="433" spans="1:15" x14ac:dyDescent="0.3">
      <c r="A433" s="472" t="s">
        <v>795</v>
      </c>
      <c r="B433" s="472" t="s">
        <v>413</v>
      </c>
      <c r="C433" s="472" t="s">
        <v>653</v>
      </c>
      <c r="D433" s="472" t="s">
        <v>159</v>
      </c>
      <c r="E433" s="472" t="s">
        <v>176</v>
      </c>
      <c r="F433" s="472" t="s">
        <v>159</v>
      </c>
      <c r="G433" s="472" t="s">
        <v>912</v>
      </c>
      <c r="H433" s="472" t="s">
        <v>617</v>
      </c>
      <c r="I433" s="472" t="s">
        <v>873</v>
      </c>
      <c r="J433" s="472" t="s">
        <v>838</v>
      </c>
      <c r="K433" s="472" t="s">
        <v>894</v>
      </c>
      <c r="L433" s="473">
        <v>2024</v>
      </c>
      <c r="M433" s="474">
        <v>2820</v>
      </c>
      <c r="N433" s="474">
        <v>80</v>
      </c>
      <c r="O433" s="472" t="s">
        <v>895</v>
      </c>
    </row>
    <row r="434" spans="1:15" x14ac:dyDescent="0.3">
      <c r="A434" s="472" t="s">
        <v>795</v>
      </c>
      <c r="B434" s="472" t="s">
        <v>413</v>
      </c>
      <c r="C434" s="472" t="s">
        <v>653</v>
      </c>
      <c r="D434" s="472" t="s">
        <v>159</v>
      </c>
      <c r="E434" s="472" t="s">
        <v>176</v>
      </c>
      <c r="F434" s="472" t="s">
        <v>159</v>
      </c>
      <c r="G434" s="472" t="s">
        <v>912</v>
      </c>
      <c r="H434" s="472" t="s">
        <v>480</v>
      </c>
      <c r="I434" s="472" t="s">
        <v>865</v>
      </c>
      <c r="J434" s="472" t="s">
        <v>807</v>
      </c>
      <c r="K434" s="472" t="s">
        <v>894</v>
      </c>
      <c r="L434" s="473">
        <v>2024</v>
      </c>
      <c r="M434" s="474">
        <v>18270</v>
      </c>
      <c r="N434" s="474">
        <v>4200</v>
      </c>
      <c r="O434" s="472" t="s">
        <v>895</v>
      </c>
    </row>
    <row r="435" spans="1:15" x14ac:dyDescent="0.3">
      <c r="A435" s="472" t="s">
        <v>795</v>
      </c>
      <c r="B435" s="472" t="s">
        <v>413</v>
      </c>
      <c r="C435" s="472" t="s">
        <v>653</v>
      </c>
      <c r="D435" s="472" t="s">
        <v>159</v>
      </c>
      <c r="E435" s="472" t="s">
        <v>176</v>
      </c>
      <c r="F435" s="472" t="s">
        <v>159</v>
      </c>
      <c r="G435" s="472" t="s">
        <v>912</v>
      </c>
      <c r="H435" s="472" t="s">
        <v>465</v>
      </c>
      <c r="I435" s="472" t="s">
        <v>873</v>
      </c>
      <c r="J435" s="472" t="s">
        <v>853</v>
      </c>
      <c r="K435" s="472" t="s">
        <v>894</v>
      </c>
      <c r="L435" s="473">
        <v>2024</v>
      </c>
      <c r="M435" s="474">
        <v>153.4</v>
      </c>
      <c r="N435" s="474">
        <v>26</v>
      </c>
      <c r="O435" s="472" t="s">
        <v>895</v>
      </c>
    </row>
    <row r="436" spans="1:15" x14ac:dyDescent="0.3">
      <c r="A436" s="472" t="s">
        <v>795</v>
      </c>
      <c r="B436" s="472" t="s">
        <v>413</v>
      </c>
      <c r="C436" s="472" t="s">
        <v>653</v>
      </c>
      <c r="D436" s="472" t="s">
        <v>159</v>
      </c>
      <c r="E436" s="472" t="s">
        <v>176</v>
      </c>
      <c r="F436" s="472" t="s">
        <v>159</v>
      </c>
      <c r="G436" s="472" t="s">
        <v>912</v>
      </c>
      <c r="H436" s="472" t="s">
        <v>374</v>
      </c>
      <c r="I436" s="472" t="s">
        <v>865</v>
      </c>
      <c r="J436" s="472" t="s">
        <v>814</v>
      </c>
      <c r="K436" s="472" t="s">
        <v>894</v>
      </c>
      <c r="L436" s="473">
        <v>2024</v>
      </c>
      <c r="M436" s="474">
        <v>14598</v>
      </c>
      <c r="N436" s="474">
        <v>811</v>
      </c>
      <c r="O436" s="472" t="s">
        <v>895</v>
      </c>
    </row>
    <row r="437" spans="1:15" x14ac:dyDescent="0.3">
      <c r="A437" s="472" t="s">
        <v>795</v>
      </c>
      <c r="B437" s="472" t="s">
        <v>413</v>
      </c>
      <c r="C437" s="472" t="s">
        <v>653</v>
      </c>
      <c r="D437" s="472" t="s">
        <v>159</v>
      </c>
      <c r="E437" s="472" t="s">
        <v>176</v>
      </c>
      <c r="F437" s="472" t="s">
        <v>159</v>
      </c>
      <c r="G437" s="472" t="s">
        <v>912</v>
      </c>
      <c r="H437" s="472" t="s">
        <v>375</v>
      </c>
      <c r="I437" s="472" t="s">
        <v>865</v>
      </c>
      <c r="J437" s="472" t="s">
        <v>814</v>
      </c>
      <c r="K437" s="472" t="s">
        <v>894</v>
      </c>
      <c r="L437" s="473">
        <v>2024</v>
      </c>
      <c r="M437" s="474">
        <v>7000</v>
      </c>
      <c r="N437" s="474">
        <v>700</v>
      </c>
      <c r="O437" s="472" t="s">
        <v>895</v>
      </c>
    </row>
    <row r="438" spans="1:15" x14ac:dyDescent="0.3">
      <c r="A438" s="472" t="s">
        <v>795</v>
      </c>
      <c r="B438" s="472" t="s">
        <v>413</v>
      </c>
      <c r="C438" s="472" t="s">
        <v>653</v>
      </c>
      <c r="D438" s="472" t="s">
        <v>159</v>
      </c>
      <c r="E438" s="472" t="s">
        <v>176</v>
      </c>
      <c r="F438" s="472" t="s">
        <v>159</v>
      </c>
      <c r="G438" s="472" t="s">
        <v>912</v>
      </c>
      <c r="H438" s="472" t="s">
        <v>582</v>
      </c>
      <c r="I438" s="472" t="s">
        <v>870</v>
      </c>
      <c r="J438" s="472" t="s">
        <v>801</v>
      </c>
      <c r="K438" s="472" t="s">
        <v>894</v>
      </c>
      <c r="L438" s="473">
        <v>2024</v>
      </c>
      <c r="M438" s="474">
        <v>631.47699999999998</v>
      </c>
      <c r="N438" s="474">
        <v>97.3</v>
      </c>
      <c r="O438" s="472" t="s">
        <v>895</v>
      </c>
    </row>
    <row r="439" spans="1:15" x14ac:dyDescent="0.3">
      <c r="A439" s="472" t="s">
        <v>795</v>
      </c>
      <c r="B439" s="472" t="s">
        <v>413</v>
      </c>
      <c r="C439" s="472" t="s">
        <v>653</v>
      </c>
      <c r="D439" s="472" t="s">
        <v>159</v>
      </c>
      <c r="E439" s="472" t="s">
        <v>176</v>
      </c>
      <c r="F439" s="472" t="s">
        <v>159</v>
      </c>
      <c r="G439" s="472" t="s">
        <v>912</v>
      </c>
      <c r="H439" s="472" t="s">
        <v>583</v>
      </c>
      <c r="I439" s="472" t="s">
        <v>859</v>
      </c>
      <c r="J439" s="472" t="s">
        <v>801</v>
      </c>
      <c r="K439" s="472" t="s">
        <v>894</v>
      </c>
      <c r="L439" s="473">
        <v>2024</v>
      </c>
      <c r="M439" s="474">
        <v>247380</v>
      </c>
      <c r="N439" s="474">
        <v>38000</v>
      </c>
      <c r="O439" s="472" t="s">
        <v>895</v>
      </c>
    </row>
    <row r="440" spans="1:15" x14ac:dyDescent="0.3">
      <c r="A440" s="472" t="s">
        <v>795</v>
      </c>
      <c r="B440" s="472" t="s">
        <v>413</v>
      </c>
      <c r="C440" s="472" t="s">
        <v>653</v>
      </c>
      <c r="D440" s="472" t="s">
        <v>159</v>
      </c>
      <c r="E440" s="472" t="s">
        <v>176</v>
      </c>
      <c r="F440" s="472" t="s">
        <v>159</v>
      </c>
      <c r="G440" s="472" t="s">
        <v>912</v>
      </c>
      <c r="H440" s="472" t="s">
        <v>453</v>
      </c>
      <c r="I440" s="472" t="s">
        <v>876</v>
      </c>
      <c r="J440" s="472" t="s">
        <v>850</v>
      </c>
      <c r="K440" s="472" t="s">
        <v>894</v>
      </c>
      <c r="L440" s="473">
        <v>2024</v>
      </c>
      <c r="M440" s="474">
        <v>20716.2</v>
      </c>
      <c r="N440" s="474">
        <v>1354</v>
      </c>
      <c r="O440" s="472" t="s">
        <v>895</v>
      </c>
    </row>
    <row r="441" spans="1:15" x14ac:dyDescent="0.3">
      <c r="A441" s="472" t="s">
        <v>795</v>
      </c>
      <c r="B441" s="472" t="s">
        <v>413</v>
      </c>
      <c r="C441" s="472" t="s">
        <v>653</v>
      </c>
      <c r="D441" s="472" t="s">
        <v>159</v>
      </c>
      <c r="E441" s="472" t="s">
        <v>177</v>
      </c>
      <c r="F441" s="472" t="s">
        <v>159</v>
      </c>
      <c r="G441" s="472" t="s">
        <v>913</v>
      </c>
      <c r="H441" s="472" t="s">
        <v>547</v>
      </c>
      <c r="I441" s="472" t="s">
        <v>873</v>
      </c>
      <c r="J441" s="472" t="s">
        <v>820</v>
      </c>
      <c r="K441" s="472" t="s">
        <v>894</v>
      </c>
      <c r="L441" s="473">
        <v>2024</v>
      </c>
      <c r="M441" s="474">
        <v>396</v>
      </c>
      <c r="N441" s="474">
        <v>40</v>
      </c>
      <c r="O441" s="472" t="s">
        <v>895</v>
      </c>
    </row>
    <row r="442" spans="1:15" x14ac:dyDescent="0.3">
      <c r="A442" s="472" t="s">
        <v>795</v>
      </c>
      <c r="B442" s="472" t="s">
        <v>413</v>
      </c>
      <c r="C442" s="472" t="s">
        <v>653</v>
      </c>
      <c r="D442" s="472" t="s">
        <v>159</v>
      </c>
      <c r="E442" s="472" t="s">
        <v>177</v>
      </c>
      <c r="F442" s="472" t="s">
        <v>159</v>
      </c>
      <c r="G442" s="472" t="s">
        <v>913</v>
      </c>
      <c r="H442" s="472" t="s">
        <v>600</v>
      </c>
      <c r="I442" s="472" t="s">
        <v>876</v>
      </c>
      <c r="J442" s="472" t="s">
        <v>830</v>
      </c>
      <c r="K442" s="472" t="s">
        <v>894</v>
      </c>
      <c r="L442" s="473">
        <v>2024</v>
      </c>
      <c r="M442" s="474">
        <v>789360</v>
      </c>
      <c r="N442" s="474">
        <v>598000</v>
      </c>
      <c r="O442" s="472" t="s">
        <v>895</v>
      </c>
    </row>
    <row r="443" spans="1:15" x14ac:dyDescent="0.3">
      <c r="A443" s="472" t="s">
        <v>795</v>
      </c>
      <c r="B443" s="472" t="s">
        <v>413</v>
      </c>
      <c r="C443" s="472" t="s">
        <v>653</v>
      </c>
      <c r="D443" s="472" t="s">
        <v>159</v>
      </c>
      <c r="E443" s="472" t="s">
        <v>177</v>
      </c>
      <c r="F443" s="472" t="s">
        <v>159</v>
      </c>
      <c r="G443" s="472" t="s">
        <v>913</v>
      </c>
      <c r="H443" s="472" t="s">
        <v>587</v>
      </c>
      <c r="I443" s="472" t="s">
        <v>873</v>
      </c>
      <c r="J443" s="472" t="s">
        <v>808</v>
      </c>
      <c r="K443" s="472" t="s">
        <v>894</v>
      </c>
      <c r="L443" s="473">
        <v>2024</v>
      </c>
      <c r="M443" s="474">
        <v>600.6</v>
      </c>
      <c r="N443" s="474">
        <v>18</v>
      </c>
      <c r="O443" s="472" t="s">
        <v>895</v>
      </c>
    </row>
    <row r="444" spans="1:15" x14ac:dyDescent="0.3">
      <c r="A444" s="472" t="s">
        <v>795</v>
      </c>
      <c r="B444" s="472" t="s">
        <v>413</v>
      </c>
      <c r="C444" s="472" t="s">
        <v>653</v>
      </c>
      <c r="D444" s="472" t="s">
        <v>159</v>
      </c>
      <c r="E444" s="472" t="s">
        <v>177</v>
      </c>
      <c r="F444" s="472" t="s">
        <v>159</v>
      </c>
      <c r="G444" s="472" t="s">
        <v>913</v>
      </c>
      <c r="H444" s="472" t="s">
        <v>554</v>
      </c>
      <c r="I444" s="472" t="s">
        <v>873</v>
      </c>
      <c r="J444" s="472" t="s">
        <v>820</v>
      </c>
      <c r="K444" s="472" t="s">
        <v>894</v>
      </c>
      <c r="L444" s="473">
        <v>2024</v>
      </c>
      <c r="M444" s="474">
        <v>2400.3000000000002</v>
      </c>
      <c r="N444" s="474">
        <v>135</v>
      </c>
      <c r="O444" s="472" t="s">
        <v>895</v>
      </c>
    </row>
    <row r="445" spans="1:15" x14ac:dyDescent="0.3">
      <c r="A445" s="472" t="s">
        <v>795</v>
      </c>
      <c r="B445" s="472" t="s">
        <v>413</v>
      </c>
      <c r="C445" s="472" t="s">
        <v>653</v>
      </c>
      <c r="D445" s="472" t="s">
        <v>159</v>
      </c>
      <c r="E445" s="472" t="s">
        <v>177</v>
      </c>
      <c r="F445" s="472" t="s">
        <v>159</v>
      </c>
      <c r="G445" s="472" t="s">
        <v>913</v>
      </c>
      <c r="H445" s="472" t="s">
        <v>592</v>
      </c>
      <c r="I445" s="472" t="s">
        <v>875</v>
      </c>
      <c r="J445" s="472" t="s">
        <v>814</v>
      </c>
      <c r="K445" s="472" t="s">
        <v>894</v>
      </c>
      <c r="L445" s="473">
        <v>2024</v>
      </c>
      <c r="M445" s="474">
        <v>25242</v>
      </c>
      <c r="N445" s="474">
        <v>1803</v>
      </c>
      <c r="O445" s="472" t="s">
        <v>895</v>
      </c>
    </row>
    <row r="446" spans="1:15" x14ac:dyDescent="0.3">
      <c r="A446" s="472" t="s">
        <v>795</v>
      </c>
      <c r="B446" s="472" t="s">
        <v>413</v>
      </c>
      <c r="C446" s="472" t="s">
        <v>653</v>
      </c>
      <c r="D446" s="472" t="s">
        <v>159</v>
      </c>
      <c r="E446" s="472" t="s">
        <v>177</v>
      </c>
      <c r="F446" s="472" t="s">
        <v>159</v>
      </c>
      <c r="G446" s="472" t="s">
        <v>913</v>
      </c>
      <c r="H446" s="472" t="s">
        <v>365</v>
      </c>
      <c r="I446" s="472" t="s">
        <v>863</v>
      </c>
      <c r="J446" s="472" t="s">
        <v>814</v>
      </c>
      <c r="K446" s="472" t="s">
        <v>894</v>
      </c>
      <c r="L446" s="473">
        <v>2024</v>
      </c>
      <c r="M446" s="474">
        <v>68031.199999999997</v>
      </c>
      <c r="N446" s="474">
        <v>4251.95</v>
      </c>
      <c r="O446" s="472" t="s">
        <v>895</v>
      </c>
    </row>
    <row r="447" spans="1:15" x14ac:dyDescent="0.3">
      <c r="A447" s="472" t="s">
        <v>795</v>
      </c>
      <c r="B447" s="472" t="s">
        <v>413</v>
      </c>
      <c r="C447" s="472" t="s">
        <v>653</v>
      </c>
      <c r="D447" s="472" t="s">
        <v>159</v>
      </c>
      <c r="E447" s="472" t="s">
        <v>177</v>
      </c>
      <c r="F447" s="472" t="s">
        <v>159</v>
      </c>
      <c r="G447" s="472" t="s">
        <v>913</v>
      </c>
      <c r="H447" s="472" t="s">
        <v>556</v>
      </c>
      <c r="I447" s="472" t="s">
        <v>873</v>
      </c>
      <c r="J447" s="472" t="s">
        <v>820</v>
      </c>
      <c r="K447" s="472" t="s">
        <v>894</v>
      </c>
      <c r="L447" s="473">
        <v>2024</v>
      </c>
      <c r="M447" s="474">
        <v>72800</v>
      </c>
      <c r="N447" s="474">
        <v>8000</v>
      </c>
      <c r="O447" s="472" t="s">
        <v>895</v>
      </c>
    </row>
    <row r="448" spans="1:15" x14ac:dyDescent="0.3">
      <c r="A448" s="472" t="s">
        <v>795</v>
      </c>
      <c r="B448" s="472" t="s">
        <v>413</v>
      </c>
      <c r="C448" s="472" t="s">
        <v>653</v>
      </c>
      <c r="D448" s="472" t="s">
        <v>159</v>
      </c>
      <c r="E448" s="472" t="s">
        <v>177</v>
      </c>
      <c r="F448" s="472" t="s">
        <v>159</v>
      </c>
      <c r="G448" s="472" t="s">
        <v>913</v>
      </c>
      <c r="H448" s="472" t="s">
        <v>589</v>
      </c>
      <c r="I448" s="472" t="s">
        <v>864</v>
      </c>
      <c r="J448" s="472" t="s">
        <v>809</v>
      </c>
      <c r="K448" s="472" t="s">
        <v>894</v>
      </c>
      <c r="L448" s="473">
        <v>2024</v>
      </c>
      <c r="M448" s="474">
        <v>1310293.0056000003</v>
      </c>
      <c r="N448" s="474">
        <v>122194.04000000001</v>
      </c>
      <c r="O448" s="472" t="s">
        <v>895</v>
      </c>
    </row>
    <row r="449" spans="1:15" x14ac:dyDescent="0.3">
      <c r="A449" s="472" t="s">
        <v>795</v>
      </c>
      <c r="B449" s="472" t="s">
        <v>413</v>
      </c>
      <c r="C449" s="472" t="s">
        <v>653</v>
      </c>
      <c r="D449" s="472" t="s">
        <v>159</v>
      </c>
      <c r="E449" s="472" t="s">
        <v>177</v>
      </c>
      <c r="F449" s="472" t="s">
        <v>159</v>
      </c>
      <c r="G449" s="472" t="s">
        <v>913</v>
      </c>
      <c r="H449" s="472" t="s">
        <v>616</v>
      </c>
      <c r="I449" s="472" t="s">
        <v>873</v>
      </c>
      <c r="J449" s="472" t="s">
        <v>838</v>
      </c>
      <c r="K449" s="472" t="s">
        <v>894</v>
      </c>
      <c r="L449" s="473">
        <v>2024</v>
      </c>
      <c r="M449" s="474">
        <v>235.84</v>
      </c>
      <c r="N449" s="474">
        <v>22</v>
      </c>
      <c r="O449" s="472" t="s">
        <v>895</v>
      </c>
    </row>
    <row r="450" spans="1:15" x14ac:dyDescent="0.3">
      <c r="A450" s="472" t="s">
        <v>795</v>
      </c>
      <c r="B450" s="472" t="s">
        <v>413</v>
      </c>
      <c r="C450" s="472" t="s">
        <v>653</v>
      </c>
      <c r="D450" s="472" t="s">
        <v>159</v>
      </c>
      <c r="E450" s="472" t="s">
        <v>177</v>
      </c>
      <c r="F450" s="472" t="s">
        <v>159</v>
      </c>
      <c r="G450" s="472" t="s">
        <v>913</v>
      </c>
      <c r="H450" s="472" t="s">
        <v>590</v>
      </c>
      <c r="I450" s="472" t="s">
        <v>865</v>
      </c>
      <c r="J450" s="472" t="s">
        <v>811</v>
      </c>
      <c r="K450" s="472" t="s">
        <v>894</v>
      </c>
      <c r="L450" s="473">
        <v>2024</v>
      </c>
      <c r="M450" s="474">
        <v>50000</v>
      </c>
      <c r="N450" s="474">
        <v>2000</v>
      </c>
      <c r="O450" s="472" t="s">
        <v>895</v>
      </c>
    </row>
    <row r="451" spans="1:15" x14ac:dyDescent="0.3">
      <c r="A451" s="472" t="s">
        <v>795</v>
      </c>
      <c r="B451" s="472" t="s">
        <v>413</v>
      </c>
      <c r="C451" s="472" t="s">
        <v>653</v>
      </c>
      <c r="D451" s="472" t="s">
        <v>159</v>
      </c>
      <c r="E451" s="472" t="s">
        <v>178</v>
      </c>
      <c r="F451" s="472" t="s">
        <v>159</v>
      </c>
      <c r="G451" s="472" t="s">
        <v>914</v>
      </c>
      <c r="H451" s="472" t="s">
        <v>537</v>
      </c>
      <c r="I451" s="472" t="s">
        <v>872</v>
      </c>
      <c r="J451" s="472" t="s">
        <v>820</v>
      </c>
      <c r="K451" s="472" t="s">
        <v>894</v>
      </c>
      <c r="L451" s="473">
        <v>2024</v>
      </c>
      <c r="M451" s="474">
        <v>458.4</v>
      </c>
      <c r="N451" s="474">
        <v>30</v>
      </c>
      <c r="O451" s="472" t="s">
        <v>895</v>
      </c>
    </row>
    <row r="452" spans="1:15" x14ac:dyDescent="0.3">
      <c r="A452" s="472" t="s">
        <v>795</v>
      </c>
      <c r="B452" s="472" t="s">
        <v>413</v>
      </c>
      <c r="C452" s="472" t="s">
        <v>653</v>
      </c>
      <c r="D452" s="472" t="s">
        <v>159</v>
      </c>
      <c r="E452" s="472" t="s">
        <v>178</v>
      </c>
      <c r="F452" s="472" t="s">
        <v>159</v>
      </c>
      <c r="G452" s="472" t="s">
        <v>914</v>
      </c>
      <c r="H452" s="472" t="s">
        <v>593</v>
      </c>
      <c r="I452" s="472" t="s">
        <v>873</v>
      </c>
      <c r="J452" s="472" t="s">
        <v>826</v>
      </c>
      <c r="K452" s="472" t="s">
        <v>894</v>
      </c>
      <c r="L452" s="473">
        <v>2024</v>
      </c>
      <c r="M452" s="474">
        <v>45</v>
      </c>
      <c r="N452" s="474">
        <v>10</v>
      </c>
      <c r="O452" s="472" t="s">
        <v>895</v>
      </c>
    </row>
    <row r="453" spans="1:15" x14ac:dyDescent="0.3">
      <c r="A453" s="472" t="s">
        <v>795</v>
      </c>
      <c r="B453" s="472" t="s">
        <v>413</v>
      </c>
      <c r="C453" s="472" t="s">
        <v>653</v>
      </c>
      <c r="D453" s="472" t="s">
        <v>159</v>
      </c>
      <c r="E453" s="472" t="s">
        <v>178</v>
      </c>
      <c r="F453" s="472" t="s">
        <v>159</v>
      </c>
      <c r="G453" s="472" t="s">
        <v>914</v>
      </c>
      <c r="H453" s="472" t="s">
        <v>416</v>
      </c>
      <c r="I453" s="472" t="s">
        <v>860</v>
      </c>
      <c r="J453" s="472" t="s">
        <v>827</v>
      </c>
      <c r="K453" s="472" t="s">
        <v>894</v>
      </c>
      <c r="L453" s="473">
        <v>2024</v>
      </c>
      <c r="M453" s="474">
        <v>9000</v>
      </c>
      <c r="N453" s="474">
        <v>3600</v>
      </c>
      <c r="O453" s="472" t="s">
        <v>895</v>
      </c>
    </row>
    <row r="454" spans="1:15" x14ac:dyDescent="0.3">
      <c r="A454" s="472" t="s">
        <v>795</v>
      </c>
      <c r="B454" s="472" t="s">
        <v>413</v>
      </c>
      <c r="C454" s="472" t="s">
        <v>653</v>
      </c>
      <c r="D454" s="472" t="s">
        <v>159</v>
      </c>
      <c r="E454" s="472" t="s">
        <v>178</v>
      </c>
      <c r="F454" s="472" t="s">
        <v>159</v>
      </c>
      <c r="G454" s="472" t="s">
        <v>914</v>
      </c>
      <c r="H454" s="472" t="s">
        <v>547</v>
      </c>
      <c r="I454" s="472" t="s">
        <v>873</v>
      </c>
      <c r="J454" s="472" t="s">
        <v>820</v>
      </c>
      <c r="K454" s="472" t="s">
        <v>894</v>
      </c>
      <c r="L454" s="473">
        <v>2024</v>
      </c>
      <c r="M454" s="474">
        <v>2871</v>
      </c>
      <c r="N454" s="474">
        <v>290</v>
      </c>
      <c r="O454" s="472" t="s">
        <v>895</v>
      </c>
    </row>
    <row r="455" spans="1:15" x14ac:dyDescent="0.3">
      <c r="A455" s="472" t="s">
        <v>795</v>
      </c>
      <c r="B455" s="472" t="s">
        <v>413</v>
      </c>
      <c r="C455" s="472" t="s">
        <v>653</v>
      </c>
      <c r="D455" s="472" t="s">
        <v>159</v>
      </c>
      <c r="E455" s="472" t="s">
        <v>178</v>
      </c>
      <c r="F455" s="472" t="s">
        <v>159</v>
      </c>
      <c r="G455" s="472" t="s">
        <v>914</v>
      </c>
      <c r="H455" s="472" t="s">
        <v>586</v>
      </c>
      <c r="I455" s="472" t="s">
        <v>864</v>
      </c>
      <c r="J455" s="472" t="s">
        <v>808</v>
      </c>
      <c r="K455" s="472" t="s">
        <v>894</v>
      </c>
      <c r="L455" s="473">
        <v>2024</v>
      </c>
      <c r="M455" s="474">
        <v>894.06999999999994</v>
      </c>
      <c r="N455" s="474">
        <v>20.5</v>
      </c>
      <c r="O455" s="472" t="s">
        <v>895</v>
      </c>
    </row>
    <row r="456" spans="1:15" x14ac:dyDescent="0.3">
      <c r="A456" s="472" t="s">
        <v>795</v>
      </c>
      <c r="B456" s="472" t="s">
        <v>413</v>
      </c>
      <c r="C456" s="472" t="s">
        <v>653</v>
      </c>
      <c r="D456" s="472" t="s">
        <v>159</v>
      </c>
      <c r="E456" s="472" t="s">
        <v>178</v>
      </c>
      <c r="F456" s="472" t="s">
        <v>159</v>
      </c>
      <c r="G456" s="472" t="s">
        <v>914</v>
      </c>
      <c r="H456" s="472" t="s">
        <v>600</v>
      </c>
      <c r="I456" s="472" t="s">
        <v>876</v>
      </c>
      <c r="J456" s="472" t="s">
        <v>830</v>
      </c>
      <c r="K456" s="472" t="s">
        <v>894</v>
      </c>
      <c r="L456" s="473">
        <v>2024</v>
      </c>
      <c r="M456" s="474">
        <v>386760</v>
      </c>
      <c r="N456" s="474">
        <v>293000</v>
      </c>
      <c r="O456" s="472" t="s">
        <v>895</v>
      </c>
    </row>
    <row r="457" spans="1:15" x14ac:dyDescent="0.3">
      <c r="A457" s="472" t="s">
        <v>795</v>
      </c>
      <c r="B457" s="472" t="s">
        <v>413</v>
      </c>
      <c r="C457" s="472" t="s">
        <v>653</v>
      </c>
      <c r="D457" s="472" t="s">
        <v>159</v>
      </c>
      <c r="E457" s="472" t="s">
        <v>178</v>
      </c>
      <c r="F457" s="472" t="s">
        <v>159</v>
      </c>
      <c r="G457" s="472" t="s">
        <v>914</v>
      </c>
      <c r="H457" s="472" t="s">
        <v>355</v>
      </c>
      <c r="I457" s="472" t="s">
        <v>872</v>
      </c>
      <c r="J457" s="472" t="s">
        <v>814</v>
      </c>
      <c r="K457" s="472" t="s">
        <v>894</v>
      </c>
      <c r="L457" s="473">
        <v>2024</v>
      </c>
      <c r="M457" s="474">
        <v>4343.97</v>
      </c>
      <c r="N457" s="474">
        <v>457.26</v>
      </c>
      <c r="O457" s="472" t="s">
        <v>895</v>
      </c>
    </row>
    <row r="458" spans="1:15" x14ac:dyDescent="0.3">
      <c r="A458" s="472" t="s">
        <v>795</v>
      </c>
      <c r="B458" s="472" t="s">
        <v>413</v>
      </c>
      <c r="C458" s="472" t="s">
        <v>653</v>
      </c>
      <c r="D458" s="472" t="s">
        <v>159</v>
      </c>
      <c r="E458" s="472" t="s">
        <v>178</v>
      </c>
      <c r="F458" s="472" t="s">
        <v>159</v>
      </c>
      <c r="G458" s="472" t="s">
        <v>914</v>
      </c>
      <c r="H458" s="472" t="s">
        <v>357</v>
      </c>
      <c r="I458" s="472" t="s">
        <v>871</v>
      </c>
      <c r="J458" s="472" t="s">
        <v>814</v>
      </c>
      <c r="K458" s="472" t="s">
        <v>894</v>
      </c>
      <c r="L458" s="473">
        <v>2024</v>
      </c>
      <c r="M458" s="474">
        <v>1229.4399999999998</v>
      </c>
      <c r="N458" s="474">
        <v>68</v>
      </c>
      <c r="O458" s="472" t="s">
        <v>895</v>
      </c>
    </row>
    <row r="459" spans="1:15" x14ac:dyDescent="0.3">
      <c r="A459" s="472" t="s">
        <v>795</v>
      </c>
      <c r="B459" s="472" t="s">
        <v>413</v>
      </c>
      <c r="C459" s="472" t="s">
        <v>653</v>
      </c>
      <c r="D459" s="472" t="s">
        <v>159</v>
      </c>
      <c r="E459" s="472" t="s">
        <v>178</v>
      </c>
      <c r="F459" s="472" t="s">
        <v>159</v>
      </c>
      <c r="G459" s="472" t="s">
        <v>914</v>
      </c>
      <c r="H459" s="472" t="s">
        <v>591</v>
      </c>
      <c r="I459" s="472" t="s">
        <v>875</v>
      </c>
      <c r="J459" s="472" t="s">
        <v>814</v>
      </c>
      <c r="K459" s="472" t="s">
        <v>894</v>
      </c>
      <c r="L459" s="473">
        <v>2024</v>
      </c>
      <c r="M459" s="474">
        <v>435</v>
      </c>
      <c r="N459" s="474">
        <v>29</v>
      </c>
      <c r="O459" s="472" t="s">
        <v>895</v>
      </c>
    </row>
    <row r="460" spans="1:15" x14ac:dyDescent="0.3">
      <c r="A460" s="472" t="s">
        <v>795</v>
      </c>
      <c r="B460" s="472" t="s">
        <v>413</v>
      </c>
      <c r="C460" s="472" t="s">
        <v>653</v>
      </c>
      <c r="D460" s="472" t="s">
        <v>159</v>
      </c>
      <c r="E460" s="472" t="s">
        <v>178</v>
      </c>
      <c r="F460" s="472" t="s">
        <v>159</v>
      </c>
      <c r="G460" s="472" t="s">
        <v>914</v>
      </c>
      <c r="H460" s="472" t="s">
        <v>592</v>
      </c>
      <c r="I460" s="472" t="s">
        <v>875</v>
      </c>
      <c r="J460" s="472" t="s">
        <v>814</v>
      </c>
      <c r="K460" s="472" t="s">
        <v>894</v>
      </c>
      <c r="L460" s="473">
        <v>2024</v>
      </c>
      <c r="M460" s="474">
        <v>1344</v>
      </c>
      <c r="N460" s="474">
        <v>96</v>
      </c>
      <c r="O460" s="472" t="s">
        <v>895</v>
      </c>
    </row>
    <row r="461" spans="1:15" x14ac:dyDescent="0.3">
      <c r="A461" s="472" t="s">
        <v>795</v>
      </c>
      <c r="B461" s="472" t="s">
        <v>413</v>
      </c>
      <c r="C461" s="472" t="s">
        <v>653</v>
      </c>
      <c r="D461" s="472" t="s">
        <v>159</v>
      </c>
      <c r="E461" s="472" t="s">
        <v>178</v>
      </c>
      <c r="F461" s="472" t="s">
        <v>159</v>
      </c>
      <c r="G461" s="472" t="s">
        <v>914</v>
      </c>
      <c r="H461" s="472" t="s">
        <v>364</v>
      </c>
      <c r="I461" s="472" t="s">
        <v>874</v>
      </c>
      <c r="J461" s="472" t="s">
        <v>814</v>
      </c>
      <c r="K461" s="472" t="s">
        <v>894</v>
      </c>
      <c r="L461" s="473">
        <v>2024</v>
      </c>
      <c r="M461" s="474">
        <v>207.9</v>
      </c>
      <c r="N461" s="474">
        <v>18.899999999999999</v>
      </c>
      <c r="O461" s="472" t="s">
        <v>895</v>
      </c>
    </row>
    <row r="462" spans="1:15" x14ac:dyDescent="0.3">
      <c r="A462" s="472" t="s">
        <v>795</v>
      </c>
      <c r="B462" s="472" t="s">
        <v>413</v>
      </c>
      <c r="C462" s="472" t="s">
        <v>653</v>
      </c>
      <c r="D462" s="472" t="s">
        <v>159</v>
      </c>
      <c r="E462" s="472" t="s">
        <v>178</v>
      </c>
      <c r="F462" s="472" t="s">
        <v>159</v>
      </c>
      <c r="G462" s="472" t="s">
        <v>914</v>
      </c>
      <c r="H462" s="472" t="s">
        <v>365</v>
      </c>
      <c r="I462" s="472" t="s">
        <v>863</v>
      </c>
      <c r="J462" s="472" t="s">
        <v>814</v>
      </c>
      <c r="K462" s="472" t="s">
        <v>894</v>
      </c>
      <c r="L462" s="473">
        <v>2024</v>
      </c>
      <c r="M462" s="474">
        <v>21569.599999999999</v>
      </c>
      <c r="N462" s="474">
        <v>1348.1</v>
      </c>
      <c r="O462" s="472" t="s">
        <v>895</v>
      </c>
    </row>
    <row r="463" spans="1:15" x14ac:dyDescent="0.3">
      <c r="A463" s="472" t="s">
        <v>795</v>
      </c>
      <c r="B463" s="472" t="s">
        <v>413</v>
      </c>
      <c r="C463" s="472" t="s">
        <v>653</v>
      </c>
      <c r="D463" s="472" t="s">
        <v>159</v>
      </c>
      <c r="E463" s="472" t="s">
        <v>178</v>
      </c>
      <c r="F463" s="472" t="s">
        <v>159</v>
      </c>
      <c r="G463" s="472" t="s">
        <v>914</v>
      </c>
      <c r="H463" s="472" t="s">
        <v>369</v>
      </c>
      <c r="I463" s="472" t="s">
        <v>865</v>
      </c>
      <c r="J463" s="472" t="s">
        <v>814</v>
      </c>
      <c r="K463" s="472" t="s">
        <v>894</v>
      </c>
      <c r="L463" s="473">
        <v>2024</v>
      </c>
      <c r="M463" s="474">
        <v>2921.46</v>
      </c>
      <c r="N463" s="474">
        <v>174</v>
      </c>
      <c r="O463" s="472" t="s">
        <v>895</v>
      </c>
    </row>
    <row r="464" spans="1:15" x14ac:dyDescent="0.3">
      <c r="A464" s="472" t="s">
        <v>795</v>
      </c>
      <c r="B464" s="472" t="s">
        <v>413</v>
      </c>
      <c r="C464" s="472" t="s">
        <v>653</v>
      </c>
      <c r="D464" s="472" t="s">
        <v>159</v>
      </c>
      <c r="E464" s="472" t="s">
        <v>178</v>
      </c>
      <c r="F464" s="472" t="s">
        <v>159</v>
      </c>
      <c r="G464" s="472" t="s">
        <v>914</v>
      </c>
      <c r="H464" s="472" t="s">
        <v>618</v>
      </c>
      <c r="I464" s="472" t="s">
        <v>870</v>
      </c>
      <c r="J464" s="472" t="s">
        <v>844</v>
      </c>
      <c r="K464" s="472" t="s">
        <v>894</v>
      </c>
      <c r="L464" s="473">
        <v>2024</v>
      </c>
      <c r="M464" s="474">
        <v>148.19999999999999</v>
      </c>
      <c r="N464" s="474">
        <v>76</v>
      </c>
      <c r="O464" s="472" t="s">
        <v>897</v>
      </c>
    </row>
    <row r="465" spans="1:15" x14ac:dyDescent="0.3">
      <c r="A465" s="472" t="s">
        <v>795</v>
      </c>
      <c r="B465" s="472" t="s">
        <v>413</v>
      </c>
      <c r="C465" s="472" t="s">
        <v>653</v>
      </c>
      <c r="D465" s="472" t="s">
        <v>159</v>
      </c>
      <c r="E465" s="472" t="s">
        <v>178</v>
      </c>
      <c r="F465" s="472" t="s">
        <v>159</v>
      </c>
      <c r="G465" s="472" t="s">
        <v>914</v>
      </c>
      <c r="H465" s="472" t="s">
        <v>589</v>
      </c>
      <c r="I465" s="472" t="s">
        <v>864</v>
      </c>
      <c r="J465" s="472" t="s">
        <v>809</v>
      </c>
      <c r="K465" s="472" t="s">
        <v>894</v>
      </c>
      <c r="L465" s="473">
        <v>2024</v>
      </c>
      <c r="M465" s="474">
        <v>3214965.6282000002</v>
      </c>
      <c r="N465" s="474">
        <v>339489.12</v>
      </c>
      <c r="O465" s="472" t="s">
        <v>895</v>
      </c>
    </row>
    <row r="466" spans="1:15" x14ac:dyDescent="0.3">
      <c r="A466" s="472" t="s">
        <v>795</v>
      </c>
      <c r="B466" s="472" t="s">
        <v>413</v>
      </c>
      <c r="C466" s="472" t="s">
        <v>653</v>
      </c>
      <c r="D466" s="472" t="s">
        <v>159</v>
      </c>
      <c r="E466" s="472" t="s">
        <v>178</v>
      </c>
      <c r="F466" s="472" t="s">
        <v>159</v>
      </c>
      <c r="G466" s="472" t="s">
        <v>914</v>
      </c>
      <c r="H466" s="472" t="s">
        <v>459</v>
      </c>
      <c r="I466" s="472" t="s">
        <v>864</v>
      </c>
      <c r="J466" s="472" t="s">
        <v>853</v>
      </c>
      <c r="K466" s="472" t="s">
        <v>894</v>
      </c>
      <c r="L466" s="473">
        <v>2024</v>
      </c>
      <c r="M466" s="474">
        <v>34.5</v>
      </c>
      <c r="N466" s="474">
        <v>25</v>
      </c>
      <c r="O466" s="472" t="s">
        <v>895</v>
      </c>
    </row>
    <row r="467" spans="1:15" x14ac:dyDescent="0.3">
      <c r="A467" s="472" t="s">
        <v>795</v>
      </c>
      <c r="B467" s="472" t="s">
        <v>413</v>
      </c>
      <c r="C467" s="472" t="s">
        <v>653</v>
      </c>
      <c r="D467" s="472" t="s">
        <v>159</v>
      </c>
      <c r="E467" s="472" t="s">
        <v>178</v>
      </c>
      <c r="F467" s="472" t="s">
        <v>159</v>
      </c>
      <c r="G467" s="472" t="s">
        <v>914</v>
      </c>
      <c r="H467" s="472" t="s">
        <v>479</v>
      </c>
      <c r="I467" s="472" t="s">
        <v>871</v>
      </c>
      <c r="J467" s="472" t="s">
        <v>807</v>
      </c>
      <c r="K467" s="472" t="s">
        <v>894</v>
      </c>
      <c r="L467" s="473">
        <v>2024</v>
      </c>
      <c r="M467" s="474">
        <v>1175.1799999999998</v>
      </c>
      <c r="N467" s="474">
        <v>134</v>
      </c>
      <c r="O467" s="472" t="s">
        <v>895</v>
      </c>
    </row>
    <row r="468" spans="1:15" x14ac:dyDescent="0.3">
      <c r="A468" s="472" t="s">
        <v>795</v>
      </c>
      <c r="B468" s="472" t="s">
        <v>413</v>
      </c>
      <c r="C468" s="472" t="s">
        <v>653</v>
      </c>
      <c r="D468" s="472" t="s">
        <v>159</v>
      </c>
      <c r="E468" s="472" t="s">
        <v>178</v>
      </c>
      <c r="F468" s="472" t="s">
        <v>159</v>
      </c>
      <c r="G468" s="472" t="s">
        <v>914</v>
      </c>
      <c r="H468" s="472" t="s">
        <v>588</v>
      </c>
      <c r="I468" s="472" t="s">
        <v>873</v>
      </c>
      <c r="J468" s="472" t="s">
        <v>809</v>
      </c>
      <c r="K468" s="472" t="s">
        <v>894</v>
      </c>
      <c r="L468" s="473">
        <v>2024</v>
      </c>
      <c r="M468" s="474">
        <v>2419.0079999999998</v>
      </c>
      <c r="N468" s="474">
        <v>275.2</v>
      </c>
      <c r="O468" s="472" t="s">
        <v>895</v>
      </c>
    </row>
    <row r="469" spans="1:15" x14ac:dyDescent="0.3">
      <c r="A469" s="472" t="s">
        <v>795</v>
      </c>
      <c r="B469" s="472" t="s">
        <v>413</v>
      </c>
      <c r="C469" s="472" t="s">
        <v>653</v>
      </c>
      <c r="D469" s="472" t="s">
        <v>159</v>
      </c>
      <c r="E469" s="472" t="s">
        <v>178</v>
      </c>
      <c r="F469" s="472" t="s">
        <v>159</v>
      </c>
      <c r="G469" s="472" t="s">
        <v>914</v>
      </c>
      <c r="H469" s="472" t="s">
        <v>617</v>
      </c>
      <c r="I469" s="472" t="s">
        <v>873</v>
      </c>
      <c r="J469" s="472" t="s">
        <v>838</v>
      </c>
      <c r="K469" s="472" t="s">
        <v>894</v>
      </c>
      <c r="L469" s="473">
        <v>2024</v>
      </c>
      <c r="M469" s="474">
        <v>705</v>
      </c>
      <c r="N469" s="474">
        <v>20</v>
      </c>
      <c r="O469" s="472" t="s">
        <v>895</v>
      </c>
    </row>
    <row r="470" spans="1:15" x14ac:dyDescent="0.3">
      <c r="A470" s="472" t="s">
        <v>795</v>
      </c>
      <c r="B470" s="472" t="s">
        <v>413</v>
      </c>
      <c r="C470" s="472" t="s">
        <v>653</v>
      </c>
      <c r="D470" s="472" t="s">
        <v>159</v>
      </c>
      <c r="E470" s="472" t="s">
        <v>178</v>
      </c>
      <c r="F470" s="472" t="s">
        <v>159</v>
      </c>
      <c r="G470" s="472" t="s">
        <v>914</v>
      </c>
      <c r="H470" s="472" t="s">
        <v>374</v>
      </c>
      <c r="I470" s="472" t="s">
        <v>865</v>
      </c>
      <c r="J470" s="472" t="s">
        <v>814</v>
      </c>
      <c r="K470" s="472" t="s">
        <v>894</v>
      </c>
      <c r="L470" s="473">
        <v>2024</v>
      </c>
      <c r="M470" s="474">
        <v>14364</v>
      </c>
      <c r="N470" s="474">
        <v>798</v>
      </c>
      <c r="O470" s="472" t="s">
        <v>895</v>
      </c>
    </row>
    <row r="471" spans="1:15" x14ac:dyDescent="0.3">
      <c r="A471" s="472" t="s">
        <v>795</v>
      </c>
      <c r="B471" s="472" t="s">
        <v>413</v>
      </c>
      <c r="C471" s="472" t="s">
        <v>653</v>
      </c>
      <c r="D471" s="472" t="s">
        <v>159</v>
      </c>
      <c r="E471" s="472" t="s">
        <v>178</v>
      </c>
      <c r="F471" s="472" t="s">
        <v>159</v>
      </c>
      <c r="G471" s="472" t="s">
        <v>914</v>
      </c>
      <c r="H471" s="472" t="s">
        <v>481</v>
      </c>
      <c r="I471" s="472" t="s">
        <v>860</v>
      </c>
      <c r="J471" s="472" t="s">
        <v>807</v>
      </c>
      <c r="K471" s="472" t="s">
        <v>894</v>
      </c>
      <c r="L471" s="473">
        <v>2024</v>
      </c>
      <c r="M471" s="474">
        <v>51032.3</v>
      </c>
      <c r="N471" s="474">
        <v>2729</v>
      </c>
      <c r="O471" s="472" t="s">
        <v>895</v>
      </c>
    </row>
    <row r="472" spans="1:15" x14ac:dyDescent="0.3">
      <c r="A472" s="472" t="s">
        <v>795</v>
      </c>
      <c r="B472" s="472" t="s">
        <v>413</v>
      </c>
      <c r="C472" s="472" t="s">
        <v>653</v>
      </c>
      <c r="D472" s="472" t="s">
        <v>159</v>
      </c>
      <c r="E472" s="472" t="s">
        <v>178</v>
      </c>
      <c r="F472" s="472" t="s">
        <v>159</v>
      </c>
      <c r="G472" s="472" t="s">
        <v>914</v>
      </c>
      <c r="H472" s="472" t="s">
        <v>482</v>
      </c>
      <c r="I472" s="472" t="s">
        <v>872</v>
      </c>
      <c r="J472" s="472" t="s">
        <v>807</v>
      </c>
      <c r="K472" s="472" t="s">
        <v>894</v>
      </c>
      <c r="L472" s="473">
        <v>2024</v>
      </c>
      <c r="M472" s="474">
        <v>12469.1</v>
      </c>
      <c r="N472" s="474">
        <v>1645</v>
      </c>
      <c r="O472" s="472" t="s">
        <v>895</v>
      </c>
    </row>
    <row r="473" spans="1:15" x14ac:dyDescent="0.3">
      <c r="A473" s="472" t="s">
        <v>795</v>
      </c>
      <c r="B473" s="472" t="s">
        <v>413</v>
      </c>
      <c r="C473" s="472" t="s">
        <v>653</v>
      </c>
      <c r="D473" s="472" t="s">
        <v>159</v>
      </c>
      <c r="E473" s="472" t="s">
        <v>179</v>
      </c>
      <c r="F473" s="472" t="s">
        <v>159</v>
      </c>
      <c r="G473" s="472" t="s">
        <v>915</v>
      </c>
      <c r="H473" s="472" t="s">
        <v>534</v>
      </c>
      <c r="I473" s="472" t="s">
        <v>871</v>
      </c>
      <c r="J473" s="472" t="s">
        <v>820</v>
      </c>
      <c r="K473" s="472" t="s">
        <v>894</v>
      </c>
      <c r="L473" s="473">
        <v>2024</v>
      </c>
      <c r="M473" s="474">
        <v>24324</v>
      </c>
      <c r="N473" s="474">
        <v>2027</v>
      </c>
      <c r="O473" s="472" t="s">
        <v>895</v>
      </c>
    </row>
    <row r="474" spans="1:15" x14ac:dyDescent="0.3">
      <c r="A474" s="472" t="s">
        <v>795</v>
      </c>
      <c r="B474" s="472" t="s">
        <v>413</v>
      </c>
      <c r="C474" s="472" t="s">
        <v>653</v>
      </c>
      <c r="D474" s="472" t="s">
        <v>159</v>
      </c>
      <c r="E474" s="472" t="s">
        <v>179</v>
      </c>
      <c r="F474" s="472" t="s">
        <v>159</v>
      </c>
      <c r="G474" s="472" t="s">
        <v>915</v>
      </c>
      <c r="H474" s="472" t="s">
        <v>547</v>
      </c>
      <c r="I474" s="472" t="s">
        <v>873</v>
      </c>
      <c r="J474" s="472" t="s">
        <v>820</v>
      </c>
      <c r="K474" s="472" t="s">
        <v>894</v>
      </c>
      <c r="L474" s="473">
        <v>2024</v>
      </c>
      <c r="M474" s="474">
        <v>118.80000000000001</v>
      </c>
      <c r="N474" s="474">
        <v>12</v>
      </c>
      <c r="O474" s="472" t="s">
        <v>895</v>
      </c>
    </row>
    <row r="475" spans="1:15" x14ac:dyDescent="0.3">
      <c r="A475" s="472" t="s">
        <v>795</v>
      </c>
      <c r="B475" s="472" t="s">
        <v>413</v>
      </c>
      <c r="C475" s="472" t="s">
        <v>653</v>
      </c>
      <c r="D475" s="472" t="s">
        <v>159</v>
      </c>
      <c r="E475" s="472" t="s">
        <v>179</v>
      </c>
      <c r="F475" s="472" t="s">
        <v>159</v>
      </c>
      <c r="G475" s="472" t="s">
        <v>915</v>
      </c>
      <c r="H475" s="472" t="s">
        <v>585</v>
      </c>
      <c r="I475" s="472" t="s">
        <v>864</v>
      </c>
      <c r="J475" s="472" t="s">
        <v>808</v>
      </c>
      <c r="K475" s="472" t="s">
        <v>894</v>
      </c>
      <c r="L475" s="473">
        <v>2024</v>
      </c>
      <c r="M475" s="474">
        <v>1037.8499999999999</v>
      </c>
      <c r="N475" s="474">
        <v>25.5</v>
      </c>
      <c r="O475" s="472" t="s">
        <v>895</v>
      </c>
    </row>
    <row r="476" spans="1:15" x14ac:dyDescent="0.3">
      <c r="A476" s="472" t="s">
        <v>795</v>
      </c>
      <c r="B476" s="472" t="s">
        <v>413</v>
      </c>
      <c r="C476" s="472" t="s">
        <v>653</v>
      </c>
      <c r="D476" s="472" t="s">
        <v>159</v>
      </c>
      <c r="E476" s="472" t="s">
        <v>179</v>
      </c>
      <c r="F476" s="472" t="s">
        <v>159</v>
      </c>
      <c r="G476" s="472" t="s">
        <v>915</v>
      </c>
      <c r="H476" s="472" t="s">
        <v>586</v>
      </c>
      <c r="I476" s="472" t="s">
        <v>864</v>
      </c>
      <c r="J476" s="472" t="s">
        <v>808</v>
      </c>
      <c r="K476" s="472" t="s">
        <v>894</v>
      </c>
      <c r="L476" s="473">
        <v>2024</v>
      </c>
      <c r="M476" s="474">
        <v>1274.1300000000001</v>
      </c>
      <c r="N476" s="474">
        <v>28.25</v>
      </c>
      <c r="O476" s="472" t="s">
        <v>895</v>
      </c>
    </row>
    <row r="477" spans="1:15" x14ac:dyDescent="0.3">
      <c r="A477" s="472" t="s">
        <v>795</v>
      </c>
      <c r="B477" s="472" t="s">
        <v>413</v>
      </c>
      <c r="C477" s="472" t="s">
        <v>653</v>
      </c>
      <c r="D477" s="472" t="s">
        <v>159</v>
      </c>
      <c r="E477" s="472" t="s">
        <v>179</v>
      </c>
      <c r="F477" s="472" t="s">
        <v>159</v>
      </c>
      <c r="G477" s="472" t="s">
        <v>915</v>
      </c>
      <c r="H477" s="472" t="s">
        <v>600</v>
      </c>
      <c r="I477" s="472" t="s">
        <v>876</v>
      </c>
      <c r="J477" s="472" t="s">
        <v>830</v>
      </c>
      <c r="K477" s="472" t="s">
        <v>894</v>
      </c>
      <c r="L477" s="473">
        <v>2024</v>
      </c>
      <c r="M477" s="474">
        <v>76560</v>
      </c>
      <c r="N477" s="474">
        <v>58000</v>
      </c>
      <c r="O477" s="472" t="s">
        <v>895</v>
      </c>
    </row>
    <row r="478" spans="1:15" x14ac:dyDescent="0.3">
      <c r="A478" s="472" t="s">
        <v>795</v>
      </c>
      <c r="B478" s="472" t="s">
        <v>413</v>
      </c>
      <c r="C478" s="472" t="s">
        <v>653</v>
      </c>
      <c r="D478" s="472" t="s">
        <v>159</v>
      </c>
      <c r="E478" s="472" t="s">
        <v>179</v>
      </c>
      <c r="F478" s="472" t="s">
        <v>159</v>
      </c>
      <c r="G478" s="472" t="s">
        <v>915</v>
      </c>
      <c r="H478" s="472" t="s">
        <v>587</v>
      </c>
      <c r="I478" s="472" t="s">
        <v>873</v>
      </c>
      <c r="J478" s="472" t="s">
        <v>808</v>
      </c>
      <c r="K478" s="472" t="s">
        <v>894</v>
      </c>
      <c r="L478" s="473">
        <v>2024</v>
      </c>
      <c r="M478" s="474">
        <v>115.5</v>
      </c>
      <c r="N478" s="474">
        <v>5</v>
      </c>
      <c r="O478" s="472" t="s">
        <v>895</v>
      </c>
    </row>
    <row r="479" spans="1:15" x14ac:dyDescent="0.3">
      <c r="A479" s="472" t="s">
        <v>795</v>
      </c>
      <c r="B479" s="472" t="s">
        <v>413</v>
      </c>
      <c r="C479" s="472" t="s">
        <v>653</v>
      </c>
      <c r="D479" s="472" t="s">
        <v>159</v>
      </c>
      <c r="E479" s="472" t="s">
        <v>179</v>
      </c>
      <c r="F479" s="472" t="s">
        <v>159</v>
      </c>
      <c r="G479" s="472" t="s">
        <v>915</v>
      </c>
      <c r="H479" s="472" t="s">
        <v>554</v>
      </c>
      <c r="I479" s="472" t="s">
        <v>873</v>
      </c>
      <c r="J479" s="472" t="s">
        <v>820</v>
      </c>
      <c r="K479" s="472" t="s">
        <v>894</v>
      </c>
      <c r="L479" s="473">
        <v>2024</v>
      </c>
      <c r="M479" s="474">
        <v>1866.9</v>
      </c>
      <c r="N479" s="474">
        <v>105</v>
      </c>
      <c r="O479" s="472" t="s">
        <v>895</v>
      </c>
    </row>
    <row r="480" spans="1:15" x14ac:dyDescent="0.3">
      <c r="A480" s="472" t="s">
        <v>795</v>
      </c>
      <c r="B480" s="472" t="s">
        <v>413</v>
      </c>
      <c r="C480" s="472" t="s">
        <v>653</v>
      </c>
      <c r="D480" s="472" t="s">
        <v>159</v>
      </c>
      <c r="E480" s="472" t="s">
        <v>179</v>
      </c>
      <c r="F480" s="472" t="s">
        <v>159</v>
      </c>
      <c r="G480" s="472" t="s">
        <v>915</v>
      </c>
      <c r="H480" s="472" t="s">
        <v>365</v>
      </c>
      <c r="I480" s="472" t="s">
        <v>863</v>
      </c>
      <c r="J480" s="472" t="s">
        <v>814</v>
      </c>
      <c r="K480" s="472" t="s">
        <v>894</v>
      </c>
      <c r="L480" s="473">
        <v>2024</v>
      </c>
      <c r="M480" s="474">
        <v>11952</v>
      </c>
      <c r="N480" s="474">
        <v>747</v>
      </c>
      <c r="O480" s="472" t="s">
        <v>895</v>
      </c>
    </row>
    <row r="481" spans="1:15" x14ac:dyDescent="0.3">
      <c r="A481" s="472" t="s">
        <v>795</v>
      </c>
      <c r="B481" s="472" t="s">
        <v>413</v>
      </c>
      <c r="C481" s="472" t="s">
        <v>653</v>
      </c>
      <c r="D481" s="472" t="s">
        <v>159</v>
      </c>
      <c r="E481" s="472" t="s">
        <v>179</v>
      </c>
      <c r="F481" s="472" t="s">
        <v>159</v>
      </c>
      <c r="G481" s="472" t="s">
        <v>915</v>
      </c>
      <c r="H481" s="472" t="s">
        <v>559</v>
      </c>
      <c r="I481" s="472" t="s">
        <v>860</v>
      </c>
      <c r="J481" s="472" t="s">
        <v>820</v>
      </c>
      <c r="K481" s="472" t="s">
        <v>894</v>
      </c>
      <c r="L481" s="473">
        <v>2024</v>
      </c>
      <c r="M481" s="474">
        <v>29040</v>
      </c>
      <c r="N481" s="474">
        <v>2640</v>
      </c>
      <c r="O481" s="472" t="s">
        <v>895</v>
      </c>
    </row>
    <row r="482" spans="1:15" x14ac:dyDescent="0.3">
      <c r="A482" s="472" t="s">
        <v>795</v>
      </c>
      <c r="B482" s="472" t="s">
        <v>413</v>
      </c>
      <c r="C482" s="472" t="s">
        <v>653</v>
      </c>
      <c r="D482" s="472" t="s">
        <v>159</v>
      </c>
      <c r="E482" s="472" t="s">
        <v>179</v>
      </c>
      <c r="F482" s="472" t="s">
        <v>159</v>
      </c>
      <c r="G482" s="472" t="s">
        <v>915</v>
      </c>
      <c r="H482" s="472" t="s">
        <v>474</v>
      </c>
      <c r="I482" s="472" t="s">
        <v>873</v>
      </c>
      <c r="J482" s="472" t="s">
        <v>845</v>
      </c>
      <c r="K482" s="472" t="s">
        <v>894</v>
      </c>
      <c r="L482" s="473">
        <v>2024</v>
      </c>
      <c r="M482" s="474">
        <v>24570</v>
      </c>
      <c r="N482" s="474">
        <v>6300</v>
      </c>
      <c r="O482" s="472" t="s">
        <v>897</v>
      </c>
    </row>
    <row r="483" spans="1:15" x14ac:dyDescent="0.3">
      <c r="A483" s="472" t="s">
        <v>795</v>
      </c>
      <c r="B483" s="472" t="s">
        <v>413</v>
      </c>
      <c r="C483" s="472" t="s">
        <v>653</v>
      </c>
      <c r="D483" s="472" t="s">
        <v>159</v>
      </c>
      <c r="E483" s="472" t="s">
        <v>179</v>
      </c>
      <c r="F483" s="472" t="s">
        <v>159</v>
      </c>
      <c r="G483" s="472" t="s">
        <v>915</v>
      </c>
      <c r="H483" s="472" t="s">
        <v>475</v>
      </c>
      <c r="I483" s="472" t="s">
        <v>873</v>
      </c>
      <c r="J483" s="472" t="s">
        <v>845</v>
      </c>
      <c r="K483" s="472" t="s">
        <v>894</v>
      </c>
      <c r="L483" s="473">
        <v>2024</v>
      </c>
      <c r="M483" s="474">
        <v>4392.0675000000001</v>
      </c>
      <c r="N483" s="474">
        <v>225</v>
      </c>
      <c r="O483" s="472" t="s">
        <v>897</v>
      </c>
    </row>
    <row r="484" spans="1:15" x14ac:dyDescent="0.3">
      <c r="A484" s="472" t="s">
        <v>795</v>
      </c>
      <c r="B484" s="472" t="s">
        <v>413</v>
      </c>
      <c r="C484" s="472" t="s">
        <v>653</v>
      </c>
      <c r="D484" s="472" t="s">
        <v>159</v>
      </c>
      <c r="E484" s="472" t="s">
        <v>179</v>
      </c>
      <c r="F484" s="472" t="s">
        <v>159</v>
      </c>
      <c r="G484" s="472" t="s">
        <v>915</v>
      </c>
      <c r="H484" s="472" t="s">
        <v>589</v>
      </c>
      <c r="I484" s="472" t="s">
        <v>864</v>
      </c>
      <c r="J484" s="472" t="s">
        <v>809</v>
      </c>
      <c r="K484" s="472" t="s">
        <v>894</v>
      </c>
      <c r="L484" s="473">
        <v>2024</v>
      </c>
      <c r="M484" s="474">
        <v>19919.692800000001</v>
      </c>
      <c r="N484" s="474">
        <v>1854.72</v>
      </c>
      <c r="O484" s="472" t="s">
        <v>895</v>
      </c>
    </row>
    <row r="485" spans="1:15" x14ac:dyDescent="0.3">
      <c r="A485" s="472" t="s">
        <v>795</v>
      </c>
      <c r="B485" s="472" t="s">
        <v>413</v>
      </c>
      <c r="C485" s="472" t="s">
        <v>653</v>
      </c>
      <c r="D485" s="472" t="s">
        <v>159</v>
      </c>
      <c r="E485" s="472" t="s">
        <v>179</v>
      </c>
      <c r="F485" s="472" t="s">
        <v>159</v>
      </c>
      <c r="G485" s="472" t="s">
        <v>915</v>
      </c>
      <c r="H485" s="472" t="s">
        <v>588</v>
      </c>
      <c r="I485" s="472" t="s">
        <v>873</v>
      </c>
      <c r="J485" s="472" t="s">
        <v>809</v>
      </c>
      <c r="K485" s="472" t="s">
        <v>894</v>
      </c>
      <c r="L485" s="473">
        <v>2024</v>
      </c>
      <c r="M485" s="474">
        <v>75.593999999999994</v>
      </c>
      <c r="N485" s="474">
        <v>8.6</v>
      </c>
      <c r="O485" s="472" t="s">
        <v>895</v>
      </c>
    </row>
    <row r="486" spans="1:15" x14ac:dyDescent="0.3">
      <c r="A486" s="472" t="s">
        <v>795</v>
      </c>
      <c r="B486" s="472" t="s">
        <v>413</v>
      </c>
      <c r="C486" s="472" t="s">
        <v>653</v>
      </c>
      <c r="D486" s="472" t="s">
        <v>159</v>
      </c>
      <c r="E486" s="472" t="s">
        <v>179</v>
      </c>
      <c r="F486" s="472" t="s">
        <v>159</v>
      </c>
      <c r="G486" s="472" t="s">
        <v>915</v>
      </c>
      <c r="H486" s="472" t="s">
        <v>451</v>
      </c>
      <c r="I486" s="472" t="s">
        <v>876</v>
      </c>
      <c r="J486" s="472" t="s">
        <v>850</v>
      </c>
      <c r="K486" s="472" t="s">
        <v>894</v>
      </c>
      <c r="L486" s="473">
        <v>2024</v>
      </c>
      <c r="M486" s="474">
        <v>2543.41</v>
      </c>
      <c r="N486" s="474">
        <v>167</v>
      </c>
      <c r="O486" s="472" t="s">
        <v>895</v>
      </c>
    </row>
    <row r="487" spans="1:15" x14ac:dyDescent="0.3">
      <c r="A487" s="472" t="s">
        <v>795</v>
      </c>
      <c r="B487" s="472" t="s">
        <v>413</v>
      </c>
      <c r="C487" s="472" t="s">
        <v>653</v>
      </c>
      <c r="D487" s="472" t="s">
        <v>159</v>
      </c>
      <c r="E487" s="472" t="s">
        <v>179</v>
      </c>
      <c r="F487" s="472" t="s">
        <v>159</v>
      </c>
      <c r="G487" s="472" t="s">
        <v>915</v>
      </c>
      <c r="H487" s="472" t="s">
        <v>374</v>
      </c>
      <c r="I487" s="472" t="s">
        <v>865</v>
      </c>
      <c r="J487" s="472" t="s">
        <v>814</v>
      </c>
      <c r="K487" s="472" t="s">
        <v>894</v>
      </c>
      <c r="L487" s="473">
        <v>2024</v>
      </c>
      <c r="M487" s="474">
        <v>936</v>
      </c>
      <c r="N487" s="474">
        <v>52</v>
      </c>
      <c r="O487" s="472" t="s">
        <v>895</v>
      </c>
    </row>
    <row r="488" spans="1:15" x14ac:dyDescent="0.3">
      <c r="A488" s="472" t="s">
        <v>795</v>
      </c>
      <c r="B488" s="472" t="s">
        <v>413</v>
      </c>
      <c r="C488" s="472" t="s">
        <v>653</v>
      </c>
      <c r="D488" s="472" t="s">
        <v>159</v>
      </c>
      <c r="E488" s="472" t="s">
        <v>179</v>
      </c>
      <c r="F488" s="472" t="s">
        <v>159</v>
      </c>
      <c r="G488" s="472" t="s">
        <v>915</v>
      </c>
      <c r="H488" s="472" t="s">
        <v>583</v>
      </c>
      <c r="I488" s="472" t="s">
        <v>859</v>
      </c>
      <c r="J488" s="472" t="s">
        <v>801</v>
      </c>
      <c r="K488" s="472" t="s">
        <v>894</v>
      </c>
      <c r="L488" s="473">
        <v>2024</v>
      </c>
      <c r="M488" s="474">
        <v>169260</v>
      </c>
      <c r="N488" s="474">
        <v>26000</v>
      </c>
      <c r="O488" s="472" t="s">
        <v>895</v>
      </c>
    </row>
    <row r="489" spans="1:15" x14ac:dyDescent="0.3">
      <c r="A489" s="472" t="s">
        <v>795</v>
      </c>
      <c r="B489" s="472" t="s">
        <v>413</v>
      </c>
      <c r="C489" s="472" t="s">
        <v>653</v>
      </c>
      <c r="D489" s="472" t="s">
        <v>159</v>
      </c>
      <c r="E489" s="472" t="s">
        <v>179</v>
      </c>
      <c r="F489" s="472" t="s">
        <v>159</v>
      </c>
      <c r="G489" s="472" t="s">
        <v>915</v>
      </c>
      <c r="H489" s="472" t="s">
        <v>453</v>
      </c>
      <c r="I489" s="472" t="s">
        <v>876</v>
      </c>
      <c r="J489" s="472" t="s">
        <v>850</v>
      </c>
      <c r="K489" s="472" t="s">
        <v>894</v>
      </c>
      <c r="L489" s="473">
        <v>2024</v>
      </c>
      <c r="M489" s="474">
        <v>2937.6000000000004</v>
      </c>
      <c r="N489" s="474">
        <v>192</v>
      </c>
      <c r="O489" s="472" t="s">
        <v>895</v>
      </c>
    </row>
    <row r="490" spans="1:15" x14ac:dyDescent="0.3">
      <c r="A490" s="472" t="s">
        <v>795</v>
      </c>
      <c r="B490" s="472" t="s">
        <v>413</v>
      </c>
      <c r="C490" s="472" t="s">
        <v>653</v>
      </c>
      <c r="D490" s="472" t="s">
        <v>159</v>
      </c>
      <c r="E490" s="472" t="s">
        <v>180</v>
      </c>
      <c r="F490" s="472" t="s">
        <v>159</v>
      </c>
      <c r="G490" s="472" t="s">
        <v>916</v>
      </c>
      <c r="H490" s="472" t="s">
        <v>547</v>
      </c>
      <c r="I490" s="472" t="s">
        <v>873</v>
      </c>
      <c r="J490" s="472" t="s">
        <v>820</v>
      </c>
      <c r="K490" s="472" t="s">
        <v>894</v>
      </c>
      <c r="L490" s="473">
        <v>2024</v>
      </c>
      <c r="M490" s="474">
        <v>297</v>
      </c>
      <c r="N490" s="474">
        <v>30</v>
      </c>
      <c r="O490" s="472" t="s">
        <v>895</v>
      </c>
    </row>
    <row r="491" spans="1:15" x14ac:dyDescent="0.3">
      <c r="A491" s="472" t="s">
        <v>795</v>
      </c>
      <c r="B491" s="472" t="s">
        <v>413</v>
      </c>
      <c r="C491" s="472" t="s">
        <v>653</v>
      </c>
      <c r="D491" s="472" t="s">
        <v>159</v>
      </c>
      <c r="E491" s="472" t="s">
        <v>180</v>
      </c>
      <c r="F491" s="472" t="s">
        <v>159</v>
      </c>
      <c r="G491" s="472" t="s">
        <v>916</v>
      </c>
      <c r="H491" s="472" t="s">
        <v>554</v>
      </c>
      <c r="I491" s="472" t="s">
        <v>873</v>
      </c>
      <c r="J491" s="472" t="s">
        <v>820</v>
      </c>
      <c r="K491" s="472" t="s">
        <v>894</v>
      </c>
      <c r="L491" s="473">
        <v>2024</v>
      </c>
      <c r="M491" s="474">
        <v>2933.7</v>
      </c>
      <c r="N491" s="474">
        <v>165</v>
      </c>
      <c r="O491" s="472" t="s">
        <v>895</v>
      </c>
    </row>
    <row r="492" spans="1:15" x14ac:dyDescent="0.3">
      <c r="A492" s="472" t="s">
        <v>795</v>
      </c>
      <c r="B492" s="472" t="s">
        <v>413</v>
      </c>
      <c r="C492" s="472" t="s">
        <v>653</v>
      </c>
      <c r="D492" s="472" t="s">
        <v>159</v>
      </c>
      <c r="E492" s="472" t="s">
        <v>180</v>
      </c>
      <c r="F492" s="472" t="s">
        <v>159</v>
      </c>
      <c r="G492" s="472" t="s">
        <v>916</v>
      </c>
      <c r="H492" s="472" t="s">
        <v>365</v>
      </c>
      <c r="I492" s="472" t="s">
        <v>863</v>
      </c>
      <c r="J492" s="472" t="s">
        <v>814</v>
      </c>
      <c r="K492" s="472" t="s">
        <v>894</v>
      </c>
      <c r="L492" s="473">
        <v>2024</v>
      </c>
      <c r="M492" s="474">
        <v>9120</v>
      </c>
      <c r="N492" s="474">
        <v>570</v>
      </c>
      <c r="O492" s="472" t="s">
        <v>895</v>
      </c>
    </row>
    <row r="493" spans="1:15" x14ac:dyDescent="0.3">
      <c r="A493" s="472" t="s">
        <v>795</v>
      </c>
      <c r="B493" s="472" t="s">
        <v>413</v>
      </c>
      <c r="C493" s="472" t="s">
        <v>653</v>
      </c>
      <c r="D493" s="472" t="s">
        <v>159</v>
      </c>
      <c r="E493" s="472" t="s">
        <v>180</v>
      </c>
      <c r="F493" s="472" t="s">
        <v>159</v>
      </c>
      <c r="G493" s="472" t="s">
        <v>916</v>
      </c>
      <c r="H493" s="472" t="s">
        <v>589</v>
      </c>
      <c r="I493" s="472" t="s">
        <v>864</v>
      </c>
      <c r="J493" s="472" t="s">
        <v>809</v>
      </c>
      <c r="K493" s="472" t="s">
        <v>894</v>
      </c>
      <c r="L493" s="473">
        <v>2024</v>
      </c>
      <c r="M493" s="474">
        <v>28150.399200000003</v>
      </c>
      <c r="N493" s="474">
        <v>2621.0800000000004</v>
      </c>
      <c r="O493" s="472" t="s">
        <v>895</v>
      </c>
    </row>
    <row r="494" spans="1:15" x14ac:dyDescent="0.3">
      <c r="A494" s="472" t="s">
        <v>795</v>
      </c>
      <c r="B494" s="472" t="s">
        <v>413</v>
      </c>
      <c r="C494" s="472" t="s">
        <v>653</v>
      </c>
      <c r="D494" s="472" t="s">
        <v>159</v>
      </c>
      <c r="E494" s="472" t="s">
        <v>180</v>
      </c>
      <c r="F494" s="472" t="s">
        <v>159</v>
      </c>
      <c r="G494" s="472" t="s">
        <v>916</v>
      </c>
      <c r="H494" s="472" t="s">
        <v>452</v>
      </c>
      <c r="I494" s="472" t="s">
        <v>860</v>
      </c>
      <c r="J494" s="472" t="s">
        <v>850</v>
      </c>
      <c r="K494" s="472" t="s">
        <v>894</v>
      </c>
      <c r="L494" s="473">
        <v>2024</v>
      </c>
      <c r="M494" s="474">
        <v>459.3</v>
      </c>
      <c r="N494" s="474">
        <v>15</v>
      </c>
      <c r="O494" s="472" t="s">
        <v>895</v>
      </c>
    </row>
    <row r="495" spans="1:15" x14ac:dyDescent="0.3">
      <c r="A495" s="472" t="s">
        <v>795</v>
      </c>
      <c r="B495" s="472" t="s">
        <v>413</v>
      </c>
      <c r="C495" s="472" t="s">
        <v>653</v>
      </c>
      <c r="D495" s="472" t="s">
        <v>159</v>
      </c>
      <c r="E495" s="472" t="s">
        <v>181</v>
      </c>
      <c r="F495" s="472" t="s">
        <v>159</v>
      </c>
      <c r="G495" s="472" t="s">
        <v>917</v>
      </c>
      <c r="H495" s="472" t="s">
        <v>531</v>
      </c>
      <c r="I495" s="472" t="s">
        <v>863</v>
      </c>
      <c r="J495" s="472" t="s">
        <v>820</v>
      </c>
      <c r="K495" s="472" t="s">
        <v>894</v>
      </c>
      <c r="L495" s="473">
        <v>2024</v>
      </c>
      <c r="M495" s="474">
        <v>4538.34</v>
      </c>
      <c r="N495" s="474">
        <v>504.26000000000005</v>
      </c>
      <c r="O495" s="472" t="s">
        <v>895</v>
      </c>
    </row>
    <row r="496" spans="1:15" x14ac:dyDescent="0.3">
      <c r="A496" s="472" t="s">
        <v>795</v>
      </c>
      <c r="B496" s="472" t="s">
        <v>413</v>
      </c>
      <c r="C496" s="472" t="s">
        <v>653</v>
      </c>
      <c r="D496" s="472" t="s">
        <v>159</v>
      </c>
      <c r="E496" s="472" t="s">
        <v>181</v>
      </c>
      <c r="F496" s="472" t="s">
        <v>159</v>
      </c>
      <c r="G496" s="472" t="s">
        <v>917</v>
      </c>
      <c r="H496" s="472" t="s">
        <v>534</v>
      </c>
      <c r="I496" s="472" t="s">
        <v>871</v>
      </c>
      <c r="J496" s="472" t="s">
        <v>820</v>
      </c>
      <c r="K496" s="472" t="s">
        <v>894</v>
      </c>
      <c r="L496" s="473">
        <v>2024</v>
      </c>
      <c r="M496" s="474">
        <v>68124</v>
      </c>
      <c r="N496" s="474">
        <v>5677</v>
      </c>
      <c r="O496" s="472" t="s">
        <v>895</v>
      </c>
    </row>
    <row r="497" spans="1:15" x14ac:dyDescent="0.3">
      <c r="A497" s="472" t="s">
        <v>795</v>
      </c>
      <c r="B497" s="472" t="s">
        <v>413</v>
      </c>
      <c r="C497" s="472" t="s">
        <v>653</v>
      </c>
      <c r="D497" s="472" t="s">
        <v>159</v>
      </c>
      <c r="E497" s="472" t="s">
        <v>181</v>
      </c>
      <c r="F497" s="472" t="s">
        <v>159</v>
      </c>
      <c r="G497" s="472" t="s">
        <v>917</v>
      </c>
      <c r="H497" s="472" t="s">
        <v>537</v>
      </c>
      <c r="I497" s="472" t="s">
        <v>872</v>
      </c>
      <c r="J497" s="472" t="s">
        <v>820</v>
      </c>
      <c r="K497" s="472" t="s">
        <v>894</v>
      </c>
      <c r="L497" s="473">
        <v>2024</v>
      </c>
      <c r="M497" s="474">
        <v>702.88</v>
      </c>
      <c r="N497" s="474">
        <v>46</v>
      </c>
      <c r="O497" s="472" t="s">
        <v>895</v>
      </c>
    </row>
    <row r="498" spans="1:15" x14ac:dyDescent="0.3">
      <c r="A498" s="472" t="s">
        <v>795</v>
      </c>
      <c r="B498" s="472" t="s">
        <v>413</v>
      </c>
      <c r="C498" s="472" t="s">
        <v>653</v>
      </c>
      <c r="D498" s="472" t="s">
        <v>159</v>
      </c>
      <c r="E498" s="472" t="s">
        <v>181</v>
      </c>
      <c r="F498" s="472" t="s">
        <v>159</v>
      </c>
      <c r="G498" s="472" t="s">
        <v>917</v>
      </c>
      <c r="H498" s="472" t="s">
        <v>417</v>
      </c>
      <c r="I498" s="472" t="s">
        <v>864</v>
      </c>
      <c r="J498" s="472" t="s">
        <v>827</v>
      </c>
      <c r="K498" s="472" t="s">
        <v>894</v>
      </c>
      <c r="L498" s="473">
        <v>2024</v>
      </c>
      <c r="M498" s="474">
        <v>11760.8</v>
      </c>
      <c r="N498" s="474">
        <v>4820</v>
      </c>
      <c r="O498" s="472" t="s">
        <v>895</v>
      </c>
    </row>
    <row r="499" spans="1:15" x14ac:dyDescent="0.3">
      <c r="A499" s="472" t="s">
        <v>795</v>
      </c>
      <c r="B499" s="472" t="s">
        <v>413</v>
      </c>
      <c r="C499" s="472" t="s">
        <v>653</v>
      </c>
      <c r="D499" s="472" t="s">
        <v>159</v>
      </c>
      <c r="E499" s="472" t="s">
        <v>181</v>
      </c>
      <c r="F499" s="472" t="s">
        <v>159</v>
      </c>
      <c r="G499" s="472" t="s">
        <v>917</v>
      </c>
      <c r="H499" s="472" t="s">
        <v>597</v>
      </c>
      <c r="I499" s="472" t="s">
        <v>873</v>
      </c>
      <c r="J499" s="472" t="s">
        <v>830</v>
      </c>
      <c r="K499" s="472" t="s">
        <v>894</v>
      </c>
      <c r="L499" s="473">
        <v>2024</v>
      </c>
      <c r="M499" s="474">
        <v>127215</v>
      </c>
      <c r="N499" s="474">
        <v>46260</v>
      </c>
      <c r="O499" s="472" t="s">
        <v>895</v>
      </c>
    </row>
    <row r="500" spans="1:15" x14ac:dyDescent="0.3">
      <c r="A500" s="472" t="s">
        <v>795</v>
      </c>
      <c r="B500" s="472" t="s">
        <v>413</v>
      </c>
      <c r="C500" s="472" t="s">
        <v>653</v>
      </c>
      <c r="D500" s="472" t="s">
        <v>159</v>
      </c>
      <c r="E500" s="472" t="s">
        <v>181</v>
      </c>
      <c r="F500" s="472" t="s">
        <v>159</v>
      </c>
      <c r="G500" s="472" t="s">
        <v>917</v>
      </c>
      <c r="H500" s="472" t="s">
        <v>547</v>
      </c>
      <c r="I500" s="472" t="s">
        <v>873</v>
      </c>
      <c r="J500" s="472" t="s">
        <v>820</v>
      </c>
      <c r="K500" s="472" t="s">
        <v>894</v>
      </c>
      <c r="L500" s="473">
        <v>2024</v>
      </c>
      <c r="M500" s="474">
        <v>2871</v>
      </c>
      <c r="N500" s="474">
        <v>290</v>
      </c>
      <c r="O500" s="472" t="s">
        <v>895</v>
      </c>
    </row>
    <row r="501" spans="1:15" x14ac:dyDescent="0.3">
      <c r="A501" s="472" t="s">
        <v>795</v>
      </c>
      <c r="B501" s="472" t="s">
        <v>413</v>
      </c>
      <c r="C501" s="472" t="s">
        <v>653</v>
      </c>
      <c r="D501" s="472" t="s">
        <v>159</v>
      </c>
      <c r="E501" s="472" t="s">
        <v>181</v>
      </c>
      <c r="F501" s="472" t="s">
        <v>159</v>
      </c>
      <c r="G501" s="472" t="s">
        <v>917</v>
      </c>
      <c r="H501" s="472" t="s">
        <v>599</v>
      </c>
      <c r="I501" s="472" t="s">
        <v>876</v>
      </c>
      <c r="J501" s="472" t="s">
        <v>830</v>
      </c>
      <c r="K501" s="472" t="s">
        <v>894</v>
      </c>
      <c r="L501" s="473">
        <v>2024</v>
      </c>
      <c r="M501" s="474">
        <v>17760</v>
      </c>
      <c r="N501" s="474">
        <v>14800</v>
      </c>
      <c r="O501" s="472" t="s">
        <v>895</v>
      </c>
    </row>
    <row r="502" spans="1:15" x14ac:dyDescent="0.3">
      <c r="A502" s="472" t="s">
        <v>795</v>
      </c>
      <c r="B502" s="472" t="s">
        <v>413</v>
      </c>
      <c r="C502" s="472" t="s">
        <v>653</v>
      </c>
      <c r="D502" s="472" t="s">
        <v>159</v>
      </c>
      <c r="E502" s="472" t="s">
        <v>181</v>
      </c>
      <c r="F502" s="472" t="s">
        <v>159</v>
      </c>
      <c r="G502" s="472" t="s">
        <v>917</v>
      </c>
      <c r="H502" s="472" t="s">
        <v>585</v>
      </c>
      <c r="I502" s="472" t="s">
        <v>864</v>
      </c>
      <c r="J502" s="472" t="s">
        <v>808</v>
      </c>
      <c r="K502" s="472" t="s">
        <v>894</v>
      </c>
      <c r="L502" s="473">
        <v>2024</v>
      </c>
      <c r="M502" s="474">
        <v>2056.4499999999998</v>
      </c>
      <c r="N502" s="474">
        <v>53.5</v>
      </c>
      <c r="O502" s="472" t="s">
        <v>895</v>
      </c>
    </row>
    <row r="503" spans="1:15" x14ac:dyDescent="0.3">
      <c r="A503" s="472" t="s">
        <v>795</v>
      </c>
      <c r="B503" s="472" t="s">
        <v>413</v>
      </c>
      <c r="C503" s="472" t="s">
        <v>653</v>
      </c>
      <c r="D503" s="472" t="s">
        <v>159</v>
      </c>
      <c r="E503" s="472" t="s">
        <v>181</v>
      </c>
      <c r="F503" s="472" t="s">
        <v>159</v>
      </c>
      <c r="G503" s="472" t="s">
        <v>917</v>
      </c>
      <c r="H503" s="472" t="s">
        <v>354</v>
      </c>
      <c r="I503" s="472" t="s">
        <v>864</v>
      </c>
      <c r="J503" s="472" t="s">
        <v>814</v>
      </c>
      <c r="K503" s="472" t="s">
        <v>894</v>
      </c>
      <c r="L503" s="473">
        <v>2024</v>
      </c>
      <c r="M503" s="474">
        <v>5609.9749999999995</v>
      </c>
      <c r="N503" s="474">
        <v>320.57</v>
      </c>
      <c r="O503" s="472" t="s">
        <v>895</v>
      </c>
    </row>
    <row r="504" spans="1:15" x14ac:dyDescent="0.3">
      <c r="A504" s="472" t="s">
        <v>795</v>
      </c>
      <c r="B504" s="472" t="s">
        <v>413</v>
      </c>
      <c r="C504" s="472" t="s">
        <v>653</v>
      </c>
      <c r="D504" s="472" t="s">
        <v>159</v>
      </c>
      <c r="E504" s="472" t="s">
        <v>181</v>
      </c>
      <c r="F504" s="472" t="s">
        <v>159</v>
      </c>
      <c r="G504" s="472" t="s">
        <v>917</v>
      </c>
      <c r="H504" s="472" t="s">
        <v>586</v>
      </c>
      <c r="I504" s="472" t="s">
        <v>864</v>
      </c>
      <c r="J504" s="472" t="s">
        <v>808</v>
      </c>
      <c r="K504" s="472" t="s">
        <v>894</v>
      </c>
      <c r="L504" s="473">
        <v>2024</v>
      </c>
      <c r="M504" s="474">
        <v>21772.37</v>
      </c>
      <c r="N504" s="474">
        <v>478</v>
      </c>
      <c r="O504" s="472" t="s">
        <v>895</v>
      </c>
    </row>
    <row r="505" spans="1:15" x14ac:dyDescent="0.3">
      <c r="A505" s="472" t="s">
        <v>795</v>
      </c>
      <c r="B505" s="472" t="s">
        <v>413</v>
      </c>
      <c r="C505" s="472" t="s">
        <v>653</v>
      </c>
      <c r="D505" s="472" t="s">
        <v>159</v>
      </c>
      <c r="E505" s="472" t="s">
        <v>181</v>
      </c>
      <c r="F505" s="472" t="s">
        <v>159</v>
      </c>
      <c r="G505" s="472" t="s">
        <v>917</v>
      </c>
      <c r="H505" s="472" t="s">
        <v>600</v>
      </c>
      <c r="I505" s="472" t="s">
        <v>876</v>
      </c>
      <c r="J505" s="472" t="s">
        <v>830</v>
      </c>
      <c r="K505" s="472" t="s">
        <v>894</v>
      </c>
      <c r="L505" s="473">
        <v>2024</v>
      </c>
      <c r="M505" s="474">
        <v>473880</v>
      </c>
      <c r="N505" s="474">
        <v>359000</v>
      </c>
      <c r="O505" s="472" t="s">
        <v>895</v>
      </c>
    </row>
    <row r="506" spans="1:15" x14ac:dyDescent="0.3">
      <c r="A506" s="472" t="s">
        <v>795</v>
      </c>
      <c r="B506" s="472" t="s">
        <v>413</v>
      </c>
      <c r="C506" s="472" t="s">
        <v>653</v>
      </c>
      <c r="D506" s="472" t="s">
        <v>159</v>
      </c>
      <c r="E506" s="472" t="s">
        <v>181</v>
      </c>
      <c r="F506" s="472" t="s">
        <v>159</v>
      </c>
      <c r="G506" s="472" t="s">
        <v>917</v>
      </c>
      <c r="H506" s="472" t="s">
        <v>549</v>
      </c>
      <c r="I506" s="472" t="s">
        <v>860</v>
      </c>
      <c r="J506" s="472" t="s">
        <v>820</v>
      </c>
      <c r="K506" s="472" t="s">
        <v>894</v>
      </c>
      <c r="L506" s="473">
        <v>2024</v>
      </c>
      <c r="M506" s="474">
        <v>8000</v>
      </c>
      <c r="N506" s="474">
        <v>1000</v>
      </c>
      <c r="O506" s="472" t="s">
        <v>895</v>
      </c>
    </row>
    <row r="507" spans="1:15" x14ac:dyDescent="0.3">
      <c r="A507" s="472" t="s">
        <v>795</v>
      </c>
      <c r="B507" s="472" t="s">
        <v>413</v>
      </c>
      <c r="C507" s="472" t="s">
        <v>653</v>
      </c>
      <c r="D507" s="472" t="s">
        <v>159</v>
      </c>
      <c r="E507" s="472" t="s">
        <v>181</v>
      </c>
      <c r="F507" s="472" t="s">
        <v>159</v>
      </c>
      <c r="G507" s="472" t="s">
        <v>917</v>
      </c>
      <c r="H507" s="472" t="s">
        <v>587</v>
      </c>
      <c r="I507" s="472" t="s">
        <v>873</v>
      </c>
      <c r="J507" s="472" t="s">
        <v>808</v>
      </c>
      <c r="K507" s="472" t="s">
        <v>894</v>
      </c>
      <c r="L507" s="473">
        <v>2024</v>
      </c>
      <c r="M507" s="474">
        <v>19265.400000000001</v>
      </c>
      <c r="N507" s="474">
        <v>442</v>
      </c>
      <c r="O507" s="472" t="s">
        <v>895</v>
      </c>
    </row>
    <row r="508" spans="1:15" x14ac:dyDescent="0.3">
      <c r="A508" s="472" t="s">
        <v>795</v>
      </c>
      <c r="B508" s="472" t="s">
        <v>413</v>
      </c>
      <c r="C508" s="472" t="s">
        <v>653</v>
      </c>
      <c r="D508" s="472" t="s">
        <v>159</v>
      </c>
      <c r="E508" s="472" t="s">
        <v>181</v>
      </c>
      <c r="F508" s="472" t="s">
        <v>159</v>
      </c>
      <c r="G508" s="472" t="s">
        <v>917</v>
      </c>
      <c r="H508" s="472" t="s">
        <v>355</v>
      </c>
      <c r="I508" s="472" t="s">
        <v>872</v>
      </c>
      <c r="J508" s="472" t="s">
        <v>814</v>
      </c>
      <c r="K508" s="472" t="s">
        <v>894</v>
      </c>
      <c r="L508" s="473">
        <v>2024</v>
      </c>
      <c r="M508" s="474">
        <v>6852.92</v>
      </c>
      <c r="N508" s="474">
        <v>721.36</v>
      </c>
      <c r="O508" s="472" t="s">
        <v>895</v>
      </c>
    </row>
    <row r="509" spans="1:15" x14ac:dyDescent="0.3">
      <c r="A509" s="472" t="s">
        <v>795</v>
      </c>
      <c r="B509" s="472" t="s">
        <v>413</v>
      </c>
      <c r="C509" s="472" t="s">
        <v>653</v>
      </c>
      <c r="D509" s="472" t="s">
        <v>159</v>
      </c>
      <c r="E509" s="472" t="s">
        <v>181</v>
      </c>
      <c r="F509" s="472" t="s">
        <v>159</v>
      </c>
      <c r="G509" s="472" t="s">
        <v>917</v>
      </c>
      <c r="H509" s="472" t="s">
        <v>551</v>
      </c>
      <c r="I509" s="472" t="s">
        <v>863</v>
      </c>
      <c r="J509" s="472" t="s">
        <v>820</v>
      </c>
      <c r="K509" s="472" t="s">
        <v>894</v>
      </c>
      <c r="L509" s="473">
        <v>2024</v>
      </c>
      <c r="M509" s="474">
        <v>56000</v>
      </c>
      <c r="N509" s="474">
        <v>4000</v>
      </c>
      <c r="O509" s="472" t="s">
        <v>895</v>
      </c>
    </row>
    <row r="510" spans="1:15" x14ac:dyDescent="0.3">
      <c r="A510" s="472" t="s">
        <v>795</v>
      </c>
      <c r="B510" s="472" t="s">
        <v>413</v>
      </c>
      <c r="C510" s="472" t="s">
        <v>653</v>
      </c>
      <c r="D510" s="472" t="s">
        <v>159</v>
      </c>
      <c r="E510" s="472" t="s">
        <v>181</v>
      </c>
      <c r="F510" s="472" t="s">
        <v>159</v>
      </c>
      <c r="G510" s="472" t="s">
        <v>917</v>
      </c>
      <c r="H510" s="472" t="s">
        <v>604</v>
      </c>
      <c r="I510" s="472" t="s">
        <v>876</v>
      </c>
      <c r="J510" s="472" t="s">
        <v>830</v>
      </c>
      <c r="K510" s="472" t="s">
        <v>894</v>
      </c>
      <c r="L510" s="473">
        <v>2024</v>
      </c>
      <c r="M510" s="474">
        <v>529417.30000000005</v>
      </c>
      <c r="N510" s="474">
        <v>147470</v>
      </c>
      <c r="O510" s="472" t="s">
        <v>895</v>
      </c>
    </row>
    <row r="511" spans="1:15" x14ac:dyDescent="0.3">
      <c r="A511" s="472" t="s">
        <v>795</v>
      </c>
      <c r="B511" s="472" t="s">
        <v>413</v>
      </c>
      <c r="C511" s="472" t="s">
        <v>653</v>
      </c>
      <c r="D511" s="472" t="s">
        <v>159</v>
      </c>
      <c r="E511" s="472" t="s">
        <v>181</v>
      </c>
      <c r="F511" s="472" t="s">
        <v>159</v>
      </c>
      <c r="G511" s="472" t="s">
        <v>917</v>
      </c>
      <c r="H511" s="472" t="s">
        <v>435</v>
      </c>
      <c r="I511" s="472" t="s">
        <v>872</v>
      </c>
      <c r="J511" s="472" t="s">
        <v>841</v>
      </c>
      <c r="K511" s="472" t="s">
        <v>894</v>
      </c>
      <c r="L511" s="473">
        <v>2024</v>
      </c>
      <c r="M511" s="474">
        <v>17.204999999999998</v>
      </c>
      <c r="N511" s="474">
        <v>0.5</v>
      </c>
      <c r="O511" s="472" t="s">
        <v>895</v>
      </c>
    </row>
    <row r="512" spans="1:15" x14ac:dyDescent="0.3">
      <c r="A512" s="472" t="s">
        <v>795</v>
      </c>
      <c r="B512" s="472" t="s">
        <v>413</v>
      </c>
      <c r="C512" s="472" t="s">
        <v>653</v>
      </c>
      <c r="D512" s="472" t="s">
        <v>159</v>
      </c>
      <c r="E512" s="472" t="s">
        <v>181</v>
      </c>
      <c r="F512" s="472" t="s">
        <v>159</v>
      </c>
      <c r="G512" s="472" t="s">
        <v>917</v>
      </c>
      <c r="H512" s="472" t="s">
        <v>554</v>
      </c>
      <c r="I512" s="472" t="s">
        <v>873</v>
      </c>
      <c r="J512" s="472" t="s">
        <v>820</v>
      </c>
      <c r="K512" s="472" t="s">
        <v>894</v>
      </c>
      <c r="L512" s="473">
        <v>2024</v>
      </c>
      <c r="M512" s="474">
        <v>895756.4</v>
      </c>
      <c r="N512" s="474">
        <v>50380</v>
      </c>
      <c r="O512" s="472" t="s">
        <v>895</v>
      </c>
    </row>
    <row r="513" spans="1:15" x14ac:dyDescent="0.3">
      <c r="A513" s="472" t="s">
        <v>795</v>
      </c>
      <c r="B513" s="472" t="s">
        <v>413</v>
      </c>
      <c r="C513" s="472" t="s">
        <v>653</v>
      </c>
      <c r="D513" s="472" t="s">
        <v>159</v>
      </c>
      <c r="E513" s="472" t="s">
        <v>181</v>
      </c>
      <c r="F513" s="472" t="s">
        <v>159</v>
      </c>
      <c r="G513" s="472" t="s">
        <v>917</v>
      </c>
      <c r="H513" s="472" t="s">
        <v>357</v>
      </c>
      <c r="I513" s="472" t="s">
        <v>871</v>
      </c>
      <c r="J513" s="472" t="s">
        <v>814</v>
      </c>
      <c r="K513" s="472" t="s">
        <v>894</v>
      </c>
      <c r="L513" s="473">
        <v>2024</v>
      </c>
      <c r="M513" s="474">
        <v>216.95999999999998</v>
      </c>
      <c r="N513" s="474">
        <v>12</v>
      </c>
      <c r="O513" s="472" t="s">
        <v>895</v>
      </c>
    </row>
    <row r="514" spans="1:15" x14ac:dyDescent="0.3">
      <c r="A514" s="472" t="s">
        <v>795</v>
      </c>
      <c r="B514" s="472" t="s">
        <v>413</v>
      </c>
      <c r="C514" s="472" t="s">
        <v>653</v>
      </c>
      <c r="D514" s="472" t="s">
        <v>159</v>
      </c>
      <c r="E514" s="472" t="s">
        <v>181</v>
      </c>
      <c r="F514" s="472" t="s">
        <v>159</v>
      </c>
      <c r="G514" s="472" t="s">
        <v>917</v>
      </c>
      <c r="H514" s="472" t="s">
        <v>365</v>
      </c>
      <c r="I514" s="472" t="s">
        <v>863</v>
      </c>
      <c r="J514" s="472" t="s">
        <v>814</v>
      </c>
      <c r="K514" s="472" t="s">
        <v>894</v>
      </c>
      <c r="L514" s="473">
        <v>2024</v>
      </c>
      <c r="M514" s="474">
        <v>4568947.68</v>
      </c>
      <c r="N514" s="474">
        <v>285559.23</v>
      </c>
      <c r="O514" s="472" t="s">
        <v>895</v>
      </c>
    </row>
    <row r="515" spans="1:15" x14ac:dyDescent="0.3">
      <c r="A515" s="472" t="s">
        <v>795</v>
      </c>
      <c r="B515" s="472" t="s">
        <v>413</v>
      </c>
      <c r="C515" s="472" t="s">
        <v>653</v>
      </c>
      <c r="D515" s="472" t="s">
        <v>159</v>
      </c>
      <c r="E515" s="472" t="s">
        <v>181</v>
      </c>
      <c r="F515" s="472" t="s">
        <v>159</v>
      </c>
      <c r="G515" s="472" t="s">
        <v>917</v>
      </c>
      <c r="H515" s="472" t="s">
        <v>368</v>
      </c>
      <c r="I515" s="472" t="s">
        <v>859</v>
      </c>
      <c r="J515" s="472" t="s">
        <v>814</v>
      </c>
      <c r="K515" s="472" t="s">
        <v>894</v>
      </c>
      <c r="L515" s="473">
        <v>2024</v>
      </c>
      <c r="M515" s="474">
        <v>488</v>
      </c>
      <c r="N515" s="474">
        <v>61</v>
      </c>
      <c r="O515" s="472" t="s">
        <v>895</v>
      </c>
    </row>
    <row r="516" spans="1:15" x14ac:dyDescent="0.3">
      <c r="A516" s="472" t="s">
        <v>795</v>
      </c>
      <c r="B516" s="472" t="s">
        <v>413</v>
      </c>
      <c r="C516" s="472" t="s">
        <v>653</v>
      </c>
      <c r="D516" s="472" t="s">
        <v>159</v>
      </c>
      <c r="E516" s="472" t="s">
        <v>181</v>
      </c>
      <c r="F516" s="472" t="s">
        <v>159</v>
      </c>
      <c r="G516" s="472" t="s">
        <v>917</v>
      </c>
      <c r="H516" s="472" t="s">
        <v>372</v>
      </c>
      <c r="I516" s="472" t="s">
        <v>859</v>
      </c>
      <c r="J516" s="472" t="s">
        <v>814</v>
      </c>
      <c r="K516" s="472" t="s">
        <v>894</v>
      </c>
      <c r="L516" s="473">
        <v>2024</v>
      </c>
      <c r="M516" s="474">
        <v>2250</v>
      </c>
      <c r="N516" s="474">
        <v>250</v>
      </c>
      <c r="O516" s="472" t="s">
        <v>895</v>
      </c>
    </row>
    <row r="517" spans="1:15" x14ac:dyDescent="0.3">
      <c r="A517" s="472" t="s">
        <v>795</v>
      </c>
      <c r="B517" s="472" t="s">
        <v>413</v>
      </c>
      <c r="C517" s="472" t="s">
        <v>653</v>
      </c>
      <c r="D517" s="472" t="s">
        <v>159</v>
      </c>
      <c r="E517" s="472" t="s">
        <v>181</v>
      </c>
      <c r="F517" s="472" t="s">
        <v>159</v>
      </c>
      <c r="G517" s="472" t="s">
        <v>917</v>
      </c>
      <c r="H517" s="472" t="s">
        <v>618</v>
      </c>
      <c r="I517" s="472" t="s">
        <v>870</v>
      </c>
      <c r="J517" s="472" t="s">
        <v>844</v>
      </c>
      <c r="K517" s="472" t="s">
        <v>894</v>
      </c>
      <c r="L517" s="473">
        <v>2024</v>
      </c>
      <c r="M517" s="474">
        <v>2379</v>
      </c>
      <c r="N517" s="474">
        <v>1220</v>
      </c>
      <c r="O517" s="472" t="s">
        <v>897</v>
      </c>
    </row>
    <row r="518" spans="1:15" x14ac:dyDescent="0.3">
      <c r="A518" s="472" t="s">
        <v>795</v>
      </c>
      <c r="B518" s="472" t="s">
        <v>413</v>
      </c>
      <c r="C518" s="472" t="s">
        <v>653</v>
      </c>
      <c r="D518" s="472" t="s">
        <v>159</v>
      </c>
      <c r="E518" s="472" t="s">
        <v>181</v>
      </c>
      <c r="F518" s="472" t="s">
        <v>159</v>
      </c>
      <c r="G518" s="472" t="s">
        <v>917</v>
      </c>
      <c r="H518" s="472" t="s">
        <v>556</v>
      </c>
      <c r="I518" s="472" t="s">
        <v>873</v>
      </c>
      <c r="J518" s="472" t="s">
        <v>820</v>
      </c>
      <c r="K518" s="472" t="s">
        <v>894</v>
      </c>
      <c r="L518" s="473">
        <v>2024</v>
      </c>
      <c r="M518" s="474">
        <v>4550</v>
      </c>
      <c r="N518" s="474">
        <v>500</v>
      </c>
      <c r="O518" s="472" t="s">
        <v>895</v>
      </c>
    </row>
    <row r="519" spans="1:15" x14ac:dyDescent="0.3">
      <c r="A519" s="472" t="s">
        <v>795</v>
      </c>
      <c r="B519" s="472" t="s">
        <v>413</v>
      </c>
      <c r="C519" s="472" t="s">
        <v>653</v>
      </c>
      <c r="D519" s="472" t="s">
        <v>159</v>
      </c>
      <c r="E519" s="472" t="s">
        <v>181</v>
      </c>
      <c r="F519" s="472" t="s">
        <v>159</v>
      </c>
      <c r="G519" s="472" t="s">
        <v>917</v>
      </c>
      <c r="H519" s="472" t="s">
        <v>557</v>
      </c>
      <c r="I519" s="472" t="s">
        <v>873</v>
      </c>
      <c r="J519" s="472" t="s">
        <v>820</v>
      </c>
      <c r="K519" s="472" t="s">
        <v>894</v>
      </c>
      <c r="L519" s="473">
        <v>2024</v>
      </c>
      <c r="M519" s="474">
        <v>12768.9</v>
      </c>
      <c r="N519" s="474">
        <v>1373</v>
      </c>
      <c r="O519" s="472" t="s">
        <v>895</v>
      </c>
    </row>
    <row r="520" spans="1:15" x14ac:dyDescent="0.3">
      <c r="A520" s="472" t="s">
        <v>795</v>
      </c>
      <c r="B520" s="472" t="s">
        <v>413</v>
      </c>
      <c r="C520" s="472" t="s">
        <v>653</v>
      </c>
      <c r="D520" s="472" t="s">
        <v>159</v>
      </c>
      <c r="E520" s="472" t="s">
        <v>181</v>
      </c>
      <c r="F520" s="472" t="s">
        <v>159</v>
      </c>
      <c r="G520" s="472" t="s">
        <v>917</v>
      </c>
      <c r="H520" s="472" t="s">
        <v>559</v>
      </c>
      <c r="I520" s="472" t="s">
        <v>860</v>
      </c>
      <c r="J520" s="472" t="s">
        <v>820</v>
      </c>
      <c r="K520" s="472" t="s">
        <v>894</v>
      </c>
      <c r="L520" s="473">
        <v>2024</v>
      </c>
      <c r="M520" s="474">
        <v>75460</v>
      </c>
      <c r="N520" s="474">
        <v>6860</v>
      </c>
      <c r="O520" s="472" t="s">
        <v>895</v>
      </c>
    </row>
    <row r="521" spans="1:15" x14ac:dyDescent="0.3">
      <c r="A521" s="472" t="s">
        <v>795</v>
      </c>
      <c r="B521" s="472" t="s">
        <v>413</v>
      </c>
      <c r="C521" s="472" t="s">
        <v>653</v>
      </c>
      <c r="D521" s="472" t="s">
        <v>159</v>
      </c>
      <c r="E521" s="472" t="s">
        <v>181</v>
      </c>
      <c r="F521" s="472" t="s">
        <v>159</v>
      </c>
      <c r="G521" s="472" t="s">
        <v>917</v>
      </c>
      <c r="H521" s="472" t="s">
        <v>373</v>
      </c>
      <c r="I521" s="472" t="s">
        <v>861</v>
      </c>
      <c r="J521" s="472" t="s">
        <v>814</v>
      </c>
      <c r="K521" s="472" t="s">
        <v>894</v>
      </c>
      <c r="L521" s="473">
        <v>2024</v>
      </c>
      <c r="M521" s="474">
        <v>8900</v>
      </c>
      <c r="N521" s="474">
        <v>500</v>
      </c>
      <c r="O521" s="472" t="s">
        <v>895</v>
      </c>
    </row>
    <row r="522" spans="1:15" x14ac:dyDescent="0.3">
      <c r="A522" s="472" t="s">
        <v>795</v>
      </c>
      <c r="B522" s="472" t="s">
        <v>413</v>
      </c>
      <c r="C522" s="472" t="s">
        <v>653</v>
      </c>
      <c r="D522" s="472" t="s">
        <v>159</v>
      </c>
      <c r="E522" s="472" t="s">
        <v>181</v>
      </c>
      <c r="F522" s="472" t="s">
        <v>159</v>
      </c>
      <c r="G522" s="472" t="s">
        <v>917</v>
      </c>
      <c r="H522" s="472" t="s">
        <v>474</v>
      </c>
      <c r="I522" s="472" t="s">
        <v>873</v>
      </c>
      <c r="J522" s="472" t="s">
        <v>845</v>
      </c>
      <c r="K522" s="472" t="s">
        <v>894</v>
      </c>
      <c r="L522" s="473">
        <v>2024</v>
      </c>
      <c r="M522" s="474">
        <v>3900</v>
      </c>
      <c r="N522" s="474">
        <v>1000</v>
      </c>
      <c r="O522" s="472" t="s">
        <v>897</v>
      </c>
    </row>
    <row r="523" spans="1:15" x14ac:dyDescent="0.3">
      <c r="A523" s="472" t="s">
        <v>795</v>
      </c>
      <c r="B523" s="472" t="s">
        <v>413</v>
      </c>
      <c r="C523" s="472" t="s">
        <v>653</v>
      </c>
      <c r="D523" s="472" t="s">
        <v>159</v>
      </c>
      <c r="E523" s="472" t="s">
        <v>181</v>
      </c>
      <c r="F523" s="472" t="s">
        <v>159</v>
      </c>
      <c r="G523" s="472" t="s">
        <v>917</v>
      </c>
      <c r="H523" s="472" t="s">
        <v>475</v>
      </c>
      <c r="I523" s="472" t="s">
        <v>873</v>
      </c>
      <c r="J523" s="472" t="s">
        <v>845</v>
      </c>
      <c r="K523" s="472" t="s">
        <v>894</v>
      </c>
      <c r="L523" s="473">
        <v>2024</v>
      </c>
      <c r="M523" s="474">
        <v>380.64585</v>
      </c>
      <c r="N523" s="474">
        <v>19.5</v>
      </c>
      <c r="O523" s="472" t="s">
        <v>897</v>
      </c>
    </row>
    <row r="524" spans="1:15" x14ac:dyDescent="0.3">
      <c r="A524" s="472" t="s">
        <v>795</v>
      </c>
      <c r="B524" s="472" t="s">
        <v>413</v>
      </c>
      <c r="C524" s="472" t="s">
        <v>653</v>
      </c>
      <c r="D524" s="472" t="s">
        <v>159</v>
      </c>
      <c r="E524" s="472" t="s">
        <v>181</v>
      </c>
      <c r="F524" s="472" t="s">
        <v>159</v>
      </c>
      <c r="G524" s="472" t="s">
        <v>917</v>
      </c>
      <c r="H524" s="472" t="s">
        <v>589</v>
      </c>
      <c r="I524" s="472" t="s">
        <v>864</v>
      </c>
      <c r="J524" s="472" t="s">
        <v>809</v>
      </c>
      <c r="K524" s="472" t="s">
        <v>894</v>
      </c>
      <c r="L524" s="473">
        <v>2024</v>
      </c>
      <c r="M524" s="474">
        <v>9639819.296098765</v>
      </c>
      <c r="N524" s="474">
        <v>954390.74777777772</v>
      </c>
      <c r="O524" s="472" t="s">
        <v>895</v>
      </c>
    </row>
    <row r="525" spans="1:15" x14ac:dyDescent="0.3">
      <c r="A525" s="472" t="s">
        <v>795</v>
      </c>
      <c r="B525" s="472" t="s">
        <v>413</v>
      </c>
      <c r="C525" s="472" t="s">
        <v>653</v>
      </c>
      <c r="D525" s="472" t="s">
        <v>159</v>
      </c>
      <c r="E525" s="472" t="s">
        <v>181</v>
      </c>
      <c r="F525" s="472" t="s">
        <v>159</v>
      </c>
      <c r="G525" s="472" t="s">
        <v>917</v>
      </c>
      <c r="H525" s="472" t="s">
        <v>459</v>
      </c>
      <c r="I525" s="472" t="s">
        <v>864</v>
      </c>
      <c r="J525" s="472" t="s">
        <v>853</v>
      </c>
      <c r="K525" s="472" t="s">
        <v>894</v>
      </c>
      <c r="L525" s="473">
        <v>2024</v>
      </c>
      <c r="M525" s="474">
        <v>197.33999999999997</v>
      </c>
      <c r="N525" s="474">
        <v>143</v>
      </c>
      <c r="O525" s="472" t="s">
        <v>895</v>
      </c>
    </row>
    <row r="526" spans="1:15" x14ac:dyDescent="0.3">
      <c r="A526" s="472" t="s">
        <v>795</v>
      </c>
      <c r="B526" s="472" t="s">
        <v>413</v>
      </c>
      <c r="C526" s="472" t="s">
        <v>653</v>
      </c>
      <c r="D526" s="472" t="s">
        <v>159</v>
      </c>
      <c r="E526" s="472" t="s">
        <v>181</v>
      </c>
      <c r="F526" s="472" t="s">
        <v>159</v>
      </c>
      <c r="G526" s="472" t="s">
        <v>917</v>
      </c>
      <c r="H526" s="472" t="s">
        <v>561</v>
      </c>
      <c r="I526" s="472" t="s">
        <v>873</v>
      </c>
      <c r="J526" s="472" t="s">
        <v>820</v>
      </c>
      <c r="K526" s="472" t="s">
        <v>894</v>
      </c>
      <c r="L526" s="473">
        <v>2024</v>
      </c>
      <c r="M526" s="474">
        <v>9563</v>
      </c>
      <c r="N526" s="474">
        <v>1310</v>
      </c>
      <c r="O526" s="472" t="s">
        <v>895</v>
      </c>
    </row>
    <row r="527" spans="1:15" x14ac:dyDescent="0.3">
      <c r="A527" s="472" t="s">
        <v>795</v>
      </c>
      <c r="B527" s="472" t="s">
        <v>413</v>
      </c>
      <c r="C527" s="472" t="s">
        <v>653</v>
      </c>
      <c r="D527" s="472" t="s">
        <v>159</v>
      </c>
      <c r="E527" s="472" t="s">
        <v>181</v>
      </c>
      <c r="F527" s="472" t="s">
        <v>159</v>
      </c>
      <c r="G527" s="472" t="s">
        <v>917</v>
      </c>
      <c r="H527" s="472" t="s">
        <v>610</v>
      </c>
      <c r="I527" s="472" t="s">
        <v>863</v>
      </c>
      <c r="J527" s="472" t="s">
        <v>831</v>
      </c>
      <c r="K527" s="472" t="s">
        <v>894</v>
      </c>
      <c r="L527" s="473">
        <v>2024</v>
      </c>
      <c r="M527" s="474">
        <v>63000.056000000011</v>
      </c>
      <c r="N527" s="474">
        <v>225000.2</v>
      </c>
      <c r="O527" s="472" t="s">
        <v>895</v>
      </c>
    </row>
    <row r="528" spans="1:15" x14ac:dyDescent="0.3">
      <c r="A528" s="472" t="s">
        <v>795</v>
      </c>
      <c r="B528" s="472" t="s">
        <v>413</v>
      </c>
      <c r="C528" s="472" t="s">
        <v>653</v>
      </c>
      <c r="D528" s="472" t="s">
        <v>159</v>
      </c>
      <c r="E528" s="472" t="s">
        <v>181</v>
      </c>
      <c r="F528" s="472" t="s">
        <v>159</v>
      </c>
      <c r="G528" s="472" t="s">
        <v>917</v>
      </c>
      <c r="H528" s="472" t="s">
        <v>590</v>
      </c>
      <c r="I528" s="472" t="s">
        <v>865</v>
      </c>
      <c r="J528" s="472" t="s">
        <v>811</v>
      </c>
      <c r="K528" s="472" t="s">
        <v>894</v>
      </c>
      <c r="L528" s="473">
        <v>2024</v>
      </c>
      <c r="M528" s="474">
        <v>112500</v>
      </c>
      <c r="N528" s="474">
        <v>4500</v>
      </c>
      <c r="O528" s="472" t="s">
        <v>895</v>
      </c>
    </row>
    <row r="529" spans="1:15" x14ac:dyDescent="0.3">
      <c r="A529" s="472" t="s">
        <v>795</v>
      </c>
      <c r="B529" s="472" t="s">
        <v>413</v>
      </c>
      <c r="C529" s="472" t="s">
        <v>653</v>
      </c>
      <c r="D529" s="472" t="s">
        <v>159</v>
      </c>
      <c r="E529" s="472" t="s">
        <v>181</v>
      </c>
      <c r="F529" s="472" t="s">
        <v>159</v>
      </c>
      <c r="G529" s="472" t="s">
        <v>917</v>
      </c>
      <c r="H529" s="472" t="s">
        <v>479</v>
      </c>
      <c r="I529" s="472" t="s">
        <v>871</v>
      </c>
      <c r="J529" s="472" t="s">
        <v>807</v>
      </c>
      <c r="K529" s="472" t="s">
        <v>894</v>
      </c>
      <c r="L529" s="473">
        <v>2024</v>
      </c>
      <c r="M529" s="474">
        <v>344099.72</v>
      </c>
      <c r="N529" s="474">
        <v>39236</v>
      </c>
      <c r="O529" s="472" t="s">
        <v>895</v>
      </c>
    </row>
    <row r="530" spans="1:15" x14ac:dyDescent="0.3">
      <c r="A530" s="472" t="s">
        <v>795</v>
      </c>
      <c r="B530" s="472" t="s">
        <v>413</v>
      </c>
      <c r="C530" s="472" t="s">
        <v>653</v>
      </c>
      <c r="D530" s="472" t="s">
        <v>159</v>
      </c>
      <c r="E530" s="472" t="s">
        <v>181</v>
      </c>
      <c r="F530" s="472" t="s">
        <v>159</v>
      </c>
      <c r="G530" s="472" t="s">
        <v>917</v>
      </c>
      <c r="H530" s="472" t="s">
        <v>598</v>
      </c>
      <c r="I530" s="472" t="s">
        <v>876</v>
      </c>
      <c r="J530" s="472" t="s">
        <v>830</v>
      </c>
      <c r="K530" s="472" t="s">
        <v>894</v>
      </c>
      <c r="L530" s="473">
        <v>2024</v>
      </c>
      <c r="M530" s="474">
        <v>4155140</v>
      </c>
      <c r="N530" s="474">
        <v>4114000</v>
      </c>
      <c r="O530" s="472" t="s">
        <v>895</v>
      </c>
    </row>
    <row r="531" spans="1:15" x14ac:dyDescent="0.3">
      <c r="A531" s="472" t="s">
        <v>795</v>
      </c>
      <c r="B531" s="472" t="s">
        <v>413</v>
      </c>
      <c r="C531" s="472" t="s">
        <v>653</v>
      </c>
      <c r="D531" s="472" t="s">
        <v>159</v>
      </c>
      <c r="E531" s="472" t="s">
        <v>181</v>
      </c>
      <c r="F531" s="472" t="s">
        <v>159</v>
      </c>
      <c r="G531" s="472" t="s">
        <v>917</v>
      </c>
      <c r="H531" s="472" t="s">
        <v>588</v>
      </c>
      <c r="I531" s="472" t="s">
        <v>873</v>
      </c>
      <c r="J531" s="472" t="s">
        <v>809</v>
      </c>
      <c r="K531" s="472" t="s">
        <v>894</v>
      </c>
      <c r="L531" s="473">
        <v>2024</v>
      </c>
      <c r="M531" s="474">
        <v>185356.48800000001</v>
      </c>
      <c r="N531" s="474">
        <v>21087.200000000001</v>
      </c>
      <c r="O531" s="472" t="s">
        <v>895</v>
      </c>
    </row>
    <row r="532" spans="1:15" x14ac:dyDescent="0.3">
      <c r="A532" s="472" t="s">
        <v>795</v>
      </c>
      <c r="B532" s="472" t="s">
        <v>413</v>
      </c>
      <c r="C532" s="472" t="s">
        <v>653</v>
      </c>
      <c r="D532" s="472" t="s">
        <v>159</v>
      </c>
      <c r="E532" s="472" t="s">
        <v>181</v>
      </c>
      <c r="F532" s="472" t="s">
        <v>159</v>
      </c>
      <c r="G532" s="472" t="s">
        <v>917</v>
      </c>
      <c r="H532" s="472" t="s">
        <v>451</v>
      </c>
      <c r="I532" s="472" t="s">
        <v>876</v>
      </c>
      <c r="J532" s="472" t="s">
        <v>850</v>
      </c>
      <c r="K532" s="472" t="s">
        <v>894</v>
      </c>
      <c r="L532" s="473">
        <v>2024</v>
      </c>
      <c r="M532" s="474">
        <v>5421.88</v>
      </c>
      <c r="N532" s="474">
        <v>356</v>
      </c>
      <c r="O532" s="472" t="s">
        <v>895</v>
      </c>
    </row>
    <row r="533" spans="1:15" x14ac:dyDescent="0.3">
      <c r="A533" s="472" t="s">
        <v>795</v>
      </c>
      <c r="B533" s="472" t="s">
        <v>413</v>
      </c>
      <c r="C533" s="472" t="s">
        <v>653</v>
      </c>
      <c r="D533" s="472" t="s">
        <v>159</v>
      </c>
      <c r="E533" s="472" t="s">
        <v>181</v>
      </c>
      <c r="F533" s="472" t="s">
        <v>159</v>
      </c>
      <c r="G533" s="472" t="s">
        <v>917</v>
      </c>
      <c r="H533" s="472" t="s">
        <v>463</v>
      </c>
      <c r="I533" s="472" t="s">
        <v>873</v>
      </c>
      <c r="J533" s="472" t="s">
        <v>853</v>
      </c>
      <c r="K533" s="472" t="s">
        <v>894</v>
      </c>
      <c r="L533" s="473">
        <v>2024</v>
      </c>
      <c r="M533" s="474">
        <v>3465</v>
      </c>
      <c r="N533" s="474">
        <v>630</v>
      </c>
      <c r="O533" s="472" t="s">
        <v>895</v>
      </c>
    </row>
    <row r="534" spans="1:15" x14ac:dyDescent="0.3">
      <c r="A534" s="472" t="s">
        <v>795</v>
      </c>
      <c r="B534" s="472" t="s">
        <v>413</v>
      </c>
      <c r="C534" s="472" t="s">
        <v>653</v>
      </c>
      <c r="D534" s="472" t="s">
        <v>159</v>
      </c>
      <c r="E534" s="472" t="s">
        <v>181</v>
      </c>
      <c r="F534" s="472" t="s">
        <v>159</v>
      </c>
      <c r="G534" s="472" t="s">
        <v>917</v>
      </c>
      <c r="H534" s="472" t="s">
        <v>603</v>
      </c>
      <c r="I534" s="472" t="s">
        <v>863</v>
      </c>
      <c r="J534" s="472" t="s">
        <v>830</v>
      </c>
      <c r="K534" s="472" t="s">
        <v>894</v>
      </c>
      <c r="L534" s="473">
        <v>2024</v>
      </c>
      <c r="M534" s="474">
        <v>84645</v>
      </c>
      <c r="N534" s="474">
        <v>153900</v>
      </c>
      <c r="O534" s="472" t="s">
        <v>895</v>
      </c>
    </row>
    <row r="535" spans="1:15" x14ac:dyDescent="0.3">
      <c r="A535" s="472" t="s">
        <v>795</v>
      </c>
      <c r="B535" s="472" t="s">
        <v>413</v>
      </c>
      <c r="C535" s="472" t="s">
        <v>653</v>
      </c>
      <c r="D535" s="472" t="s">
        <v>159</v>
      </c>
      <c r="E535" s="472" t="s">
        <v>181</v>
      </c>
      <c r="F535" s="472" t="s">
        <v>159</v>
      </c>
      <c r="G535" s="472" t="s">
        <v>917</v>
      </c>
      <c r="H535" s="472" t="s">
        <v>617</v>
      </c>
      <c r="I535" s="472" t="s">
        <v>873</v>
      </c>
      <c r="J535" s="472" t="s">
        <v>838</v>
      </c>
      <c r="K535" s="472" t="s">
        <v>894</v>
      </c>
      <c r="L535" s="473">
        <v>2024</v>
      </c>
      <c r="M535" s="474">
        <v>14805</v>
      </c>
      <c r="N535" s="474">
        <v>420</v>
      </c>
      <c r="O535" s="472" t="s">
        <v>895</v>
      </c>
    </row>
    <row r="536" spans="1:15" x14ac:dyDescent="0.3">
      <c r="A536" s="472" t="s">
        <v>795</v>
      </c>
      <c r="B536" s="472" t="s">
        <v>413</v>
      </c>
      <c r="C536" s="472" t="s">
        <v>653</v>
      </c>
      <c r="D536" s="472" t="s">
        <v>159</v>
      </c>
      <c r="E536" s="472" t="s">
        <v>181</v>
      </c>
      <c r="F536" s="472" t="s">
        <v>159</v>
      </c>
      <c r="G536" s="472" t="s">
        <v>917</v>
      </c>
      <c r="H536" s="472" t="s">
        <v>480</v>
      </c>
      <c r="I536" s="472" t="s">
        <v>865</v>
      </c>
      <c r="J536" s="472" t="s">
        <v>807</v>
      </c>
      <c r="K536" s="472" t="s">
        <v>894</v>
      </c>
      <c r="L536" s="473">
        <v>2024</v>
      </c>
      <c r="M536" s="474">
        <v>13049.999999999998</v>
      </c>
      <c r="N536" s="474">
        <v>3000</v>
      </c>
      <c r="O536" s="472" t="s">
        <v>895</v>
      </c>
    </row>
    <row r="537" spans="1:15" x14ac:dyDescent="0.3">
      <c r="A537" s="472" t="s">
        <v>795</v>
      </c>
      <c r="B537" s="472" t="s">
        <v>413</v>
      </c>
      <c r="C537" s="472" t="s">
        <v>653</v>
      </c>
      <c r="D537" s="472" t="s">
        <v>159</v>
      </c>
      <c r="E537" s="472" t="s">
        <v>181</v>
      </c>
      <c r="F537" s="472" t="s">
        <v>159</v>
      </c>
      <c r="G537" s="472" t="s">
        <v>917</v>
      </c>
      <c r="H537" s="472" t="s">
        <v>465</v>
      </c>
      <c r="I537" s="472" t="s">
        <v>873</v>
      </c>
      <c r="J537" s="472" t="s">
        <v>853</v>
      </c>
      <c r="K537" s="472" t="s">
        <v>894</v>
      </c>
      <c r="L537" s="473">
        <v>2024</v>
      </c>
      <c r="M537" s="474">
        <v>1215.4000000000001</v>
      </c>
      <c r="N537" s="474">
        <v>206</v>
      </c>
      <c r="O537" s="472" t="s">
        <v>895</v>
      </c>
    </row>
    <row r="538" spans="1:15" x14ac:dyDescent="0.3">
      <c r="A538" s="472" t="s">
        <v>795</v>
      </c>
      <c r="B538" s="472" t="s">
        <v>413</v>
      </c>
      <c r="C538" s="472" t="s">
        <v>653</v>
      </c>
      <c r="D538" s="472" t="s">
        <v>159</v>
      </c>
      <c r="E538" s="472" t="s">
        <v>181</v>
      </c>
      <c r="F538" s="472" t="s">
        <v>159</v>
      </c>
      <c r="G538" s="472" t="s">
        <v>917</v>
      </c>
      <c r="H538" s="472" t="s">
        <v>374</v>
      </c>
      <c r="I538" s="472" t="s">
        <v>865</v>
      </c>
      <c r="J538" s="472" t="s">
        <v>814</v>
      </c>
      <c r="K538" s="472" t="s">
        <v>894</v>
      </c>
      <c r="L538" s="473">
        <v>2024</v>
      </c>
      <c r="M538" s="474">
        <v>16038</v>
      </c>
      <c r="N538" s="474">
        <v>891</v>
      </c>
      <c r="O538" s="472" t="s">
        <v>895</v>
      </c>
    </row>
    <row r="539" spans="1:15" x14ac:dyDescent="0.3">
      <c r="A539" s="472" t="s">
        <v>795</v>
      </c>
      <c r="B539" s="472" t="s">
        <v>413</v>
      </c>
      <c r="C539" s="472" t="s">
        <v>653</v>
      </c>
      <c r="D539" s="472" t="s">
        <v>159</v>
      </c>
      <c r="E539" s="472" t="s">
        <v>181</v>
      </c>
      <c r="F539" s="472" t="s">
        <v>159</v>
      </c>
      <c r="G539" s="472" t="s">
        <v>917</v>
      </c>
      <c r="H539" s="472" t="s">
        <v>375</v>
      </c>
      <c r="I539" s="472" t="s">
        <v>865</v>
      </c>
      <c r="J539" s="472" t="s">
        <v>814</v>
      </c>
      <c r="K539" s="472" t="s">
        <v>894</v>
      </c>
      <c r="L539" s="473">
        <v>2024</v>
      </c>
      <c r="M539" s="474">
        <v>20000</v>
      </c>
      <c r="N539" s="474">
        <v>2000</v>
      </c>
      <c r="O539" s="472" t="s">
        <v>895</v>
      </c>
    </row>
    <row r="540" spans="1:15" x14ac:dyDescent="0.3">
      <c r="A540" s="472" t="s">
        <v>795</v>
      </c>
      <c r="B540" s="472" t="s">
        <v>413</v>
      </c>
      <c r="C540" s="472" t="s">
        <v>653</v>
      </c>
      <c r="D540" s="472" t="s">
        <v>159</v>
      </c>
      <c r="E540" s="472" t="s">
        <v>181</v>
      </c>
      <c r="F540" s="472" t="s">
        <v>159</v>
      </c>
      <c r="G540" s="472" t="s">
        <v>917</v>
      </c>
      <c r="H540" s="472" t="s">
        <v>481</v>
      </c>
      <c r="I540" s="472" t="s">
        <v>860</v>
      </c>
      <c r="J540" s="472" t="s">
        <v>807</v>
      </c>
      <c r="K540" s="472" t="s">
        <v>894</v>
      </c>
      <c r="L540" s="473">
        <v>2024</v>
      </c>
      <c r="M540" s="474">
        <v>2131.8000000000002</v>
      </c>
      <c r="N540" s="474">
        <v>114</v>
      </c>
      <c r="O540" s="472" t="s">
        <v>895</v>
      </c>
    </row>
    <row r="541" spans="1:15" x14ac:dyDescent="0.3">
      <c r="A541" s="472" t="s">
        <v>795</v>
      </c>
      <c r="B541" s="472" t="s">
        <v>413</v>
      </c>
      <c r="C541" s="472" t="s">
        <v>653</v>
      </c>
      <c r="D541" s="472" t="s">
        <v>159</v>
      </c>
      <c r="E541" s="472" t="s">
        <v>181</v>
      </c>
      <c r="F541" s="472" t="s">
        <v>159</v>
      </c>
      <c r="G541" s="472" t="s">
        <v>917</v>
      </c>
      <c r="H541" s="472" t="s">
        <v>453</v>
      </c>
      <c r="I541" s="472" t="s">
        <v>876</v>
      </c>
      <c r="J541" s="472" t="s">
        <v>850</v>
      </c>
      <c r="K541" s="472" t="s">
        <v>894</v>
      </c>
      <c r="L541" s="473">
        <v>2024</v>
      </c>
      <c r="M541" s="474">
        <v>1224</v>
      </c>
      <c r="N541" s="474">
        <v>80</v>
      </c>
      <c r="O541" s="472" t="s">
        <v>895</v>
      </c>
    </row>
    <row r="542" spans="1:15" x14ac:dyDescent="0.3">
      <c r="A542" s="472" t="s">
        <v>795</v>
      </c>
      <c r="B542" s="472" t="s">
        <v>413</v>
      </c>
      <c r="C542" s="472" t="s">
        <v>653</v>
      </c>
      <c r="D542" s="472" t="s">
        <v>159</v>
      </c>
      <c r="E542" s="472" t="s">
        <v>182</v>
      </c>
      <c r="F542" s="472" t="s">
        <v>159</v>
      </c>
      <c r="G542" s="472" t="s">
        <v>918</v>
      </c>
      <c r="H542" s="472" t="s">
        <v>531</v>
      </c>
      <c r="I542" s="472" t="s">
        <v>863</v>
      </c>
      <c r="J542" s="472" t="s">
        <v>820</v>
      </c>
      <c r="K542" s="472" t="s">
        <v>894</v>
      </c>
      <c r="L542" s="473">
        <v>2024</v>
      </c>
      <c r="M542" s="474">
        <v>23342.85</v>
      </c>
      <c r="N542" s="474">
        <v>2593.6499999999996</v>
      </c>
      <c r="O542" s="472" t="s">
        <v>895</v>
      </c>
    </row>
    <row r="543" spans="1:15" x14ac:dyDescent="0.3">
      <c r="A543" s="472" t="s">
        <v>795</v>
      </c>
      <c r="B543" s="472" t="s">
        <v>413</v>
      </c>
      <c r="C543" s="472" t="s">
        <v>653</v>
      </c>
      <c r="D543" s="472" t="s">
        <v>159</v>
      </c>
      <c r="E543" s="472" t="s">
        <v>182</v>
      </c>
      <c r="F543" s="472" t="s">
        <v>159</v>
      </c>
      <c r="G543" s="472" t="s">
        <v>918</v>
      </c>
      <c r="H543" s="472" t="s">
        <v>537</v>
      </c>
      <c r="I543" s="472" t="s">
        <v>872</v>
      </c>
      <c r="J543" s="472" t="s">
        <v>820</v>
      </c>
      <c r="K543" s="472" t="s">
        <v>894</v>
      </c>
      <c r="L543" s="473">
        <v>2024</v>
      </c>
      <c r="M543" s="474">
        <v>2949.04</v>
      </c>
      <c r="N543" s="474">
        <v>193</v>
      </c>
      <c r="O543" s="472" t="s">
        <v>895</v>
      </c>
    </row>
    <row r="544" spans="1:15" x14ac:dyDescent="0.3">
      <c r="A544" s="472" t="s">
        <v>795</v>
      </c>
      <c r="B544" s="472" t="s">
        <v>413</v>
      </c>
      <c r="C544" s="472" t="s">
        <v>653</v>
      </c>
      <c r="D544" s="472" t="s">
        <v>159</v>
      </c>
      <c r="E544" s="472" t="s">
        <v>182</v>
      </c>
      <c r="F544" s="472" t="s">
        <v>159</v>
      </c>
      <c r="G544" s="472" t="s">
        <v>918</v>
      </c>
      <c r="H544" s="472" t="s">
        <v>416</v>
      </c>
      <c r="I544" s="472" t="s">
        <v>860</v>
      </c>
      <c r="J544" s="472" t="s">
        <v>827</v>
      </c>
      <c r="K544" s="472" t="s">
        <v>894</v>
      </c>
      <c r="L544" s="473">
        <v>2024</v>
      </c>
      <c r="M544" s="474">
        <v>25200</v>
      </c>
      <c r="N544" s="474">
        <v>10080</v>
      </c>
      <c r="O544" s="472" t="s">
        <v>895</v>
      </c>
    </row>
    <row r="545" spans="1:15" x14ac:dyDescent="0.3">
      <c r="A545" s="472" t="s">
        <v>795</v>
      </c>
      <c r="B545" s="472" t="s">
        <v>413</v>
      </c>
      <c r="C545" s="472" t="s">
        <v>653</v>
      </c>
      <c r="D545" s="472" t="s">
        <v>159</v>
      </c>
      <c r="E545" s="472" t="s">
        <v>182</v>
      </c>
      <c r="F545" s="472" t="s">
        <v>159</v>
      </c>
      <c r="G545" s="472" t="s">
        <v>918</v>
      </c>
      <c r="H545" s="472" t="s">
        <v>417</v>
      </c>
      <c r="I545" s="472" t="s">
        <v>864</v>
      </c>
      <c r="J545" s="472" t="s">
        <v>827</v>
      </c>
      <c r="K545" s="472" t="s">
        <v>894</v>
      </c>
      <c r="L545" s="473">
        <v>2024</v>
      </c>
      <c r="M545" s="474">
        <v>117.12</v>
      </c>
      <c r="N545" s="474">
        <v>48</v>
      </c>
      <c r="O545" s="472" t="s">
        <v>895</v>
      </c>
    </row>
    <row r="546" spans="1:15" x14ac:dyDescent="0.3">
      <c r="A546" s="472" t="s">
        <v>795</v>
      </c>
      <c r="B546" s="472" t="s">
        <v>413</v>
      </c>
      <c r="C546" s="472" t="s">
        <v>653</v>
      </c>
      <c r="D546" s="472" t="s">
        <v>159</v>
      </c>
      <c r="E546" s="472" t="s">
        <v>182</v>
      </c>
      <c r="F546" s="472" t="s">
        <v>159</v>
      </c>
      <c r="G546" s="472" t="s">
        <v>918</v>
      </c>
      <c r="H546" s="472" t="s">
        <v>547</v>
      </c>
      <c r="I546" s="472" t="s">
        <v>873</v>
      </c>
      <c r="J546" s="472" t="s">
        <v>820</v>
      </c>
      <c r="K546" s="472" t="s">
        <v>894</v>
      </c>
      <c r="L546" s="473">
        <v>2024</v>
      </c>
      <c r="M546" s="474">
        <v>16434</v>
      </c>
      <c r="N546" s="474">
        <v>1660</v>
      </c>
      <c r="O546" s="472" t="s">
        <v>895</v>
      </c>
    </row>
    <row r="547" spans="1:15" x14ac:dyDescent="0.3">
      <c r="A547" s="472" t="s">
        <v>795</v>
      </c>
      <c r="B547" s="472" t="s">
        <v>413</v>
      </c>
      <c r="C547" s="472" t="s">
        <v>653</v>
      </c>
      <c r="D547" s="472" t="s">
        <v>159</v>
      </c>
      <c r="E547" s="472" t="s">
        <v>182</v>
      </c>
      <c r="F547" s="472" t="s">
        <v>159</v>
      </c>
      <c r="G547" s="472" t="s">
        <v>918</v>
      </c>
      <c r="H547" s="472" t="s">
        <v>599</v>
      </c>
      <c r="I547" s="472" t="s">
        <v>876</v>
      </c>
      <c r="J547" s="472" t="s">
        <v>830</v>
      </c>
      <c r="K547" s="472" t="s">
        <v>894</v>
      </c>
      <c r="L547" s="473">
        <v>2024</v>
      </c>
      <c r="M547" s="474">
        <v>600</v>
      </c>
      <c r="N547" s="474">
        <v>500</v>
      </c>
      <c r="O547" s="472" t="s">
        <v>895</v>
      </c>
    </row>
    <row r="548" spans="1:15" x14ac:dyDescent="0.3">
      <c r="A548" s="472" t="s">
        <v>795</v>
      </c>
      <c r="B548" s="472" t="s">
        <v>413</v>
      </c>
      <c r="C548" s="472" t="s">
        <v>653</v>
      </c>
      <c r="D548" s="472" t="s">
        <v>159</v>
      </c>
      <c r="E548" s="472" t="s">
        <v>182</v>
      </c>
      <c r="F548" s="472" t="s">
        <v>159</v>
      </c>
      <c r="G548" s="472" t="s">
        <v>918</v>
      </c>
      <c r="H548" s="472" t="s">
        <v>354</v>
      </c>
      <c r="I548" s="472" t="s">
        <v>864</v>
      </c>
      <c r="J548" s="472" t="s">
        <v>814</v>
      </c>
      <c r="K548" s="472" t="s">
        <v>894</v>
      </c>
      <c r="L548" s="473">
        <v>2024</v>
      </c>
      <c r="M548" s="474">
        <v>767.2</v>
      </c>
      <c r="N548" s="474">
        <v>43.84</v>
      </c>
      <c r="O548" s="472" t="s">
        <v>895</v>
      </c>
    </row>
    <row r="549" spans="1:15" x14ac:dyDescent="0.3">
      <c r="A549" s="472" t="s">
        <v>795</v>
      </c>
      <c r="B549" s="472" t="s">
        <v>413</v>
      </c>
      <c r="C549" s="472" t="s">
        <v>653</v>
      </c>
      <c r="D549" s="472" t="s">
        <v>159</v>
      </c>
      <c r="E549" s="472" t="s">
        <v>182</v>
      </c>
      <c r="F549" s="472" t="s">
        <v>159</v>
      </c>
      <c r="G549" s="472" t="s">
        <v>918</v>
      </c>
      <c r="H549" s="472" t="s">
        <v>600</v>
      </c>
      <c r="I549" s="472" t="s">
        <v>876</v>
      </c>
      <c r="J549" s="472" t="s">
        <v>830</v>
      </c>
      <c r="K549" s="472" t="s">
        <v>894</v>
      </c>
      <c r="L549" s="473">
        <v>2024</v>
      </c>
      <c r="M549" s="474">
        <v>1346400</v>
      </c>
      <c r="N549" s="474">
        <v>1020000</v>
      </c>
      <c r="O549" s="472" t="s">
        <v>895</v>
      </c>
    </row>
    <row r="550" spans="1:15" x14ac:dyDescent="0.3">
      <c r="A550" s="472" t="s">
        <v>795</v>
      </c>
      <c r="B550" s="472" t="s">
        <v>413</v>
      </c>
      <c r="C550" s="472" t="s">
        <v>653</v>
      </c>
      <c r="D550" s="472" t="s">
        <v>159</v>
      </c>
      <c r="E550" s="472" t="s">
        <v>182</v>
      </c>
      <c r="F550" s="472" t="s">
        <v>159</v>
      </c>
      <c r="G550" s="472" t="s">
        <v>918</v>
      </c>
      <c r="H550" s="472" t="s">
        <v>549</v>
      </c>
      <c r="I550" s="472" t="s">
        <v>860</v>
      </c>
      <c r="J550" s="472" t="s">
        <v>820</v>
      </c>
      <c r="K550" s="472" t="s">
        <v>894</v>
      </c>
      <c r="L550" s="473">
        <v>2024</v>
      </c>
      <c r="M550" s="474">
        <v>12800</v>
      </c>
      <c r="N550" s="474">
        <v>1600</v>
      </c>
      <c r="O550" s="472" t="s">
        <v>895</v>
      </c>
    </row>
    <row r="551" spans="1:15" x14ac:dyDescent="0.3">
      <c r="A551" s="472" t="s">
        <v>795</v>
      </c>
      <c r="B551" s="472" t="s">
        <v>413</v>
      </c>
      <c r="C551" s="472" t="s">
        <v>653</v>
      </c>
      <c r="D551" s="472" t="s">
        <v>159</v>
      </c>
      <c r="E551" s="472" t="s">
        <v>182</v>
      </c>
      <c r="F551" s="472" t="s">
        <v>159</v>
      </c>
      <c r="G551" s="472" t="s">
        <v>918</v>
      </c>
      <c r="H551" s="472" t="s">
        <v>587</v>
      </c>
      <c r="I551" s="472" t="s">
        <v>873</v>
      </c>
      <c r="J551" s="472" t="s">
        <v>808</v>
      </c>
      <c r="K551" s="472" t="s">
        <v>894</v>
      </c>
      <c r="L551" s="473">
        <v>2024</v>
      </c>
      <c r="M551" s="474">
        <v>7738.5</v>
      </c>
      <c r="N551" s="474">
        <v>175</v>
      </c>
      <c r="O551" s="472" t="s">
        <v>895</v>
      </c>
    </row>
    <row r="552" spans="1:15" x14ac:dyDescent="0.3">
      <c r="A552" s="472" t="s">
        <v>795</v>
      </c>
      <c r="B552" s="472" t="s">
        <v>413</v>
      </c>
      <c r="C552" s="472" t="s">
        <v>653</v>
      </c>
      <c r="D552" s="472" t="s">
        <v>159</v>
      </c>
      <c r="E552" s="472" t="s">
        <v>182</v>
      </c>
      <c r="F552" s="472" t="s">
        <v>159</v>
      </c>
      <c r="G552" s="472" t="s">
        <v>918</v>
      </c>
      <c r="H552" s="472" t="s">
        <v>355</v>
      </c>
      <c r="I552" s="472" t="s">
        <v>872</v>
      </c>
      <c r="J552" s="472" t="s">
        <v>814</v>
      </c>
      <c r="K552" s="472" t="s">
        <v>894</v>
      </c>
      <c r="L552" s="473">
        <v>2024</v>
      </c>
      <c r="M552" s="474">
        <v>8062.2699999999995</v>
      </c>
      <c r="N552" s="474">
        <v>848.66</v>
      </c>
      <c r="O552" s="472" t="s">
        <v>895</v>
      </c>
    </row>
    <row r="553" spans="1:15" x14ac:dyDescent="0.3">
      <c r="A553" s="472" t="s">
        <v>795</v>
      </c>
      <c r="B553" s="472" t="s">
        <v>413</v>
      </c>
      <c r="C553" s="472" t="s">
        <v>653</v>
      </c>
      <c r="D553" s="472" t="s">
        <v>159</v>
      </c>
      <c r="E553" s="472" t="s">
        <v>182</v>
      </c>
      <c r="F553" s="472" t="s">
        <v>159</v>
      </c>
      <c r="G553" s="472" t="s">
        <v>918</v>
      </c>
      <c r="H553" s="472" t="s">
        <v>551</v>
      </c>
      <c r="I553" s="472" t="s">
        <v>863</v>
      </c>
      <c r="J553" s="472" t="s">
        <v>820</v>
      </c>
      <c r="K553" s="472" t="s">
        <v>894</v>
      </c>
      <c r="L553" s="473">
        <v>2024</v>
      </c>
      <c r="M553" s="474">
        <v>210000</v>
      </c>
      <c r="N553" s="474">
        <v>15000</v>
      </c>
      <c r="O553" s="472" t="s">
        <v>895</v>
      </c>
    </row>
    <row r="554" spans="1:15" x14ac:dyDescent="0.3">
      <c r="A554" s="472" t="s">
        <v>795</v>
      </c>
      <c r="B554" s="472" t="s">
        <v>413</v>
      </c>
      <c r="C554" s="472" t="s">
        <v>653</v>
      </c>
      <c r="D554" s="472" t="s">
        <v>159</v>
      </c>
      <c r="E554" s="472" t="s">
        <v>182</v>
      </c>
      <c r="F554" s="472" t="s">
        <v>159</v>
      </c>
      <c r="G554" s="472" t="s">
        <v>918</v>
      </c>
      <c r="H554" s="472" t="s">
        <v>554</v>
      </c>
      <c r="I554" s="472" t="s">
        <v>873</v>
      </c>
      <c r="J554" s="472" t="s">
        <v>820</v>
      </c>
      <c r="K554" s="472" t="s">
        <v>894</v>
      </c>
      <c r="L554" s="473">
        <v>2024</v>
      </c>
      <c r="M554" s="474">
        <v>215529.16</v>
      </c>
      <c r="N554" s="474">
        <v>12122</v>
      </c>
      <c r="O554" s="472" t="s">
        <v>895</v>
      </c>
    </row>
    <row r="555" spans="1:15" x14ac:dyDescent="0.3">
      <c r="A555" s="472" t="s">
        <v>795</v>
      </c>
      <c r="B555" s="472" t="s">
        <v>413</v>
      </c>
      <c r="C555" s="472" t="s">
        <v>653</v>
      </c>
      <c r="D555" s="472" t="s">
        <v>159</v>
      </c>
      <c r="E555" s="472" t="s">
        <v>182</v>
      </c>
      <c r="F555" s="472" t="s">
        <v>159</v>
      </c>
      <c r="G555" s="472" t="s">
        <v>918</v>
      </c>
      <c r="H555" s="472" t="s">
        <v>357</v>
      </c>
      <c r="I555" s="472" t="s">
        <v>871</v>
      </c>
      <c r="J555" s="472" t="s">
        <v>814</v>
      </c>
      <c r="K555" s="472" t="s">
        <v>894</v>
      </c>
      <c r="L555" s="473">
        <v>2024</v>
      </c>
      <c r="M555" s="474">
        <v>2368.4799999999996</v>
      </c>
      <c r="N555" s="474">
        <v>131</v>
      </c>
      <c r="O555" s="472" t="s">
        <v>895</v>
      </c>
    </row>
    <row r="556" spans="1:15" x14ac:dyDescent="0.3">
      <c r="A556" s="472" t="s">
        <v>795</v>
      </c>
      <c r="B556" s="472" t="s">
        <v>413</v>
      </c>
      <c r="C556" s="472" t="s">
        <v>653</v>
      </c>
      <c r="D556" s="472" t="s">
        <v>159</v>
      </c>
      <c r="E556" s="472" t="s">
        <v>182</v>
      </c>
      <c r="F556" s="472" t="s">
        <v>159</v>
      </c>
      <c r="G556" s="472" t="s">
        <v>918</v>
      </c>
      <c r="H556" s="472" t="s">
        <v>362</v>
      </c>
      <c r="I556" s="472" t="s">
        <v>860</v>
      </c>
      <c r="J556" s="472" t="s">
        <v>814</v>
      </c>
      <c r="K556" s="472" t="s">
        <v>894</v>
      </c>
      <c r="L556" s="473">
        <v>2024</v>
      </c>
      <c r="M556" s="474">
        <v>2577.6880000000006</v>
      </c>
      <c r="N556" s="474">
        <v>307.60000000000002</v>
      </c>
      <c r="O556" s="472" t="s">
        <v>895</v>
      </c>
    </row>
    <row r="557" spans="1:15" x14ac:dyDescent="0.3">
      <c r="A557" s="472" t="s">
        <v>795</v>
      </c>
      <c r="B557" s="472" t="s">
        <v>413</v>
      </c>
      <c r="C557" s="472" t="s">
        <v>653</v>
      </c>
      <c r="D557" s="472" t="s">
        <v>159</v>
      </c>
      <c r="E557" s="472" t="s">
        <v>182</v>
      </c>
      <c r="F557" s="472" t="s">
        <v>159</v>
      </c>
      <c r="G557" s="472" t="s">
        <v>918</v>
      </c>
      <c r="H557" s="472" t="s">
        <v>591</v>
      </c>
      <c r="I557" s="472" t="s">
        <v>875</v>
      </c>
      <c r="J557" s="472" t="s">
        <v>814</v>
      </c>
      <c r="K557" s="472" t="s">
        <v>894</v>
      </c>
      <c r="L557" s="473">
        <v>2024</v>
      </c>
      <c r="M557" s="474">
        <v>375</v>
      </c>
      <c r="N557" s="474">
        <v>25</v>
      </c>
      <c r="O557" s="472" t="s">
        <v>895</v>
      </c>
    </row>
    <row r="558" spans="1:15" x14ac:dyDescent="0.3">
      <c r="A558" s="472" t="s">
        <v>795</v>
      </c>
      <c r="B558" s="472" t="s">
        <v>413</v>
      </c>
      <c r="C558" s="472" t="s">
        <v>653</v>
      </c>
      <c r="D558" s="472" t="s">
        <v>159</v>
      </c>
      <c r="E558" s="472" t="s">
        <v>182</v>
      </c>
      <c r="F558" s="472" t="s">
        <v>159</v>
      </c>
      <c r="G558" s="472" t="s">
        <v>918</v>
      </c>
      <c r="H558" s="472" t="s">
        <v>592</v>
      </c>
      <c r="I558" s="472" t="s">
        <v>875</v>
      </c>
      <c r="J558" s="472" t="s">
        <v>814</v>
      </c>
      <c r="K558" s="472" t="s">
        <v>894</v>
      </c>
      <c r="L558" s="473">
        <v>2024</v>
      </c>
      <c r="M558" s="474">
        <v>11270</v>
      </c>
      <c r="N558" s="474">
        <v>805</v>
      </c>
      <c r="O558" s="472" t="s">
        <v>895</v>
      </c>
    </row>
    <row r="559" spans="1:15" x14ac:dyDescent="0.3">
      <c r="A559" s="472" t="s">
        <v>795</v>
      </c>
      <c r="B559" s="472" t="s">
        <v>413</v>
      </c>
      <c r="C559" s="472" t="s">
        <v>653</v>
      </c>
      <c r="D559" s="472" t="s">
        <v>159</v>
      </c>
      <c r="E559" s="472" t="s">
        <v>182</v>
      </c>
      <c r="F559" s="472" t="s">
        <v>159</v>
      </c>
      <c r="G559" s="472" t="s">
        <v>918</v>
      </c>
      <c r="H559" s="472" t="s">
        <v>365</v>
      </c>
      <c r="I559" s="472" t="s">
        <v>863</v>
      </c>
      <c r="J559" s="472" t="s">
        <v>814</v>
      </c>
      <c r="K559" s="472" t="s">
        <v>894</v>
      </c>
      <c r="L559" s="473">
        <v>2024</v>
      </c>
      <c r="M559" s="474">
        <v>513220.16</v>
      </c>
      <c r="N559" s="474">
        <v>32076.26</v>
      </c>
      <c r="O559" s="472" t="s">
        <v>895</v>
      </c>
    </row>
    <row r="560" spans="1:15" x14ac:dyDescent="0.3">
      <c r="A560" s="472" t="s">
        <v>795</v>
      </c>
      <c r="B560" s="472" t="s">
        <v>413</v>
      </c>
      <c r="C560" s="472" t="s">
        <v>653</v>
      </c>
      <c r="D560" s="472" t="s">
        <v>159</v>
      </c>
      <c r="E560" s="472" t="s">
        <v>182</v>
      </c>
      <c r="F560" s="472" t="s">
        <v>159</v>
      </c>
      <c r="G560" s="472" t="s">
        <v>918</v>
      </c>
      <c r="H560" s="472" t="s">
        <v>618</v>
      </c>
      <c r="I560" s="472" t="s">
        <v>870</v>
      </c>
      <c r="J560" s="472" t="s">
        <v>844</v>
      </c>
      <c r="K560" s="472" t="s">
        <v>894</v>
      </c>
      <c r="L560" s="473">
        <v>2024</v>
      </c>
      <c r="M560" s="474">
        <v>245.7</v>
      </c>
      <c r="N560" s="474">
        <v>126</v>
      </c>
      <c r="O560" s="472" t="s">
        <v>897</v>
      </c>
    </row>
    <row r="561" spans="1:15" x14ac:dyDescent="0.3">
      <c r="A561" s="472" t="s">
        <v>795</v>
      </c>
      <c r="B561" s="472" t="s">
        <v>413</v>
      </c>
      <c r="C561" s="472" t="s">
        <v>653</v>
      </c>
      <c r="D561" s="472" t="s">
        <v>159</v>
      </c>
      <c r="E561" s="472" t="s">
        <v>182</v>
      </c>
      <c r="F561" s="472" t="s">
        <v>159</v>
      </c>
      <c r="G561" s="472" t="s">
        <v>918</v>
      </c>
      <c r="H561" s="472" t="s">
        <v>556</v>
      </c>
      <c r="I561" s="472" t="s">
        <v>873</v>
      </c>
      <c r="J561" s="472" t="s">
        <v>820</v>
      </c>
      <c r="K561" s="472" t="s">
        <v>894</v>
      </c>
      <c r="L561" s="473">
        <v>2024</v>
      </c>
      <c r="M561" s="474">
        <v>160160</v>
      </c>
      <c r="N561" s="474">
        <v>17600</v>
      </c>
      <c r="O561" s="472" t="s">
        <v>895</v>
      </c>
    </row>
    <row r="562" spans="1:15" x14ac:dyDescent="0.3">
      <c r="A562" s="472" t="s">
        <v>795</v>
      </c>
      <c r="B562" s="472" t="s">
        <v>413</v>
      </c>
      <c r="C562" s="472" t="s">
        <v>653</v>
      </c>
      <c r="D562" s="472" t="s">
        <v>159</v>
      </c>
      <c r="E562" s="472" t="s">
        <v>182</v>
      </c>
      <c r="F562" s="472" t="s">
        <v>159</v>
      </c>
      <c r="G562" s="472" t="s">
        <v>918</v>
      </c>
      <c r="H562" s="472" t="s">
        <v>557</v>
      </c>
      <c r="I562" s="472" t="s">
        <v>873</v>
      </c>
      <c r="J562" s="472" t="s">
        <v>820</v>
      </c>
      <c r="K562" s="472" t="s">
        <v>894</v>
      </c>
      <c r="L562" s="473">
        <v>2024</v>
      </c>
      <c r="M562" s="474">
        <v>9300</v>
      </c>
      <c r="N562" s="474">
        <v>1000</v>
      </c>
      <c r="O562" s="472" t="s">
        <v>895</v>
      </c>
    </row>
    <row r="563" spans="1:15" x14ac:dyDescent="0.3">
      <c r="A563" s="472" t="s">
        <v>795</v>
      </c>
      <c r="B563" s="472" t="s">
        <v>413</v>
      </c>
      <c r="C563" s="472" t="s">
        <v>653</v>
      </c>
      <c r="D563" s="472" t="s">
        <v>159</v>
      </c>
      <c r="E563" s="472" t="s">
        <v>182</v>
      </c>
      <c r="F563" s="472" t="s">
        <v>159</v>
      </c>
      <c r="G563" s="472" t="s">
        <v>918</v>
      </c>
      <c r="H563" s="472" t="s">
        <v>474</v>
      </c>
      <c r="I563" s="472" t="s">
        <v>873</v>
      </c>
      <c r="J563" s="472" t="s">
        <v>845</v>
      </c>
      <c r="K563" s="472" t="s">
        <v>894</v>
      </c>
      <c r="L563" s="473">
        <v>2024</v>
      </c>
      <c r="M563" s="474">
        <v>390</v>
      </c>
      <c r="N563" s="474">
        <v>100</v>
      </c>
      <c r="O563" s="472" t="s">
        <v>897</v>
      </c>
    </row>
    <row r="564" spans="1:15" x14ac:dyDescent="0.3">
      <c r="A564" s="472" t="s">
        <v>795</v>
      </c>
      <c r="B564" s="472" t="s">
        <v>413</v>
      </c>
      <c r="C564" s="472" t="s">
        <v>653</v>
      </c>
      <c r="D564" s="472" t="s">
        <v>159</v>
      </c>
      <c r="E564" s="472" t="s">
        <v>182</v>
      </c>
      <c r="F564" s="472" t="s">
        <v>159</v>
      </c>
      <c r="G564" s="472" t="s">
        <v>918</v>
      </c>
      <c r="H564" s="472" t="s">
        <v>475</v>
      </c>
      <c r="I564" s="472" t="s">
        <v>873</v>
      </c>
      <c r="J564" s="472" t="s">
        <v>845</v>
      </c>
      <c r="K564" s="472" t="s">
        <v>894</v>
      </c>
      <c r="L564" s="473">
        <v>2024</v>
      </c>
      <c r="M564" s="474">
        <v>2518.1187</v>
      </c>
      <c r="N564" s="474">
        <v>129</v>
      </c>
      <c r="O564" s="472" t="s">
        <v>897</v>
      </c>
    </row>
    <row r="565" spans="1:15" x14ac:dyDescent="0.3">
      <c r="A565" s="472" t="s">
        <v>795</v>
      </c>
      <c r="B565" s="472" t="s">
        <v>413</v>
      </c>
      <c r="C565" s="472" t="s">
        <v>653</v>
      </c>
      <c r="D565" s="472" t="s">
        <v>159</v>
      </c>
      <c r="E565" s="472" t="s">
        <v>182</v>
      </c>
      <c r="F565" s="472" t="s">
        <v>159</v>
      </c>
      <c r="G565" s="472" t="s">
        <v>918</v>
      </c>
      <c r="H565" s="472" t="s">
        <v>589</v>
      </c>
      <c r="I565" s="472" t="s">
        <v>864</v>
      </c>
      <c r="J565" s="472" t="s">
        <v>809</v>
      </c>
      <c r="K565" s="472" t="s">
        <v>894</v>
      </c>
      <c r="L565" s="473">
        <v>2024</v>
      </c>
      <c r="M565" s="474">
        <v>2017951.1846000003</v>
      </c>
      <c r="N565" s="474">
        <v>234564.86000000002</v>
      </c>
      <c r="O565" s="472" t="s">
        <v>895</v>
      </c>
    </row>
    <row r="566" spans="1:15" x14ac:dyDescent="0.3">
      <c r="A566" s="472" t="s">
        <v>795</v>
      </c>
      <c r="B566" s="472" t="s">
        <v>413</v>
      </c>
      <c r="C566" s="472" t="s">
        <v>653</v>
      </c>
      <c r="D566" s="472" t="s">
        <v>159</v>
      </c>
      <c r="E566" s="472" t="s">
        <v>182</v>
      </c>
      <c r="F566" s="472" t="s">
        <v>159</v>
      </c>
      <c r="G566" s="472" t="s">
        <v>918</v>
      </c>
      <c r="H566" s="472" t="s">
        <v>459</v>
      </c>
      <c r="I566" s="472" t="s">
        <v>864</v>
      </c>
      <c r="J566" s="472" t="s">
        <v>853</v>
      </c>
      <c r="K566" s="472" t="s">
        <v>894</v>
      </c>
      <c r="L566" s="473">
        <v>2024</v>
      </c>
      <c r="M566" s="474">
        <v>102.11999999999999</v>
      </c>
      <c r="N566" s="474">
        <v>74</v>
      </c>
      <c r="O566" s="472" t="s">
        <v>895</v>
      </c>
    </row>
    <row r="567" spans="1:15" x14ac:dyDescent="0.3">
      <c r="A567" s="472" t="s">
        <v>795</v>
      </c>
      <c r="B567" s="472" t="s">
        <v>413</v>
      </c>
      <c r="C567" s="472" t="s">
        <v>653</v>
      </c>
      <c r="D567" s="472" t="s">
        <v>159</v>
      </c>
      <c r="E567" s="472" t="s">
        <v>182</v>
      </c>
      <c r="F567" s="472" t="s">
        <v>159</v>
      </c>
      <c r="G567" s="472" t="s">
        <v>918</v>
      </c>
      <c r="H567" s="472" t="s">
        <v>616</v>
      </c>
      <c r="I567" s="472" t="s">
        <v>873</v>
      </c>
      <c r="J567" s="472" t="s">
        <v>838</v>
      </c>
      <c r="K567" s="472" t="s">
        <v>894</v>
      </c>
      <c r="L567" s="473">
        <v>2024</v>
      </c>
      <c r="M567" s="474">
        <v>503.84</v>
      </c>
      <c r="N567" s="474">
        <v>47</v>
      </c>
      <c r="O567" s="472" t="s">
        <v>895</v>
      </c>
    </row>
    <row r="568" spans="1:15" x14ac:dyDescent="0.3">
      <c r="A568" s="472" t="s">
        <v>795</v>
      </c>
      <c r="B568" s="472" t="s">
        <v>413</v>
      </c>
      <c r="C568" s="472" t="s">
        <v>653</v>
      </c>
      <c r="D568" s="472" t="s">
        <v>159</v>
      </c>
      <c r="E568" s="472" t="s">
        <v>182</v>
      </c>
      <c r="F568" s="472" t="s">
        <v>159</v>
      </c>
      <c r="G568" s="472" t="s">
        <v>918</v>
      </c>
      <c r="H568" s="472" t="s">
        <v>590</v>
      </c>
      <c r="I568" s="472" t="s">
        <v>865</v>
      </c>
      <c r="J568" s="472" t="s">
        <v>811</v>
      </c>
      <c r="K568" s="472" t="s">
        <v>894</v>
      </c>
      <c r="L568" s="473">
        <v>2024</v>
      </c>
      <c r="M568" s="474">
        <v>62500</v>
      </c>
      <c r="N568" s="474">
        <v>2500</v>
      </c>
      <c r="O568" s="472" t="s">
        <v>895</v>
      </c>
    </row>
    <row r="569" spans="1:15" x14ac:dyDescent="0.3">
      <c r="A569" s="472" t="s">
        <v>795</v>
      </c>
      <c r="B569" s="472" t="s">
        <v>413</v>
      </c>
      <c r="C569" s="472" t="s">
        <v>653</v>
      </c>
      <c r="D569" s="472" t="s">
        <v>159</v>
      </c>
      <c r="E569" s="472" t="s">
        <v>182</v>
      </c>
      <c r="F569" s="472" t="s">
        <v>159</v>
      </c>
      <c r="G569" s="472" t="s">
        <v>918</v>
      </c>
      <c r="H569" s="472" t="s">
        <v>479</v>
      </c>
      <c r="I569" s="472" t="s">
        <v>871</v>
      </c>
      <c r="J569" s="472" t="s">
        <v>807</v>
      </c>
      <c r="K569" s="472" t="s">
        <v>894</v>
      </c>
      <c r="L569" s="473">
        <v>2024</v>
      </c>
      <c r="M569" s="474">
        <v>17583.849999999999</v>
      </c>
      <c r="N569" s="474">
        <v>2005</v>
      </c>
      <c r="O569" s="472" t="s">
        <v>895</v>
      </c>
    </row>
    <row r="570" spans="1:15" x14ac:dyDescent="0.3">
      <c r="A570" s="472" t="s">
        <v>795</v>
      </c>
      <c r="B570" s="472" t="s">
        <v>413</v>
      </c>
      <c r="C570" s="472" t="s">
        <v>653</v>
      </c>
      <c r="D570" s="472" t="s">
        <v>159</v>
      </c>
      <c r="E570" s="472" t="s">
        <v>182</v>
      </c>
      <c r="F570" s="472" t="s">
        <v>159</v>
      </c>
      <c r="G570" s="472" t="s">
        <v>918</v>
      </c>
      <c r="H570" s="472" t="s">
        <v>611</v>
      </c>
      <c r="I570" s="472" t="s">
        <v>864</v>
      </c>
      <c r="J570" s="472" t="s">
        <v>831</v>
      </c>
      <c r="K570" s="472" t="s">
        <v>899</v>
      </c>
      <c r="L570" s="473">
        <v>2024</v>
      </c>
      <c r="M570" s="474">
        <v>99400</v>
      </c>
      <c r="N570" s="474">
        <v>5000</v>
      </c>
      <c r="O570" s="472" t="s">
        <v>895</v>
      </c>
    </row>
    <row r="571" spans="1:15" x14ac:dyDescent="0.3">
      <c r="A571" s="472" t="s">
        <v>795</v>
      </c>
      <c r="B571" s="472" t="s">
        <v>413</v>
      </c>
      <c r="C571" s="472" t="s">
        <v>653</v>
      </c>
      <c r="D571" s="472" t="s">
        <v>159</v>
      </c>
      <c r="E571" s="472" t="s">
        <v>182</v>
      </c>
      <c r="F571" s="472" t="s">
        <v>159</v>
      </c>
      <c r="G571" s="472" t="s">
        <v>918</v>
      </c>
      <c r="H571" s="472" t="s">
        <v>588</v>
      </c>
      <c r="I571" s="472" t="s">
        <v>873</v>
      </c>
      <c r="J571" s="472" t="s">
        <v>809</v>
      </c>
      <c r="K571" s="472" t="s">
        <v>894</v>
      </c>
      <c r="L571" s="473">
        <v>2024</v>
      </c>
      <c r="M571" s="474">
        <v>529.15800000000002</v>
      </c>
      <c r="N571" s="474">
        <v>60.2</v>
      </c>
      <c r="O571" s="472" t="s">
        <v>895</v>
      </c>
    </row>
    <row r="572" spans="1:15" x14ac:dyDescent="0.3">
      <c r="A572" s="472" t="s">
        <v>795</v>
      </c>
      <c r="B572" s="472" t="s">
        <v>413</v>
      </c>
      <c r="C572" s="472" t="s">
        <v>653</v>
      </c>
      <c r="D572" s="472" t="s">
        <v>159</v>
      </c>
      <c r="E572" s="472" t="s">
        <v>182</v>
      </c>
      <c r="F572" s="472" t="s">
        <v>159</v>
      </c>
      <c r="G572" s="472" t="s">
        <v>918</v>
      </c>
      <c r="H572" s="472" t="s">
        <v>463</v>
      </c>
      <c r="I572" s="472" t="s">
        <v>873</v>
      </c>
      <c r="J572" s="472" t="s">
        <v>853</v>
      </c>
      <c r="K572" s="472" t="s">
        <v>894</v>
      </c>
      <c r="L572" s="473">
        <v>2024</v>
      </c>
      <c r="M572" s="474">
        <v>11</v>
      </c>
      <c r="N572" s="474">
        <v>2</v>
      </c>
      <c r="O572" s="472" t="s">
        <v>895</v>
      </c>
    </row>
    <row r="573" spans="1:15" x14ac:dyDescent="0.3">
      <c r="A573" s="472" t="s">
        <v>795</v>
      </c>
      <c r="B573" s="472" t="s">
        <v>413</v>
      </c>
      <c r="C573" s="472" t="s">
        <v>653</v>
      </c>
      <c r="D573" s="472" t="s">
        <v>159</v>
      </c>
      <c r="E573" s="472" t="s">
        <v>182</v>
      </c>
      <c r="F573" s="472" t="s">
        <v>159</v>
      </c>
      <c r="G573" s="472" t="s">
        <v>918</v>
      </c>
      <c r="H573" s="472" t="s">
        <v>480</v>
      </c>
      <c r="I573" s="472" t="s">
        <v>865</v>
      </c>
      <c r="J573" s="472" t="s">
        <v>807</v>
      </c>
      <c r="K573" s="472" t="s">
        <v>894</v>
      </c>
      <c r="L573" s="473">
        <v>2024</v>
      </c>
      <c r="M573" s="474">
        <v>30449.999999999996</v>
      </c>
      <c r="N573" s="474">
        <v>7000</v>
      </c>
      <c r="O573" s="472" t="s">
        <v>895</v>
      </c>
    </row>
    <row r="574" spans="1:15" x14ac:dyDescent="0.3">
      <c r="A574" s="472" t="s">
        <v>795</v>
      </c>
      <c r="B574" s="472" t="s">
        <v>413</v>
      </c>
      <c r="C574" s="472" t="s">
        <v>653</v>
      </c>
      <c r="D574" s="472" t="s">
        <v>159</v>
      </c>
      <c r="E574" s="472" t="s">
        <v>182</v>
      </c>
      <c r="F574" s="472" t="s">
        <v>159</v>
      </c>
      <c r="G574" s="472" t="s">
        <v>918</v>
      </c>
      <c r="H574" s="472" t="s">
        <v>606</v>
      </c>
      <c r="I574" s="472" t="s">
        <v>874</v>
      </c>
      <c r="J574" s="472" t="s">
        <v>830</v>
      </c>
      <c r="K574" s="472" t="s">
        <v>894</v>
      </c>
      <c r="L574" s="473">
        <v>2024</v>
      </c>
      <c r="M574" s="474">
        <v>564960</v>
      </c>
      <c r="N574" s="474">
        <v>528000</v>
      </c>
      <c r="O574" s="472" t="s">
        <v>895</v>
      </c>
    </row>
    <row r="575" spans="1:15" x14ac:dyDescent="0.3">
      <c r="A575" s="472" t="s">
        <v>795</v>
      </c>
      <c r="B575" s="472" t="s">
        <v>413</v>
      </c>
      <c r="C575" s="472" t="s">
        <v>653</v>
      </c>
      <c r="D575" s="472" t="s">
        <v>159</v>
      </c>
      <c r="E575" s="472" t="s">
        <v>182</v>
      </c>
      <c r="F575" s="472" t="s">
        <v>159</v>
      </c>
      <c r="G575" s="472" t="s">
        <v>918</v>
      </c>
      <c r="H575" s="472" t="s">
        <v>465</v>
      </c>
      <c r="I575" s="472" t="s">
        <v>873</v>
      </c>
      <c r="J575" s="472" t="s">
        <v>853</v>
      </c>
      <c r="K575" s="472" t="s">
        <v>894</v>
      </c>
      <c r="L575" s="473">
        <v>2024</v>
      </c>
      <c r="M575" s="474">
        <v>5.9</v>
      </c>
      <c r="N575" s="474">
        <v>1</v>
      </c>
      <c r="O575" s="472" t="s">
        <v>895</v>
      </c>
    </row>
    <row r="576" spans="1:15" x14ac:dyDescent="0.3">
      <c r="A576" s="472" t="s">
        <v>795</v>
      </c>
      <c r="B576" s="472" t="s">
        <v>413</v>
      </c>
      <c r="C576" s="472" t="s">
        <v>653</v>
      </c>
      <c r="D576" s="472" t="s">
        <v>159</v>
      </c>
      <c r="E576" s="472" t="s">
        <v>182</v>
      </c>
      <c r="F576" s="472" t="s">
        <v>159</v>
      </c>
      <c r="G576" s="472" t="s">
        <v>918</v>
      </c>
      <c r="H576" s="472" t="s">
        <v>374</v>
      </c>
      <c r="I576" s="472" t="s">
        <v>865</v>
      </c>
      <c r="J576" s="472" t="s">
        <v>814</v>
      </c>
      <c r="K576" s="472" t="s">
        <v>894</v>
      </c>
      <c r="L576" s="473">
        <v>2024</v>
      </c>
      <c r="M576" s="474">
        <v>43848</v>
      </c>
      <c r="N576" s="474">
        <v>2436</v>
      </c>
      <c r="O576" s="472" t="s">
        <v>895</v>
      </c>
    </row>
    <row r="577" spans="1:15" x14ac:dyDescent="0.3">
      <c r="A577" s="472" t="s">
        <v>795</v>
      </c>
      <c r="B577" s="472" t="s">
        <v>413</v>
      </c>
      <c r="C577" s="472" t="s">
        <v>653</v>
      </c>
      <c r="D577" s="472" t="s">
        <v>159</v>
      </c>
      <c r="E577" s="472" t="s">
        <v>182</v>
      </c>
      <c r="F577" s="472" t="s">
        <v>159</v>
      </c>
      <c r="G577" s="472" t="s">
        <v>918</v>
      </c>
      <c r="H577" s="472" t="s">
        <v>481</v>
      </c>
      <c r="I577" s="472" t="s">
        <v>860</v>
      </c>
      <c r="J577" s="472" t="s">
        <v>807</v>
      </c>
      <c r="K577" s="472" t="s">
        <v>894</v>
      </c>
      <c r="L577" s="473">
        <v>2024</v>
      </c>
      <c r="M577" s="474">
        <v>3235.1</v>
      </c>
      <c r="N577" s="474">
        <v>173</v>
      </c>
      <c r="O577" s="472" t="s">
        <v>895</v>
      </c>
    </row>
    <row r="578" spans="1:15" x14ac:dyDescent="0.3">
      <c r="A578" s="472" t="s">
        <v>795</v>
      </c>
      <c r="B578" s="472" t="s">
        <v>413</v>
      </c>
      <c r="C578" s="472" t="s">
        <v>653</v>
      </c>
      <c r="D578" s="472" t="s">
        <v>159</v>
      </c>
      <c r="E578" s="472" t="s">
        <v>182</v>
      </c>
      <c r="F578" s="472" t="s">
        <v>159</v>
      </c>
      <c r="G578" s="472" t="s">
        <v>918</v>
      </c>
      <c r="H578" s="472" t="s">
        <v>482</v>
      </c>
      <c r="I578" s="472" t="s">
        <v>872</v>
      </c>
      <c r="J578" s="472" t="s">
        <v>807</v>
      </c>
      <c r="K578" s="472" t="s">
        <v>894</v>
      </c>
      <c r="L578" s="473">
        <v>2024</v>
      </c>
      <c r="M578" s="474">
        <v>909.6</v>
      </c>
      <c r="N578" s="474">
        <v>120</v>
      </c>
      <c r="O578" s="472" t="s">
        <v>895</v>
      </c>
    </row>
    <row r="579" spans="1:15" x14ac:dyDescent="0.3">
      <c r="A579" s="472" t="s">
        <v>795</v>
      </c>
      <c r="B579" s="472" t="s">
        <v>413</v>
      </c>
      <c r="C579" s="472" t="s">
        <v>653</v>
      </c>
      <c r="D579" s="472" t="s">
        <v>159</v>
      </c>
      <c r="E579" s="472" t="s">
        <v>183</v>
      </c>
      <c r="F579" s="472" t="s">
        <v>159</v>
      </c>
      <c r="G579" s="472" t="s">
        <v>919</v>
      </c>
      <c r="H579" s="472" t="s">
        <v>350</v>
      </c>
      <c r="I579" s="472" t="s">
        <v>859</v>
      </c>
      <c r="J579" s="472" t="s">
        <v>814</v>
      </c>
      <c r="K579" s="472" t="s">
        <v>894</v>
      </c>
      <c r="L579" s="473">
        <v>2024</v>
      </c>
      <c r="M579" s="474">
        <v>161456.45599999998</v>
      </c>
      <c r="N579" s="474">
        <v>19883.8</v>
      </c>
      <c r="O579" s="472" t="s">
        <v>895</v>
      </c>
    </row>
    <row r="580" spans="1:15" x14ac:dyDescent="0.3">
      <c r="A580" s="472" t="s">
        <v>795</v>
      </c>
      <c r="B580" s="472" t="s">
        <v>413</v>
      </c>
      <c r="C580" s="472" t="s">
        <v>653</v>
      </c>
      <c r="D580" s="472" t="s">
        <v>159</v>
      </c>
      <c r="E580" s="472" t="s">
        <v>183</v>
      </c>
      <c r="F580" s="472" t="s">
        <v>159</v>
      </c>
      <c r="G580" s="472" t="s">
        <v>919</v>
      </c>
      <c r="H580" s="472" t="s">
        <v>547</v>
      </c>
      <c r="I580" s="472" t="s">
        <v>873</v>
      </c>
      <c r="J580" s="472" t="s">
        <v>820</v>
      </c>
      <c r="K580" s="472" t="s">
        <v>894</v>
      </c>
      <c r="L580" s="473">
        <v>2024</v>
      </c>
      <c r="M580" s="474">
        <v>12870</v>
      </c>
      <c r="N580" s="474">
        <v>1300</v>
      </c>
      <c r="O580" s="472" t="s">
        <v>895</v>
      </c>
    </row>
    <row r="581" spans="1:15" x14ac:dyDescent="0.3">
      <c r="A581" s="472" t="s">
        <v>795</v>
      </c>
      <c r="B581" s="472" t="s">
        <v>413</v>
      </c>
      <c r="C581" s="472" t="s">
        <v>653</v>
      </c>
      <c r="D581" s="472" t="s">
        <v>159</v>
      </c>
      <c r="E581" s="472" t="s">
        <v>183</v>
      </c>
      <c r="F581" s="472" t="s">
        <v>159</v>
      </c>
      <c r="G581" s="472" t="s">
        <v>919</v>
      </c>
      <c r="H581" s="472" t="s">
        <v>599</v>
      </c>
      <c r="I581" s="472" t="s">
        <v>876</v>
      </c>
      <c r="J581" s="472" t="s">
        <v>830</v>
      </c>
      <c r="K581" s="472" t="s">
        <v>894</v>
      </c>
      <c r="L581" s="473">
        <v>2024</v>
      </c>
      <c r="M581" s="474">
        <v>39600</v>
      </c>
      <c r="N581" s="474">
        <v>33000</v>
      </c>
      <c r="O581" s="472" t="s">
        <v>895</v>
      </c>
    </row>
    <row r="582" spans="1:15" x14ac:dyDescent="0.3">
      <c r="A582" s="472" t="s">
        <v>795</v>
      </c>
      <c r="B582" s="472" t="s">
        <v>413</v>
      </c>
      <c r="C582" s="472" t="s">
        <v>653</v>
      </c>
      <c r="D582" s="472" t="s">
        <v>159</v>
      </c>
      <c r="E582" s="472" t="s">
        <v>183</v>
      </c>
      <c r="F582" s="472" t="s">
        <v>159</v>
      </c>
      <c r="G582" s="472" t="s">
        <v>919</v>
      </c>
      <c r="H582" s="472" t="s">
        <v>585</v>
      </c>
      <c r="I582" s="472" t="s">
        <v>864</v>
      </c>
      <c r="J582" s="472" t="s">
        <v>808</v>
      </c>
      <c r="K582" s="472" t="s">
        <v>894</v>
      </c>
      <c r="L582" s="473">
        <v>2024</v>
      </c>
      <c r="M582" s="474">
        <v>17816.150000000001</v>
      </c>
      <c r="N582" s="474">
        <v>464.5</v>
      </c>
      <c r="O582" s="472" t="s">
        <v>895</v>
      </c>
    </row>
    <row r="583" spans="1:15" x14ac:dyDescent="0.3">
      <c r="A583" s="472" t="s">
        <v>795</v>
      </c>
      <c r="B583" s="472" t="s">
        <v>413</v>
      </c>
      <c r="C583" s="472" t="s">
        <v>653</v>
      </c>
      <c r="D583" s="472" t="s">
        <v>159</v>
      </c>
      <c r="E583" s="472" t="s">
        <v>183</v>
      </c>
      <c r="F583" s="472" t="s">
        <v>159</v>
      </c>
      <c r="G583" s="472" t="s">
        <v>919</v>
      </c>
      <c r="H583" s="472" t="s">
        <v>354</v>
      </c>
      <c r="I583" s="472" t="s">
        <v>864</v>
      </c>
      <c r="J583" s="472" t="s">
        <v>814</v>
      </c>
      <c r="K583" s="472" t="s">
        <v>894</v>
      </c>
      <c r="L583" s="473">
        <v>2024</v>
      </c>
      <c r="M583" s="474">
        <v>66.149999999999991</v>
      </c>
      <c r="N583" s="474">
        <v>3.78</v>
      </c>
      <c r="O583" s="472" t="s">
        <v>895</v>
      </c>
    </row>
    <row r="584" spans="1:15" x14ac:dyDescent="0.3">
      <c r="A584" s="472" t="s">
        <v>795</v>
      </c>
      <c r="B584" s="472" t="s">
        <v>413</v>
      </c>
      <c r="C584" s="472" t="s">
        <v>653</v>
      </c>
      <c r="D584" s="472" t="s">
        <v>159</v>
      </c>
      <c r="E584" s="472" t="s">
        <v>183</v>
      </c>
      <c r="F584" s="472" t="s">
        <v>159</v>
      </c>
      <c r="G584" s="472" t="s">
        <v>919</v>
      </c>
      <c r="H584" s="472" t="s">
        <v>586</v>
      </c>
      <c r="I584" s="472" t="s">
        <v>864</v>
      </c>
      <c r="J584" s="472" t="s">
        <v>808</v>
      </c>
      <c r="K584" s="472" t="s">
        <v>894</v>
      </c>
      <c r="L584" s="473">
        <v>2024</v>
      </c>
      <c r="M584" s="474">
        <v>183334.35</v>
      </c>
      <c r="N584" s="474">
        <v>4140</v>
      </c>
      <c r="O584" s="472" t="s">
        <v>895</v>
      </c>
    </row>
    <row r="585" spans="1:15" x14ac:dyDescent="0.3">
      <c r="A585" s="472" t="s">
        <v>795</v>
      </c>
      <c r="B585" s="472" t="s">
        <v>413</v>
      </c>
      <c r="C585" s="472" t="s">
        <v>653</v>
      </c>
      <c r="D585" s="472" t="s">
        <v>159</v>
      </c>
      <c r="E585" s="472" t="s">
        <v>183</v>
      </c>
      <c r="F585" s="472" t="s">
        <v>159</v>
      </c>
      <c r="G585" s="472" t="s">
        <v>919</v>
      </c>
      <c r="H585" s="472" t="s">
        <v>600</v>
      </c>
      <c r="I585" s="472" t="s">
        <v>876</v>
      </c>
      <c r="J585" s="472" t="s">
        <v>830</v>
      </c>
      <c r="K585" s="472" t="s">
        <v>894</v>
      </c>
      <c r="L585" s="473">
        <v>2024</v>
      </c>
      <c r="M585" s="474">
        <v>508200</v>
      </c>
      <c r="N585" s="474">
        <v>385000</v>
      </c>
      <c r="O585" s="472" t="s">
        <v>895</v>
      </c>
    </row>
    <row r="586" spans="1:15" x14ac:dyDescent="0.3">
      <c r="A586" s="472" t="s">
        <v>795</v>
      </c>
      <c r="B586" s="472" t="s">
        <v>413</v>
      </c>
      <c r="C586" s="472" t="s">
        <v>653</v>
      </c>
      <c r="D586" s="472" t="s">
        <v>159</v>
      </c>
      <c r="E586" s="472" t="s">
        <v>183</v>
      </c>
      <c r="F586" s="472" t="s">
        <v>159</v>
      </c>
      <c r="G586" s="472" t="s">
        <v>919</v>
      </c>
      <c r="H586" s="472" t="s">
        <v>587</v>
      </c>
      <c r="I586" s="472" t="s">
        <v>873</v>
      </c>
      <c r="J586" s="472" t="s">
        <v>808</v>
      </c>
      <c r="K586" s="472" t="s">
        <v>894</v>
      </c>
      <c r="L586" s="473">
        <v>2024</v>
      </c>
      <c r="M586" s="474">
        <v>1409.1</v>
      </c>
      <c r="N586" s="474">
        <v>53</v>
      </c>
      <c r="O586" s="472" t="s">
        <v>895</v>
      </c>
    </row>
    <row r="587" spans="1:15" x14ac:dyDescent="0.3">
      <c r="A587" s="472" t="s">
        <v>795</v>
      </c>
      <c r="B587" s="472" t="s">
        <v>413</v>
      </c>
      <c r="C587" s="472" t="s">
        <v>653</v>
      </c>
      <c r="D587" s="472" t="s">
        <v>159</v>
      </c>
      <c r="E587" s="472" t="s">
        <v>183</v>
      </c>
      <c r="F587" s="472" t="s">
        <v>159</v>
      </c>
      <c r="G587" s="472" t="s">
        <v>919</v>
      </c>
      <c r="H587" s="472" t="s">
        <v>355</v>
      </c>
      <c r="I587" s="472" t="s">
        <v>872</v>
      </c>
      <c r="J587" s="472" t="s">
        <v>814</v>
      </c>
      <c r="K587" s="472" t="s">
        <v>894</v>
      </c>
      <c r="L587" s="473">
        <v>2024</v>
      </c>
      <c r="M587" s="474">
        <v>7493.7900000000009</v>
      </c>
      <c r="N587" s="474">
        <v>788.82</v>
      </c>
      <c r="O587" s="472" t="s">
        <v>895</v>
      </c>
    </row>
    <row r="588" spans="1:15" x14ac:dyDescent="0.3">
      <c r="A588" s="472" t="s">
        <v>795</v>
      </c>
      <c r="B588" s="472" t="s">
        <v>413</v>
      </c>
      <c r="C588" s="472" t="s">
        <v>653</v>
      </c>
      <c r="D588" s="472" t="s">
        <v>159</v>
      </c>
      <c r="E588" s="472" t="s">
        <v>183</v>
      </c>
      <c r="F588" s="472" t="s">
        <v>159</v>
      </c>
      <c r="G588" s="472" t="s">
        <v>919</v>
      </c>
      <c r="H588" s="472" t="s">
        <v>604</v>
      </c>
      <c r="I588" s="472" t="s">
        <v>876</v>
      </c>
      <c r="J588" s="472" t="s">
        <v>830</v>
      </c>
      <c r="K588" s="472" t="s">
        <v>894</v>
      </c>
      <c r="L588" s="473">
        <v>2024</v>
      </c>
      <c r="M588" s="474">
        <v>523637.4</v>
      </c>
      <c r="N588" s="474">
        <v>145860</v>
      </c>
      <c r="O588" s="472" t="s">
        <v>895</v>
      </c>
    </row>
    <row r="589" spans="1:15" x14ac:dyDescent="0.3">
      <c r="A589" s="472" t="s">
        <v>795</v>
      </c>
      <c r="B589" s="472" t="s">
        <v>413</v>
      </c>
      <c r="C589" s="472" t="s">
        <v>653</v>
      </c>
      <c r="D589" s="472" t="s">
        <v>159</v>
      </c>
      <c r="E589" s="472" t="s">
        <v>183</v>
      </c>
      <c r="F589" s="472" t="s">
        <v>159</v>
      </c>
      <c r="G589" s="472" t="s">
        <v>919</v>
      </c>
      <c r="H589" s="472" t="s">
        <v>436</v>
      </c>
      <c r="I589" s="472" t="s">
        <v>861</v>
      </c>
      <c r="J589" s="472" t="s">
        <v>841</v>
      </c>
      <c r="K589" s="472" t="s">
        <v>894</v>
      </c>
      <c r="L589" s="473">
        <v>2024</v>
      </c>
      <c r="M589" s="474">
        <v>348500</v>
      </c>
      <c r="N589" s="474">
        <v>41000</v>
      </c>
      <c r="O589" s="472" t="s">
        <v>895</v>
      </c>
    </row>
    <row r="590" spans="1:15" x14ac:dyDescent="0.3">
      <c r="A590" s="472" t="s">
        <v>795</v>
      </c>
      <c r="B590" s="472" t="s">
        <v>413</v>
      </c>
      <c r="C590" s="472" t="s">
        <v>653</v>
      </c>
      <c r="D590" s="472" t="s">
        <v>159</v>
      </c>
      <c r="E590" s="472" t="s">
        <v>183</v>
      </c>
      <c r="F590" s="472" t="s">
        <v>159</v>
      </c>
      <c r="G590" s="472" t="s">
        <v>919</v>
      </c>
      <c r="H590" s="472" t="s">
        <v>613</v>
      </c>
      <c r="I590" s="472" t="s">
        <v>862</v>
      </c>
      <c r="J590" s="472" t="s">
        <v>831</v>
      </c>
      <c r="K590" s="472" t="s">
        <v>899</v>
      </c>
      <c r="L590" s="473">
        <v>2024</v>
      </c>
      <c r="M590" s="474">
        <v>152600</v>
      </c>
      <c r="N590" s="474">
        <v>10000</v>
      </c>
      <c r="O590" s="472" t="s">
        <v>895</v>
      </c>
    </row>
    <row r="591" spans="1:15" x14ac:dyDescent="0.3">
      <c r="A591" s="472" t="s">
        <v>795</v>
      </c>
      <c r="B591" s="472" t="s">
        <v>413</v>
      </c>
      <c r="C591" s="472" t="s">
        <v>653</v>
      </c>
      <c r="D591" s="472" t="s">
        <v>159</v>
      </c>
      <c r="E591" s="472" t="s">
        <v>183</v>
      </c>
      <c r="F591" s="472" t="s">
        <v>159</v>
      </c>
      <c r="G591" s="472" t="s">
        <v>919</v>
      </c>
      <c r="H591" s="472" t="s">
        <v>554</v>
      </c>
      <c r="I591" s="472" t="s">
        <v>873</v>
      </c>
      <c r="J591" s="472" t="s">
        <v>820</v>
      </c>
      <c r="K591" s="472" t="s">
        <v>894</v>
      </c>
      <c r="L591" s="473">
        <v>2024</v>
      </c>
      <c r="M591" s="474">
        <v>4000.5</v>
      </c>
      <c r="N591" s="474">
        <v>225</v>
      </c>
      <c r="O591" s="472" t="s">
        <v>895</v>
      </c>
    </row>
    <row r="592" spans="1:15" x14ac:dyDescent="0.3">
      <c r="A592" s="472" t="s">
        <v>795</v>
      </c>
      <c r="B592" s="472" t="s">
        <v>413</v>
      </c>
      <c r="C592" s="472" t="s">
        <v>653</v>
      </c>
      <c r="D592" s="472" t="s">
        <v>159</v>
      </c>
      <c r="E592" s="472" t="s">
        <v>183</v>
      </c>
      <c r="F592" s="472" t="s">
        <v>159</v>
      </c>
      <c r="G592" s="472" t="s">
        <v>919</v>
      </c>
      <c r="H592" s="472" t="s">
        <v>357</v>
      </c>
      <c r="I592" s="472" t="s">
        <v>871</v>
      </c>
      <c r="J592" s="472" t="s">
        <v>814</v>
      </c>
      <c r="K592" s="472" t="s">
        <v>894</v>
      </c>
      <c r="L592" s="473">
        <v>2024</v>
      </c>
      <c r="M592" s="474">
        <v>596.64</v>
      </c>
      <c r="N592" s="474">
        <v>33</v>
      </c>
      <c r="O592" s="472" t="s">
        <v>895</v>
      </c>
    </row>
    <row r="593" spans="1:15" x14ac:dyDescent="0.3">
      <c r="A593" s="472" t="s">
        <v>795</v>
      </c>
      <c r="B593" s="472" t="s">
        <v>413</v>
      </c>
      <c r="C593" s="472" t="s">
        <v>653</v>
      </c>
      <c r="D593" s="472" t="s">
        <v>159</v>
      </c>
      <c r="E593" s="472" t="s">
        <v>183</v>
      </c>
      <c r="F593" s="472" t="s">
        <v>159</v>
      </c>
      <c r="G593" s="472" t="s">
        <v>919</v>
      </c>
      <c r="H593" s="472" t="s">
        <v>591</v>
      </c>
      <c r="I593" s="472" t="s">
        <v>875</v>
      </c>
      <c r="J593" s="472" t="s">
        <v>814</v>
      </c>
      <c r="K593" s="472" t="s">
        <v>894</v>
      </c>
      <c r="L593" s="473">
        <v>2024</v>
      </c>
      <c r="M593" s="474">
        <v>2325</v>
      </c>
      <c r="N593" s="474">
        <v>155</v>
      </c>
      <c r="O593" s="472" t="s">
        <v>895</v>
      </c>
    </row>
    <row r="594" spans="1:15" x14ac:dyDescent="0.3">
      <c r="A594" s="472" t="s">
        <v>795</v>
      </c>
      <c r="B594" s="472" t="s">
        <v>413</v>
      </c>
      <c r="C594" s="472" t="s">
        <v>653</v>
      </c>
      <c r="D594" s="472" t="s">
        <v>159</v>
      </c>
      <c r="E594" s="472" t="s">
        <v>183</v>
      </c>
      <c r="F594" s="472" t="s">
        <v>159</v>
      </c>
      <c r="G594" s="472" t="s">
        <v>919</v>
      </c>
      <c r="H594" s="472" t="s">
        <v>592</v>
      </c>
      <c r="I594" s="472" t="s">
        <v>875</v>
      </c>
      <c r="J594" s="472" t="s">
        <v>814</v>
      </c>
      <c r="K594" s="472" t="s">
        <v>894</v>
      </c>
      <c r="L594" s="473">
        <v>2024</v>
      </c>
      <c r="M594" s="474">
        <v>602</v>
      </c>
      <c r="N594" s="474">
        <v>43</v>
      </c>
      <c r="O594" s="472" t="s">
        <v>895</v>
      </c>
    </row>
    <row r="595" spans="1:15" x14ac:dyDescent="0.3">
      <c r="A595" s="472" t="s">
        <v>795</v>
      </c>
      <c r="B595" s="472" t="s">
        <v>413</v>
      </c>
      <c r="C595" s="472" t="s">
        <v>653</v>
      </c>
      <c r="D595" s="472" t="s">
        <v>159</v>
      </c>
      <c r="E595" s="472" t="s">
        <v>183</v>
      </c>
      <c r="F595" s="472" t="s">
        <v>159</v>
      </c>
      <c r="G595" s="472" t="s">
        <v>919</v>
      </c>
      <c r="H595" s="472" t="s">
        <v>363</v>
      </c>
      <c r="I595" s="472" t="s">
        <v>861</v>
      </c>
      <c r="J595" s="472" t="s">
        <v>814</v>
      </c>
      <c r="K595" s="472" t="s">
        <v>894</v>
      </c>
      <c r="L595" s="473">
        <v>2024</v>
      </c>
      <c r="M595" s="474">
        <v>35641</v>
      </c>
      <c r="N595" s="474">
        <v>2458</v>
      </c>
      <c r="O595" s="472" t="s">
        <v>895</v>
      </c>
    </row>
    <row r="596" spans="1:15" x14ac:dyDescent="0.3">
      <c r="A596" s="472" t="s">
        <v>795</v>
      </c>
      <c r="B596" s="472" t="s">
        <v>413</v>
      </c>
      <c r="C596" s="472" t="s">
        <v>653</v>
      </c>
      <c r="D596" s="472" t="s">
        <v>159</v>
      </c>
      <c r="E596" s="472" t="s">
        <v>183</v>
      </c>
      <c r="F596" s="472" t="s">
        <v>159</v>
      </c>
      <c r="G596" s="472" t="s">
        <v>919</v>
      </c>
      <c r="H596" s="472" t="s">
        <v>365</v>
      </c>
      <c r="I596" s="472" t="s">
        <v>863</v>
      </c>
      <c r="J596" s="472" t="s">
        <v>814</v>
      </c>
      <c r="K596" s="472" t="s">
        <v>894</v>
      </c>
      <c r="L596" s="473">
        <v>2024</v>
      </c>
      <c r="M596" s="474">
        <v>2812912.32</v>
      </c>
      <c r="N596" s="474">
        <v>175807.02</v>
      </c>
      <c r="O596" s="472" t="s">
        <v>895</v>
      </c>
    </row>
    <row r="597" spans="1:15" x14ac:dyDescent="0.3">
      <c r="A597" s="472" t="s">
        <v>795</v>
      </c>
      <c r="B597" s="472" t="s">
        <v>413</v>
      </c>
      <c r="C597" s="472" t="s">
        <v>653</v>
      </c>
      <c r="D597" s="472" t="s">
        <v>159</v>
      </c>
      <c r="E597" s="472" t="s">
        <v>183</v>
      </c>
      <c r="F597" s="472" t="s">
        <v>159</v>
      </c>
      <c r="G597" s="472" t="s">
        <v>919</v>
      </c>
      <c r="H597" s="472" t="s">
        <v>368</v>
      </c>
      <c r="I597" s="472" t="s">
        <v>859</v>
      </c>
      <c r="J597" s="472" t="s">
        <v>814</v>
      </c>
      <c r="K597" s="472" t="s">
        <v>894</v>
      </c>
      <c r="L597" s="473">
        <v>2024</v>
      </c>
      <c r="M597" s="474">
        <v>1216312</v>
      </c>
      <c r="N597" s="474">
        <v>152039</v>
      </c>
      <c r="O597" s="472" t="s">
        <v>895</v>
      </c>
    </row>
    <row r="598" spans="1:15" x14ac:dyDescent="0.3">
      <c r="A598" s="472" t="s">
        <v>795</v>
      </c>
      <c r="B598" s="472" t="s">
        <v>413</v>
      </c>
      <c r="C598" s="472" t="s">
        <v>653</v>
      </c>
      <c r="D598" s="472" t="s">
        <v>159</v>
      </c>
      <c r="E598" s="472" t="s">
        <v>183</v>
      </c>
      <c r="F598" s="472" t="s">
        <v>159</v>
      </c>
      <c r="G598" s="472" t="s">
        <v>919</v>
      </c>
      <c r="H598" s="472" t="s">
        <v>369</v>
      </c>
      <c r="I598" s="472" t="s">
        <v>865</v>
      </c>
      <c r="J598" s="472" t="s">
        <v>814</v>
      </c>
      <c r="K598" s="472" t="s">
        <v>894</v>
      </c>
      <c r="L598" s="473">
        <v>2024</v>
      </c>
      <c r="M598" s="474">
        <v>3656.8620000000001</v>
      </c>
      <c r="N598" s="474">
        <v>217.8</v>
      </c>
      <c r="O598" s="472" t="s">
        <v>895</v>
      </c>
    </row>
    <row r="599" spans="1:15" x14ac:dyDescent="0.3">
      <c r="A599" s="472" t="s">
        <v>795</v>
      </c>
      <c r="B599" s="472" t="s">
        <v>413</v>
      </c>
      <c r="C599" s="472" t="s">
        <v>653</v>
      </c>
      <c r="D599" s="472" t="s">
        <v>159</v>
      </c>
      <c r="E599" s="472" t="s">
        <v>183</v>
      </c>
      <c r="F599" s="472" t="s">
        <v>159</v>
      </c>
      <c r="G599" s="472" t="s">
        <v>919</v>
      </c>
      <c r="H599" s="472" t="s">
        <v>618</v>
      </c>
      <c r="I599" s="472" t="s">
        <v>870</v>
      </c>
      <c r="J599" s="472" t="s">
        <v>844</v>
      </c>
      <c r="K599" s="472" t="s">
        <v>894</v>
      </c>
      <c r="L599" s="473">
        <v>2024</v>
      </c>
      <c r="M599" s="474">
        <v>1051.05</v>
      </c>
      <c r="N599" s="474">
        <v>539</v>
      </c>
      <c r="O599" s="472" t="s">
        <v>897</v>
      </c>
    </row>
    <row r="600" spans="1:15" x14ac:dyDescent="0.3">
      <c r="A600" s="472" t="s">
        <v>795</v>
      </c>
      <c r="B600" s="472" t="s">
        <v>413</v>
      </c>
      <c r="C600" s="472" t="s">
        <v>653</v>
      </c>
      <c r="D600" s="472" t="s">
        <v>159</v>
      </c>
      <c r="E600" s="472" t="s">
        <v>183</v>
      </c>
      <c r="F600" s="472" t="s">
        <v>159</v>
      </c>
      <c r="G600" s="472" t="s">
        <v>919</v>
      </c>
      <c r="H600" s="472" t="s">
        <v>373</v>
      </c>
      <c r="I600" s="472" t="s">
        <v>861</v>
      </c>
      <c r="J600" s="472" t="s">
        <v>814</v>
      </c>
      <c r="K600" s="472" t="s">
        <v>894</v>
      </c>
      <c r="L600" s="473">
        <v>2024</v>
      </c>
      <c r="M600" s="474">
        <v>16376</v>
      </c>
      <c r="N600" s="474">
        <v>920</v>
      </c>
      <c r="O600" s="472" t="s">
        <v>895</v>
      </c>
    </row>
    <row r="601" spans="1:15" x14ac:dyDescent="0.3">
      <c r="A601" s="472" t="s">
        <v>795</v>
      </c>
      <c r="B601" s="472" t="s">
        <v>413</v>
      </c>
      <c r="C601" s="472" t="s">
        <v>653</v>
      </c>
      <c r="D601" s="472" t="s">
        <v>159</v>
      </c>
      <c r="E601" s="472" t="s">
        <v>183</v>
      </c>
      <c r="F601" s="472" t="s">
        <v>159</v>
      </c>
      <c r="G601" s="472" t="s">
        <v>919</v>
      </c>
      <c r="H601" s="472" t="s">
        <v>607</v>
      </c>
      <c r="I601" s="472" t="s">
        <v>876</v>
      </c>
      <c r="J601" s="472" t="s">
        <v>830</v>
      </c>
      <c r="K601" s="472" t="s">
        <v>894</v>
      </c>
      <c r="L601" s="473">
        <v>2024</v>
      </c>
      <c r="M601" s="474">
        <v>53312</v>
      </c>
      <c r="N601" s="474">
        <v>27200</v>
      </c>
      <c r="O601" s="472" t="s">
        <v>895</v>
      </c>
    </row>
    <row r="602" spans="1:15" x14ac:dyDescent="0.3">
      <c r="A602" s="472" t="s">
        <v>795</v>
      </c>
      <c r="B602" s="472" t="s">
        <v>413</v>
      </c>
      <c r="C602" s="472" t="s">
        <v>653</v>
      </c>
      <c r="D602" s="472" t="s">
        <v>159</v>
      </c>
      <c r="E602" s="472" t="s">
        <v>183</v>
      </c>
      <c r="F602" s="472" t="s">
        <v>159</v>
      </c>
      <c r="G602" s="472" t="s">
        <v>919</v>
      </c>
      <c r="H602" s="472" t="s">
        <v>474</v>
      </c>
      <c r="I602" s="472" t="s">
        <v>873</v>
      </c>
      <c r="J602" s="472" t="s">
        <v>845</v>
      </c>
      <c r="K602" s="472" t="s">
        <v>894</v>
      </c>
      <c r="L602" s="473">
        <v>2024</v>
      </c>
      <c r="M602" s="474">
        <v>8970</v>
      </c>
      <c r="N602" s="474">
        <v>2300</v>
      </c>
      <c r="O602" s="472" t="s">
        <v>897</v>
      </c>
    </row>
    <row r="603" spans="1:15" x14ac:dyDescent="0.3">
      <c r="A603" s="472" t="s">
        <v>795</v>
      </c>
      <c r="B603" s="472" t="s">
        <v>413</v>
      </c>
      <c r="C603" s="472" t="s">
        <v>653</v>
      </c>
      <c r="D603" s="472" t="s">
        <v>159</v>
      </c>
      <c r="E603" s="472" t="s">
        <v>183</v>
      </c>
      <c r="F603" s="472" t="s">
        <v>159</v>
      </c>
      <c r="G603" s="472" t="s">
        <v>919</v>
      </c>
      <c r="H603" s="472" t="s">
        <v>589</v>
      </c>
      <c r="I603" s="472" t="s">
        <v>864</v>
      </c>
      <c r="J603" s="472" t="s">
        <v>809</v>
      </c>
      <c r="K603" s="472" t="s">
        <v>894</v>
      </c>
      <c r="L603" s="473">
        <v>2024</v>
      </c>
      <c r="M603" s="474">
        <v>11033820.6248</v>
      </c>
      <c r="N603" s="474">
        <v>1277511.23</v>
      </c>
      <c r="O603" s="472" t="s">
        <v>895</v>
      </c>
    </row>
    <row r="604" spans="1:15" x14ac:dyDescent="0.3">
      <c r="A604" s="472" t="s">
        <v>795</v>
      </c>
      <c r="B604" s="472" t="s">
        <v>413</v>
      </c>
      <c r="C604" s="472" t="s">
        <v>653</v>
      </c>
      <c r="D604" s="472" t="s">
        <v>159</v>
      </c>
      <c r="E604" s="472" t="s">
        <v>183</v>
      </c>
      <c r="F604" s="472" t="s">
        <v>159</v>
      </c>
      <c r="G604" s="472" t="s">
        <v>919</v>
      </c>
      <c r="H604" s="472" t="s">
        <v>459</v>
      </c>
      <c r="I604" s="472" t="s">
        <v>864</v>
      </c>
      <c r="J604" s="472" t="s">
        <v>853</v>
      </c>
      <c r="K604" s="472" t="s">
        <v>894</v>
      </c>
      <c r="L604" s="473">
        <v>2024</v>
      </c>
      <c r="M604" s="474">
        <v>1795.3799999999999</v>
      </c>
      <c r="N604" s="474">
        <v>1301</v>
      </c>
      <c r="O604" s="472" t="s">
        <v>895</v>
      </c>
    </row>
    <row r="605" spans="1:15" x14ac:dyDescent="0.3">
      <c r="A605" s="472" t="s">
        <v>795</v>
      </c>
      <c r="B605" s="472" t="s">
        <v>413</v>
      </c>
      <c r="C605" s="472" t="s">
        <v>653</v>
      </c>
      <c r="D605" s="472" t="s">
        <v>159</v>
      </c>
      <c r="E605" s="472" t="s">
        <v>183</v>
      </c>
      <c r="F605" s="472" t="s">
        <v>159</v>
      </c>
      <c r="G605" s="472" t="s">
        <v>919</v>
      </c>
      <c r="H605" s="472" t="s">
        <v>610</v>
      </c>
      <c r="I605" s="472" t="s">
        <v>863</v>
      </c>
      <c r="J605" s="472" t="s">
        <v>831</v>
      </c>
      <c r="K605" s="472" t="s">
        <v>894</v>
      </c>
      <c r="L605" s="473">
        <v>2024</v>
      </c>
      <c r="M605" s="474">
        <v>516600.00000000006</v>
      </c>
      <c r="N605" s="474">
        <v>1845000</v>
      </c>
      <c r="O605" s="472" t="s">
        <v>895</v>
      </c>
    </row>
    <row r="606" spans="1:15" x14ac:dyDescent="0.3">
      <c r="A606" s="472" t="s">
        <v>795</v>
      </c>
      <c r="B606" s="472" t="s">
        <v>413</v>
      </c>
      <c r="C606" s="472" t="s">
        <v>653</v>
      </c>
      <c r="D606" s="472" t="s">
        <v>159</v>
      </c>
      <c r="E606" s="472" t="s">
        <v>183</v>
      </c>
      <c r="F606" s="472" t="s">
        <v>159</v>
      </c>
      <c r="G606" s="472" t="s">
        <v>919</v>
      </c>
      <c r="H606" s="472" t="s">
        <v>590</v>
      </c>
      <c r="I606" s="472" t="s">
        <v>865</v>
      </c>
      <c r="J606" s="472" t="s">
        <v>811</v>
      </c>
      <c r="K606" s="472" t="s">
        <v>894</v>
      </c>
      <c r="L606" s="473">
        <v>2024</v>
      </c>
      <c r="M606" s="474">
        <v>75000</v>
      </c>
      <c r="N606" s="474">
        <v>3000</v>
      </c>
      <c r="O606" s="472" t="s">
        <v>895</v>
      </c>
    </row>
    <row r="607" spans="1:15" x14ac:dyDescent="0.3">
      <c r="A607" s="472" t="s">
        <v>795</v>
      </c>
      <c r="B607" s="472" t="s">
        <v>413</v>
      </c>
      <c r="C607" s="472" t="s">
        <v>653</v>
      </c>
      <c r="D607" s="472" t="s">
        <v>159</v>
      </c>
      <c r="E607" s="472" t="s">
        <v>183</v>
      </c>
      <c r="F607" s="472" t="s">
        <v>159</v>
      </c>
      <c r="G607" s="472" t="s">
        <v>919</v>
      </c>
      <c r="H607" s="472" t="s">
        <v>479</v>
      </c>
      <c r="I607" s="472" t="s">
        <v>871</v>
      </c>
      <c r="J607" s="472" t="s">
        <v>807</v>
      </c>
      <c r="K607" s="472" t="s">
        <v>894</v>
      </c>
      <c r="L607" s="473">
        <v>2024</v>
      </c>
      <c r="M607" s="474">
        <v>724.40199999999993</v>
      </c>
      <c r="N607" s="474">
        <v>82.6</v>
      </c>
      <c r="O607" s="472" t="s">
        <v>895</v>
      </c>
    </row>
    <row r="608" spans="1:15" x14ac:dyDescent="0.3">
      <c r="A608" s="472" t="s">
        <v>795</v>
      </c>
      <c r="B608" s="472" t="s">
        <v>413</v>
      </c>
      <c r="C608" s="472" t="s">
        <v>653</v>
      </c>
      <c r="D608" s="472" t="s">
        <v>159</v>
      </c>
      <c r="E608" s="472" t="s">
        <v>183</v>
      </c>
      <c r="F608" s="472" t="s">
        <v>159</v>
      </c>
      <c r="G608" s="472" t="s">
        <v>919</v>
      </c>
      <c r="H608" s="472" t="s">
        <v>611</v>
      </c>
      <c r="I608" s="472" t="s">
        <v>864</v>
      </c>
      <c r="J608" s="472" t="s">
        <v>831</v>
      </c>
      <c r="K608" s="472" t="s">
        <v>899</v>
      </c>
      <c r="L608" s="473">
        <v>2024</v>
      </c>
      <c r="M608" s="474">
        <v>198800</v>
      </c>
      <c r="N608" s="474">
        <v>10000</v>
      </c>
      <c r="O608" s="472" t="s">
        <v>895</v>
      </c>
    </row>
    <row r="609" spans="1:15" x14ac:dyDescent="0.3">
      <c r="A609" s="472" t="s">
        <v>795</v>
      </c>
      <c r="B609" s="472" t="s">
        <v>413</v>
      </c>
      <c r="C609" s="472" t="s">
        <v>653</v>
      </c>
      <c r="D609" s="472" t="s">
        <v>159</v>
      </c>
      <c r="E609" s="472" t="s">
        <v>183</v>
      </c>
      <c r="F609" s="472" t="s">
        <v>159</v>
      </c>
      <c r="G609" s="472" t="s">
        <v>919</v>
      </c>
      <c r="H609" s="472" t="s">
        <v>451</v>
      </c>
      <c r="I609" s="472" t="s">
        <v>876</v>
      </c>
      <c r="J609" s="472" t="s">
        <v>850</v>
      </c>
      <c r="K609" s="472" t="s">
        <v>894</v>
      </c>
      <c r="L609" s="473">
        <v>2024</v>
      </c>
      <c r="M609" s="474">
        <v>218474.35</v>
      </c>
      <c r="N609" s="474">
        <v>14345</v>
      </c>
      <c r="O609" s="472" t="s">
        <v>895</v>
      </c>
    </row>
    <row r="610" spans="1:15" x14ac:dyDescent="0.3">
      <c r="A610" s="472" t="s">
        <v>795</v>
      </c>
      <c r="B610" s="472" t="s">
        <v>413</v>
      </c>
      <c r="C610" s="472" t="s">
        <v>653</v>
      </c>
      <c r="D610" s="472" t="s">
        <v>159</v>
      </c>
      <c r="E610" s="472" t="s">
        <v>183</v>
      </c>
      <c r="F610" s="472" t="s">
        <v>159</v>
      </c>
      <c r="G610" s="472" t="s">
        <v>919</v>
      </c>
      <c r="H610" s="472" t="s">
        <v>463</v>
      </c>
      <c r="I610" s="472" t="s">
        <v>873</v>
      </c>
      <c r="J610" s="472" t="s">
        <v>853</v>
      </c>
      <c r="K610" s="472" t="s">
        <v>894</v>
      </c>
      <c r="L610" s="473">
        <v>2024</v>
      </c>
      <c r="M610" s="474">
        <v>38.5</v>
      </c>
      <c r="N610" s="474">
        <v>7</v>
      </c>
      <c r="O610" s="472" t="s">
        <v>895</v>
      </c>
    </row>
    <row r="611" spans="1:15" x14ac:dyDescent="0.3">
      <c r="A611" s="472" t="s">
        <v>795</v>
      </c>
      <c r="B611" s="472" t="s">
        <v>413</v>
      </c>
      <c r="C611" s="472" t="s">
        <v>653</v>
      </c>
      <c r="D611" s="472" t="s">
        <v>159</v>
      </c>
      <c r="E611" s="472" t="s">
        <v>183</v>
      </c>
      <c r="F611" s="472" t="s">
        <v>159</v>
      </c>
      <c r="G611" s="472" t="s">
        <v>919</v>
      </c>
      <c r="H611" s="472" t="s">
        <v>601</v>
      </c>
      <c r="I611" s="472" t="s">
        <v>860</v>
      </c>
      <c r="J611" s="472" t="s">
        <v>830</v>
      </c>
      <c r="K611" s="472" t="s">
        <v>894</v>
      </c>
      <c r="L611" s="473">
        <v>2024</v>
      </c>
      <c r="M611" s="474">
        <v>16830</v>
      </c>
      <c r="N611" s="474">
        <v>17000</v>
      </c>
      <c r="O611" s="472" t="s">
        <v>895</v>
      </c>
    </row>
    <row r="612" spans="1:15" x14ac:dyDescent="0.3">
      <c r="A612" s="472" t="s">
        <v>795</v>
      </c>
      <c r="B612" s="472" t="s">
        <v>413</v>
      </c>
      <c r="C612" s="472" t="s">
        <v>653</v>
      </c>
      <c r="D612" s="472" t="s">
        <v>159</v>
      </c>
      <c r="E612" s="472" t="s">
        <v>183</v>
      </c>
      <c r="F612" s="472" t="s">
        <v>159</v>
      </c>
      <c r="G612" s="472" t="s">
        <v>919</v>
      </c>
      <c r="H612" s="472" t="s">
        <v>617</v>
      </c>
      <c r="I612" s="472" t="s">
        <v>873</v>
      </c>
      <c r="J612" s="472" t="s">
        <v>838</v>
      </c>
      <c r="K612" s="472" t="s">
        <v>894</v>
      </c>
      <c r="L612" s="473">
        <v>2024</v>
      </c>
      <c r="M612" s="474">
        <v>2115</v>
      </c>
      <c r="N612" s="474">
        <v>60</v>
      </c>
      <c r="O612" s="472" t="s">
        <v>895</v>
      </c>
    </row>
    <row r="613" spans="1:15" x14ac:dyDescent="0.3">
      <c r="A613" s="472" t="s">
        <v>795</v>
      </c>
      <c r="B613" s="472" t="s">
        <v>413</v>
      </c>
      <c r="C613" s="472" t="s">
        <v>653</v>
      </c>
      <c r="D613" s="472" t="s">
        <v>159</v>
      </c>
      <c r="E613" s="472" t="s">
        <v>183</v>
      </c>
      <c r="F613" s="472" t="s">
        <v>159</v>
      </c>
      <c r="G613" s="472" t="s">
        <v>919</v>
      </c>
      <c r="H613" s="472" t="s">
        <v>480</v>
      </c>
      <c r="I613" s="472" t="s">
        <v>865</v>
      </c>
      <c r="J613" s="472" t="s">
        <v>807</v>
      </c>
      <c r="K613" s="472" t="s">
        <v>894</v>
      </c>
      <c r="L613" s="473">
        <v>2024</v>
      </c>
      <c r="M613" s="474">
        <v>52199.999999999993</v>
      </c>
      <c r="N613" s="474">
        <v>12000</v>
      </c>
      <c r="O613" s="472" t="s">
        <v>895</v>
      </c>
    </row>
    <row r="614" spans="1:15" x14ac:dyDescent="0.3">
      <c r="A614" s="472" t="s">
        <v>795</v>
      </c>
      <c r="B614" s="472" t="s">
        <v>413</v>
      </c>
      <c r="C614" s="472" t="s">
        <v>653</v>
      </c>
      <c r="D614" s="472" t="s">
        <v>159</v>
      </c>
      <c r="E614" s="472" t="s">
        <v>183</v>
      </c>
      <c r="F614" s="472" t="s">
        <v>159</v>
      </c>
      <c r="G614" s="472" t="s">
        <v>919</v>
      </c>
      <c r="H614" s="472" t="s">
        <v>606</v>
      </c>
      <c r="I614" s="472" t="s">
        <v>874</v>
      </c>
      <c r="J614" s="472" t="s">
        <v>830</v>
      </c>
      <c r="K614" s="472" t="s">
        <v>894</v>
      </c>
      <c r="L614" s="473">
        <v>2024</v>
      </c>
      <c r="M614" s="474">
        <v>277130</v>
      </c>
      <c r="N614" s="474">
        <v>259000</v>
      </c>
      <c r="O614" s="472" t="s">
        <v>895</v>
      </c>
    </row>
    <row r="615" spans="1:15" x14ac:dyDescent="0.3">
      <c r="A615" s="472" t="s">
        <v>795</v>
      </c>
      <c r="B615" s="472" t="s">
        <v>413</v>
      </c>
      <c r="C615" s="472" t="s">
        <v>653</v>
      </c>
      <c r="D615" s="472" t="s">
        <v>159</v>
      </c>
      <c r="E615" s="472" t="s">
        <v>183</v>
      </c>
      <c r="F615" s="472" t="s">
        <v>159</v>
      </c>
      <c r="G615" s="472" t="s">
        <v>919</v>
      </c>
      <c r="H615" s="472" t="s">
        <v>465</v>
      </c>
      <c r="I615" s="472" t="s">
        <v>873</v>
      </c>
      <c r="J615" s="472" t="s">
        <v>853</v>
      </c>
      <c r="K615" s="472" t="s">
        <v>894</v>
      </c>
      <c r="L615" s="473">
        <v>2024</v>
      </c>
      <c r="M615" s="474">
        <v>5.9</v>
      </c>
      <c r="N615" s="474">
        <v>1</v>
      </c>
      <c r="O615" s="472" t="s">
        <v>895</v>
      </c>
    </row>
    <row r="616" spans="1:15" x14ac:dyDescent="0.3">
      <c r="A616" s="472" t="s">
        <v>795</v>
      </c>
      <c r="B616" s="472" t="s">
        <v>413</v>
      </c>
      <c r="C616" s="472" t="s">
        <v>653</v>
      </c>
      <c r="D616" s="472" t="s">
        <v>159</v>
      </c>
      <c r="E616" s="472" t="s">
        <v>183</v>
      </c>
      <c r="F616" s="472" t="s">
        <v>159</v>
      </c>
      <c r="G616" s="472" t="s">
        <v>919</v>
      </c>
      <c r="H616" s="472" t="s">
        <v>374</v>
      </c>
      <c r="I616" s="472" t="s">
        <v>865</v>
      </c>
      <c r="J616" s="472" t="s">
        <v>814</v>
      </c>
      <c r="K616" s="472" t="s">
        <v>894</v>
      </c>
      <c r="L616" s="473">
        <v>2024</v>
      </c>
      <c r="M616" s="474">
        <v>32590.799999999999</v>
      </c>
      <c r="N616" s="474">
        <v>1810.6</v>
      </c>
      <c r="O616" s="472" t="s">
        <v>895</v>
      </c>
    </row>
    <row r="617" spans="1:15" x14ac:dyDescent="0.3">
      <c r="A617" s="472" t="s">
        <v>795</v>
      </c>
      <c r="B617" s="472" t="s">
        <v>413</v>
      </c>
      <c r="C617" s="472" t="s">
        <v>653</v>
      </c>
      <c r="D617" s="472" t="s">
        <v>159</v>
      </c>
      <c r="E617" s="472" t="s">
        <v>183</v>
      </c>
      <c r="F617" s="472" t="s">
        <v>159</v>
      </c>
      <c r="G617" s="472" t="s">
        <v>919</v>
      </c>
      <c r="H617" s="472" t="s">
        <v>482</v>
      </c>
      <c r="I617" s="472" t="s">
        <v>872</v>
      </c>
      <c r="J617" s="472" t="s">
        <v>807</v>
      </c>
      <c r="K617" s="472" t="s">
        <v>894</v>
      </c>
      <c r="L617" s="473">
        <v>2024</v>
      </c>
      <c r="M617" s="474">
        <v>21769.759999999998</v>
      </c>
      <c r="N617" s="474">
        <v>2872</v>
      </c>
      <c r="O617" s="472" t="s">
        <v>895</v>
      </c>
    </row>
    <row r="618" spans="1:15" x14ac:dyDescent="0.3">
      <c r="A618" s="472" t="s">
        <v>795</v>
      </c>
      <c r="B618" s="472" t="s">
        <v>413</v>
      </c>
      <c r="C618" s="472" t="s">
        <v>653</v>
      </c>
      <c r="D618" s="472" t="s">
        <v>159</v>
      </c>
      <c r="E618" s="472" t="s">
        <v>183</v>
      </c>
      <c r="F618" s="472" t="s">
        <v>159</v>
      </c>
      <c r="G618" s="472" t="s">
        <v>919</v>
      </c>
      <c r="H618" s="472" t="s">
        <v>583</v>
      </c>
      <c r="I618" s="472" t="s">
        <v>859</v>
      </c>
      <c r="J618" s="472" t="s">
        <v>801</v>
      </c>
      <c r="K618" s="472" t="s">
        <v>894</v>
      </c>
      <c r="L618" s="473">
        <v>2024</v>
      </c>
      <c r="M618" s="474">
        <v>2187360</v>
      </c>
      <c r="N618" s="474">
        <v>336000</v>
      </c>
      <c r="O618" s="472" t="s">
        <v>895</v>
      </c>
    </row>
    <row r="619" spans="1:15" x14ac:dyDescent="0.3">
      <c r="A619" s="472" t="s">
        <v>795</v>
      </c>
      <c r="B619" s="472" t="s">
        <v>413</v>
      </c>
      <c r="C619" s="472" t="s">
        <v>653</v>
      </c>
      <c r="D619" s="472" t="s">
        <v>159</v>
      </c>
      <c r="E619" s="472" t="s">
        <v>183</v>
      </c>
      <c r="F619" s="472" t="s">
        <v>159</v>
      </c>
      <c r="G619" s="472" t="s">
        <v>919</v>
      </c>
      <c r="H619" s="472" t="s">
        <v>453</v>
      </c>
      <c r="I619" s="472" t="s">
        <v>876</v>
      </c>
      <c r="J619" s="472" t="s">
        <v>850</v>
      </c>
      <c r="K619" s="472" t="s">
        <v>894</v>
      </c>
      <c r="L619" s="473">
        <v>2024</v>
      </c>
      <c r="M619" s="474">
        <v>66555</v>
      </c>
      <c r="N619" s="474">
        <v>4350</v>
      </c>
      <c r="O619" s="472" t="s">
        <v>895</v>
      </c>
    </row>
    <row r="620" spans="1:15" x14ac:dyDescent="0.3">
      <c r="A620" s="472" t="s">
        <v>795</v>
      </c>
      <c r="B620" s="472" t="s">
        <v>413</v>
      </c>
      <c r="C620" s="472" t="s">
        <v>653</v>
      </c>
      <c r="D620" s="472" t="s">
        <v>159</v>
      </c>
      <c r="E620" s="472" t="s">
        <v>184</v>
      </c>
      <c r="F620" s="472" t="s">
        <v>159</v>
      </c>
      <c r="G620" s="472" t="s">
        <v>920</v>
      </c>
      <c r="H620" s="472" t="s">
        <v>531</v>
      </c>
      <c r="I620" s="472" t="s">
        <v>863</v>
      </c>
      <c r="J620" s="472" t="s">
        <v>820</v>
      </c>
      <c r="K620" s="472" t="s">
        <v>894</v>
      </c>
      <c r="L620" s="473">
        <v>2024</v>
      </c>
      <c r="M620" s="474">
        <v>85437.54</v>
      </c>
      <c r="N620" s="474">
        <v>9493.06</v>
      </c>
      <c r="O620" s="472" t="s">
        <v>895</v>
      </c>
    </row>
    <row r="621" spans="1:15" x14ac:dyDescent="0.3">
      <c r="A621" s="472" t="s">
        <v>795</v>
      </c>
      <c r="B621" s="472" t="s">
        <v>413</v>
      </c>
      <c r="C621" s="472" t="s">
        <v>653</v>
      </c>
      <c r="D621" s="472" t="s">
        <v>159</v>
      </c>
      <c r="E621" s="472" t="s">
        <v>184</v>
      </c>
      <c r="F621" s="472" t="s">
        <v>159</v>
      </c>
      <c r="G621" s="472" t="s">
        <v>920</v>
      </c>
      <c r="H621" s="472" t="s">
        <v>547</v>
      </c>
      <c r="I621" s="472" t="s">
        <v>873</v>
      </c>
      <c r="J621" s="472" t="s">
        <v>820</v>
      </c>
      <c r="K621" s="472" t="s">
        <v>894</v>
      </c>
      <c r="L621" s="473">
        <v>2024</v>
      </c>
      <c r="M621" s="474">
        <v>18711</v>
      </c>
      <c r="N621" s="474">
        <v>1890</v>
      </c>
      <c r="O621" s="472" t="s">
        <v>895</v>
      </c>
    </row>
    <row r="622" spans="1:15" x14ac:dyDescent="0.3">
      <c r="A622" s="472" t="s">
        <v>795</v>
      </c>
      <c r="B622" s="472" t="s">
        <v>413</v>
      </c>
      <c r="C622" s="472" t="s">
        <v>653</v>
      </c>
      <c r="D622" s="472" t="s">
        <v>159</v>
      </c>
      <c r="E622" s="472" t="s">
        <v>184</v>
      </c>
      <c r="F622" s="472" t="s">
        <v>159</v>
      </c>
      <c r="G622" s="472" t="s">
        <v>920</v>
      </c>
      <c r="H622" s="472" t="s">
        <v>585</v>
      </c>
      <c r="I622" s="472" t="s">
        <v>864</v>
      </c>
      <c r="J622" s="472" t="s">
        <v>808</v>
      </c>
      <c r="K622" s="472" t="s">
        <v>894</v>
      </c>
      <c r="L622" s="473">
        <v>2024</v>
      </c>
      <c r="M622" s="474">
        <v>20276.300000000003</v>
      </c>
      <c r="N622" s="474">
        <v>519</v>
      </c>
      <c r="O622" s="472" t="s">
        <v>895</v>
      </c>
    </row>
    <row r="623" spans="1:15" x14ac:dyDescent="0.3">
      <c r="A623" s="472" t="s">
        <v>795</v>
      </c>
      <c r="B623" s="472" t="s">
        <v>413</v>
      </c>
      <c r="C623" s="472" t="s">
        <v>653</v>
      </c>
      <c r="D623" s="472" t="s">
        <v>159</v>
      </c>
      <c r="E623" s="472" t="s">
        <v>184</v>
      </c>
      <c r="F623" s="472" t="s">
        <v>159</v>
      </c>
      <c r="G623" s="472" t="s">
        <v>920</v>
      </c>
      <c r="H623" s="472" t="s">
        <v>586</v>
      </c>
      <c r="I623" s="472" t="s">
        <v>864</v>
      </c>
      <c r="J623" s="472" t="s">
        <v>808</v>
      </c>
      <c r="K623" s="472" t="s">
        <v>894</v>
      </c>
      <c r="L623" s="473">
        <v>2024</v>
      </c>
      <c r="M623" s="474">
        <v>760.12</v>
      </c>
      <c r="N623" s="474">
        <v>15.5</v>
      </c>
      <c r="O623" s="472" t="s">
        <v>895</v>
      </c>
    </row>
    <row r="624" spans="1:15" x14ac:dyDescent="0.3">
      <c r="A624" s="472" t="s">
        <v>795</v>
      </c>
      <c r="B624" s="472" t="s">
        <v>413</v>
      </c>
      <c r="C624" s="472" t="s">
        <v>653</v>
      </c>
      <c r="D624" s="472" t="s">
        <v>159</v>
      </c>
      <c r="E624" s="472" t="s">
        <v>184</v>
      </c>
      <c r="F624" s="472" t="s">
        <v>159</v>
      </c>
      <c r="G624" s="472" t="s">
        <v>920</v>
      </c>
      <c r="H624" s="472" t="s">
        <v>600</v>
      </c>
      <c r="I624" s="472" t="s">
        <v>876</v>
      </c>
      <c r="J624" s="472" t="s">
        <v>830</v>
      </c>
      <c r="K624" s="472" t="s">
        <v>894</v>
      </c>
      <c r="L624" s="473">
        <v>2024</v>
      </c>
      <c r="M624" s="474">
        <v>179520</v>
      </c>
      <c r="N624" s="474">
        <v>136000</v>
      </c>
      <c r="O624" s="472" t="s">
        <v>895</v>
      </c>
    </row>
    <row r="625" spans="1:15" x14ac:dyDescent="0.3">
      <c r="A625" s="472" t="s">
        <v>795</v>
      </c>
      <c r="B625" s="472" t="s">
        <v>413</v>
      </c>
      <c r="C625" s="472" t="s">
        <v>653</v>
      </c>
      <c r="D625" s="472" t="s">
        <v>159</v>
      </c>
      <c r="E625" s="472" t="s">
        <v>184</v>
      </c>
      <c r="F625" s="472" t="s">
        <v>159</v>
      </c>
      <c r="G625" s="472" t="s">
        <v>920</v>
      </c>
      <c r="H625" s="472" t="s">
        <v>587</v>
      </c>
      <c r="I625" s="472" t="s">
        <v>873</v>
      </c>
      <c r="J625" s="472" t="s">
        <v>808</v>
      </c>
      <c r="K625" s="472" t="s">
        <v>894</v>
      </c>
      <c r="L625" s="473">
        <v>2024</v>
      </c>
      <c r="M625" s="474">
        <v>346.5</v>
      </c>
      <c r="N625" s="474">
        <v>15</v>
      </c>
      <c r="O625" s="472" t="s">
        <v>895</v>
      </c>
    </row>
    <row r="626" spans="1:15" x14ac:dyDescent="0.3">
      <c r="A626" s="472" t="s">
        <v>795</v>
      </c>
      <c r="B626" s="472" t="s">
        <v>413</v>
      </c>
      <c r="C626" s="472" t="s">
        <v>653</v>
      </c>
      <c r="D626" s="472" t="s">
        <v>159</v>
      </c>
      <c r="E626" s="472" t="s">
        <v>184</v>
      </c>
      <c r="F626" s="472" t="s">
        <v>159</v>
      </c>
      <c r="G626" s="472" t="s">
        <v>920</v>
      </c>
      <c r="H626" s="472" t="s">
        <v>554</v>
      </c>
      <c r="I626" s="472" t="s">
        <v>873</v>
      </c>
      <c r="J626" s="472" t="s">
        <v>820</v>
      </c>
      <c r="K626" s="472" t="s">
        <v>894</v>
      </c>
      <c r="L626" s="473">
        <v>2024</v>
      </c>
      <c r="M626" s="474">
        <v>64008</v>
      </c>
      <c r="N626" s="474">
        <v>3600</v>
      </c>
      <c r="O626" s="472" t="s">
        <v>895</v>
      </c>
    </row>
    <row r="627" spans="1:15" x14ac:dyDescent="0.3">
      <c r="A627" s="472" t="s">
        <v>795</v>
      </c>
      <c r="B627" s="472" t="s">
        <v>413</v>
      </c>
      <c r="C627" s="472" t="s">
        <v>653</v>
      </c>
      <c r="D627" s="472" t="s">
        <v>159</v>
      </c>
      <c r="E627" s="472" t="s">
        <v>184</v>
      </c>
      <c r="F627" s="472" t="s">
        <v>159</v>
      </c>
      <c r="G627" s="472" t="s">
        <v>920</v>
      </c>
      <c r="H627" s="472" t="s">
        <v>592</v>
      </c>
      <c r="I627" s="472" t="s">
        <v>875</v>
      </c>
      <c r="J627" s="472" t="s">
        <v>814</v>
      </c>
      <c r="K627" s="472" t="s">
        <v>894</v>
      </c>
      <c r="L627" s="473">
        <v>2024</v>
      </c>
      <c r="M627" s="474">
        <v>588</v>
      </c>
      <c r="N627" s="474">
        <v>42</v>
      </c>
      <c r="O627" s="472" t="s">
        <v>895</v>
      </c>
    </row>
    <row r="628" spans="1:15" x14ac:dyDescent="0.3">
      <c r="A628" s="472" t="s">
        <v>795</v>
      </c>
      <c r="B628" s="472" t="s">
        <v>413</v>
      </c>
      <c r="C628" s="472" t="s">
        <v>653</v>
      </c>
      <c r="D628" s="472" t="s">
        <v>159</v>
      </c>
      <c r="E628" s="472" t="s">
        <v>184</v>
      </c>
      <c r="F628" s="472" t="s">
        <v>159</v>
      </c>
      <c r="G628" s="472" t="s">
        <v>920</v>
      </c>
      <c r="H628" s="472" t="s">
        <v>365</v>
      </c>
      <c r="I628" s="472" t="s">
        <v>863</v>
      </c>
      <c r="J628" s="472" t="s">
        <v>814</v>
      </c>
      <c r="K628" s="472" t="s">
        <v>894</v>
      </c>
      <c r="L628" s="473">
        <v>2024</v>
      </c>
      <c r="M628" s="474">
        <v>1456</v>
      </c>
      <c r="N628" s="474">
        <v>91</v>
      </c>
      <c r="O628" s="472" t="s">
        <v>895</v>
      </c>
    </row>
    <row r="629" spans="1:15" x14ac:dyDescent="0.3">
      <c r="A629" s="472" t="s">
        <v>795</v>
      </c>
      <c r="B629" s="472" t="s">
        <v>413</v>
      </c>
      <c r="C629" s="472" t="s">
        <v>653</v>
      </c>
      <c r="D629" s="472" t="s">
        <v>159</v>
      </c>
      <c r="E629" s="472" t="s">
        <v>184</v>
      </c>
      <c r="F629" s="472" t="s">
        <v>159</v>
      </c>
      <c r="G629" s="472" t="s">
        <v>920</v>
      </c>
      <c r="H629" s="472" t="s">
        <v>618</v>
      </c>
      <c r="I629" s="472" t="s">
        <v>870</v>
      </c>
      <c r="J629" s="472" t="s">
        <v>844</v>
      </c>
      <c r="K629" s="472" t="s">
        <v>894</v>
      </c>
      <c r="L629" s="473">
        <v>2024</v>
      </c>
      <c r="M629" s="474">
        <v>475.8</v>
      </c>
      <c r="N629" s="474">
        <v>244</v>
      </c>
      <c r="O629" s="472" t="s">
        <v>897</v>
      </c>
    </row>
    <row r="630" spans="1:15" x14ac:dyDescent="0.3">
      <c r="A630" s="472" t="s">
        <v>795</v>
      </c>
      <c r="B630" s="472" t="s">
        <v>413</v>
      </c>
      <c r="C630" s="472" t="s">
        <v>653</v>
      </c>
      <c r="D630" s="472" t="s">
        <v>159</v>
      </c>
      <c r="E630" s="472" t="s">
        <v>184</v>
      </c>
      <c r="F630" s="472" t="s">
        <v>159</v>
      </c>
      <c r="G630" s="472" t="s">
        <v>920</v>
      </c>
      <c r="H630" s="472" t="s">
        <v>557</v>
      </c>
      <c r="I630" s="472" t="s">
        <v>873</v>
      </c>
      <c r="J630" s="472" t="s">
        <v>820</v>
      </c>
      <c r="K630" s="472" t="s">
        <v>894</v>
      </c>
      <c r="L630" s="473">
        <v>2024</v>
      </c>
      <c r="M630" s="474">
        <v>5570.7</v>
      </c>
      <c r="N630" s="474">
        <v>599</v>
      </c>
      <c r="O630" s="472" t="s">
        <v>895</v>
      </c>
    </row>
    <row r="631" spans="1:15" x14ac:dyDescent="0.3">
      <c r="A631" s="472" t="s">
        <v>795</v>
      </c>
      <c r="B631" s="472" t="s">
        <v>413</v>
      </c>
      <c r="C631" s="472" t="s">
        <v>653</v>
      </c>
      <c r="D631" s="472" t="s">
        <v>159</v>
      </c>
      <c r="E631" s="472" t="s">
        <v>184</v>
      </c>
      <c r="F631" s="472" t="s">
        <v>159</v>
      </c>
      <c r="G631" s="472" t="s">
        <v>920</v>
      </c>
      <c r="H631" s="472" t="s">
        <v>607</v>
      </c>
      <c r="I631" s="472" t="s">
        <v>876</v>
      </c>
      <c r="J631" s="472" t="s">
        <v>830</v>
      </c>
      <c r="K631" s="472" t="s">
        <v>894</v>
      </c>
      <c r="L631" s="473">
        <v>2024</v>
      </c>
      <c r="M631" s="474">
        <v>75754</v>
      </c>
      <c r="N631" s="474">
        <v>38650</v>
      </c>
      <c r="O631" s="472" t="s">
        <v>895</v>
      </c>
    </row>
    <row r="632" spans="1:15" x14ac:dyDescent="0.3">
      <c r="A632" s="472" t="s">
        <v>795</v>
      </c>
      <c r="B632" s="472" t="s">
        <v>413</v>
      </c>
      <c r="C632" s="472" t="s">
        <v>653</v>
      </c>
      <c r="D632" s="472" t="s">
        <v>159</v>
      </c>
      <c r="E632" s="472" t="s">
        <v>184</v>
      </c>
      <c r="F632" s="472" t="s">
        <v>159</v>
      </c>
      <c r="G632" s="472" t="s">
        <v>920</v>
      </c>
      <c r="H632" s="472" t="s">
        <v>475</v>
      </c>
      <c r="I632" s="472" t="s">
        <v>873</v>
      </c>
      <c r="J632" s="472" t="s">
        <v>845</v>
      </c>
      <c r="K632" s="472" t="s">
        <v>894</v>
      </c>
      <c r="L632" s="473">
        <v>2024</v>
      </c>
      <c r="M632" s="474">
        <v>409.92630000000003</v>
      </c>
      <c r="N632" s="474">
        <v>21</v>
      </c>
      <c r="O632" s="472" t="s">
        <v>897</v>
      </c>
    </row>
    <row r="633" spans="1:15" x14ac:dyDescent="0.3">
      <c r="A633" s="472" t="s">
        <v>795</v>
      </c>
      <c r="B633" s="472" t="s">
        <v>413</v>
      </c>
      <c r="C633" s="472" t="s">
        <v>653</v>
      </c>
      <c r="D633" s="472" t="s">
        <v>159</v>
      </c>
      <c r="E633" s="472" t="s">
        <v>184</v>
      </c>
      <c r="F633" s="472" t="s">
        <v>159</v>
      </c>
      <c r="G633" s="472" t="s">
        <v>920</v>
      </c>
      <c r="H633" s="472" t="s">
        <v>589</v>
      </c>
      <c r="I633" s="472" t="s">
        <v>864</v>
      </c>
      <c r="J633" s="472" t="s">
        <v>809</v>
      </c>
      <c r="K633" s="472" t="s">
        <v>894</v>
      </c>
      <c r="L633" s="473">
        <v>2024</v>
      </c>
      <c r="M633" s="474">
        <v>1207042.0992000001</v>
      </c>
      <c r="N633" s="474">
        <v>139523.36000000002</v>
      </c>
      <c r="O633" s="472" t="s">
        <v>895</v>
      </c>
    </row>
    <row r="634" spans="1:15" x14ac:dyDescent="0.3">
      <c r="A634" s="472" t="s">
        <v>795</v>
      </c>
      <c r="B634" s="472" t="s">
        <v>413</v>
      </c>
      <c r="C634" s="472" t="s">
        <v>653</v>
      </c>
      <c r="D634" s="472" t="s">
        <v>159</v>
      </c>
      <c r="E634" s="472" t="s">
        <v>184</v>
      </c>
      <c r="F634" s="472" t="s">
        <v>159</v>
      </c>
      <c r="G634" s="472" t="s">
        <v>920</v>
      </c>
      <c r="H634" s="472" t="s">
        <v>483</v>
      </c>
      <c r="I634" s="472" t="s">
        <v>874</v>
      </c>
      <c r="J634" s="472" t="s">
        <v>700</v>
      </c>
      <c r="K634" s="472" t="s">
        <v>894</v>
      </c>
      <c r="L634" s="473">
        <v>2024</v>
      </c>
      <c r="M634" s="474">
        <v>2520</v>
      </c>
      <c r="N634" s="474">
        <v>1440</v>
      </c>
      <c r="O634" s="472" t="s">
        <v>895</v>
      </c>
    </row>
    <row r="635" spans="1:15" x14ac:dyDescent="0.3">
      <c r="A635" s="472" t="s">
        <v>795</v>
      </c>
      <c r="B635" s="472" t="s">
        <v>413</v>
      </c>
      <c r="C635" s="472" t="s">
        <v>653</v>
      </c>
      <c r="D635" s="472" t="s">
        <v>159</v>
      </c>
      <c r="E635" s="472" t="s">
        <v>184</v>
      </c>
      <c r="F635" s="472" t="s">
        <v>159</v>
      </c>
      <c r="G635" s="472" t="s">
        <v>920</v>
      </c>
      <c r="H635" s="472" t="s">
        <v>481</v>
      </c>
      <c r="I635" s="472" t="s">
        <v>860</v>
      </c>
      <c r="J635" s="472" t="s">
        <v>807</v>
      </c>
      <c r="K635" s="472" t="s">
        <v>894</v>
      </c>
      <c r="L635" s="473">
        <v>2024</v>
      </c>
      <c r="M635" s="474">
        <v>1570.8</v>
      </c>
      <c r="N635" s="474">
        <v>84</v>
      </c>
      <c r="O635" s="472" t="s">
        <v>895</v>
      </c>
    </row>
    <row r="636" spans="1:15" x14ac:dyDescent="0.3">
      <c r="A636" s="472" t="s">
        <v>795</v>
      </c>
      <c r="B636" s="472" t="s">
        <v>413</v>
      </c>
      <c r="C636" s="472" t="s">
        <v>653</v>
      </c>
      <c r="D636" s="472" t="s">
        <v>159</v>
      </c>
      <c r="E636" s="472" t="s">
        <v>168</v>
      </c>
      <c r="F636" s="472" t="s">
        <v>159</v>
      </c>
      <c r="G636" s="472" t="s">
        <v>921</v>
      </c>
      <c r="H636" s="472" t="s">
        <v>537</v>
      </c>
      <c r="I636" s="472" t="s">
        <v>872</v>
      </c>
      <c r="J636" s="472" t="s">
        <v>820</v>
      </c>
      <c r="K636" s="472" t="s">
        <v>894</v>
      </c>
      <c r="L636" s="473">
        <v>2024</v>
      </c>
      <c r="M636" s="474">
        <v>320.88</v>
      </c>
      <c r="N636" s="474">
        <v>21</v>
      </c>
      <c r="O636" s="472" t="s">
        <v>895</v>
      </c>
    </row>
    <row r="637" spans="1:15" x14ac:dyDescent="0.3">
      <c r="A637" s="472" t="s">
        <v>795</v>
      </c>
      <c r="B637" s="472" t="s">
        <v>413</v>
      </c>
      <c r="C637" s="472" t="s">
        <v>653</v>
      </c>
      <c r="D637" s="472" t="s">
        <v>159</v>
      </c>
      <c r="E637" s="472" t="s">
        <v>168</v>
      </c>
      <c r="F637" s="472" t="s">
        <v>159</v>
      </c>
      <c r="G637" s="472" t="s">
        <v>921</v>
      </c>
      <c r="H637" s="472" t="s">
        <v>593</v>
      </c>
      <c r="I637" s="472" t="s">
        <v>873</v>
      </c>
      <c r="J637" s="472" t="s">
        <v>826</v>
      </c>
      <c r="K637" s="472" t="s">
        <v>894</v>
      </c>
      <c r="L637" s="473">
        <v>2024</v>
      </c>
      <c r="M637" s="474">
        <v>1620</v>
      </c>
      <c r="N637" s="474">
        <v>360</v>
      </c>
      <c r="O637" s="472" t="s">
        <v>895</v>
      </c>
    </row>
    <row r="638" spans="1:15" x14ac:dyDescent="0.3">
      <c r="A638" s="472" t="s">
        <v>795</v>
      </c>
      <c r="B638" s="472" t="s">
        <v>413</v>
      </c>
      <c r="C638" s="472" t="s">
        <v>653</v>
      </c>
      <c r="D638" s="472" t="s">
        <v>159</v>
      </c>
      <c r="E638" s="472" t="s">
        <v>168</v>
      </c>
      <c r="F638" s="472" t="s">
        <v>159</v>
      </c>
      <c r="G638" s="472" t="s">
        <v>921</v>
      </c>
      <c r="H638" s="472" t="s">
        <v>547</v>
      </c>
      <c r="I638" s="472" t="s">
        <v>873</v>
      </c>
      <c r="J638" s="472" t="s">
        <v>820</v>
      </c>
      <c r="K638" s="472" t="s">
        <v>894</v>
      </c>
      <c r="L638" s="473">
        <v>2024</v>
      </c>
      <c r="M638" s="474">
        <v>6534</v>
      </c>
      <c r="N638" s="474">
        <v>660</v>
      </c>
      <c r="O638" s="472" t="s">
        <v>895</v>
      </c>
    </row>
    <row r="639" spans="1:15" x14ac:dyDescent="0.3">
      <c r="A639" s="472" t="s">
        <v>795</v>
      </c>
      <c r="B639" s="472" t="s">
        <v>413</v>
      </c>
      <c r="C639" s="472" t="s">
        <v>653</v>
      </c>
      <c r="D639" s="472" t="s">
        <v>159</v>
      </c>
      <c r="E639" s="472" t="s">
        <v>168</v>
      </c>
      <c r="F639" s="472" t="s">
        <v>159</v>
      </c>
      <c r="G639" s="472" t="s">
        <v>921</v>
      </c>
      <c r="H639" s="472" t="s">
        <v>600</v>
      </c>
      <c r="I639" s="472" t="s">
        <v>876</v>
      </c>
      <c r="J639" s="472" t="s">
        <v>830</v>
      </c>
      <c r="K639" s="472" t="s">
        <v>894</v>
      </c>
      <c r="L639" s="473">
        <v>2024</v>
      </c>
      <c r="M639" s="474">
        <v>64680</v>
      </c>
      <c r="N639" s="474">
        <v>49000</v>
      </c>
      <c r="O639" s="472" t="s">
        <v>895</v>
      </c>
    </row>
    <row r="640" spans="1:15" x14ac:dyDescent="0.3">
      <c r="A640" s="472" t="s">
        <v>795</v>
      </c>
      <c r="B640" s="472" t="s">
        <v>413</v>
      </c>
      <c r="C640" s="472" t="s">
        <v>653</v>
      </c>
      <c r="D640" s="472" t="s">
        <v>159</v>
      </c>
      <c r="E640" s="472" t="s">
        <v>168</v>
      </c>
      <c r="F640" s="472" t="s">
        <v>159</v>
      </c>
      <c r="G640" s="472" t="s">
        <v>921</v>
      </c>
      <c r="H640" s="472" t="s">
        <v>554</v>
      </c>
      <c r="I640" s="472" t="s">
        <v>873</v>
      </c>
      <c r="J640" s="472" t="s">
        <v>820</v>
      </c>
      <c r="K640" s="472" t="s">
        <v>894</v>
      </c>
      <c r="L640" s="473">
        <v>2024</v>
      </c>
      <c r="M640" s="474">
        <v>26670</v>
      </c>
      <c r="N640" s="474">
        <v>1500</v>
      </c>
      <c r="O640" s="472" t="s">
        <v>895</v>
      </c>
    </row>
    <row r="641" spans="1:15" x14ac:dyDescent="0.3">
      <c r="A641" s="472" t="s">
        <v>795</v>
      </c>
      <c r="B641" s="472" t="s">
        <v>413</v>
      </c>
      <c r="C641" s="472" t="s">
        <v>653</v>
      </c>
      <c r="D641" s="472" t="s">
        <v>159</v>
      </c>
      <c r="E641" s="472" t="s">
        <v>168</v>
      </c>
      <c r="F641" s="472" t="s">
        <v>159</v>
      </c>
      <c r="G641" s="472" t="s">
        <v>921</v>
      </c>
      <c r="H641" s="472" t="s">
        <v>365</v>
      </c>
      <c r="I641" s="472" t="s">
        <v>863</v>
      </c>
      <c r="J641" s="472" t="s">
        <v>814</v>
      </c>
      <c r="K641" s="472" t="s">
        <v>894</v>
      </c>
      <c r="L641" s="473">
        <v>2024</v>
      </c>
      <c r="M641" s="474">
        <v>21296.48</v>
      </c>
      <c r="N641" s="474">
        <v>1331.03</v>
      </c>
      <c r="O641" s="472" t="s">
        <v>895</v>
      </c>
    </row>
    <row r="642" spans="1:15" x14ac:dyDescent="0.3">
      <c r="A642" s="472" t="s">
        <v>795</v>
      </c>
      <c r="B642" s="472" t="s">
        <v>413</v>
      </c>
      <c r="C642" s="472" t="s">
        <v>653</v>
      </c>
      <c r="D642" s="472" t="s">
        <v>159</v>
      </c>
      <c r="E642" s="472" t="s">
        <v>168</v>
      </c>
      <c r="F642" s="472" t="s">
        <v>159</v>
      </c>
      <c r="G642" s="472" t="s">
        <v>921</v>
      </c>
      <c r="H642" s="472" t="s">
        <v>558</v>
      </c>
      <c r="I642" s="472" t="s">
        <v>873</v>
      </c>
      <c r="J642" s="472" t="s">
        <v>820</v>
      </c>
      <c r="K642" s="472" t="s">
        <v>894</v>
      </c>
      <c r="L642" s="473">
        <v>2024</v>
      </c>
      <c r="M642" s="474">
        <v>20216</v>
      </c>
      <c r="N642" s="474">
        <v>2660</v>
      </c>
      <c r="O642" s="472" t="s">
        <v>895</v>
      </c>
    </row>
    <row r="643" spans="1:15" x14ac:dyDescent="0.3">
      <c r="A643" s="472" t="s">
        <v>795</v>
      </c>
      <c r="B643" s="472" t="s">
        <v>413</v>
      </c>
      <c r="C643" s="472" t="s">
        <v>653</v>
      </c>
      <c r="D643" s="472" t="s">
        <v>159</v>
      </c>
      <c r="E643" s="472" t="s">
        <v>168</v>
      </c>
      <c r="F643" s="472" t="s">
        <v>159</v>
      </c>
      <c r="G643" s="472" t="s">
        <v>921</v>
      </c>
      <c r="H643" s="472" t="s">
        <v>475</v>
      </c>
      <c r="I643" s="472" t="s">
        <v>873</v>
      </c>
      <c r="J643" s="472" t="s">
        <v>845</v>
      </c>
      <c r="K643" s="472" t="s">
        <v>894</v>
      </c>
      <c r="L643" s="473">
        <v>2024</v>
      </c>
      <c r="M643" s="474">
        <v>257.66795999999999</v>
      </c>
      <c r="N643" s="474">
        <v>13.2</v>
      </c>
      <c r="O643" s="472" t="s">
        <v>897</v>
      </c>
    </row>
    <row r="644" spans="1:15" x14ac:dyDescent="0.3">
      <c r="A644" s="472" t="s">
        <v>795</v>
      </c>
      <c r="B644" s="472" t="s">
        <v>413</v>
      </c>
      <c r="C644" s="472" t="s">
        <v>653</v>
      </c>
      <c r="D644" s="472" t="s">
        <v>159</v>
      </c>
      <c r="E644" s="472" t="s">
        <v>168</v>
      </c>
      <c r="F644" s="472" t="s">
        <v>159</v>
      </c>
      <c r="G644" s="472" t="s">
        <v>921</v>
      </c>
      <c r="H644" s="472" t="s">
        <v>589</v>
      </c>
      <c r="I644" s="472" t="s">
        <v>864</v>
      </c>
      <c r="J644" s="472" t="s">
        <v>809</v>
      </c>
      <c r="K644" s="472" t="s">
        <v>894</v>
      </c>
      <c r="L644" s="473">
        <v>2024</v>
      </c>
      <c r="M644" s="474">
        <v>171091.25520000001</v>
      </c>
      <c r="N644" s="474">
        <v>18251.32</v>
      </c>
      <c r="O644" s="472" t="s">
        <v>895</v>
      </c>
    </row>
    <row r="645" spans="1:15" x14ac:dyDescent="0.3">
      <c r="A645" s="472" t="s">
        <v>795</v>
      </c>
      <c r="B645" s="472" t="s">
        <v>413</v>
      </c>
      <c r="C645" s="472" t="s">
        <v>653</v>
      </c>
      <c r="D645" s="472" t="s">
        <v>159</v>
      </c>
      <c r="E645" s="472" t="s">
        <v>168</v>
      </c>
      <c r="F645" s="472" t="s">
        <v>159</v>
      </c>
      <c r="G645" s="472" t="s">
        <v>921</v>
      </c>
      <c r="H645" s="472" t="s">
        <v>374</v>
      </c>
      <c r="I645" s="472" t="s">
        <v>865</v>
      </c>
      <c r="J645" s="472" t="s">
        <v>814</v>
      </c>
      <c r="K645" s="472" t="s">
        <v>894</v>
      </c>
      <c r="L645" s="473">
        <v>2024</v>
      </c>
      <c r="M645" s="474">
        <v>63828</v>
      </c>
      <c r="N645" s="474">
        <v>3546</v>
      </c>
      <c r="O645" s="472" t="s">
        <v>895</v>
      </c>
    </row>
    <row r="646" spans="1:15" x14ac:dyDescent="0.3">
      <c r="A646" s="472" t="s">
        <v>795</v>
      </c>
      <c r="B646" s="472" t="s">
        <v>413</v>
      </c>
      <c r="C646" s="472" t="s">
        <v>653</v>
      </c>
      <c r="D646" s="472" t="s">
        <v>159</v>
      </c>
      <c r="E646" s="472" t="s">
        <v>169</v>
      </c>
      <c r="F646" s="472" t="s">
        <v>159</v>
      </c>
      <c r="G646" s="472" t="s">
        <v>922</v>
      </c>
      <c r="H646" s="472" t="s">
        <v>586</v>
      </c>
      <c r="I646" s="472" t="s">
        <v>864</v>
      </c>
      <c r="J646" s="472" t="s">
        <v>808</v>
      </c>
      <c r="K646" s="472" t="s">
        <v>894</v>
      </c>
      <c r="L646" s="473">
        <v>2024</v>
      </c>
      <c r="M646" s="474">
        <v>760.12</v>
      </c>
      <c r="N646" s="474">
        <v>15.5</v>
      </c>
      <c r="O646" s="472" t="s">
        <v>895</v>
      </c>
    </row>
    <row r="647" spans="1:15" x14ac:dyDescent="0.3">
      <c r="A647" s="472" t="s">
        <v>795</v>
      </c>
      <c r="B647" s="472" t="s">
        <v>413</v>
      </c>
      <c r="C647" s="472" t="s">
        <v>653</v>
      </c>
      <c r="D647" s="472" t="s">
        <v>159</v>
      </c>
      <c r="E647" s="472" t="s">
        <v>169</v>
      </c>
      <c r="F647" s="472" t="s">
        <v>159</v>
      </c>
      <c r="G647" s="472" t="s">
        <v>922</v>
      </c>
      <c r="H647" s="472" t="s">
        <v>600</v>
      </c>
      <c r="I647" s="472" t="s">
        <v>876</v>
      </c>
      <c r="J647" s="472" t="s">
        <v>830</v>
      </c>
      <c r="K647" s="472" t="s">
        <v>894</v>
      </c>
      <c r="L647" s="473">
        <v>2024</v>
      </c>
      <c r="M647" s="474">
        <v>44880</v>
      </c>
      <c r="N647" s="474">
        <v>34000</v>
      </c>
      <c r="O647" s="472" t="s">
        <v>895</v>
      </c>
    </row>
    <row r="648" spans="1:15" x14ac:dyDescent="0.3">
      <c r="A648" s="472" t="s">
        <v>795</v>
      </c>
      <c r="B648" s="472" t="s">
        <v>413</v>
      </c>
      <c r="C648" s="472" t="s">
        <v>653</v>
      </c>
      <c r="D648" s="472" t="s">
        <v>159</v>
      </c>
      <c r="E648" s="472" t="s">
        <v>169</v>
      </c>
      <c r="F648" s="472" t="s">
        <v>159</v>
      </c>
      <c r="G648" s="472" t="s">
        <v>922</v>
      </c>
      <c r="H648" s="472" t="s">
        <v>554</v>
      </c>
      <c r="I648" s="472" t="s">
        <v>873</v>
      </c>
      <c r="J648" s="472" t="s">
        <v>820</v>
      </c>
      <c r="K648" s="472" t="s">
        <v>894</v>
      </c>
      <c r="L648" s="473">
        <v>2024</v>
      </c>
      <c r="M648" s="474">
        <v>533.4</v>
      </c>
      <c r="N648" s="474">
        <v>30</v>
      </c>
      <c r="O648" s="472" t="s">
        <v>895</v>
      </c>
    </row>
    <row r="649" spans="1:15" x14ac:dyDescent="0.3">
      <c r="A649" s="472" t="s">
        <v>795</v>
      </c>
      <c r="B649" s="472" t="s">
        <v>413</v>
      </c>
      <c r="C649" s="472" t="s">
        <v>653</v>
      </c>
      <c r="D649" s="472" t="s">
        <v>159</v>
      </c>
      <c r="E649" s="472" t="s">
        <v>169</v>
      </c>
      <c r="F649" s="472" t="s">
        <v>159</v>
      </c>
      <c r="G649" s="472" t="s">
        <v>922</v>
      </c>
      <c r="H649" s="472" t="s">
        <v>365</v>
      </c>
      <c r="I649" s="472" t="s">
        <v>863</v>
      </c>
      <c r="J649" s="472" t="s">
        <v>814</v>
      </c>
      <c r="K649" s="472" t="s">
        <v>894</v>
      </c>
      <c r="L649" s="473">
        <v>2024</v>
      </c>
      <c r="M649" s="474">
        <v>10304</v>
      </c>
      <c r="N649" s="474">
        <v>644</v>
      </c>
      <c r="O649" s="472" t="s">
        <v>895</v>
      </c>
    </row>
    <row r="650" spans="1:15" x14ac:dyDescent="0.3">
      <c r="A650" s="472" t="s">
        <v>795</v>
      </c>
      <c r="B650" s="472" t="s">
        <v>413</v>
      </c>
      <c r="C650" s="472" t="s">
        <v>653</v>
      </c>
      <c r="D650" s="472" t="s">
        <v>159</v>
      </c>
      <c r="E650" s="472" t="s">
        <v>169</v>
      </c>
      <c r="F650" s="472" t="s">
        <v>159</v>
      </c>
      <c r="G650" s="472" t="s">
        <v>922</v>
      </c>
      <c r="H650" s="472" t="s">
        <v>589</v>
      </c>
      <c r="I650" s="472" t="s">
        <v>864</v>
      </c>
      <c r="J650" s="472" t="s">
        <v>809</v>
      </c>
      <c r="K650" s="472" t="s">
        <v>894</v>
      </c>
      <c r="L650" s="473">
        <v>2024</v>
      </c>
      <c r="M650" s="474">
        <v>58744.308000000005</v>
      </c>
      <c r="N650" s="474">
        <v>5940.2000000000007</v>
      </c>
      <c r="O650" s="472" t="s">
        <v>895</v>
      </c>
    </row>
    <row r="651" spans="1:15" x14ac:dyDescent="0.3">
      <c r="A651" s="472" t="s">
        <v>795</v>
      </c>
      <c r="B651" s="472" t="s">
        <v>413</v>
      </c>
      <c r="C651" s="472" t="s">
        <v>653</v>
      </c>
      <c r="D651" s="472" t="s">
        <v>159</v>
      </c>
      <c r="E651" s="472" t="s">
        <v>169</v>
      </c>
      <c r="F651" s="472" t="s">
        <v>159</v>
      </c>
      <c r="G651" s="472" t="s">
        <v>922</v>
      </c>
      <c r="H651" s="472" t="s">
        <v>588</v>
      </c>
      <c r="I651" s="472" t="s">
        <v>873</v>
      </c>
      <c r="J651" s="472" t="s">
        <v>809</v>
      </c>
      <c r="K651" s="472" t="s">
        <v>894</v>
      </c>
      <c r="L651" s="473">
        <v>2024</v>
      </c>
      <c r="M651" s="474">
        <v>226.78200000000001</v>
      </c>
      <c r="N651" s="474">
        <v>25.8</v>
      </c>
      <c r="O651" s="472" t="s">
        <v>895</v>
      </c>
    </row>
    <row r="652" spans="1:15" x14ac:dyDescent="0.3">
      <c r="A652" s="472" t="s">
        <v>795</v>
      </c>
      <c r="B652" s="472" t="s">
        <v>413</v>
      </c>
      <c r="C652" s="472" t="s">
        <v>653</v>
      </c>
      <c r="D652" s="472" t="s">
        <v>159</v>
      </c>
      <c r="E652" s="472" t="s">
        <v>185</v>
      </c>
      <c r="F652" s="472" t="s">
        <v>159</v>
      </c>
      <c r="G652" s="472" t="s">
        <v>923</v>
      </c>
      <c r="H652" s="472" t="s">
        <v>537</v>
      </c>
      <c r="I652" s="472" t="s">
        <v>872</v>
      </c>
      <c r="J652" s="472" t="s">
        <v>820</v>
      </c>
      <c r="K652" s="472" t="s">
        <v>894</v>
      </c>
      <c r="L652" s="473">
        <v>2024</v>
      </c>
      <c r="M652" s="474">
        <v>25670.399999999998</v>
      </c>
      <c r="N652" s="474">
        <v>1680</v>
      </c>
      <c r="O652" s="472" t="s">
        <v>895</v>
      </c>
    </row>
    <row r="653" spans="1:15" x14ac:dyDescent="0.3">
      <c r="A653" s="472" t="s">
        <v>795</v>
      </c>
      <c r="B653" s="472" t="s">
        <v>413</v>
      </c>
      <c r="C653" s="472" t="s">
        <v>653</v>
      </c>
      <c r="D653" s="472" t="s">
        <v>159</v>
      </c>
      <c r="E653" s="472" t="s">
        <v>185</v>
      </c>
      <c r="F653" s="472" t="s">
        <v>159</v>
      </c>
      <c r="G653" s="472" t="s">
        <v>923</v>
      </c>
      <c r="H653" s="472" t="s">
        <v>593</v>
      </c>
      <c r="I653" s="472" t="s">
        <v>873</v>
      </c>
      <c r="J653" s="472" t="s">
        <v>826</v>
      </c>
      <c r="K653" s="472" t="s">
        <v>894</v>
      </c>
      <c r="L653" s="473">
        <v>2024</v>
      </c>
      <c r="M653" s="474">
        <v>45</v>
      </c>
      <c r="N653" s="474">
        <v>10</v>
      </c>
      <c r="O653" s="472" t="s">
        <v>895</v>
      </c>
    </row>
    <row r="654" spans="1:15" x14ac:dyDescent="0.3">
      <c r="A654" s="472" t="s">
        <v>795</v>
      </c>
      <c r="B654" s="472" t="s">
        <v>413</v>
      </c>
      <c r="C654" s="472" t="s">
        <v>653</v>
      </c>
      <c r="D654" s="472" t="s">
        <v>159</v>
      </c>
      <c r="E654" s="472" t="s">
        <v>185</v>
      </c>
      <c r="F654" s="472" t="s">
        <v>159</v>
      </c>
      <c r="G654" s="472" t="s">
        <v>923</v>
      </c>
      <c r="H654" s="472" t="s">
        <v>416</v>
      </c>
      <c r="I654" s="472" t="s">
        <v>860</v>
      </c>
      <c r="J654" s="472" t="s">
        <v>827</v>
      </c>
      <c r="K654" s="472" t="s">
        <v>894</v>
      </c>
      <c r="L654" s="473">
        <v>2024</v>
      </c>
      <c r="M654" s="474">
        <v>950</v>
      </c>
      <c r="N654" s="474">
        <v>380</v>
      </c>
      <c r="O654" s="472" t="s">
        <v>895</v>
      </c>
    </row>
    <row r="655" spans="1:15" x14ac:dyDescent="0.3">
      <c r="A655" s="472" t="s">
        <v>795</v>
      </c>
      <c r="B655" s="472" t="s">
        <v>413</v>
      </c>
      <c r="C655" s="472" t="s">
        <v>653</v>
      </c>
      <c r="D655" s="472" t="s">
        <v>159</v>
      </c>
      <c r="E655" s="472" t="s">
        <v>185</v>
      </c>
      <c r="F655" s="472" t="s">
        <v>159</v>
      </c>
      <c r="G655" s="472" t="s">
        <v>923</v>
      </c>
      <c r="H655" s="472" t="s">
        <v>417</v>
      </c>
      <c r="I655" s="472" t="s">
        <v>864</v>
      </c>
      <c r="J655" s="472" t="s">
        <v>827</v>
      </c>
      <c r="K655" s="472" t="s">
        <v>894</v>
      </c>
      <c r="L655" s="473">
        <v>2024</v>
      </c>
      <c r="M655" s="474">
        <v>3123.2</v>
      </c>
      <c r="N655" s="474">
        <v>1280</v>
      </c>
      <c r="O655" s="472" t="s">
        <v>895</v>
      </c>
    </row>
    <row r="656" spans="1:15" x14ac:dyDescent="0.3">
      <c r="A656" s="472" t="s">
        <v>795</v>
      </c>
      <c r="B656" s="472" t="s">
        <v>413</v>
      </c>
      <c r="C656" s="472" t="s">
        <v>653</v>
      </c>
      <c r="D656" s="472" t="s">
        <v>159</v>
      </c>
      <c r="E656" s="472" t="s">
        <v>185</v>
      </c>
      <c r="F656" s="472" t="s">
        <v>159</v>
      </c>
      <c r="G656" s="472" t="s">
        <v>923</v>
      </c>
      <c r="H656" s="472" t="s">
        <v>547</v>
      </c>
      <c r="I656" s="472" t="s">
        <v>873</v>
      </c>
      <c r="J656" s="472" t="s">
        <v>820</v>
      </c>
      <c r="K656" s="472" t="s">
        <v>894</v>
      </c>
      <c r="L656" s="473">
        <v>2024</v>
      </c>
      <c r="M656" s="474">
        <v>4950</v>
      </c>
      <c r="N656" s="474">
        <v>500</v>
      </c>
      <c r="O656" s="472" t="s">
        <v>895</v>
      </c>
    </row>
    <row r="657" spans="1:15" x14ac:dyDescent="0.3">
      <c r="A657" s="472" t="s">
        <v>795</v>
      </c>
      <c r="B657" s="472" t="s">
        <v>413</v>
      </c>
      <c r="C657" s="472" t="s">
        <v>653</v>
      </c>
      <c r="D657" s="472" t="s">
        <v>159</v>
      </c>
      <c r="E657" s="472" t="s">
        <v>185</v>
      </c>
      <c r="F657" s="472" t="s">
        <v>159</v>
      </c>
      <c r="G657" s="472" t="s">
        <v>923</v>
      </c>
      <c r="H657" s="472" t="s">
        <v>585</v>
      </c>
      <c r="I657" s="472" t="s">
        <v>864</v>
      </c>
      <c r="J657" s="472" t="s">
        <v>808</v>
      </c>
      <c r="K657" s="472" t="s">
        <v>894</v>
      </c>
      <c r="L657" s="473">
        <v>2024</v>
      </c>
      <c r="M657" s="474">
        <v>4497.3500000000004</v>
      </c>
      <c r="N657" s="474">
        <v>110.5</v>
      </c>
      <c r="O657" s="472" t="s">
        <v>895</v>
      </c>
    </row>
    <row r="658" spans="1:15" x14ac:dyDescent="0.3">
      <c r="A658" s="472" t="s">
        <v>795</v>
      </c>
      <c r="B658" s="472" t="s">
        <v>413</v>
      </c>
      <c r="C658" s="472" t="s">
        <v>653</v>
      </c>
      <c r="D658" s="472" t="s">
        <v>159</v>
      </c>
      <c r="E658" s="472" t="s">
        <v>185</v>
      </c>
      <c r="F658" s="472" t="s">
        <v>159</v>
      </c>
      <c r="G658" s="472" t="s">
        <v>923</v>
      </c>
      <c r="H658" s="472" t="s">
        <v>354</v>
      </c>
      <c r="I658" s="472" t="s">
        <v>864</v>
      </c>
      <c r="J658" s="472" t="s">
        <v>814</v>
      </c>
      <c r="K658" s="472" t="s">
        <v>894</v>
      </c>
      <c r="L658" s="473">
        <v>2024</v>
      </c>
      <c r="M658" s="474">
        <v>1820</v>
      </c>
      <c r="N658" s="474">
        <v>104</v>
      </c>
      <c r="O658" s="472" t="s">
        <v>895</v>
      </c>
    </row>
    <row r="659" spans="1:15" x14ac:dyDescent="0.3">
      <c r="A659" s="472" t="s">
        <v>795</v>
      </c>
      <c r="B659" s="472" t="s">
        <v>413</v>
      </c>
      <c r="C659" s="472" t="s">
        <v>653</v>
      </c>
      <c r="D659" s="472" t="s">
        <v>159</v>
      </c>
      <c r="E659" s="472" t="s">
        <v>185</v>
      </c>
      <c r="F659" s="472" t="s">
        <v>159</v>
      </c>
      <c r="G659" s="472" t="s">
        <v>923</v>
      </c>
      <c r="H659" s="472" t="s">
        <v>586</v>
      </c>
      <c r="I659" s="472" t="s">
        <v>864</v>
      </c>
      <c r="J659" s="472" t="s">
        <v>808</v>
      </c>
      <c r="K659" s="472" t="s">
        <v>894</v>
      </c>
      <c r="L659" s="473">
        <v>2024</v>
      </c>
      <c r="M659" s="474">
        <v>380.06</v>
      </c>
      <c r="N659" s="474">
        <v>7.75</v>
      </c>
      <c r="O659" s="472" t="s">
        <v>895</v>
      </c>
    </row>
    <row r="660" spans="1:15" x14ac:dyDescent="0.3">
      <c r="A660" s="472" t="s">
        <v>795</v>
      </c>
      <c r="B660" s="472" t="s">
        <v>413</v>
      </c>
      <c r="C660" s="472" t="s">
        <v>653</v>
      </c>
      <c r="D660" s="472" t="s">
        <v>159</v>
      </c>
      <c r="E660" s="472" t="s">
        <v>185</v>
      </c>
      <c r="F660" s="472" t="s">
        <v>159</v>
      </c>
      <c r="G660" s="472" t="s">
        <v>923</v>
      </c>
      <c r="H660" s="472" t="s">
        <v>600</v>
      </c>
      <c r="I660" s="472" t="s">
        <v>876</v>
      </c>
      <c r="J660" s="472" t="s">
        <v>830</v>
      </c>
      <c r="K660" s="472" t="s">
        <v>894</v>
      </c>
      <c r="L660" s="473">
        <v>2024</v>
      </c>
      <c r="M660" s="474">
        <v>220440</v>
      </c>
      <c r="N660" s="474">
        <v>167000</v>
      </c>
      <c r="O660" s="472" t="s">
        <v>895</v>
      </c>
    </row>
    <row r="661" spans="1:15" x14ac:dyDescent="0.3">
      <c r="A661" s="472" t="s">
        <v>795</v>
      </c>
      <c r="B661" s="472" t="s">
        <v>413</v>
      </c>
      <c r="C661" s="472" t="s">
        <v>653</v>
      </c>
      <c r="D661" s="472" t="s">
        <v>159</v>
      </c>
      <c r="E661" s="472" t="s">
        <v>185</v>
      </c>
      <c r="F661" s="472" t="s">
        <v>159</v>
      </c>
      <c r="G661" s="472" t="s">
        <v>923</v>
      </c>
      <c r="H661" s="472" t="s">
        <v>549</v>
      </c>
      <c r="I661" s="472" t="s">
        <v>860</v>
      </c>
      <c r="J661" s="472" t="s">
        <v>820</v>
      </c>
      <c r="K661" s="472" t="s">
        <v>894</v>
      </c>
      <c r="L661" s="473">
        <v>2024</v>
      </c>
      <c r="M661" s="474">
        <v>1040</v>
      </c>
      <c r="N661" s="474">
        <v>130</v>
      </c>
      <c r="O661" s="472" t="s">
        <v>895</v>
      </c>
    </row>
    <row r="662" spans="1:15" x14ac:dyDescent="0.3">
      <c r="A662" s="472" t="s">
        <v>795</v>
      </c>
      <c r="B662" s="472" t="s">
        <v>413</v>
      </c>
      <c r="C662" s="472" t="s">
        <v>653</v>
      </c>
      <c r="D662" s="472" t="s">
        <v>159</v>
      </c>
      <c r="E662" s="472" t="s">
        <v>185</v>
      </c>
      <c r="F662" s="472" t="s">
        <v>159</v>
      </c>
      <c r="G662" s="472" t="s">
        <v>923</v>
      </c>
      <c r="H662" s="472" t="s">
        <v>587</v>
      </c>
      <c r="I662" s="472" t="s">
        <v>873</v>
      </c>
      <c r="J662" s="472" t="s">
        <v>808</v>
      </c>
      <c r="K662" s="472" t="s">
        <v>894</v>
      </c>
      <c r="L662" s="473">
        <v>2024</v>
      </c>
      <c r="M662" s="474">
        <v>1963.5</v>
      </c>
      <c r="N662" s="474">
        <v>45</v>
      </c>
      <c r="O662" s="472" t="s">
        <v>895</v>
      </c>
    </row>
    <row r="663" spans="1:15" x14ac:dyDescent="0.3">
      <c r="A663" s="472" t="s">
        <v>795</v>
      </c>
      <c r="B663" s="472" t="s">
        <v>413</v>
      </c>
      <c r="C663" s="472" t="s">
        <v>653</v>
      </c>
      <c r="D663" s="472" t="s">
        <v>159</v>
      </c>
      <c r="E663" s="472" t="s">
        <v>185</v>
      </c>
      <c r="F663" s="472" t="s">
        <v>159</v>
      </c>
      <c r="G663" s="472" t="s">
        <v>923</v>
      </c>
      <c r="H663" s="472" t="s">
        <v>355</v>
      </c>
      <c r="I663" s="472" t="s">
        <v>872</v>
      </c>
      <c r="J663" s="472" t="s">
        <v>814</v>
      </c>
      <c r="K663" s="472" t="s">
        <v>894</v>
      </c>
      <c r="L663" s="473">
        <v>2024</v>
      </c>
      <c r="M663" s="474">
        <v>18492.415000000001</v>
      </c>
      <c r="N663" s="474">
        <v>1946.57</v>
      </c>
      <c r="O663" s="472" t="s">
        <v>895</v>
      </c>
    </row>
    <row r="664" spans="1:15" x14ac:dyDescent="0.3">
      <c r="A664" s="472" t="s">
        <v>795</v>
      </c>
      <c r="B664" s="472" t="s">
        <v>413</v>
      </c>
      <c r="C664" s="472" t="s">
        <v>653</v>
      </c>
      <c r="D664" s="472" t="s">
        <v>159</v>
      </c>
      <c r="E664" s="472" t="s">
        <v>185</v>
      </c>
      <c r="F664" s="472" t="s">
        <v>159</v>
      </c>
      <c r="G664" s="472" t="s">
        <v>923</v>
      </c>
      <c r="H664" s="472" t="s">
        <v>551</v>
      </c>
      <c r="I664" s="472" t="s">
        <v>863</v>
      </c>
      <c r="J664" s="472" t="s">
        <v>820</v>
      </c>
      <c r="K664" s="472" t="s">
        <v>894</v>
      </c>
      <c r="L664" s="473">
        <v>2024</v>
      </c>
      <c r="M664" s="474">
        <v>21000</v>
      </c>
      <c r="N664" s="474">
        <v>1500</v>
      </c>
      <c r="O664" s="472" t="s">
        <v>895</v>
      </c>
    </row>
    <row r="665" spans="1:15" x14ac:dyDescent="0.3">
      <c r="A665" s="472" t="s">
        <v>795</v>
      </c>
      <c r="B665" s="472" t="s">
        <v>413</v>
      </c>
      <c r="C665" s="472" t="s">
        <v>653</v>
      </c>
      <c r="D665" s="472" t="s">
        <v>159</v>
      </c>
      <c r="E665" s="472" t="s">
        <v>185</v>
      </c>
      <c r="F665" s="472" t="s">
        <v>159</v>
      </c>
      <c r="G665" s="472" t="s">
        <v>923</v>
      </c>
      <c r="H665" s="472" t="s">
        <v>604</v>
      </c>
      <c r="I665" s="472" t="s">
        <v>876</v>
      </c>
      <c r="J665" s="472" t="s">
        <v>830</v>
      </c>
      <c r="K665" s="472" t="s">
        <v>894</v>
      </c>
      <c r="L665" s="473">
        <v>2024</v>
      </c>
      <c r="M665" s="474">
        <v>12672.7</v>
      </c>
      <c r="N665" s="474">
        <v>3530</v>
      </c>
      <c r="O665" s="472" t="s">
        <v>895</v>
      </c>
    </row>
    <row r="666" spans="1:15" x14ac:dyDescent="0.3">
      <c r="A666" s="472" t="s">
        <v>795</v>
      </c>
      <c r="B666" s="472" t="s">
        <v>413</v>
      </c>
      <c r="C666" s="472" t="s">
        <v>653</v>
      </c>
      <c r="D666" s="472" t="s">
        <v>159</v>
      </c>
      <c r="E666" s="472" t="s">
        <v>185</v>
      </c>
      <c r="F666" s="472" t="s">
        <v>159</v>
      </c>
      <c r="G666" s="472" t="s">
        <v>923</v>
      </c>
      <c r="H666" s="472" t="s">
        <v>554</v>
      </c>
      <c r="I666" s="472" t="s">
        <v>873</v>
      </c>
      <c r="J666" s="472" t="s">
        <v>820</v>
      </c>
      <c r="K666" s="472" t="s">
        <v>894</v>
      </c>
      <c r="L666" s="473">
        <v>2024</v>
      </c>
      <c r="M666" s="474">
        <v>5067.3</v>
      </c>
      <c r="N666" s="474">
        <v>285</v>
      </c>
      <c r="O666" s="472" t="s">
        <v>895</v>
      </c>
    </row>
    <row r="667" spans="1:15" x14ac:dyDescent="0.3">
      <c r="A667" s="472" t="s">
        <v>795</v>
      </c>
      <c r="B667" s="472" t="s">
        <v>413</v>
      </c>
      <c r="C667" s="472" t="s">
        <v>653</v>
      </c>
      <c r="D667" s="472" t="s">
        <v>159</v>
      </c>
      <c r="E667" s="472" t="s">
        <v>185</v>
      </c>
      <c r="F667" s="472" t="s">
        <v>159</v>
      </c>
      <c r="G667" s="472" t="s">
        <v>923</v>
      </c>
      <c r="H667" s="472" t="s">
        <v>362</v>
      </c>
      <c r="I667" s="472" t="s">
        <v>860</v>
      </c>
      <c r="J667" s="472" t="s">
        <v>814</v>
      </c>
      <c r="K667" s="472" t="s">
        <v>894</v>
      </c>
      <c r="L667" s="473">
        <v>2024</v>
      </c>
      <c r="M667" s="474">
        <v>3451.1354000000001</v>
      </c>
      <c r="N667" s="474">
        <v>411.83</v>
      </c>
      <c r="O667" s="472" t="s">
        <v>895</v>
      </c>
    </row>
    <row r="668" spans="1:15" x14ac:dyDescent="0.3">
      <c r="A668" s="472" t="s">
        <v>795</v>
      </c>
      <c r="B668" s="472" t="s">
        <v>413</v>
      </c>
      <c r="C668" s="472" t="s">
        <v>653</v>
      </c>
      <c r="D668" s="472" t="s">
        <v>159</v>
      </c>
      <c r="E668" s="472" t="s">
        <v>185</v>
      </c>
      <c r="F668" s="472" t="s">
        <v>159</v>
      </c>
      <c r="G668" s="472" t="s">
        <v>923</v>
      </c>
      <c r="H668" s="472" t="s">
        <v>592</v>
      </c>
      <c r="I668" s="472" t="s">
        <v>875</v>
      </c>
      <c r="J668" s="472" t="s">
        <v>814</v>
      </c>
      <c r="K668" s="472" t="s">
        <v>894</v>
      </c>
      <c r="L668" s="473">
        <v>2024</v>
      </c>
      <c r="M668" s="474">
        <v>6407.8</v>
      </c>
      <c r="N668" s="474">
        <v>457.7</v>
      </c>
      <c r="O668" s="472" t="s">
        <v>895</v>
      </c>
    </row>
    <row r="669" spans="1:15" x14ac:dyDescent="0.3">
      <c r="A669" s="472" t="s">
        <v>795</v>
      </c>
      <c r="B669" s="472" t="s">
        <v>413</v>
      </c>
      <c r="C669" s="472" t="s">
        <v>653</v>
      </c>
      <c r="D669" s="472" t="s">
        <v>159</v>
      </c>
      <c r="E669" s="472" t="s">
        <v>185</v>
      </c>
      <c r="F669" s="472" t="s">
        <v>159</v>
      </c>
      <c r="G669" s="472" t="s">
        <v>923</v>
      </c>
      <c r="H669" s="472" t="s">
        <v>364</v>
      </c>
      <c r="I669" s="472" t="s">
        <v>874</v>
      </c>
      <c r="J669" s="472" t="s">
        <v>814</v>
      </c>
      <c r="K669" s="472" t="s">
        <v>894</v>
      </c>
      <c r="L669" s="473">
        <v>2024</v>
      </c>
      <c r="M669" s="474">
        <v>350.13</v>
      </c>
      <c r="N669" s="474">
        <v>31.83</v>
      </c>
      <c r="O669" s="472" t="s">
        <v>895</v>
      </c>
    </row>
    <row r="670" spans="1:15" x14ac:dyDescent="0.3">
      <c r="A670" s="472" t="s">
        <v>795</v>
      </c>
      <c r="B670" s="472" t="s">
        <v>413</v>
      </c>
      <c r="C670" s="472" t="s">
        <v>653</v>
      </c>
      <c r="D670" s="472" t="s">
        <v>159</v>
      </c>
      <c r="E670" s="472" t="s">
        <v>185</v>
      </c>
      <c r="F670" s="472" t="s">
        <v>159</v>
      </c>
      <c r="G670" s="472" t="s">
        <v>923</v>
      </c>
      <c r="H670" s="472" t="s">
        <v>365</v>
      </c>
      <c r="I670" s="472" t="s">
        <v>863</v>
      </c>
      <c r="J670" s="472" t="s">
        <v>814</v>
      </c>
      <c r="K670" s="472" t="s">
        <v>894</v>
      </c>
      <c r="L670" s="473">
        <v>2024</v>
      </c>
      <c r="M670" s="474">
        <v>2608382.88</v>
      </c>
      <c r="N670" s="474">
        <v>163023.93</v>
      </c>
      <c r="O670" s="472" t="s">
        <v>895</v>
      </c>
    </row>
    <row r="671" spans="1:15" x14ac:dyDescent="0.3">
      <c r="A671" s="472" t="s">
        <v>795</v>
      </c>
      <c r="B671" s="472" t="s">
        <v>413</v>
      </c>
      <c r="C671" s="472" t="s">
        <v>653</v>
      </c>
      <c r="D671" s="472" t="s">
        <v>159</v>
      </c>
      <c r="E671" s="472" t="s">
        <v>185</v>
      </c>
      <c r="F671" s="472" t="s">
        <v>159</v>
      </c>
      <c r="G671" s="472" t="s">
        <v>923</v>
      </c>
      <c r="H671" s="472" t="s">
        <v>369</v>
      </c>
      <c r="I671" s="472" t="s">
        <v>865</v>
      </c>
      <c r="J671" s="472" t="s">
        <v>814</v>
      </c>
      <c r="K671" s="472" t="s">
        <v>894</v>
      </c>
      <c r="L671" s="473">
        <v>2024</v>
      </c>
      <c r="M671" s="474">
        <v>4202.5370000000003</v>
      </c>
      <c r="N671" s="474">
        <v>250.3</v>
      </c>
      <c r="O671" s="472" t="s">
        <v>895</v>
      </c>
    </row>
    <row r="672" spans="1:15" x14ac:dyDescent="0.3">
      <c r="A672" s="472" t="s">
        <v>795</v>
      </c>
      <c r="B672" s="472" t="s">
        <v>413</v>
      </c>
      <c r="C672" s="472" t="s">
        <v>653</v>
      </c>
      <c r="D672" s="472" t="s">
        <v>159</v>
      </c>
      <c r="E672" s="472" t="s">
        <v>185</v>
      </c>
      <c r="F672" s="472" t="s">
        <v>159</v>
      </c>
      <c r="G672" s="472" t="s">
        <v>923</v>
      </c>
      <c r="H672" s="472" t="s">
        <v>556</v>
      </c>
      <c r="I672" s="472" t="s">
        <v>873</v>
      </c>
      <c r="J672" s="472" t="s">
        <v>820</v>
      </c>
      <c r="K672" s="472" t="s">
        <v>894</v>
      </c>
      <c r="L672" s="473">
        <v>2024</v>
      </c>
      <c r="M672" s="474">
        <v>4550</v>
      </c>
      <c r="N672" s="474">
        <v>500</v>
      </c>
      <c r="O672" s="472" t="s">
        <v>895</v>
      </c>
    </row>
    <row r="673" spans="1:15" x14ac:dyDescent="0.3">
      <c r="A673" s="472" t="s">
        <v>795</v>
      </c>
      <c r="B673" s="472" t="s">
        <v>413</v>
      </c>
      <c r="C673" s="472" t="s">
        <v>653</v>
      </c>
      <c r="D673" s="472" t="s">
        <v>159</v>
      </c>
      <c r="E673" s="472" t="s">
        <v>185</v>
      </c>
      <c r="F673" s="472" t="s">
        <v>159</v>
      </c>
      <c r="G673" s="472" t="s">
        <v>923</v>
      </c>
      <c r="H673" s="472" t="s">
        <v>559</v>
      </c>
      <c r="I673" s="472" t="s">
        <v>860</v>
      </c>
      <c r="J673" s="472" t="s">
        <v>820</v>
      </c>
      <c r="K673" s="472" t="s">
        <v>894</v>
      </c>
      <c r="L673" s="473">
        <v>2024</v>
      </c>
      <c r="M673" s="474">
        <v>65230</v>
      </c>
      <c r="N673" s="474">
        <v>5930</v>
      </c>
      <c r="O673" s="472" t="s">
        <v>895</v>
      </c>
    </row>
    <row r="674" spans="1:15" x14ac:dyDescent="0.3">
      <c r="A674" s="472" t="s">
        <v>795</v>
      </c>
      <c r="B674" s="472" t="s">
        <v>413</v>
      </c>
      <c r="C674" s="472" t="s">
        <v>653</v>
      </c>
      <c r="D674" s="472" t="s">
        <v>159</v>
      </c>
      <c r="E674" s="472" t="s">
        <v>185</v>
      </c>
      <c r="F674" s="472" t="s">
        <v>159</v>
      </c>
      <c r="G674" s="472" t="s">
        <v>923</v>
      </c>
      <c r="H674" s="472" t="s">
        <v>474</v>
      </c>
      <c r="I674" s="472" t="s">
        <v>873</v>
      </c>
      <c r="J674" s="472" t="s">
        <v>845</v>
      </c>
      <c r="K674" s="472" t="s">
        <v>894</v>
      </c>
      <c r="L674" s="473">
        <v>2024</v>
      </c>
      <c r="M674" s="474">
        <v>145080</v>
      </c>
      <c r="N674" s="474">
        <v>37200</v>
      </c>
      <c r="O674" s="472" t="s">
        <v>897</v>
      </c>
    </row>
    <row r="675" spans="1:15" x14ac:dyDescent="0.3">
      <c r="A675" s="472" t="s">
        <v>795</v>
      </c>
      <c r="B675" s="472" t="s">
        <v>413</v>
      </c>
      <c r="C675" s="472" t="s">
        <v>653</v>
      </c>
      <c r="D675" s="472" t="s">
        <v>159</v>
      </c>
      <c r="E675" s="472" t="s">
        <v>185</v>
      </c>
      <c r="F675" s="472" t="s">
        <v>159</v>
      </c>
      <c r="G675" s="472" t="s">
        <v>923</v>
      </c>
      <c r="H675" s="472" t="s">
        <v>589</v>
      </c>
      <c r="I675" s="472" t="s">
        <v>864</v>
      </c>
      <c r="J675" s="472" t="s">
        <v>809</v>
      </c>
      <c r="K675" s="472" t="s">
        <v>894</v>
      </c>
      <c r="L675" s="473">
        <v>2024</v>
      </c>
      <c r="M675" s="474">
        <v>2227152.5444</v>
      </c>
      <c r="N675" s="474">
        <v>224095.3</v>
      </c>
      <c r="O675" s="472" t="s">
        <v>895</v>
      </c>
    </row>
    <row r="676" spans="1:15" x14ac:dyDescent="0.3">
      <c r="A676" s="472" t="s">
        <v>795</v>
      </c>
      <c r="B676" s="472" t="s">
        <v>413</v>
      </c>
      <c r="C676" s="472" t="s">
        <v>653</v>
      </c>
      <c r="D676" s="472" t="s">
        <v>159</v>
      </c>
      <c r="E676" s="472" t="s">
        <v>185</v>
      </c>
      <c r="F676" s="472" t="s">
        <v>159</v>
      </c>
      <c r="G676" s="472" t="s">
        <v>923</v>
      </c>
      <c r="H676" s="472" t="s">
        <v>608</v>
      </c>
      <c r="I676" s="472" t="s">
        <v>863</v>
      </c>
      <c r="J676" s="472" t="s">
        <v>831</v>
      </c>
      <c r="K676" s="472" t="s">
        <v>894</v>
      </c>
      <c r="L676" s="473">
        <v>2024</v>
      </c>
      <c r="M676" s="474">
        <v>141232</v>
      </c>
      <c r="N676" s="474">
        <v>21728</v>
      </c>
      <c r="O676" s="472" t="s">
        <v>895</v>
      </c>
    </row>
    <row r="677" spans="1:15" x14ac:dyDescent="0.3">
      <c r="A677" s="472" t="s">
        <v>795</v>
      </c>
      <c r="B677" s="472" t="s">
        <v>413</v>
      </c>
      <c r="C677" s="472" t="s">
        <v>653</v>
      </c>
      <c r="D677" s="472" t="s">
        <v>159</v>
      </c>
      <c r="E677" s="472" t="s">
        <v>185</v>
      </c>
      <c r="F677" s="472" t="s">
        <v>159</v>
      </c>
      <c r="G677" s="472" t="s">
        <v>923</v>
      </c>
      <c r="H677" s="472" t="s">
        <v>590</v>
      </c>
      <c r="I677" s="472" t="s">
        <v>865</v>
      </c>
      <c r="J677" s="472" t="s">
        <v>811</v>
      </c>
      <c r="K677" s="472" t="s">
        <v>894</v>
      </c>
      <c r="L677" s="473">
        <v>2024</v>
      </c>
      <c r="M677" s="474">
        <v>64725</v>
      </c>
      <c r="N677" s="474">
        <v>2589</v>
      </c>
      <c r="O677" s="472" t="s">
        <v>895</v>
      </c>
    </row>
    <row r="678" spans="1:15" x14ac:dyDescent="0.3">
      <c r="A678" s="472" t="s">
        <v>795</v>
      </c>
      <c r="B678" s="472" t="s">
        <v>413</v>
      </c>
      <c r="C678" s="472" t="s">
        <v>653</v>
      </c>
      <c r="D678" s="472" t="s">
        <v>159</v>
      </c>
      <c r="E678" s="472" t="s">
        <v>185</v>
      </c>
      <c r="F678" s="472" t="s">
        <v>159</v>
      </c>
      <c r="G678" s="472" t="s">
        <v>923</v>
      </c>
      <c r="H678" s="472" t="s">
        <v>479</v>
      </c>
      <c r="I678" s="472" t="s">
        <v>871</v>
      </c>
      <c r="J678" s="472" t="s">
        <v>807</v>
      </c>
      <c r="K678" s="472" t="s">
        <v>894</v>
      </c>
      <c r="L678" s="473">
        <v>2024</v>
      </c>
      <c r="M678" s="474">
        <v>657.75</v>
      </c>
      <c r="N678" s="474">
        <v>75</v>
      </c>
      <c r="O678" s="472" t="s">
        <v>895</v>
      </c>
    </row>
    <row r="679" spans="1:15" x14ac:dyDescent="0.3">
      <c r="A679" s="472" t="s">
        <v>795</v>
      </c>
      <c r="B679" s="472" t="s">
        <v>413</v>
      </c>
      <c r="C679" s="472" t="s">
        <v>653</v>
      </c>
      <c r="D679" s="472" t="s">
        <v>159</v>
      </c>
      <c r="E679" s="472" t="s">
        <v>185</v>
      </c>
      <c r="F679" s="472" t="s">
        <v>159</v>
      </c>
      <c r="G679" s="472" t="s">
        <v>923</v>
      </c>
      <c r="H679" s="472" t="s">
        <v>588</v>
      </c>
      <c r="I679" s="472" t="s">
        <v>873</v>
      </c>
      <c r="J679" s="472" t="s">
        <v>809</v>
      </c>
      <c r="K679" s="472" t="s">
        <v>894</v>
      </c>
      <c r="L679" s="473">
        <v>2024</v>
      </c>
      <c r="M679" s="474">
        <v>151.18799999999999</v>
      </c>
      <c r="N679" s="474">
        <v>17.2</v>
      </c>
      <c r="O679" s="472" t="s">
        <v>895</v>
      </c>
    </row>
    <row r="680" spans="1:15" x14ac:dyDescent="0.3">
      <c r="A680" s="472" t="s">
        <v>795</v>
      </c>
      <c r="B680" s="472" t="s">
        <v>413</v>
      </c>
      <c r="C680" s="472" t="s">
        <v>653</v>
      </c>
      <c r="D680" s="472" t="s">
        <v>159</v>
      </c>
      <c r="E680" s="472" t="s">
        <v>185</v>
      </c>
      <c r="F680" s="472" t="s">
        <v>159</v>
      </c>
      <c r="G680" s="472" t="s">
        <v>923</v>
      </c>
      <c r="H680" s="472" t="s">
        <v>451</v>
      </c>
      <c r="I680" s="472" t="s">
        <v>876</v>
      </c>
      <c r="J680" s="472" t="s">
        <v>850</v>
      </c>
      <c r="K680" s="472" t="s">
        <v>894</v>
      </c>
      <c r="L680" s="473">
        <v>2024</v>
      </c>
      <c r="M680" s="474">
        <v>426.44</v>
      </c>
      <c r="N680" s="474">
        <v>28</v>
      </c>
      <c r="O680" s="472" t="s">
        <v>895</v>
      </c>
    </row>
    <row r="681" spans="1:15" x14ac:dyDescent="0.3">
      <c r="A681" s="472" t="s">
        <v>795</v>
      </c>
      <c r="B681" s="472" t="s">
        <v>413</v>
      </c>
      <c r="C681" s="472" t="s">
        <v>653</v>
      </c>
      <c r="D681" s="472" t="s">
        <v>159</v>
      </c>
      <c r="E681" s="472" t="s">
        <v>185</v>
      </c>
      <c r="F681" s="472" t="s">
        <v>159</v>
      </c>
      <c r="G681" s="472" t="s">
        <v>923</v>
      </c>
      <c r="H681" s="472" t="s">
        <v>463</v>
      </c>
      <c r="I681" s="472" t="s">
        <v>873</v>
      </c>
      <c r="J681" s="472" t="s">
        <v>853</v>
      </c>
      <c r="K681" s="472" t="s">
        <v>894</v>
      </c>
      <c r="L681" s="473">
        <v>2024</v>
      </c>
      <c r="M681" s="474">
        <v>11</v>
      </c>
      <c r="N681" s="474">
        <v>2</v>
      </c>
      <c r="O681" s="472" t="s">
        <v>895</v>
      </c>
    </row>
    <row r="682" spans="1:15" x14ac:dyDescent="0.3">
      <c r="A682" s="472" t="s">
        <v>795</v>
      </c>
      <c r="B682" s="472" t="s">
        <v>413</v>
      </c>
      <c r="C682" s="472" t="s">
        <v>653</v>
      </c>
      <c r="D682" s="472" t="s">
        <v>159</v>
      </c>
      <c r="E682" s="472" t="s">
        <v>185</v>
      </c>
      <c r="F682" s="472" t="s">
        <v>159</v>
      </c>
      <c r="G682" s="472" t="s">
        <v>923</v>
      </c>
      <c r="H682" s="472" t="s">
        <v>480</v>
      </c>
      <c r="I682" s="472" t="s">
        <v>865</v>
      </c>
      <c r="J682" s="472" t="s">
        <v>807</v>
      </c>
      <c r="K682" s="472" t="s">
        <v>894</v>
      </c>
      <c r="L682" s="473">
        <v>2024</v>
      </c>
      <c r="M682" s="474">
        <v>8700</v>
      </c>
      <c r="N682" s="474">
        <v>2000</v>
      </c>
      <c r="O682" s="472" t="s">
        <v>895</v>
      </c>
    </row>
    <row r="683" spans="1:15" x14ac:dyDescent="0.3">
      <c r="A683" s="472" t="s">
        <v>795</v>
      </c>
      <c r="B683" s="472" t="s">
        <v>413</v>
      </c>
      <c r="C683" s="472" t="s">
        <v>653</v>
      </c>
      <c r="D683" s="472" t="s">
        <v>159</v>
      </c>
      <c r="E683" s="472" t="s">
        <v>185</v>
      </c>
      <c r="F683" s="472" t="s">
        <v>159</v>
      </c>
      <c r="G683" s="472" t="s">
        <v>923</v>
      </c>
      <c r="H683" s="472" t="s">
        <v>465</v>
      </c>
      <c r="I683" s="472" t="s">
        <v>873</v>
      </c>
      <c r="J683" s="472" t="s">
        <v>853</v>
      </c>
      <c r="K683" s="472" t="s">
        <v>894</v>
      </c>
      <c r="L683" s="473">
        <v>2024</v>
      </c>
      <c r="M683" s="474">
        <v>5.9</v>
      </c>
      <c r="N683" s="474">
        <v>1</v>
      </c>
      <c r="O683" s="472" t="s">
        <v>895</v>
      </c>
    </row>
    <row r="684" spans="1:15" x14ac:dyDescent="0.3">
      <c r="A684" s="472" t="s">
        <v>795</v>
      </c>
      <c r="B684" s="472" t="s">
        <v>413</v>
      </c>
      <c r="C684" s="472" t="s">
        <v>653</v>
      </c>
      <c r="D684" s="472" t="s">
        <v>159</v>
      </c>
      <c r="E684" s="472" t="s">
        <v>185</v>
      </c>
      <c r="F684" s="472" t="s">
        <v>159</v>
      </c>
      <c r="G684" s="472" t="s">
        <v>923</v>
      </c>
      <c r="H684" s="472" t="s">
        <v>374</v>
      </c>
      <c r="I684" s="472" t="s">
        <v>865</v>
      </c>
      <c r="J684" s="472" t="s">
        <v>814</v>
      </c>
      <c r="K684" s="472" t="s">
        <v>894</v>
      </c>
      <c r="L684" s="473">
        <v>2024</v>
      </c>
      <c r="M684" s="474">
        <v>24102</v>
      </c>
      <c r="N684" s="474">
        <v>1339</v>
      </c>
      <c r="O684" s="472" t="s">
        <v>895</v>
      </c>
    </row>
    <row r="685" spans="1:15" x14ac:dyDescent="0.3">
      <c r="A685" s="472" t="s">
        <v>795</v>
      </c>
      <c r="B685" s="472" t="s">
        <v>413</v>
      </c>
      <c r="C685" s="472" t="s">
        <v>653</v>
      </c>
      <c r="D685" s="472" t="s">
        <v>159</v>
      </c>
      <c r="E685" s="472" t="s">
        <v>185</v>
      </c>
      <c r="F685" s="472" t="s">
        <v>159</v>
      </c>
      <c r="G685" s="472" t="s">
        <v>923</v>
      </c>
      <c r="H685" s="472" t="s">
        <v>482</v>
      </c>
      <c r="I685" s="472" t="s">
        <v>872</v>
      </c>
      <c r="J685" s="472" t="s">
        <v>807</v>
      </c>
      <c r="K685" s="472" t="s">
        <v>894</v>
      </c>
      <c r="L685" s="473">
        <v>2024</v>
      </c>
      <c r="M685" s="474">
        <v>75.8</v>
      </c>
      <c r="N685" s="474">
        <v>10</v>
      </c>
      <c r="O685" s="472" t="s">
        <v>895</v>
      </c>
    </row>
    <row r="686" spans="1:15" x14ac:dyDescent="0.3">
      <c r="A686" s="472" t="s">
        <v>795</v>
      </c>
      <c r="B686" s="472" t="s">
        <v>413</v>
      </c>
      <c r="C686" s="472" t="s">
        <v>653</v>
      </c>
      <c r="D686" s="472" t="s">
        <v>159</v>
      </c>
      <c r="E686" s="472" t="s">
        <v>185</v>
      </c>
      <c r="F686" s="472" t="s">
        <v>159</v>
      </c>
      <c r="G686" s="472" t="s">
        <v>923</v>
      </c>
      <c r="H686" s="472" t="s">
        <v>452</v>
      </c>
      <c r="I686" s="472" t="s">
        <v>860</v>
      </c>
      <c r="J686" s="472" t="s">
        <v>850</v>
      </c>
      <c r="K686" s="472" t="s">
        <v>894</v>
      </c>
      <c r="L686" s="473">
        <v>2024</v>
      </c>
      <c r="M686" s="474">
        <v>183.72</v>
      </c>
      <c r="N686" s="474">
        <v>6</v>
      </c>
      <c r="O686" s="472" t="s">
        <v>895</v>
      </c>
    </row>
    <row r="687" spans="1:15" x14ac:dyDescent="0.3">
      <c r="A687" s="472" t="s">
        <v>795</v>
      </c>
      <c r="B687" s="472" t="s">
        <v>413</v>
      </c>
      <c r="C687" s="472" t="s">
        <v>653</v>
      </c>
      <c r="D687" s="472" t="s">
        <v>159</v>
      </c>
      <c r="E687" s="472" t="s">
        <v>185</v>
      </c>
      <c r="F687" s="472" t="s">
        <v>159</v>
      </c>
      <c r="G687" s="472" t="s">
        <v>923</v>
      </c>
      <c r="H687" s="472" t="s">
        <v>453</v>
      </c>
      <c r="I687" s="472" t="s">
        <v>876</v>
      </c>
      <c r="J687" s="472" t="s">
        <v>850</v>
      </c>
      <c r="K687" s="472" t="s">
        <v>894</v>
      </c>
      <c r="L687" s="473">
        <v>2024</v>
      </c>
      <c r="M687" s="474">
        <v>382.5</v>
      </c>
      <c r="N687" s="474">
        <v>25</v>
      </c>
      <c r="O687" s="472" t="s">
        <v>895</v>
      </c>
    </row>
    <row r="688" spans="1:15" x14ac:dyDescent="0.3">
      <c r="A688" s="472" t="s">
        <v>795</v>
      </c>
      <c r="B688" s="472" t="s">
        <v>413</v>
      </c>
      <c r="C688" s="472" t="s">
        <v>653</v>
      </c>
      <c r="D688" s="472" t="s">
        <v>159</v>
      </c>
      <c r="E688" s="472" t="s">
        <v>924</v>
      </c>
      <c r="F688" s="472" t="s">
        <v>159</v>
      </c>
      <c r="G688" s="472" t="s">
        <v>925</v>
      </c>
      <c r="H688" s="472" t="s">
        <v>544</v>
      </c>
      <c r="I688" s="472" t="s">
        <v>861</v>
      </c>
      <c r="J688" s="472" t="s">
        <v>820</v>
      </c>
      <c r="K688" s="472" t="s">
        <v>894</v>
      </c>
      <c r="L688" s="473">
        <v>2024</v>
      </c>
      <c r="M688" s="474">
        <v>836</v>
      </c>
      <c r="N688" s="474">
        <v>110</v>
      </c>
      <c r="O688" s="472" t="s">
        <v>895</v>
      </c>
    </row>
    <row r="689" spans="1:15" x14ac:dyDescent="0.3">
      <c r="A689" s="472" t="s">
        <v>795</v>
      </c>
      <c r="B689" s="472" t="s">
        <v>413</v>
      </c>
      <c r="C689" s="472" t="s">
        <v>653</v>
      </c>
      <c r="D689" s="472" t="s">
        <v>159</v>
      </c>
      <c r="E689" s="472" t="s">
        <v>924</v>
      </c>
      <c r="F689" s="472" t="s">
        <v>159</v>
      </c>
      <c r="G689" s="472" t="s">
        <v>925</v>
      </c>
      <c r="H689" s="472" t="s">
        <v>546</v>
      </c>
      <c r="I689" s="472" t="s">
        <v>873</v>
      </c>
      <c r="J689" s="472" t="s">
        <v>820</v>
      </c>
      <c r="K689" s="472" t="s">
        <v>894</v>
      </c>
      <c r="L689" s="473">
        <v>2024</v>
      </c>
      <c r="M689" s="474">
        <v>2090000</v>
      </c>
      <c r="N689" s="474">
        <v>190000</v>
      </c>
      <c r="O689" s="472" t="s">
        <v>895</v>
      </c>
    </row>
    <row r="690" spans="1:15" x14ac:dyDescent="0.3">
      <c r="A690" s="472" t="s">
        <v>795</v>
      </c>
      <c r="B690" s="472" t="s">
        <v>413</v>
      </c>
      <c r="C690" s="472" t="s">
        <v>653</v>
      </c>
      <c r="D690" s="472" t="s">
        <v>159</v>
      </c>
      <c r="E690" s="472" t="s">
        <v>924</v>
      </c>
      <c r="F690" s="472" t="s">
        <v>159</v>
      </c>
      <c r="G690" s="472" t="s">
        <v>925</v>
      </c>
      <c r="H690" s="472" t="s">
        <v>351</v>
      </c>
      <c r="I690" s="472" t="s">
        <v>870</v>
      </c>
      <c r="J690" s="472" t="s">
        <v>814</v>
      </c>
      <c r="K690" s="472" t="s">
        <v>894</v>
      </c>
      <c r="L690" s="473">
        <v>2024</v>
      </c>
      <c r="M690" s="474">
        <v>677241</v>
      </c>
      <c r="N690" s="474">
        <v>50166</v>
      </c>
      <c r="O690" s="472" t="s">
        <v>895</v>
      </c>
    </row>
    <row r="691" spans="1:15" x14ac:dyDescent="0.3">
      <c r="A691" s="472" t="s">
        <v>795</v>
      </c>
      <c r="B691" s="472" t="s">
        <v>413</v>
      </c>
      <c r="C691" s="472" t="s">
        <v>653</v>
      </c>
      <c r="D691" s="472" t="s">
        <v>159</v>
      </c>
      <c r="E691" s="472" t="s">
        <v>924</v>
      </c>
      <c r="F691" s="472" t="s">
        <v>159</v>
      </c>
      <c r="G691" s="472" t="s">
        <v>925</v>
      </c>
      <c r="H691" s="472" t="s">
        <v>417</v>
      </c>
      <c r="I691" s="472" t="s">
        <v>864</v>
      </c>
      <c r="J691" s="472" t="s">
        <v>827</v>
      </c>
      <c r="K691" s="472" t="s">
        <v>894</v>
      </c>
      <c r="L691" s="473">
        <v>2024</v>
      </c>
      <c r="M691" s="474">
        <v>244</v>
      </c>
      <c r="N691" s="474">
        <v>100</v>
      </c>
      <c r="O691" s="472" t="s">
        <v>895</v>
      </c>
    </row>
    <row r="692" spans="1:15" x14ac:dyDescent="0.3">
      <c r="A692" s="472" t="s">
        <v>795</v>
      </c>
      <c r="B692" s="472" t="s">
        <v>413</v>
      </c>
      <c r="C692" s="472" t="s">
        <v>653</v>
      </c>
      <c r="D692" s="472" t="s">
        <v>159</v>
      </c>
      <c r="E692" s="472" t="s">
        <v>924</v>
      </c>
      <c r="F692" s="472" t="s">
        <v>159</v>
      </c>
      <c r="G692" s="472" t="s">
        <v>925</v>
      </c>
      <c r="H692" s="472" t="s">
        <v>584</v>
      </c>
      <c r="I692" s="472" t="s">
        <v>861</v>
      </c>
      <c r="J692" s="472" t="s">
        <v>808</v>
      </c>
      <c r="K692" s="472" t="s">
        <v>894</v>
      </c>
      <c r="L692" s="473">
        <v>2024</v>
      </c>
      <c r="M692" s="474">
        <v>740279.48670000001</v>
      </c>
      <c r="N692" s="474">
        <v>23374.989999999998</v>
      </c>
      <c r="O692" s="472" t="s">
        <v>895</v>
      </c>
    </row>
    <row r="693" spans="1:15" x14ac:dyDescent="0.3">
      <c r="A693" s="472" t="s">
        <v>795</v>
      </c>
      <c r="B693" s="472" t="s">
        <v>413</v>
      </c>
      <c r="C693" s="472" t="s">
        <v>653</v>
      </c>
      <c r="D693" s="472" t="s">
        <v>159</v>
      </c>
      <c r="E693" s="472" t="s">
        <v>924</v>
      </c>
      <c r="F693" s="472" t="s">
        <v>159</v>
      </c>
      <c r="G693" s="472" t="s">
        <v>925</v>
      </c>
      <c r="H693" s="472" t="s">
        <v>615</v>
      </c>
      <c r="I693" s="472" t="s">
        <v>859</v>
      </c>
      <c r="J693" s="472" t="s">
        <v>837</v>
      </c>
      <c r="K693" s="472" t="s">
        <v>894</v>
      </c>
      <c r="L693" s="473">
        <v>2024</v>
      </c>
      <c r="M693" s="474">
        <v>2308600</v>
      </c>
      <c r="N693" s="474">
        <v>170000</v>
      </c>
      <c r="O693" s="472" t="s">
        <v>895</v>
      </c>
    </row>
    <row r="694" spans="1:15" x14ac:dyDescent="0.3">
      <c r="A694" s="472" t="s">
        <v>795</v>
      </c>
      <c r="B694" s="472" t="s">
        <v>413</v>
      </c>
      <c r="C694" s="472" t="s">
        <v>653</v>
      </c>
      <c r="D694" s="472" t="s">
        <v>159</v>
      </c>
      <c r="E694" s="472" t="s">
        <v>924</v>
      </c>
      <c r="F694" s="472" t="s">
        <v>159</v>
      </c>
      <c r="G694" s="472" t="s">
        <v>925</v>
      </c>
      <c r="H694" s="472" t="s">
        <v>554</v>
      </c>
      <c r="I694" s="472" t="s">
        <v>873</v>
      </c>
      <c r="J694" s="472" t="s">
        <v>820</v>
      </c>
      <c r="K694" s="472" t="s">
        <v>894</v>
      </c>
      <c r="L694" s="473">
        <v>2024</v>
      </c>
      <c r="M694" s="474">
        <v>13995711.199999999</v>
      </c>
      <c r="N694" s="474">
        <v>1500040</v>
      </c>
      <c r="O694" s="472" t="s">
        <v>895</v>
      </c>
    </row>
    <row r="695" spans="1:15" x14ac:dyDescent="0.3">
      <c r="A695" s="472" t="s">
        <v>795</v>
      </c>
      <c r="B695" s="472" t="s">
        <v>413</v>
      </c>
      <c r="C695" s="472" t="s">
        <v>653</v>
      </c>
      <c r="D695" s="472" t="s">
        <v>159</v>
      </c>
      <c r="E695" s="472" t="s">
        <v>924</v>
      </c>
      <c r="F695" s="472" t="s">
        <v>159</v>
      </c>
      <c r="G695" s="472" t="s">
        <v>925</v>
      </c>
      <c r="H695" s="472" t="s">
        <v>591</v>
      </c>
      <c r="I695" s="472" t="s">
        <v>875</v>
      </c>
      <c r="J695" s="472" t="s">
        <v>814</v>
      </c>
      <c r="K695" s="472" t="s">
        <v>894</v>
      </c>
      <c r="L695" s="473">
        <v>2024</v>
      </c>
      <c r="M695" s="474">
        <v>2715</v>
      </c>
      <c r="N695" s="474">
        <v>181</v>
      </c>
      <c r="O695" s="472" t="s">
        <v>895</v>
      </c>
    </row>
    <row r="696" spans="1:15" x14ac:dyDescent="0.3">
      <c r="A696" s="472" t="s">
        <v>795</v>
      </c>
      <c r="B696" s="472" t="s">
        <v>413</v>
      </c>
      <c r="C696" s="472" t="s">
        <v>653</v>
      </c>
      <c r="D696" s="472" t="s">
        <v>159</v>
      </c>
      <c r="E696" s="472" t="s">
        <v>924</v>
      </c>
      <c r="F696" s="472" t="s">
        <v>159</v>
      </c>
      <c r="G696" s="472" t="s">
        <v>925</v>
      </c>
      <c r="H696" s="472" t="s">
        <v>364</v>
      </c>
      <c r="I696" s="472" t="s">
        <v>874</v>
      </c>
      <c r="J696" s="472" t="s">
        <v>814</v>
      </c>
      <c r="K696" s="472" t="s">
        <v>894</v>
      </c>
      <c r="L696" s="473">
        <v>2024</v>
      </c>
      <c r="M696" s="474">
        <v>1606.22</v>
      </c>
      <c r="N696" s="474">
        <v>146.02000000000001</v>
      </c>
      <c r="O696" s="472" t="s">
        <v>895</v>
      </c>
    </row>
    <row r="697" spans="1:15" x14ac:dyDescent="0.3">
      <c r="A697" s="472" t="s">
        <v>795</v>
      </c>
      <c r="B697" s="472" t="s">
        <v>413</v>
      </c>
      <c r="C697" s="472" t="s">
        <v>653</v>
      </c>
      <c r="D697" s="472" t="s">
        <v>159</v>
      </c>
      <c r="E697" s="472" t="s">
        <v>924</v>
      </c>
      <c r="F697" s="472" t="s">
        <v>159</v>
      </c>
      <c r="G697" s="472" t="s">
        <v>925</v>
      </c>
      <c r="H697" s="472" t="s">
        <v>369</v>
      </c>
      <c r="I697" s="472" t="s">
        <v>865</v>
      </c>
      <c r="J697" s="472" t="s">
        <v>814</v>
      </c>
      <c r="K697" s="472" t="s">
        <v>894</v>
      </c>
      <c r="L697" s="473">
        <v>2024</v>
      </c>
      <c r="M697" s="474">
        <v>48583.544000000009</v>
      </c>
      <c r="N697" s="474">
        <v>2893.6</v>
      </c>
      <c r="O697" s="472" t="s">
        <v>895</v>
      </c>
    </row>
    <row r="698" spans="1:15" x14ac:dyDescent="0.3">
      <c r="A698" s="472" t="s">
        <v>795</v>
      </c>
      <c r="B698" s="472" t="s">
        <v>413</v>
      </c>
      <c r="C698" s="472" t="s">
        <v>653</v>
      </c>
      <c r="D698" s="472" t="s">
        <v>159</v>
      </c>
      <c r="E698" s="472" t="s">
        <v>924</v>
      </c>
      <c r="F698" s="472" t="s">
        <v>159</v>
      </c>
      <c r="G698" s="472" t="s">
        <v>925</v>
      </c>
      <c r="H698" s="472" t="s">
        <v>558</v>
      </c>
      <c r="I698" s="472" t="s">
        <v>873</v>
      </c>
      <c r="J698" s="472" t="s">
        <v>820</v>
      </c>
      <c r="K698" s="472" t="s">
        <v>894</v>
      </c>
      <c r="L698" s="473">
        <v>2024</v>
      </c>
      <c r="M698" s="474">
        <v>3496</v>
      </c>
      <c r="N698" s="474">
        <v>460</v>
      </c>
      <c r="O698" s="472" t="s">
        <v>895</v>
      </c>
    </row>
    <row r="699" spans="1:15" x14ac:dyDescent="0.3">
      <c r="A699" s="472" t="s">
        <v>795</v>
      </c>
      <c r="B699" s="472" t="s">
        <v>413</v>
      </c>
      <c r="C699" s="472" t="s">
        <v>653</v>
      </c>
      <c r="D699" s="472" t="s">
        <v>159</v>
      </c>
      <c r="E699" s="472" t="s">
        <v>924</v>
      </c>
      <c r="F699" s="472" t="s">
        <v>159</v>
      </c>
      <c r="G699" s="472" t="s">
        <v>925</v>
      </c>
      <c r="H699" s="472" t="s">
        <v>559</v>
      </c>
      <c r="I699" s="472" t="s">
        <v>860</v>
      </c>
      <c r="J699" s="472" t="s">
        <v>820</v>
      </c>
      <c r="K699" s="472" t="s">
        <v>894</v>
      </c>
      <c r="L699" s="473">
        <v>2024</v>
      </c>
      <c r="M699" s="474">
        <v>92400</v>
      </c>
      <c r="N699" s="474">
        <v>8400</v>
      </c>
      <c r="O699" s="472" t="s">
        <v>895</v>
      </c>
    </row>
    <row r="700" spans="1:15" x14ac:dyDescent="0.3">
      <c r="A700" s="472" t="s">
        <v>795</v>
      </c>
      <c r="B700" s="472" t="s">
        <v>413</v>
      </c>
      <c r="C700" s="472" t="s">
        <v>653</v>
      </c>
      <c r="D700" s="472" t="s">
        <v>159</v>
      </c>
      <c r="E700" s="472" t="s">
        <v>924</v>
      </c>
      <c r="F700" s="472" t="s">
        <v>159</v>
      </c>
      <c r="G700" s="472" t="s">
        <v>925</v>
      </c>
      <c r="H700" s="472" t="s">
        <v>601</v>
      </c>
      <c r="I700" s="472" t="s">
        <v>860</v>
      </c>
      <c r="J700" s="472" t="s">
        <v>830</v>
      </c>
      <c r="K700" s="472" t="s">
        <v>894</v>
      </c>
      <c r="L700" s="473">
        <v>2024</v>
      </c>
      <c r="M700" s="474">
        <v>15582.6</v>
      </c>
      <c r="N700" s="474">
        <v>15740</v>
      </c>
      <c r="O700" s="472" t="s">
        <v>895</v>
      </c>
    </row>
    <row r="701" spans="1:15" x14ac:dyDescent="0.3">
      <c r="A701" s="472" t="s">
        <v>795</v>
      </c>
      <c r="B701" s="472" t="s">
        <v>413</v>
      </c>
      <c r="C701" s="472" t="s">
        <v>653</v>
      </c>
      <c r="D701" s="472" t="s">
        <v>159</v>
      </c>
      <c r="E701" s="472" t="s">
        <v>924</v>
      </c>
      <c r="F701" s="472" t="s">
        <v>159</v>
      </c>
      <c r="G701" s="472" t="s">
        <v>925</v>
      </c>
      <c r="H701" s="472" t="s">
        <v>481</v>
      </c>
      <c r="I701" s="472" t="s">
        <v>860</v>
      </c>
      <c r="J701" s="472" t="s">
        <v>807</v>
      </c>
      <c r="K701" s="472" t="s">
        <v>894</v>
      </c>
      <c r="L701" s="473">
        <v>2024</v>
      </c>
      <c r="M701" s="474">
        <v>20925.3</v>
      </c>
      <c r="N701" s="474">
        <v>1119</v>
      </c>
      <c r="O701" s="472" t="s">
        <v>895</v>
      </c>
    </row>
    <row r="702" spans="1:15" x14ac:dyDescent="0.3">
      <c r="A702" s="472" t="s">
        <v>795</v>
      </c>
      <c r="B702" s="472" t="s">
        <v>414</v>
      </c>
      <c r="C702" s="472" t="s">
        <v>653</v>
      </c>
      <c r="D702" s="472" t="s">
        <v>145</v>
      </c>
      <c r="E702" s="472" t="s">
        <v>926</v>
      </c>
      <c r="F702" s="472" t="s">
        <v>145</v>
      </c>
      <c r="G702" s="472" t="s">
        <v>927</v>
      </c>
      <c r="H702" s="472" t="s">
        <v>365</v>
      </c>
      <c r="I702" s="472" t="s">
        <v>863</v>
      </c>
      <c r="J702" s="472" t="s">
        <v>814</v>
      </c>
      <c r="K702" s="472" t="s">
        <v>894</v>
      </c>
      <c r="L702" s="473">
        <v>2024</v>
      </c>
      <c r="M702" s="474">
        <v>1008</v>
      </c>
      <c r="N702" s="474">
        <v>63</v>
      </c>
      <c r="O702" s="472" t="s">
        <v>895</v>
      </c>
    </row>
    <row r="703" spans="1:15" x14ac:dyDescent="0.3">
      <c r="A703" s="472" t="s">
        <v>795</v>
      </c>
      <c r="B703" s="472" t="s">
        <v>414</v>
      </c>
      <c r="C703" s="472" t="s">
        <v>653</v>
      </c>
      <c r="D703" s="472" t="s">
        <v>145</v>
      </c>
      <c r="E703" s="472" t="s">
        <v>146</v>
      </c>
      <c r="F703" s="472" t="s">
        <v>145</v>
      </c>
      <c r="G703" s="472" t="s">
        <v>928</v>
      </c>
      <c r="H703" s="472" t="s">
        <v>416</v>
      </c>
      <c r="I703" s="472" t="s">
        <v>860</v>
      </c>
      <c r="J703" s="472" t="s">
        <v>827</v>
      </c>
      <c r="K703" s="472" t="s">
        <v>894</v>
      </c>
      <c r="L703" s="473">
        <v>2024</v>
      </c>
      <c r="M703" s="474">
        <v>4000</v>
      </c>
      <c r="N703" s="474">
        <v>1600</v>
      </c>
      <c r="O703" s="472" t="s">
        <v>895</v>
      </c>
    </row>
    <row r="704" spans="1:15" x14ac:dyDescent="0.3">
      <c r="A704" s="472" t="s">
        <v>795</v>
      </c>
      <c r="B704" s="472" t="s">
        <v>414</v>
      </c>
      <c r="C704" s="472" t="s">
        <v>653</v>
      </c>
      <c r="D704" s="472" t="s">
        <v>145</v>
      </c>
      <c r="E704" s="472" t="s">
        <v>146</v>
      </c>
      <c r="F704" s="472" t="s">
        <v>145</v>
      </c>
      <c r="G704" s="472" t="s">
        <v>928</v>
      </c>
      <c r="H704" s="472" t="s">
        <v>350</v>
      </c>
      <c r="I704" s="472" t="s">
        <v>859</v>
      </c>
      <c r="J704" s="472" t="s">
        <v>814</v>
      </c>
      <c r="K704" s="472" t="s">
        <v>894</v>
      </c>
      <c r="L704" s="473">
        <v>2024</v>
      </c>
      <c r="M704" s="474">
        <v>94.191999999999993</v>
      </c>
      <c r="N704" s="474">
        <v>11.6</v>
      </c>
      <c r="O704" s="472" t="s">
        <v>895</v>
      </c>
    </row>
    <row r="705" spans="1:15" x14ac:dyDescent="0.3">
      <c r="A705" s="472" t="s">
        <v>795</v>
      </c>
      <c r="B705" s="472" t="s">
        <v>414</v>
      </c>
      <c r="C705" s="472" t="s">
        <v>653</v>
      </c>
      <c r="D705" s="472" t="s">
        <v>145</v>
      </c>
      <c r="E705" s="472" t="s">
        <v>146</v>
      </c>
      <c r="F705" s="472" t="s">
        <v>145</v>
      </c>
      <c r="G705" s="472" t="s">
        <v>928</v>
      </c>
      <c r="H705" s="472" t="s">
        <v>585</v>
      </c>
      <c r="I705" s="472" t="s">
        <v>864</v>
      </c>
      <c r="J705" s="472" t="s">
        <v>808</v>
      </c>
      <c r="K705" s="472" t="s">
        <v>894</v>
      </c>
      <c r="L705" s="473">
        <v>2024</v>
      </c>
      <c r="M705" s="474">
        <v>54195.350000000006</v>
      </c>
      <c r="N705" s="474">
        <v>1670.5</v>
      </c>
      <c r="O705" s="472" t="s">
        <v>895</v>
      </c>
    </row>
    <row r="706" spans="1:15" x14ac:dyDescent="0.3">
      <c r="A706" s="472" t="s">
        <v>795</v>
      </c>
      <c r="B706" s="472" t="s">
        <v>414</v>
      </c>
      <c r="C706" s="472" t="s">
        <v>653</v>
      </c>
      <c r="D706" s="472" t="s">
        <v>145</v>
      </c>
      <c r="E706" s="472" t="s">
        <v>146</v>
      </c>
      <c r="F706" s="472" t="s">
        <v>145</v>
      </c>
      <c r="G706" s="472" t="s">
        <v>928</v>
      </c>
      <c r="H706" s="472" t="s">
        <v>354</v>
      </c>
      <c r="I706" s="472" t="s">
        <v>864</v>
      </c>
      <c r="J706" s="472" t="s">
        <v>814</v>
      </c>
      <c r="K706" s="472" t="s">
        <v>894</v>
      </c>
      <c r="L706" s="473">
        <v>2024</v>
      </c>
      <c r="M706" s="474">
        <v>612.5</v>
      </c>
      <c r="N706" s="474">
        <v>35</v>
      </c>
      <c r="O706" s="472" t="s">
        <v>895</v>
      </c>
    </row>
    <row r="707" spans="1:15" x14ac:dyDescent="0.3">
      <c r="A707" s="472" t="s">
        <v>795</v>
      </c>
      <c r="B707" s="472" t="s">
        <v>414</v>
      </c>
      <c r="C707" s="472" t="s">
        <v>653</v>
      </c>
      <c r="D707" s="472" t="s">
        <v>145</v>
      </c>
      <c r="E707" s="472" t="s">
        <v>146</v>
      </c>
      <c r="F707" s="472" t="s">
        <v>145</v>
      </c>
      <c r="G707" s="472" t="s">
        <v>928</v>
      </c>
      <c r="H707" s="472" t="s">
        <v>586</v>
      </c>
      <c r="I707" s="472" t="s">
        <v>864</v>
      </c>
      <c r="J707" s="472" t="s">
        <v>808</v>
      </c>
      <c r="K707" s="472" t="s">
        <v>894</v>
      </c>
      <c r="L707" s="473">
        <v>2024</v>
      </c>
      <c r="M707" s="474">
        <v>9501.5</v>
      </c>
      <c r="N707" s="474">
        <v>193.75</v>
      </c>
      <c r="O707" s="472" t="s">
        <v>895</v>
      </c>
    </row>
    <row r="708" spans="1:15" x14ac:dyDescent="0.3">
      <c r="A708" s="472" t="s">
        <v>795</v>
      </c>
      <c r="B708" s="472" t="s">
        <v>414</v>
      </c>
      <c r="C708" s="472" t="s">
        <v>653</v>
      </c>
      <c r="D708" s="472" t="s">
        <v>145</v>
      </c>
      <c r="E708" s="472" t="s">
        <v>146</v>
      </c>
      <c r="F708" s="472" t="s">
        <v>145</v>
      </c>
      <c r="G708" s="472" t="s">
        <v>928</v>
      </c>
      <c r="H708" s="472" t="s">
        <v>549</v>
      </c>
      <c r="I708" s="472" t="s">
        <v>860</v>
      </c>
      <c r="J708" s="472" t="s">
        <v>820</v>
      </c>
      <c r="K708" s="472" t="s">
        <v>894</v>
      </c>
      <c r="L708" s="473">
        <v>2024</v>
      </c>
      <c r="M708" s="474">
        <v>49280</v>
      </c>
      <c r="N708" s="474">
        <v>6160</v>
      </c>
      <c r="O708" s="472" t="s">
        <v>895</v>
      </c>
    </row>
    <row r="709" spans="1:15" x14ac:dyDescent="0.3">
      <c r="A709" s="472" t="s">
        <v>795</v>
      </c>
      <c r="B709" s="472" t="s">
        <v>414</v>
      </c>
      <c r="C709" s="472" t="s">
        <v>653</v>
      </c>
      <c r="D709" s="472" t="s">
        <v>145</v>
      </c>
      <c r="E709" s="472" t="s">
        <v>146</v>
      </c>
      <c r="F709" s="472" t="s">
        <v>145</v>
      </c>
      <c r="G709" s="472" t="s">
        <v>928</v>
      </c>
      <c r="H709" s="472" t="s">
        <v>587</v>
      </c>
      <c r="I709" s="472" t="s">
        <v>873</v>
      </c>
      <c r="J709" s="472" t="s">
        <v>808</v>
      </c>
      <c r="K709" s="472" t="s">
        <v>894</v>
      </c>
      <c r="L709" s="473">
        <v>2024</v>
      </c>
      <c r="M709" s="474">
        <v>5336.1</v>
      </c>
      <c r="N709" s="474">
        <v>143</v>
      </c>
      <c r="O709" s="472" t="s">
        <v>895</v>
      </c>
    </row>
    <row r="710" spans="1:15" x14ac:dyDescent="0.3">
      <c r="A710" s="472" t="s">
        <v>795</v>
      </c>
      <c r="B710" s="472" t="s">
        <v>414</v>
      </c>
      <c r="C710" s="472" t="s">
        <v>653</v>
      </c>
      <c r="D710" s="472" t="s">
        <v>145</v>
      </c>
      <c r="E710" s="472" t="s">
        <v>146</v>
      </c>
      <c r="F710" s="472" t="s">
        <v>145</v>
      </c>
      <c r="G710" s="472" t="s">
        <v>928</v>
      </c>
      <c r="H710" s="472" t="s">
        <v>659</v>
      </c>
      <c r="I710" s="472" t="s">
        <v>860</v>
      </c>
      <c r="J710" s="472" t="s">
        <v>822</v>
      </c>
      <c r="K710" s="472" t="s">
        <v>894</v>
      </c>
      <c r="L710" s="473">
        <v>2024</v>
      </c>
      <c r="M710" s="474">
        <v>99879.84</v>
      </c>
      <c r="N710" s="474">
        <v>10008</v>
      </c>
      <c r="O710" s="472" t="s">
        <v>895</v>
      </c>
    </row>
    <row r="711" spans="1:15" x14ac:dyDescent="0.3">
      <c r="A711" s="472" t="s">
        <v>795</v>
      </c>
      <c r="B711" s="472" t="s">
        <v>414</v>
      </c>
      <c r="C711" s="472" t="s">
        <v>653</v>
      </c>
      <c r="D711" s="472" t="s">
        <v>145</v>
      </c>
      <c r="E711" s="472" t="s">
        <v>146</v>
      </c>
      <c r="F711" s="472" t="s">
        <v>145</v>
      </c>
      <c r="G711" s="472" t="s">
        <v>928</v>
      </c>
      <c r="H711" s="472" t="s">
        <v>613</v>
      </c>
      <c r="I711" s="472" t="s">
        <v>862</v>
      </c>
      <c r="J711" s="472" t="s">
        <v>831</v>
      </c>
      <c r="K711" s="472" t="s">
        <v>899</v>
      </c>
      <c r="L711" s="473">
        <v>2024</v>
      </c>
      <c r="M711" s="474">
        <v>152600</v>
      </c>
      <c r="N711" s="474">
        <v>10000</v>
      </c>
      <c r="O711" s="472" t="s">
        <v>895</v>
      </c>
    </row>
    <row r="712" spans="1:15" x14ac:dyDescent="0.3">
      <c r="A712" s="472" t="s">
        <v>795</v>
      </c>
      <c r="B712" s="472" t="s">
        <v>414</v>
      </c>
      <c r="C712" s="472" t="s">
        <v>653</v>
      </c>
      <c r="D712" s="472" t="s">
        <v>145</v>
      </c>
      <c r="E712" s="472" t="s">
        <v>146</v>
      </c>
      <c r="F712" s="472" t="s">
        <v>145</v>
      </c>
      <c r="G712" s="472" t="s">
        <v>928</v>
      </c>
      <c r="H712" s="472" t="s">
        <v>357</v>
      </c>
      <c r="I712" s="472" t="s">
        <v>871</v>
      </c>
      <c r="J712" s="472" t="s">
        <v>814</v>
      </c>
      <c r="K712" s="472" t="s">
        <v>894</v>
      </c>
      <c r="L712" s="473">
        <v>2024</v>
      </c>
      <c r="M712" s="474">
        <v>325.43999999999994</v>
      </c>
      <c r="N712" s="474">
        <v>18</v>
      </c>
      <c r="O712" s="472" t="s">
        <v>895</v>
      </c>
    </row>
    <row r="713" spans="1:15" x14ac:dyDescent="0.3">
      <c r="A713" s="472" t="s">
        <v>795</v>
      </c>
      <c r="B713" s="472" t="s">
        <v>414</v>
      </c>
      <c r="C713" s="472" t="s">
        <v>653</v>
      </c>
      <c r="D713" s="472" t="s">
        <v>145</v>
      </c>
      <c r="E713" s="472" t="s">
        <v>146</v>
      </c>
      <c r="F713" s="472" t="s">
        <v>145</v>
      </c>
      <c r="G713" s="472" t="s">
        <v>928</v>
      </c>
      <c r="H713" s="472" t="s">
        <v>362</v>
      </c>
      <c r="I713" s="472" t="s">
        <v>860</v>
      </c>
      <c r="J713" s="472" t="s">
        <v>814</v>
      </c>
      <c r="K713" s="472" t="s">
        <v>894</v>
      </c>
      <c r="L713" s="473">
        <v>2024</v>
      </c>
      <c r="M713" s="474">
        <v>19445.454800000003</v>
      </c>
      <c r="N713" s="474">
        <v>2320.46</v>
      </c>
      <c r="O713" s="472" t="s">
        <v>895</v>
      </c>
    </row>
    <row r="714" spans="1:15" x14ac:dyDescent="0.3">
      <c r="A714" s="472" t="s">
        <v>795</v>
      </c>
      <c r="B714" s="472" t="s">
        <v>414</v>
      </c>
      <c r="C714" s="472" t="s">
        <v>653</v>
      </c>
      <c r="D714" s="472" t="s">
        <v>145</v>
      </c>
      <c r="E714" s="472" t="s">
        <v>146</v>
      </c>
      <c r="F714" s="472" t="s">
        <v>145</v>
      </c>
      <c r="G714" s="472" t="s">
        <v>928</v>
      </c>
      <c r="H714" s="472" t="s">
        <v>365</v>
      </c>
      <c r="I714" s="472" t="s">
        <v>863</v>
      </c>
      <c r="J714" s="472" t="s">
        <v>814</v>
      </c>
      <c r="K714" s="472" t="s">
        <v>894</v>
      </c>
      <c r="L714" s="473">
        <v>2024</v>
      </c>
      <c r="M714" s="474">
        <v>148873.92000000001</v>
      </c>
      <c r="N714" s="474">
        <v>9304.6200000000008</v>
      </c>
      <c r="O714" s="472" t="s">
        <v>895</v>
      </c>
    </row>
    <row r="715" spans="1:15" x14ac:dyDescent="0.3">
      <c r="A715" s="472" t="s">
        <v>795</v>
      </c>
      <c r="B715" s="472" t="s">
        <v>414</v>
      </c>
      <c r="C715" s="472" t="s">
        <v>653</v>
      </c>
      <c r="D715" s="472" t="s">
        <v>145</v>
      </c>
      <c r="E715" s="472" t="s">
        <v>146</v>
      </c>
      <c r="F715" s="472" t="s">
        <v>145</v>
      </c>
      <c r="G715" s="472" t="s">
        <v>928</v>
      </c>
      <c r="H715" s="472" t="s">
        <v>372</v>
      </c>
      <c r="I715" s="472" t="s">
        <v>859</v>
      </c>
      <c r="J715" s="472" t="s">
        <v>814</v>
      </c>
      <c r="K715" s="472" t="s">
        <v>894</v>
      </c>
      <c r="L715" s="473">
        <v>2024</v>
      </c>
      <c r="M715" s="474">
        <v>13500</v>
      </c>
      <c r="N715" s="474">
        <v>1500</v>
      </c>
      <c r="O715" s="472" t="s">
        <v>895</v>
      </c>
    </row>
    <row r="716" spans="1:15" x14ac:dyDescent="0.3">
      <c r="A716" s="472" t="s">
        <v>795</v>
      </c>
      <c r="B716" s="472" t="s">
        <v>414</v>
      </c>
      <c r="C716" s="472" t="s">
        <v>653</v>
      </c>
      <c r="D716" s="472" t="s">
        <v>145</v>
      </c>
      <c r="E716" s="472" t="s">
        <v>146</v>
      </c>
      <c r="F716" s="472" t="s">
        <v>145</v>
      </c>
      <c r="G716" s="472" t="s">
        <v>928</v>
      </c>
      <c r="H716" s="472" t="s">
        <v>474</v>
      </c>
      <c r="I716" s="472" t="s">
        <v>873</v>
      </c>
      <c r="J716" s="472" t="s">
        <v>845</v>
      </c>
      <c r="K716" s="472" t="s">
        <v>894</v>
      </c>
      <c r="L716" s="473">
        <v>2024</v>
      </c>
      <c r="M716" s="474">
        <v>1950</v>
      </c>
      <c r="N716" s="474">
        <v>500</v>
      </c>
      <c r="O716" s="472" t="s">
        <v>897</v>
      </c>
    </row>
    <row r="717" spans="1:15" x14ac:dyDescent="0.3">
      <c r="A717" s="472" t="s">
        <v>795</v>
      </c>
      <c r="B717" s="472" t="s">
        <v>414</v>
      </c>
      <c r="C717" s="472" t="s">
        <v>653</v>
      </c>
      <c r="D717" s="472" t="s">
        <v>145</v>
      </c>
      <c r="E717" s="472" t="s">
        <v>146</v>
      </c>
      <c r="F717" s="472" t="s">
        <v>145</v>
      </c>
      <c r="G717" s="472" t="s">
        <v>928</v>
      </c>
      <c r="H717" s="472" t="s">
        <v>475</v>
      </c>
      <c r="I717" s="472" t="s">
        <v>873</v>
      </c>
      <c r="J717" s="472" t="s">
        <v>845</v>
      </c>
      <c r="K717" s="472" t="s">
        <v>894</v>
      </c>
      <c r="L717" s="473">
        <v>2024</v>
      </c>
      <c r="M717" s="474">
        <v>117.12179999999999</v>
      </c>
      <c r="N717" s="474">
        <v>6</v>
      </c>
      <c r="O717" s="472" t="s">
        <v>897</v>
      </c>
    </row>
    <row r="718" spans="1:15" x14ac:dyDescent="0.3">
      <c r="A718" s="472" t="s">
        <v>795</v>
      </c>
      <c r="B718" s="472" t="s">
        <v>414</v>
      </c>
      <c r="C718" s="472" t="s">
        <v>653</v>
      </c>
      <c r="D718" s="472" t="s">
        <v>145</v>
      </c>
      <c r="E718" s="472" t="s">
        <v>146</v>
      </c>
      <c r="F718" s="472" t="s">
        <v>145</v>
      </c>
      <c r="G718" s="472" t="s">
        <v>928</v>
      </c>
      <c r="H718" s="472" t="s">
        <v>589</v>
      </c>
      <c r="I718" s="472" t="s">
        <v>864</v>
      </c>
      <c r="J718" s="472" t="s">
        <v>809</v>
      </c>
      <c r="K718" s="472" t="s">
        <v>894</v>
      </c>
      <c r="L718" s="473">
        <v>2024</v>
      </c>
      <c r="M718" s="474">
        <v>484966.82880000002</v>
      </c>
      <c r="N718" s="474">
        <v>49217.52</v>
      </c>
      <c r="O718" s="472" t="s">
        <v>895</v>
      </c>
    </row>
    <row r="719" spans="1:15" x14ac:dyDescent="0.3">
      <c r="A719" s="472" t="s">
        <v>795</v>
      </c>
      <c r="B719" s="472" t="s">
        <v>414</v>
      </c>
      <c r="C719" s="472" t="s">
        <v>653</v>
      </c>
      <c r="D719" s="472" t="s">
        <v>145</v>
      </c>
      <c r="E719" s="472" t="s">
        <v>146</v>
      </c>
      <c r="F719" s="472" t="s">
        <v>145</v>
      </c>
      <c r="G719" s="472" t="s">
        <v>928</v>
      </c>
      <c r="H719" s="472" t="s">
        <v>459</v>
      </c>
      <c r="I719" s="472" t="s">
        <v>864</v>
      </c>
      <c r="J719" s="472" t="s">
        <v>853</v>
      </c>
      <c r="K719" s="472" t="s">
        <v>894</v>
      </c>
      <c r="L719" s="473">
        <v>2024</v>
      </c>
      <c r="M719" s="474">
        <v>31.74</v>
      </c>
      <c r="N719" s="474">
        <v>23</v>
      </c>
      <c r="O719" s="472" t="s">
        <v>895</v>
      </c>
    </row>
    <row r="720" spans="1:15" x14ac:dyDescent="0.3">
      <c r="A720" s="472" t="s">
        <v>795</v>
      </c>
      <c r="B720" s="472" t="s">
        <v>414</v>
      </c>
      <c r="C720" s="472" t="s">
        <v>653</v>
      </c>
      <c r="D720" s="472" t="s">
        <v>145</v>
      </c>
      <c r="E720" s="472" t="s">
        <v>146</v>
      </c>
      <c r="F720" s="472" t="s">
        <v>145</v>
      </c>
      <c r="G720" s="472" t="s">
        <v>928</v>
      </c>
      <c r="H720" s="472" t="s">
        <v>610</v>
      </c>
      <c r="I720" s="472" t="s">
        <v>863</v>
      </c>
      <c r="J720" s="472" t="s">
        <v>831</v>
      </c>
      <c r="K720" s="472" t="s">
        <v>894</v>
      </c>
      <c r="L720" s="473">
        <v>2024</v>
      </c>
      <c r="M720" s="474">
        <v>700.00000000000011</v>
      </c>
      <c r="N720" s="474">
        <v>2500</v>
      </c>
      <c r="O720" s="472" t="s">
        <v>895</v>
      </c>
    </row>
    <row r="721" spans="1:15" x14ac:dyDescent="0.3">
      <c r="A721" s="472" t="s">
        <v>795</v>
      </c>
      <c r="B721" s="472" t="s">
        <v>414</v>
      </c>
      <c r="C721" s="472" t="s">
        <v>653</v>
      </c>
      <c r="D721" s="472" t="s">
        <v>145</v>
      </c>
      <c r="E721" s="472" t="s">
        <v>146</v>
      </c>
      <c r="F721" s="472" t="s">
        <v>145</v>
      </c>
      <c r="G721" s="472" t="s">
        <v>928</v>
      </c>
      <c r="H721" s="472" t="s">
        <v>479</v>
      </c>
      <c r="I721" s="472" t="s">
        <v>871</v>
      </c>
      <c r="J721" s="472" t="s">
        <v>807</v>
      </c>
      <c r="K721" s="472" t="s">
        <v>894</v>
      </c>
      <c r="L721" s="473">
        <v>2024</v>
      </c>
      <c r="M721" s="474">
        <v>27695.66</v>
      </c>
      <c r="N721" s="474">
        <v>3158</v>
      </c>
      <c r="O721" s="472" t="s">
        <v>895</v>
      </c>
    </row>
    <row r="722" spans="1:15" x14ac:dyDescent="0.3">
      <c r="A722" s="472" t="s">
        <v>795</v>
      </c>
      <c r="B722" s="472" t="s">
        <v>414</v>
      </c>
      <c r="C722" s="472" t="s">
        <v>653</v>
      </c>
      <c r="D722" s="472" t="s">
        <v>145</v>
      </c>
      <c r="E722" s="472" t="s">
        <v>146</v>
      </c>
      <c r="F722" s="472" t="s">
        <v>145</v>
      </c>
      <c r="G722" s="472" t="s">
        <v>928</v>
      </c>
      <c r="H722" s="472" t="s">
        <v>611</v>
      </c>
      <c r="I722" s="472" t="s">
        <v>864</v>
      </c>
      <c r="J722" s="472" t="s">
        <v>831</v>
      </c>
      <c r="K722" s="472" t="s">
        <v>899</v>
      </c>
      <c r="L722" s="473">
        <v>2024</v>
      </c>
      <c r="M722" s="474">
        <v>198800</v>
      </c>
      <c r="N722" s="474">
        <v>10000</v>
      </c>
      <c r="O722" s="472" t="s">
        <v>895</v>
      </c>
    </row>
    <row r="723" spans="1:15" x14ac:dyDescent="0.3">
      <c r="A723" s="472" t="s">
        <v>795</v>
      </c>
      <c r="B723" s="472" t="s">
        <v>414</v>
      </c>
      <c r="C723" s="472" t="s">
        <v>653</v>
      </c>
      <c r="D723" s="472" t="s">
        <v>145</v>
      </c>
      <c r="E723" s="472" t="s">
        <v>146</v>
      </c>
      <c r="F723" s="472" t="s">
        <v>145</v>
      </c>
      <c r="G723" s="472" t="s">
        <v>928</v>
      </c>
      <c r="H723" s="472" t="s">
        <v>463</v>
      </c>
      <c r="I723" s="472" t="s">
        <v>873</v>
      </c>
      <c r="J723" s="472" t="s">
        <v>853</v>
      </c>
      <c r="K723" s="472" t="s">
        <v>894</v>
      </c>
      <c r="L723" s="473">
        <v>2024</v>
      </c>
      <c r="M723" s="474">
        <v>52481</v>
      </c>
      <c r="N723" s="474">
        <v>9542</v>
      </c>
      <c r="O723" s="472" t="s">
        <v>895</v>
      </c>
    </row>
    <row r="724" spans="1:15" x14ac:dyDescent="0.3">
      <c r="A724" s="472" t="s">
        <v>795</v>
      </c>
      <c r="B724" s="472" t="s">
        <v>414</v>
      </c>
      <c r="C724" s="472" t="s">
        <v>653</v>
      </c>
      <c r="D724" s="472" t="s">
        <v>145</v>
      </c>
      <c r="E724" s="472" t="s">
        <v>146</v>
      </c>
      <c r="F724" s="472" t="s">
        <v>145</v>
      </c>
      <c r="G724" s="472" t="s">
        <v>928</v>
      </c>
      <c r="H724" s="472" t="s">
        <v>465</v>
      </c>
      <c r="I724" s="472" t="s">
        <v>873</v>
      </c>
      <c r="J724" s="472" t="s">
        <v>853</v>
      </c>
      <c r="K724" s="472" t="s">
        <v>894</v>
      </c>
      <c r="L724" s="473">
        <v>2024</v>
      </c>
      <c r="M724" s="474">
        <v>4749.5</v>
      </c>
      <c r="N724" s="474">
        <v>805</v>
      </c>
      <c r="O724" s="472" t="s">
        <v>895</v>
      </c>
    </row>
    <row r="725" spans="1:15" x14ac:dyDescent="0.3">
      <c r="A725" s="472" t="s">
        <v>795</v>
      </c>
      <c r="B725" s="472" t="s">
        <v>414</v>
      </c>
      <c r="C725" s="472" t="s">
        <v>653</v>
      </c>
      <c r="D725" s="472" t="s">
        <v>145</v>
      </c>
      <c r="E725" s="472" t="s">
        <v>146</v>
      </c>
      <c r="F725" s="472" t="s">
        <v>145</v>
      </c>
      <c r="G725" s="472" t="s">
        <v>928</v>
      </c>
      <c r="H725" s="472" t="s">
        <v>374</v>
      </c>
      <c r="I725" s="472" t="s">
        <v>865</v>
      </c>
      <c r="J725" s="472" t="s">
        <v>814</v>
      </c>
      <c r="K725" s="472" t="s">
        <v>894</v>
      </c>
      <c r="L725" s="473">
        <v>2024</v>
      </c>
      <c r="M725" s="474">
        <v>27504</v>
      </c>
      <c r="N725" s="474">
        <v>1528</v>
      </c>
      <c r="O725" s="472" t="s">
        <v>895</v>
      </c>
    </row>
    <row r="726" spans="1:15" x14ac:dyDescent="0.3">
      <c r="A726" s="472" t="s">
        <v>795</v>
      </c>
      <c r="B726" s="472" t="s">
        <v>414</v>
      </c>
      <c r="C726" s="472" t="s">
        <v>653</v>
      </c>
      <c r="D726" s="472" t="s">
        <v>145</v>
      </c>
      <c r="E726" s="472" t="s">
        <v>146</v>
      </c>
      <c r="F726" s="472" t="s">
        <v>145</v>
      </c>
      <c r="G726" s="472" t="s">
        <v>928</v>
      </c>
      <c r="H726" s="472" t="s">
        <v>482</v>
      </c>
      <c r="I726" s="472" t="s">
        <v>872</v>
      </c>
      <c r="J726" s="472" t="s">
        <v>807</v>
      </c>
      <c r="K726" s="472" t="s">
        <v>894</v>
      </c>
      <c r="L726" s="473">
        <v>2024</v>
      </c>
      <c r="M726" s="474">
        <v>26355.66</v>
      </c>
      <c r="N726" s="474">
        <v>3477</v>
      </c>
      <c r="O726" s="472" t="s">
        <v>895</v>
      </c>
    </row>
    <row r="727" spans="1:15" x14ac:dyDescent="0.3">
      <c r="A727" s="472" t="s">
        <v>795</v>
      </c>
      <c r="B727" s="472" t="s">
        <v>414</v>
      </c>
      <c r="C727" s="472" t="s">
        <v>653</v>
      </c>
      <c r="D727" s="472" t="s">
        <v>145</v>
      </c>
      <c r="E727" s="472" t="s">
        <v>146</v>
      </c>
      <c r="F727" s="472" t="s">
        <v>145</v>
      </c>
      <c r="G727" s="472" t="s">
        <v>928</v>
      </c>
      <c r="H727" s="472" t="s">
        <v>583</v>
      </c>
      <c r="I727" s="472" t="s">
        <v>859</v>
      </c>
      <c r="J727" s="472" t="s">
        <v>801</v>
      </c>
      <c r="K727" s="472" t="s">
        <v>894</v>
      </c>
      <c r="L727" s="473">
        <v>2024</v>
      </c>
      <c r="M727" s="474">
        <v>703731</v>
      </c>
      <c r="N727" s="474">
        <v>108100</v>
      </c>
      <c r="O727" s="472" t="s">
        <v>895</v>
      </c>
    </row>
    <row r="728" spans="1:15" x14ac:dyDescent="0.3">
      <c r="A728" s="472" t="s">
        <v>795</v>
      </c>
      <c r="B728" s="472" t="s">
        <v>414</v>
      </c>
      <c r="C728" s="472" t="s">
        <v>653</v>
      </c>
      <c r="D728" s="472" t="s">
        <v>145</v>
      </c>
      <c r="E728" s="472" t="s">
        <v>146</v>
      </c>
      <c r="F728" s="472" t="s">
        <v>145</v>
      </c>
      <c r="G728" s="472" t="s">
        <v>928</v>
      </c>
      <c r="H728" s="472" t="s">
        <v>452</v>
      </c>
      <c r="I728" s="472" t="s">
        <v>860</v>
      </c>
      <c r="J728" s="472" t="s">
        <v>850</v>
      </c>
      <c r="K728" s="472" t="s">
        <v>894</v>
      </c>
      <c r="L728" s="473">
        <v>2024</v>
      </c>
      <c r="M728" s="474">
        <v>341223.15600000002</v>
      </c>
      <c r="N728" s="474">
        <v>11143.8</v>
      </c>
      <c r="O728" s="472" t="s">
        <v>895</v>
      </c>
    </row>
    <row r="729" spans="1:15" x14ac:dyDescent="0.3">
      <c r="A729" s="472" t="s">
        <v>795</v>
      </c>
      <c r="B729" s="472" t="s">
        <v>414</v>
      </c>
      <c r="C729" s="472" t="s">
        <v>653</v>
      </c>
      <c r="D729" s="472" t="s">
        <v>145</v>
      </c>
      <c r="E729" s="472" t="s">
        <v>147</v>
      </c>
      <c r="F729" s="472" t="s">
        <v>145</v>
      </c>
      <c r="G729" s="472" t="s">
        <v>929</v>
      </c>
      <c r="H729" s="472" t="s">
        <v>547</v>
      </c>
      <c r="I729" s="472" t="s">
        <v>873</v>
      </c>
      <c r="J729" s="472" t="s">
        <v>820</v>
      </c>
      <c r="K729" s="472" t="s">
        <v>894</v>
      </c>
      <c r="L729" s="473">
        <v>2024</v>
      </c>
      <c r="M729" s="474">
        <v>13860</v>
      </c>
      <c r="N729" s="474">
        <v>1400</v>
      </c>
      <c r="O729" s="472" t="s">
        <v>895</v>
      </c>
    </row>
    <row r="730" spans="1:15" x14ac:dyDescent="0.3">
      <c r="A730" s="472" t="s">
        <v>795</v>
      </c>
      <c r="B730" s="472" t="s">
        <v>414</v>
      </c>
      <c r="C730" s="472" t="s">
        <v>653</v>
      </c>
      <c r="D730" s="472" t="s">
        <v>145</v>
      </c>
      <c r="E730" s="472" t="s">
        <v>147</v>
      </c>
      <c r="F730" s="472" t="s">
        <v>145</v>
      </c>
      <c r="G730" s="472" t="s">
        <v>929</v>
      </c>
      <c r="H730" s="472" t="s">
        <v>589</v>
      </c>
      <c r="I730" s="472" t="s">
        <v>864</v>
      </c>
      <c r="J730" s="472" t="s">
        <v>809</v>
      </c>
      <c r="K730" s="472" t="s">
        <v>894</v>
      </c>
      <c r="L730" s="473">
        <v>2024</v>
      </c>
      <c r="M730" s="474">
        <v>7400.7192000000005</v>
      </c>
      <c r="N730" s="474">
        <v>689.08</v>
      </c>
      <c r="O730" s="472" t="s">
        <v>895</v>
      </c>
    </row>
    <row r="731" spans="1:15" x14ac:dyDescent="0.3">
      <c r="A731" s="472" t="s">
        <v>795</v>
      </c>
      <c r="B731" s="472" t="s">
        <v>414</v>
      </c>
      <c r="C731" s="472" t="s">
        <v>653</v>
      </c>
      <c r="D731" s="472" t="s">
        <v>145</v>
      </c>
      <c r="E731" s="472" t="s">
        <v>148</v>
      </c>
      <c r="F731" s="472" t="s">
        <v>145</v>
      </c>
      <c r="G731" s="472" t="s">
        <v>930</v>
      </c>
      <c r="H731" s="472" t="s">
        <v>589</v>
      </c>
      <c r="I731" s="472" t="s">
        <v>864</v>
      </c>
      <c r="J731" s="472" t="s">
        <v>809</v>
      </c>
      <c r="K731" s="472" t="s">
        <v>894</v>
      </c>
      <c r="L731" s="473">
        <v>2024</v>
      </c>
      <c r="M731" s="474">
        <v>79955.433600000004</v>
      </c>
      <c r="N731" s="474">
        <v>7444.64</v>
      </c>
      <c r="O731" s="472" t="s">
        <v>895</v>
      </c>
    </row>
    <row r="732" spans="1:15" x14ac:dyDescent="0.3">
      <c r="A732" s="472" t="s">
        <v>795</v>
      </c>
      <c r="B732" s="472" t="s">
        <v>414</v>
      </c>
      <c r="C732" s="472" t="s">
        <v>653</v>
      </c>
      <c r="D732" s="472" t="s">
        <v>145</v>
      </c>
      <c r="E732" s="472" t="s">
        <v>149</v>
      </c>
      <c r="F732" s="472" t="s">
        <v>145</v>
      </c>
      <c r="G732" s="472" t="s">
        <v>931</v>
      </c>
      <c r="H732" s="472" t="s">
        <v>531</v>
      </c>
      <c r="I732" s="472" t="s">
        <v>863</v>
      </c>
      <c r="J732" s="472" t="s">
        <v>820</v>
      </c>
      <c r="K732" s="472" t="s">
        <v>894</v>
      </c>
      <c r="L732" s="473">
        <v>2024</v>
      </c>
      <c r="M732" s="474">
        <v>9534.15</v>
      </c>
      <c r="N732" s="474">
        <v>1059.3499999999999</v>
      </c>
      <c r="O732" s="472" t="s">
        <v>895</v>
      </c>
    </row>
    <row r="733" spans="1:15" x14ac:dyDescent="0.3">
      <c r="A733" s="472" t="s">
        <v>795</v>
      </c>
      <c r="B733" s="472" t="s">
        <v>414</v>
      </c>
      <c r="C733" s="472" t="s">
        <v>653</v>
      </c>
      <c r="D733" s="472" t="s">
        <v>145</v>
      </c>
      <c r="E733" s="472" t="s">
        <v>149</v>
      </c>
      <c r="F733" s="472" t="s">
        <v>145</v>
      </c>
      <c r="G733" s="472" t="s">
        <v>931</v>
      </c>
      <c r="H733" s="472" t="s">
        <v>589</v>
      </c>
      <c r="I733" s="472" t="s">
        <v>864</v>
      </c>
      <c r="J733" s="472" t="s">
        <v>809</v>
      </c>
      <c r="K733" s="472" t="s">
        <v>894</v>
      </c>
      <c r="L733" s="473">
        <v>2024</v>
      </c>
      <c r="M733" s="474">
        <v>95880.388800000015</v>
      </c>
      <c r="N733" s="474">
        <v>9395.1200000000008</v>
      </c>
      <c r="O733" s="472" t="s">
        <v>895</v>
      </c>
    </row>
    <row r="734" spans="1:15" x14ac:dyDescent="0.3">
      <c r="A734" s="472" t="s">
        <v>795</v>
      </c>
      <c r="B734" s="472" t="s">
        <v>414</v>
      </c>
      <c r="C734" s="472" t="s">
        <v>653</v>
      </c>
      <c r="D734" s="472" t="s">
        <v>145</v>
      </c>
      <c r="E734" s="472" t="s">
        <v>150</v>
      </c>
      <c r="F734" s="472" t="s">
        <v>145</v>
      </c>
      <c r="G734" s="472" t="s">
        <v>932</v>
      </c>
      <c r="H734" s="472" t="s">
        <v>365</v>
      </c>
      <c r="I734" s="472" t="s">
        <v>863</v>
      </c>
      <c r="J734" s="472" t="s">
        <v>814</v>
      </c>
      <c r="K734" s="472" t="s">
        <v>894</v>
      </c>
      <c r="L734" s="473">
        <v>2024</v>
      </c>
      <c r="M734" s="474">
        <v>1520</v>
      </c>
      <c r="N734" s="474">
        <v>95</v>
      </c>
      <c r="O734" s="472" t="s">
        <v>895</v>
      </c>
    </row>
    <row r="735" spans="1:15" x14ac:dyDescent="0.3">
      <c r="A735" s="472" t="s">
        <v>795</v>
      </c>
      <c r="B735" s="472" t="s">
        <v>414</v>
      </c>
      <c r="C735" s="472" t="s">
        <v>653</v>
      </c>
      <c r="D735" s="472" t="s">
        <v>145</v>
      </c>
      <c r="E735" s="472" t="s">
        <v>150</v>
      </c>
      <c r="F735" s="472" t="s">
        <v>145</v>
      </c>
      <c r="G735" s="472" t="s">
        <v>932</v>
      </c>
      <c r="H735" s="472" t="s">
        <v>589</v>
      </c>
      <c r="I735" s="472" t="s">
        <v>864</v>
      </c>
      <c r="J735" s="472" t="s">
        <v>809</v>
      </c>
      <c r="K735" s="472" t="s">
        <v>894</v>
      </c>
      <c r="L735" s="473">
        <v>2024</v>
      </c>
      <c r="M735" s="474">
        <v>48928.267200000002</v>
      </c>
      <c r="N735" s="474">
        <v>6159.28</v>
      </c>
      <c r="O735" s="472" t="s">
        <v>895</v>
      </c>
    </row>
    <row r="736" spans="1:15" x14ac:dyDescent="0.3">
      <c r="A736" s="472" t="s">
        <v>795</v>
      </c>
      <c r="B736" s="472" t="s">
        <v>414</v>
      </c>
      <c r="C736" s="472" t="s">
        <v>653</v>
      </c>
      <c r="D736" s="472" t="s">
        <v>145</v>
      </c>
      <c r="E736" s="472" t="s">
        <v>151</v>
      </c>
      <c r="F736" s="472" t="s">
        <v>145</v>
      </c>
      <c r="G736" s="472" t="s">
        <v>933</v>
      </c>
      <c r="H736" s="472" t="s">
        <v>475</v>
      </c>
      <c r="I736" s="472" t="s">
        <v>873</v>
      </c>
      <c r="J736" s="472" t="s">
        <v>845</v>
      </c>
      <c r="K736" s="472" t="s">
        <v>894</v>
      </c>
      <c r="L736" s="473">
        <v>2024</v>
      </c>
      <c r="M736" s="474">
        <v>97.601500000000001</v>
      </c>
      <c r="N736" s="474">
        <v>5</v>
      </c>
      <c r="O736" s="472" t="s">
        <v>897</v>
      </c>
    </row>
    <row r="737" spans="1:15" x14ac:dyDescent="0.3">
      <c r="A737" s="472" t="s">
        <v>795</v>
      </c>
      <c r="B737" s="472" t="s">
        <v>414</v>
      </c>
      <c r="C737" s="472" t="s">
        <v>653</v>
      </c>
      <c r="D737" s="472" t="s">
        <v>145</v>
      </c>
      <c r="E737" s="472" t="s">
        <v>151</v>
      </c>
      <c r="F737" s="472" t="s">
        <v>145</v>
      </c>
      <c r="G737" s="472" t="s">
        <v>933</v>
      </c>
      <c r="H737" s="472" t="s">
        <v>589</v>
      </c>
      <c r="I737" s="472" t="s">
        <v>864</v>
      </c>
      <c r="J737" s="472" t="s">
        <v>809</v>
      </c>
      <c r="K737" s="472" t="s">
        <v>894</v>
      </c>
      <c r="L737" s="473">
        <v>2024</v>
      </c>
      <c r="M737" s="474">
        <v>12975.5226</v>
      </c>
      <c r="N737" s="474">
        <v>1435.74</v>
      </c>
      <c r="O737" s="472" t="s">
        <v>895</v>
      </c>
    </row>
    <row r="738" spans="1:15" x14ac:dyDescent="0.3">
      <c r="A738" s="472" t="s">
        <v>795</v>
      </c>
      <c r="B738" s="472" t="s">
        <v>414</v>
      </c>
      <c r="C738" s="472" t="s">
        <v>653</v>
      </c>
      <c r="D738" s="472" t="s">
        <v>145</v>
      </c>
      <c r="E738" s="472" t="s">
        <v>152</v>
      </c>
      <c r="F738" s="472" t="s">
        <v>145</v>
      </c>
      <c r="G738" s="472" t="s">
        <v>934</v>
      </c>
      <c r="H738" s="472" t="s">
        <v>531</v>
      </c>
      <c r="I738" s="472" t="s">
        <v>863</v>
      </c>
      <c r="J738" s="472" t="s">
        <v>820</v>
      </c>
      <c r="K738" s="472" t="s">
        <v>894</v>
      </c>
      <c r="L738" s="473">
        <v>2024</v>
      </c>
      <c r="M738" s="474">
        <v>3001.41</v>
      </c>
      <c r="N738" s="474">
        <v>333.49</v>
      </c>
      <c r="O738" s="472" t="s">
        <v>895</v>
      </c>
    </row>
    <row r="739" spans="1:15" x14ac:dyDescent="0.3">
      <c r="A739" s="472" t="s">
        <v>795</v>
      </c>
      <c r="B739" s="472" t="s">
        <v>414</v>
      </c>
      <c r="C739" s="472" t="s">
        <v>653</v>
      </c>
      <c r="D739" s="472" t="s">
        <v>145</v>
      </c>
      <c r="E739" s="472" t="s">
        <v>152</v>
      </c>
      <c r="F739" s="472" t="s">
        <v>145</v>
      </c>
      <c r="G739" s="472" t="s">
        <v>934</v>
      </c>
      <c r="H739" s="472" t="s">
        <v>534</v>
      </c>
      <c r="I739" s="472" t="s">
        <v>871</v>
      </c>
      <c r="J739" s="472" t="s">
        <v>820</v>
      </c>
      <c r="K739" s="472" t="s">
        <v>894</v>
      </c>
      <c r="L739" s="473">
        <v>2024</v>
      </c>
      <c r="M739" s="474">
        <v>19464</v>
      </c>
      <c r="N739" s="474">
        <v>1622</v>
      </c>
      <c r="O739" s="472" t="s">
        <v>895</v>
      </c>
    </row>
    <row r="740" spans="1:15" x14ac:dyDescent="0.3">
      <c r="A740" s="472" t="s">
        <v>795</v>
      </c>
      <c r="B740" s="472" t="s">
        <v>414</v>
      </c>
      <c r="C740" s="472" t="s">
        <v>653</v>
      </c>
      <c r="D740" s="472" t="s">
        <v>145</v>
      </c>
      <c r="E740" s="472" t="s">
        <v>152</v>
      </c>
      <c r="F740" s="472" t="s">
        <v>145</v>
      </c>
      <c r="G740" s="472" t="s">
        <v>934</v>
      </c>
      <c r="H740" s="472" t="s">
        <v>585</v>
      </c>
      <c r="I740" s="472" t="s">
        <v>864</v>
      </c>
      <c r="J740" s="472" t="s">
        <v>808</v>
      </c>
      <c r="K740" s="472" t="s">
        <v>894</v>
      </c>
      <c r="L740" s="473">
        <v>2024</v>
      </c>
      <c r="M740" s="474">
        <v>1037.8499999999999</v>
      </c>
      <c r="N740" s="474">
        <v>25.5</v>
      </c>
      <c r="O740" s="472" t="s">
        <v>895</v>
      </c>
    </row>
    <row r="741" spans="1:15" x14ac:dyDescent="0.3">
      <c r="A741" s="472" t="s">
        <v>795</v>
      </c>
      <c r="B741" s="472" t="s">
        <v>414</v>
      </c>
      <c r="C741" s="472" t="s">
        <v>653</v>
      </c>
      <c r="D741" s="472" t="s">
        <v>145</v>
      </c>
      <c r="E741" s="472" t="s">
        <v>152</v>
      </c>
      <c r="F741" s="472" t="s">
        <v>145</v>
      </c>
      <c r="G741" s="472" t="s">
        <v>934</v>
      </c>
      <c r="H741" s="472" t="s">
        <v>600</v>
      </c>
      <c r="I741" s="472" t="s">
        <v>876</v>
      </c>
      <c r="J741" s="472" t="s">
        <v>830</v>
      </c>
      <c r="K741" s="472" t="s">
        <v>894</v>
      </c>
      <c r="L741" s="473">
        <v>2024</v>
      </c>
      <c r="M741" s="474">
        <v>216480</v>
      </c>
      <c r="N741" s="474">
        <v>164000</v>
      </c>
      <c r="O741" s="472" t="s">
        <v>895</v>
      </c>
    </row>
    <row r="742" spans="1:15" x14ac:dyDescent="0.3">
      <c r="A742" s="472" t="s">
        <v>795</v>
      </c>
      <c r="B742" s="472" t="s">
        <v>414</v>
      </c>
      <c r="C742" s="472" t="s">
        <v>653</v>
      </c>
      <c r="D742" s="472" t="s">
        <v>145</v>
      </c>
      <c r="E742" s="472" t="s">
        <v>152</v>
      </c>
      <c r="F742" s="472" t="s">
        <v>145</v>
      </c>
      <c r="G742" s="472" t="s">
        <v>934</v>
      </c>
      <c r="H742" s="472" t="s">
        <v>355</v>
      </c>
      <c r="I742" s="472" t="s">
        <v>872</v>
      </c>
      <c r="J742" s="472" t="s">
        <v>814</v>
      </c>
      <c r="K742" s="472" t="s">
        <v>894</v>
      </c>
      <c r="L742" s="473">
        <v>2024</v>
      </c>
      <c r="M742" s="474">
        <v>1428.23</v>
      </c>
      <c r="N742" s="474">
        <v>150.34</v>
      </c>
      <c r="O742" s="472" t="s">
        <v>895</v>
      </c>
    </row>
    <row r="743" spans="1:15" x14ac:dyDescent="0.3">
      <c r="A743" s="472" t="s">
        <v>795</v>
      </c>
      <c r="B743" s="472" t="s">
        <v>414</v>
      </c>
      <c r="C743" s="472" t="s">
        <v>653</v>
      </c>
      <c r="D743" s="472" t="s">
        <v>145</v>
      </c>
      <c r="E743" s="472" t="s">
        <v>152</v>
      </c>
      <c r="F743" s="472" t="s">
        <v>145</v>
      </c>
      <c r="G743" s="472" t="s">
        <v>934</v>
      </c>
      <c r="H743" s="472" t="s">
        <v>365</v>
      </c>
      <c r="I743" s="472" t="s">
        <v>863</v>
      </c>
      <c r="J743" s="472" t="s">
        <v>814</v>
      </c>
      <c r="K743" s="472" t="s">
        <v>894</v>
      </c>
      <c r="L743" s="473">
        <v>2024</v>
      </c>
      <c r="M743" s="474">
        <v>1252354.08</v>
      </c>
      <c r="N743" s="474">
        <v>78272.13</v>
      </c>
      <c r="O743" s="472" t="s">
        <v>895</v>
      </c>
    </row>
    <row r="744" spans="1:15" x14ac:dyDescent="0.3">
      <c r="A744" s="472" t="s">
        <v>795</v>
      </c>
      <c r="B744" s="472" t="s">
        <v>414</v>
      </c>
      <c r="C744" s="472" t="s">
        <v>653</v>
      </c>
      <c r="D744" s="472" t="s">
        <v>145</v>
      </c>
      <c r="E744" s="472" t="s">
        <v>152</v>
      </c>
      <c r="F744" s="472" t="s">
        <v>145</v>
      </c>
      <c r="G744" s="472" t="s">
        <v>934</v>
      </c>
      <c r="H744" s="472" t="s">
        <v>618</v>
      </c>
      <c r="I744" s="472" t="s">
        <v>870</v>
      </c>
      <c r="J744" s="472" t="s">
        <v>844</v>
      </c>
      <c r="K744" s="472" t="s">
        <v>894</v>
      </c>
      <c r="L744" s="473">
        <v>2024</v>
      </c>
      <c r="M744" s="474">
        <v>421.2</v>
      </c>
      <c r="N744" s="474">
        <v>216</v>
      </c>
      <c r="O744" s="472" t="s">
        <v>897</v>
      </c>
    </row>
    <row r="745" spans="1:15" x14ac:dyDescent="0.3">
      <c r="A745" s="472" t="s">
        <v>795</v>
      </c>
      <c r="B745" s="472" t="s">
        <v>414</v>
      </c>
      <c r="C745" s="472" t="s">
        <v>653</v>
      </c>
      <c r="D745" s="472" t="s">
        <v>145</v>
      </c>
      <c r="E745" s="472" t="s">
        <v>152</v>
      </c>
      <c r="F745" s="472" t="s">
        <v>145</v>
      </c>
      <c r="G745" s="472" t="s">
        <v>934</v>
      </c>
      <c r="H745" s="472" t="s">
        <v>556</v>
      </c>
      <c r="I745" s="472" t="s">
        <v>873</v>
      </c>
      <c r="J745" s="472" t="s">
        <v>820</v>
      </c>
      <c r="K745" s="472" t="s">
        <v>894</v>
      </c>
      <c r="L745" s="473">
        <v>2024</v>
      </c>
      <c r="M745" s="474">
        <v>4550</v>
      </c>
      <c r="N745" s="474">
        <v>500</v>
      </c>
      <c r="O745" s="472" t="s">
        <v>895</v>
      </c>
    </row>
    <row r="746" spans="1:15" x14ac:dyDescent="0.3">
      <c r="A746" s="472" t="s">
        <v>795</v>
      </c>
      <c r="B746" s="472" t="s">
        <v>414</v>
      </c>
      <c r="C746" s="472" t="s">
        <v>653</v>
      </c>
      <c r="D746" s="472" t="s">
        <v>145</v>
      </c>
      <c r="E746" s="472" t="s">
        <v>152</v>
      </c>
      <c r="F746" s="472" t="s">
        <v>145</v>
      </c>
      <c r="G746" s="472" t="s">
        <v>934</v>
      </c>
      <c r="H746" s="472" t="s">
        <v>558</v>
      </c>
      <c r="I746" s="472" t="s">
        <v>873</v>
      </c>
      <c r="J746" s="472" t="s">
        <v>820</v>
      </c>
      <c r="K746" s="472" t="s">
        <v>894</v>
      </c>
      <c r="L746" s="473">
        <v>2024</v>
      </c>
      <c r="M746" s="474">
        <v>1459.2</v>
      </c>
      <c r="N746" s="474">
        <v>192</v>
      </c>
      <c r="O746" s="472" t="s">
        <v>895</v>
      </c>
    </row>
    <row r="747" spans="1:15" x14ac:dyDescent="0.3">
      <c r="A747" s="472" t="s">
        <v>795</v>
      </c>
      <c r="B747" s="472" t="s">
        <v>414</v>
      </c>
      <c r="C747" s="472" t="s">
        <v>653</v>
      </c>
      <c r="D747" s="472" t="s">
        <v>145</v>
      </c>
      <c r="E747" s="472" t="s">
        <v>152</v>
      </c>
      <c r="F747" s="472" t="s">
        <v>145</v>
      </c>
      <c r="G747" s="472" t="s">
        <v>934</v>
      </c>
      <c r="H747" s="472" t="s">
        <v>559</v>
      </c>
      <c r="I747" s="472" t="s">
        <v>860</v>
      </c>
      <c r="J747" s="472" t="s">
        <v>820</v>
      </c>
      <c r="K747" s="472" t="s">
        <v>894</v>
      </c>
      <c r="L747" s="473">
        <v>2024</v>
      </c>
      <c r="M747" s="474">
        <v>342760</v>
      </c>
      <c r="N747" s="474">
        <v>31160</v>
      </c>
      <c r="O747" s="472" t="s">
        <v>895</v>
      </c>
    </row>
    <row r="748" spans="1:15" x14ac:dyDescent="0.3">
      <c r="A748" s="472" t="s">
        <v>795</v>
      </c>
      <c r="B748" s="472" t="s">
        <v>414</v>
      </c>
      <c r="C748" s="472" t="s">
        <v>653</v>
      </c>
      <c r="D748" s="472" t="s">
        <v>145</v>
      </c>
      <c r="E748" s="472" t="s">
        <v>152</v>
      </c>
      <c r="F748" s="472" t="s">
        <v>145</v>
      </c>
      <c r="G748" s="472" t="s">
        <v>934</v>
      </c>
      <c r="H748" s="472" t="s">
        <v>589</v>
      </c>
      <c r="I748" s="472" t="s">
        <v>864</v>
      </c>
      <c r="J748" s="472" t="s">
        <v>809</v>
      </c>
      <c r="K748" s="472" t="s">
        <v>894</v>
      </c>
      <c r="L748" s="473">
        <v>2024</v>
      </c>
      <c r="M748" s="474">
        <v>2245555.5962000005</v>
      </c>
      <c r="N748" s="474">
        <v>293268.51999999996</v>
      </c>
      <c r="O748" s="472" t="s">
        <v>895</v>
      </c>
    </row>
    <row r="749" spans="1:15" x14ac:dyDescent="0.3">
      <c r="A749" s="472" t="s">
        <v>795</v>
      </c>
      <c r="B749" s="472" t="s">
        <v>414</v>
      </c>
      <c r="C749" s="472" t="s">
        <v>653</v>
      </c>
      <c r="D749" s="472" t="s">
        <v>145</v>
      </c>
      <c r="E749" s="472" t="s">
        <v>152</v>
      </c>
      <c r="F749" s="472" t="s">
        <v>145</v>
      </c>
      <c r="G749" s="472" t="s">
        <v>934</v>
      </c>
      <c r="H749" s="472" t="s">
        <v>374</v>
      </c>
      <c r="I749" s="472" t="s">
        <v>865</v>
      </c>
      <c r="J749" s="472" t="s">
        <v>814</v>
      </c>
      <c r="K749" s="472" t="s">
        <v>894</v>
      </c>
      <c r="L749" s="473">
        <v>2024</v>
      </c>
      <c r="M749" s="474">
        <v>17154</v>
      </c>
      <c r="N749" s="474">
        <v>953</v>
      </c>
      <c r="O749" s="472" t="s">
        <v>895</v>
      </c>
    </row>
    <row r="750" spans="1:15" x14ac:dyDescent="0.3">
      <c r="A750" s="472" t="s">
        <v>795</v>
      </c>
      <c r="B750" s="472" t="s">
        <v>414</v>
      </c>
      <c r="C750" s="472" t="s">
        <v>653</v>
      </c>
      <c r="D750" s="472" t="s">
        <v>145</v>
      </c>
      <c r="E750" s="472" t="s">
        <v>468</v>
      </c>
      <c r="F750" s="472" t="s">
        <v>145</v>
      </c>
      <c r="G750" s="472" t="s">
        <v>935</v>
      </c>
      <c r="H750" s="472" t="s">
        <v>600</v>
      </c>
      <c r="I750" s="472" t="s">
        <v>876</v>
      </c>
      <c r="J750" s="472" t="s">
        <v>830</v>
      </c>
      <c r="K750" s="472" t="s">
        <v>894</v>
      </c>
      <c r="L750" s="473">
        <v>2024</v>
      </c>
      <c r="M750" s="474">
        <v>25080</v>
      </c>
      <c r="N750" s="474">
        <v>19000</v>
      </c>
      <c r="O750" s="472" t="s">
        <v>895</v>
      </c>
    </row>
    <row r="751" spans="1:15" x14ac:dyDescent="0.3">
      <c r="A751" s="472" t="s">
        <v>795</v>
      </c>
      <c r="B751" s="472" t="s">
        <v>414</v>
      </c>
      <c r="C751" s="472" t="s">
        <v>653</v>
      </c>
      <c r="D751" s="472" t="s">
        <v>145</v>
      </c>
      <c r="E751" s="472" t="s">
        <v>468</v>
      </c>
      <c r="F751" s="472" t="s">
        <v>145</v>
      </c>
      <c r="G751" s="472" t="s">
        <v>935</v>
      </c>
      <c r="H751" s="472" t="s">
        <v>618</v>
      </c>
      <c r="I751" s="472" t="s">
        <v>870</v>
      </c>
      <c r="J751" s="472" t="s">
        <v>844</v>
      </c>
      <c r="K751" s="472" t="s">
        <v>894</v>
      </c>
      <c r="L751" s="473">
        <v>2024</v>
      </c>
      <c r="M751" s="474">
        <v>6552</v>
      </c>
      <c r="N751" s="474">
        <v>3360</v>
      </c>
      <c r="O751" s="472" t="s">
        <v>897</v>
      </c>
    </row>
    <row r="752" spans="1:15" x14ac:dyDescent="0.3">
      <c r="A752" s="472" t="s">
        <v>795</v>
      </c>
      <c r="B752" s="472" t="s">
        <v>414</v>
      </c>
      <c r="C752" s="472" t="s">
        <v>653</v>
      </c>
      <c r="D752" s="472" t="s">
        <v>145</v>
      </c>
      <c r="E752" s="472" t="s">
        <v>468</v>
      </c>
      <c r="F752" s="472" t="s">
        <v>145</v>
      </c>
      <c r="G752" s="472" t="s">
        <v>935</v>
      </c>
      <c r="H752" s="472" t="s">
        <v>556</v>
      </c>
      <c r="I752" s="472" t="s">
        <v>873</v>
      </c>
      <c r="J752" s="472" t="s">
        <v>820</v>
      </c>
      <c r="K752" s="472" t="s">
        <v>894</v>
      </c>
      <c r="L752" s="473">
        <v>2024</v>
      </c>
      <c r="M752" s="474">
        <v>40950</v>
      </c>
      <c r="N752" s="474">
        <v>4500</v>
      </c>
      <c r="O752" s="472" t="s">
        <v>895</v>
      </c>
    </row>
    <row r="753" spans="1:15" x14ac:dyDescent="0.3">
      <c r="A753" s="472" t="s">
        <v>795</v>
      </c>
      <c r="B753" s="472" t="s">
        <v>414</v>
      </c>
      <c r="C753" s="472" t="s">
        <v>653</v>
      </c>
      <c r="D753" s="472" t="s">
        <v>145</v>
      </c>
      <c r="E753" s="472" t="s">
        <v>468</v>
      </c>
      <c r="F753" s="472" t="s">
        <v>145</v>
      </c>
      <c r="G753" s="472" t="s">
        <v>935</v>
      </c>
      <c r="H753" s="472" t="s">
        <v>558</v>
      </c>
      <c r="I753" s="472" t="s">
        <v>873</v>
      </c>
      <c r="J753" s="472" t="s">
        <v>820</v>
      </c>
      <c r="K753" s="472" t="s">
        <v>894</v>
      </c>
      <c r="L753" s="473">
        <v>2024</v>
      </c>
      <c r="M753" s="474">
        <v>4104</v>
      </c>
      <c r="N753" s="474">
        <v>540</v>
      </c>
      <c r="O753" s="472" t="s">
        <v>895</v>
      </c>
    </row>
    <row r="754" spans="1:15" x14ac:dyDescent="0.3">
      <c r="A754" s="472" t="s">
        <v>795</v>
      </c>
      <c r="B754" s="472" t="s">
        <v>414</v>
      </c>
      <c r="C754" s="472" t="s">
        <v>653</v>
      </c>
      <c r="D754" s="472" t="s">
        <v>145</v>
      </c>
      <c r="E754" s="472" t="s">
        <v>468</v>
      </c>
      <c r="F754" s="472" t="s">
        <v>145</v>
      </c>
      <c r="G754" s="472" t="s">
        <v>935</v>
      </c>
      <c r="H754" s="472" t="s">
        <v>559</v>
      </c>
      <c r="I754" s="472" t="s">
        <v>860</v>
      </c>
      <c r="J754" s="472" t="s">
        <v>820</v>
      </c>
      <c r="K754" s="472" t="s">
        <v>894</v>
      </c>
      <c r="L754" s="473">
        <v>2024</v>
      </c>
      <c r="M754" s="474">
        <v>183040</v>
      </c>
      <c r="N754" s="474">
        <v>16640</v>
      </c>
      <c r="O754" s="472" t="s">
        <v>895</v>
      </c>
    </row>
    <row r="755" spans="1:15" x14ac:dyDescent="0.3">
      <c r="A755" s="472" t="s">
        <v>795</v>
      </c>
      <c r="B755" s="472" t="s">
        <v>414</v>
      </c>
      <c r="C755" s="472" t="s">
        <v>653</v>
      </c>
      <c r="D755" s="472" t="s">
        <v>145</v>
      </c>
      <c r="E755" s="472" t="s">
        <v>468</v>
      </c>
      <c r="F755" s="472" t="s">
        <v>145</v>
      </c>
      <c r="G755" s="472" t="s">
        <v>935</v>
      </c>
      <c r="H755" s="472" t="s">
        <v>589</v>
      </c>
      <c r="I755" s="472" t="s">
        <v>864</v>
      </c>
      <c r="J755" s="472" t="s">
        <v>809</v>
      </c>
      <c r="K755" s="472" t="s">
        <v>894</v>
      </c>
      <c r="L755" s="473">
        <v>2024</v>
      </c>
      <c r="M755" s="474">
        <v>1521.6432</v>
      </c>
      <c r="N755" s="474">
        <v>141.68</v>
      </c>
      <c r="O755" s="472" t="s">
        <v>895</v>
      </c>
    </row>
    <row r="756" spans="1:15" x14ac:dyDescent="0.3">
      <c r="A756" s="472" t="s">
        <v>795</v>
      </c>
      <c r="B756" s="472" t="s">
        <v>414</v>
      </c>
      <c r="C756" s="472" t="s">
        <v>653</v>
      </c>
      <c r="D756" s="472" t="s">
        <v>145</v>
      </c>
      <c r="E756" s="472" t="s">
        <v>468</v>
      </c>
      <c r="F756" s="472" t="s">
        <v>145</v>
      </c>
      <c r="G756" s="472" t="s">
        <v>935</v>
      </c>
      <c r="H756" s="472" t="s">
        <v>452</v>
      </c>
      <c r="I756" s="472" t="s">
        <v>860</v>
      </c>
      <c r="J756" s="472" t="s">
        <v>850</v>
      </c>
      <c r="K756" s="472" t="s">
        <v>894</v>
      </c>
      <c r="L756" s="473">
        <v>2024</v>
      </c>
      <c r="M756" s="474">
        <v>979.84</v>
      </c>
      <c r="N756" s="474">
        <v>32</v>
      </c>
      <c r="O756" s="472" t="s">
        <v>895</v>
      </c>
    </row>
    <row r="757" spans="1:15" x14ac:dyDescent="0.3">
      <c r="A757" s="472" t="s">
        <v>795</v>
      </c>
      <c r="B757" s="472" t="s">
        <v>414</v>
      </c>
      <c r="C757" s="472" t="s">
        <v>653</v>
      </c>
      <c r="D757" s="472" t="s">
        <v>145</v>
      </c>
      <c r="E757" s="472" t="s">
        <v>154</v>
      </c>
      <c r="F757" s="472" t="s">
        <v>145</v>
      </c>
      <c r="G757" s="472" t="s">
        <v>936</v>
      </c>
      <c r="H757" s="472" t="s">
        <v>537</v>
      </c>
      <c r="I757" s="472" t="s">
        <v>872</v>
      </c>
      <c r="J757" s="472" t="s">
        <v>820</v>
      </c>
      <c r="K757" s="472" t="s">
        <v>894</v>
      </c>
      <c r="L757" s="473">
        <v>2024</v>
      </c>
      <c r="M757" s="474">
        <v>5500.8</v>
      </c>
      <c r="N757" s="474">
        <v>360</v>
      </c>
      <c r="O757" s="472" t="s">
        <v>895</v>
      </c>
    </row>
    <row r="758" spans="1:15" x14ac:dyDescent="0.3">
      <c r="A758" s="472" t="s">
        <v>795</v>
      </c>
      <c r="B758" s="472" t="s">
        <v>414</v>
      </c>
      <c r="C758" s="472" t="s">
        <v>653</v>
      </c>
      <c r="D758" s="472" t="s">
        <v>145</v>
      </c>
      <c r="E758" s="472" t="s">
        <v>154</v>
      </c>
      <c r="F758" s="472" t="s">
        <v>145</v>
      </c>
      <c r="G758" s="472" t="s">
        <v>936</v>
      </c>
      <c r="H758" s="472" t="s">
        <v>365</v>
      </c>
      <c r="I758" s="472" t="s">
        <v>863</v>
      </c>
      <c r="J758" s="472" t="s">
        <v>814</v>
      </c>
      <c r="K758" s="472" t="s">
        <v>894</v>
      </c>
      <c r="L758" s="473">
        <v>2024</v>
      </c>
      <c r="M758" s="474">
        <v>12423.68</v>
      </c>
      <c r="N758" s="474">
        <v>776.48</v>
      </c>
      <c r="O758" s="472" t="s">
        <v>895</v>
      </c>
    </row>
    <row r="759" spans="1:15" x14ac:dyDescent="0.3">
      <c r="A759" s="472" t="s">
        <v>795</v>
      </c>
      <c r="B759" s="472" t="s">
        <v>414</v>
      </c>
      <c r="C759" s="472" t="s">
        <v>653</v>
      </c>
      <c r="D759" s="472" t="s">
        <v>145</v>
      </c>
      <c r="E759" s="472" t="s">
        <v>154</v>
      </c>
      <c r="F759" s="472" t="s">
        <v>145</v>
      </c>
      <c r="G759" s="472" t="s">
        <v>936</v>
      </c>
      <c r="H759" s="472" t="s">
        <v>618</v>
      </c>
      <c r="I759" s="472" t="s">
        <v>870</v>
      </c>
      <c r="J759" s="472" t="s">
        <v>844</v>
      </c>
      <c r="K759" s="472" t="s">
        <v>894</v>
      </c>
      <c r="L759" s="473">
        <v>2024</v>
      </c>
      <c r="M759" s="474">
        <v>666.9</v>
      </c>
      <c r="N759" s="474">
        <v>342</v>
      </c>
      <c r="O759" s="472" t="s">
        <v>897</v>
      </c>
    </row>
    <row r="760" spans="1:15" x14ac:dyDescent="0.3">
      <c r="A760" s="472" t="s">
        <v>795</v>
      </c>
      <c r="B760" s="472" t="s">
        <v>414</v>
      </c>
      <c r="C760" s="472" t="s">
        <v>653</v>
      </c>
      <c r="D760" s="472" t="s">
        <v>145</v>
      </c>
      <c r="E760" s="472" t="s">
        <v>154</v>
      </c>
      <c r="F760" s="472" t="s">
        <v>145</v>
      </c>
      <c r="G760" s="472" t="s">
        <v>936</v>
      </c>
      <c r="H760" s="472" t="s">
        <v>589</v>
      </c>
      <c r="I760" s="472" t="s">
        <v>864</v>
      </c>
      <c r="J760" s="472" t="s">
        <v>809</v>
      </c>
      <c r="K760" s="472" t="s">
        <v>894</v>
      </c>
      <c r="L760" s="473">
        <v>2024</v>
      </c>
      <c r="M760" s="474">
        <v>61925.925600000002</v>
      </c>
      <c r="N760" s="474">
        <v>6236.4400000000005</v>
      </c>
      <c r="O760" s="472" t="s">
        <v>895</v>
      </c>
    </row>
    <row r="761" spans="1:15" x14ac:dyDescent="0.3">
      <c r="A761" s="472" t="s">
        <v>795</v>
      </c>
      <c r="B761" s="472" t="s">
        <v>414</v>
      </c>
      <c r="C761" s="472" t="s">
        <v>653</v>
      </c>
      <c r="D761" s="472" t="s">
        <v>145</v>
      </c>
      <c r="E761" s="472" t="s">
        <v>155</v>
      </c>
      <c r="F761" s="472" t="s">
        <v>145</v>
      </c>
      <c r="G761" s="472" t="s">
        <v>937</v>
      </c>
      <c r="H761" s="472" t="s">
        <v>531</v>
      </c>
      <c r="I761" s="472" t="s">
        <v>863</v>
      </c>
      <c r="J761" s="472" t="s">
        <v>820</v>
      </c>
      <c r="K761" s="472" t="s">
        <v>894</v>
      </c>
      <c r="L761" s="473">
        <v>2024</v>
      </c>
      <c r="M761" s="474">
        <v>4600.17</v>
      </c>
      <c r="N761" s="474">
        <v>511.13</v>
      </c>
      <c r="O761" s="472" t="s">
        <v>895</v>
      </c>
    </row>
    <row r="762" spans="1:15" x14ac:dyDescent="0.3">
      <c r="A762" s="472" t="s">
        <v>795</v>
      </c>
      <c r="B762" s="472" t="s">
        <v>414</v>
      </c>
      <c r="C762" s="472" t="s">
        <v>653</v>
      </c>
      <c r="D762" s="472" t="s">
        <v>145</v>
      </c>
      <c r="E762" s="472" t="s">
        <v>155</v>
      </c>
      <c r="F762" s="472" t="s">
        <v>145</v>
      </c>
      <c r="G762" s="472" t="s">
        <v>937</v>
      </c>
      <c r="H762" s="472" t="s">
        <v>534</v>
      </c>
      <c r="I762" s="472" t="s">
        <v>871</v>
      </c>
      <c r="J762" s="472" t="s">
        <v>820</v>
      </c>
      <c r="K762" s="472" t="s">
        <v>894</v>
      </c>
      <c r="L762" s="473">
        <v>2024</v>
      </c>
      <c r="M762" s="474">
        <v>48660</v>
      </c>
      <c r="N762" s="474">
        <v>4055</v>
      </c>
      <c r="O762" s="472" t="s">
        <v>895</v>
      </c>
    </row>
    <row r="763" spans="1:15" x14ac:dyDescent="0.3">
      <c r="A763" s="472" t="s">
        <v>795</v>
      </c>
      <c r="B763" s="472" t="s">
        <v>414</v>
      </c>
      <c r="C763" s="472" t="s">
        <v>653</v>
      </c>
      <c r="D763" s="472" t="s">
        <v>145</v>
      </c>
      <c r="E763" s="472" t="s">
        <v>155</v>
      </c>
      <c r="F763" s="472" t="s">
        <v>145</v>
      </c>
      <c r="G763" s="472" t="s">
        <v>937</v>
      </c>
      <c r="H763" s="472" t="s">
        <v>537</v>
      </c>
      <c r="I763" s="472" t="s">
        <v>872</v>
      </c>
      <c r="J763" s="472" t="s">
        <v>820</v>
      </c>
      <c r="K763" s="472" t="s">
        <v>894</v>
      </c>
      <c r="L763" s="473">
        <v>2024</v>
      </c>
      <c r="M763" s="474">
        <v>117426.79999999999</v>
      </c>
      <c r="N763" s="474">
        <v>7685</v>
      </c>
      <c r="O763" s="472" t="s">
        <v>895</v>
      </c>
    </row>
    <row r="764" spans="1:15" x14ac:dyDescent="0.3">
      <c r="A764" s="472" t="s">
        <v>795</v>
      </c>
      <c r="B764" s="472" t="s">
        <v>414</v>
      </c>
      <c r="C764" s="472" t="s">
        <v>653</v>
      </c>
      <c r="D764" s="472" t="s">
        <v>145</v>
      </c>
      <c r="E764" s="472" t="s">
        <v>155</v>
      </c>
      <c r="F764" s="472" t="s">
        <v>145</v>
      </c>
      <c r="G764" s="472" t="s">
        <v>937</v>
      </c>
      <c r="H764" s="472" t="s">
        <v>434</v>
      </c>
      <c r="I764" s="472" t="s">
        <v>863</v>
      </c>
      <c r="J764" s="472" t="s">
        <v>841</v>
      </c>
      <c r="K764" s="472" t="s">
        <v>894</v>
      </c>
      <c r="L764" s="473">
        <v>2024</v>
      </c>
      <c r="M764" s="474">
        <v>1200</v>
      </c>
      <c r="N764" s="474">
        <v>0.24</v>
      </c>
      <c r="O764" s="472" t="s">
        <v>895</v>
      </c>
    </row>
    <row r="765" spans="1:15" x14ac:dyDescent="0.3">
      <c r="A765" s="472" t="s">
        <v>795</v>
      </c>
      <c r="B765" s="472" t="s">
        <v>414</v>
      </c>
      <c r="C765" s="472" t="s">
        <v>653</v>
      </c>
      <c r="D765" s="472" t="s">
        <v>145</v>
      </c>
      <c r="E765" s="472" t="s">
        <v>155</v>
      </c>
      <c r="F765" s="472" t="s">
        <v>145</v>
      </c>
      <c r="G765" s="472" t="s">
        <v>937</v>
      </c>
      <c r="H765" s="472" t="s">
        <v>547</v>
      </c>
      <c r="I765" s="472" t="s">
        <v>873</v>
      </c>
      <c r="J765" s="472" t="s">
        <v>820</v>
      </c>
      <c r="K765" s="472" t="s">
        <v>894</v>
      </c>
      <c r="L765" s="473">
        <v>2024</v>
      </c>
      <c r="M765" s="474">
        <v>23265</v>
      </c>
      <c r="N765" s="474">
        <v>2350</v>
      </c>
      <c r="O765" s="472" t="s">
        <v>895</v>
      </c>
    </row>
    <row r="766" spans="1:15" x14ac:dyDescent="0.3">
      <c r="A766" s="472" t="s">
        <v>795</v>
      </c>
      <c r="B766" s="472" t="s">
        <v>414</v>
      </c>
      <c r="C766" s="472" t="s">
        <v>653</v>
      </c>
      <c r="D766" s="472" t="s">
        <v>145</v>
      </c>
      <c r="E766" s="472" t="s">
        <v>155</v>
      </c>
      <c r="F766" s="472" t="s">
        <v>145</v>
      </c>
      <c r="G766" s="472" t="s">
        <v>937</v>
      </c>
      <c r="H766" s="472" t="s">
        <v>585</v>
      </c>
      <c r="I766" s="472" t="s">
        <v>864</v>
      </c>
      <c r="J766" s="472" t="s">
        <v>808</v>
      </c>
      <c r="K766" s="472" t="s">
        <v>894</v>
      </c>
      <c r="L766" s="473">
        <v>2024</v>
      </c>
      <c r="M766" s="474">
        <v>11204.599999999999</v>
      </c>
      <c r="N766" s="474">
        <v>308</v>
      </c>
      <c r="O766" s="472" t="s">
        <v>895</v>
      </c>
    </row>
    <row r="767" spans="1:15" x14ac:dyDescent="0.3">
      <c r="A767" s="472" t="s">
        <v>795</v>
      </c>
      <c r="B767" s="472" t="s">
        <v>414</v>
      </c>
      <c r="C767" s="472" t="s">
        <v>653</v>
      </c>
      <c r="D767" s="472" t="s">
        <v>145</v>
      </c>
      <c r="E767" s="472" t="s">
        <v>155</v>
      </c>
      <c r="F767" s="472" t="s">
        <v>145</v>
      </c>
      <c r="G767" s="472" t="s">
        <v>937</v>
      </c>
      <c r="H767" s="472" t="s">
        <v>354</v>
      </c>
      <c r="I767" s="472" t="s">
        <v>864</v>
      </c>
      <c r="J767" s="472" t="s">
        <v>814</v>
      </c>
      <c r="K767" s="472" t="s">
        <v>894</v>
      </c>
      <c r="L767" s="473">
        <v>2024</v>
      </c>
      <c r="M767" s="474">
        <v>584.5</v>
      </c>
      <c r="N767" s="474">
        <v>33.4</v>
      </c>
      <c r="O767" s="472" t="s">
        <v>895</v>
      </c>
    </row>
    <row r="768" spans="1:15" x14ac:dyDescent="0.3">
      <c r="A768" s="472" t="s">
        <v>795</v>
      </c>
      <c r="B768" s="472" t="s">
        <v>414</v>
      </c>
      <c r="C768" s="472" t="s">
        <v>653</v>
      </c>
      <c r="D768" s="472" t="s">
        <v>145</v>
      </c>
      <c r="E768" s="472" t="s">
        <v>155</v>
      </c>
      <c r="F768" s="472" t="s">
        <v>145</v>
      </c>
      <c r="G768" s="472" t="s">
        <v>937</v>
      </c>
      <c r="H768" s="472" t="s">
        <v>586</v>
      </c>
      <c r="I768" s="472" t="s">
        <v>864</v>
      </c>
      <c r="J768" s="472" t="s">
        <v>808</v>
      </c>
      <c r="K768" s="472" t="s">
        <v>894</v>
      </c>
      <c r="L768" s="473">
        <v>2024</v>
      </c>
      <c r="M768" s="474">
        <v>2280.36</v>
      </c>
      <c r="N768" s="474">
        <v>46.5</v>
      </c>
      <c r="O768" s="472" t="s">
        <v>895</v>
      </c>
    </row>
    <row r="769" spans="1:15" x14ac:dyDescent="0.3">
      <c r="A769" s="472" t="s">
        <v>795</v>
      </c>
      <c r="B769" s="472" t="s">
        <v>414</v>
      </c>
      <c r="C769" s="472" t="s">
        <v>653</v>
      </c>
      <c r="D769" s="472" t="s">
        <v>145</v>
      </c>
      <c r="E769" s="472" t="s">
        <v>155</v>
      </c>
      <c r="F769" s="472" t="s">
        <v>145</v>
      </c>
      <c r="G769" s="472" t="s">
        <v>937</v>
      </c>
      <c r="H769" s="472" t="s">
        <v>600</v>
      </c>
      <c r="I769" s="472" t="s">
        <v>876</v>
      </c>
      <c r="J769" s="472" t="s">
        <v>830</v>
      </c>
      <c r="K769" s="472" t="s">
        <v>894</v>
      </c>
      <c r="L769" s="473">
        <v>2024</v>
      </c>
      <c r="M769" s="474">
        <v>1267200</v>
      </c>
      <c r="N769" s="474">
        <v>960000</v>
      </c>
      <c r="O769" s="472" t="s">
        <v>895</v>
      </c>
    </row>
    <row r="770" spans="1:15" x14ac:dyDescent="0.3">
      <c r="A770" s="472" t="s">
        <v>795</v>
      </c>
      <c r="B770" s="472" t="s">
        <v>414</v>
      </c>
      <c r="C770" s="472" t="s">
        <v>653</v>
      </c>
      <c r="D770" s="472" t="s">
        <v>145</v>
      </c>
      <c r="E770" s="472" t="s">
        <v>155</v>
      </c>
      <c r="F770" s="472" t="s">
        <v>145</v>
      </c>
      <c r="G770" s="472" t="s">
        <v>937</v>
      </c>
      <c r="H770" s="472" t="s">
        <v>587</v>
      </c>
      <c r="I770" s="472" t="s">
        <v>873</v>
      </c>
      <c r="J770" s="472" t="s">
        <v>808</v>
      </c>
      <c r="K770" s="472" t="s">
        <v>894</v>
      </c>
      <c r="L770" s="473">
        <v>2024</v>
      </c>
      <c r="M770" s="474">
        <v>7392</v>
      </c>
      <c r="N770" s="474">
        <v>160</v>
      </c>
      <c r="O770" s="472" t="s">
        <v>895</v>
      </c>
    </row>
    <row r="771" spans="1:15" x14ac:dyDescent="0.3">
      <c r="A771" s="472" t="s">
        <v>795</v>
      </c>
      <c r="B771" s="472" t="s">
        <v>414</v>
      </c>
      <c r="C771" s="472" t="s">
        <v>653</v>
      </c>
      <c r="D771" s="472" t="s">
        <v>145</v>
      </c>
      <c r="E771" s="472" t="s">
        <v>155</v>
      </c>
      <c r="F771" s="472" t="s">
        <v>145</v>
      </c>
      <c r="G771" s="472" t="s">
        <v>937</v>
      </c>
      <c r="H771" s="472" t="s">
        <v>355</v>
      </c>
      <c r="I771" s="472" t="s">
        <v>872</v>
      </c>
      <c r="J771" s="472" t="s">
        <v>814</v>
      </c>
      <c r="K771" s="472" t="s">
        <v>894</v>
      </c>
      <c r="L771" s="473">
        <v>2024</v>
      </c>
      <c r="M771" s="474">
        <v>359.29</v>
      </c>
      <c r="N771" s="474">
        <v>37.82</v>
      </c>
      <c r="O771" s="472" t="s">
        <v>895</v>
      </c>
    </row>
    <row r="772" spans="1:15" x14ac:dyDescent="0.3">
      <c r="A772" s="472" t="s">
        <v>795</v>
      </c>
      <c r="B772" s="472" t="s">
        <v>414</v>
      </c>
      <c r="C772" s="472" t="s">
        <v>653</v>
      </c>
      <c r="D772" s="472" t="s">
        <v>145</v>
      </c>
      <c r="E772" s="472" t="s">
        <v>155</v>
      </c>
      <c r="F772" s="472" t="s">
        <v>145</v>
      </c>
      <c r="G772" s="472" t="s">
        <v>937</v>
      </c>
      <c r="H772" s="472" t="s">
        <v>410</v>
      </c>
      <c r="I772" s="472" t="s">
        <v>861</v>
      </c>
      <c r="J772" s="472" t="s">
        <v>817</v>
      </c>
      <c r="K772" s="472" t="s">
        <v>894</v>
      </c>
      <c r="L772" s="473">
        <v>2024</v>
      </c>
      <c r="M772" s="474">
        <v>280</v>
      </c>
      <c r="N772" s="474">
        <v>40</v>
      </c>
      <c r="O772" s="472" t="s">
        <v>895</v>
      </c>
    </row>
    <row r="773" spans="1:15" x14ac:dyDescent="0.3">
      <c r="A773" s="472" t="s">
        <v>795</v>
      </c>
      <c r="B773" s="472" t="s">
        <v>414</v>
      </c>
      <c r="C773" s="472" t="s">
        <v>653</v>
      </c>
      <c r="D773" s="472" t="s">
        <v>145</v>
      </c>
      <c r="E773" s="472" t="s">
        <v>155</v>
      </c>
      <c r="F773" s="472" t="s">
        <v>145</v>
      </c>
      <c r="G773" s="472" t="s">
        <v>937</v>
      </c>
      <c r="H773" s="472" t="s">
        <v>551</v>
      </c>
      <c r="I773" s="472" t="s">
        <v>863</v>
      </c>
      <c r="J773" s="472" t="s">
        <v>820</v>
      </c>
      <c r="K773" s="472" t="s">
        <v>894</v>
      </c>
      <c r="L773" s="473">
        <v>2024</v>
      </c>
      <c r="M773" s="474">
        <v>70000</v>
      </c>
      <c r="N773" s="474">
        <v>5000</v>
      </c>
      <c r="O773" s="472" t="s">
        <v>895</v>
      </c>
    </row>
    <row r="774" spans="1:15" x14ac:dyDescent="0.3">
      <c r="A774" s="472" t="s">
        <v>795</v>
      </c>
      <c r="B774" s="472" t="s">
        <v>414</v>
      </c>
      <c r="C774" s="472" t="s">
        <v>653</v>
      </c>
      <c r="D774" s="472" t="s">
        <v>145</v>
      </c>
      <c r="E774" s="472" t="s">
        <v>155</v>
      </c>
      <c r="F774" s="472" t="s">
        <v>145</v>
      </c>
      <c r="G774" s="472" t="s">
        <v>937</v>
      </c>
      <c r="H774" s="472" t="s">
        <v>604</v>
      </c>
      <c r="I774" s="472" t="s">
        <v>876</v>
      </c>
      <c r="J774" s="472" t="s">
        <v>830</v>
      </c>
      <c r="K774" s="472" t="s">
        <v>894</v>
      </c>
      <c r="L774" s="473">
        <v>2024</v>
      </c>
      <c r="M774" s="474">
        <v>55896.3</v>
      </c>
      <c r="N774" s="474">
        <v>15570</v>
      </c>
      <c r="O774" s="472" t="s">
        <v>895</v>
      </c>
    </row>
    <row r="775" spans="1:15" x14ac:dyDescent="0.3">
      <c r="A775" s="472" t="s">
        <v>795</v>
      </c>
      <c r="B775" s="472" t="s">
        <v>414</v>
      </c>
      <c r="C775" s="472" t="s">
        <v>653</v>
      </c>
      <c r="D775" s="472" t="s">
        <v>145</v>
      </c>
      <c r="E775" s="472" t="s">
        <v>155</v>
      </c>
      <c r="F775" s="472" t="s">
        <v>145</v>
      </c>
      <c r="G775" s="472" t="s">
        <v>937</v>
      </c>
      <c r="H775" s="472" t="s">
        <v>365</v>
      </c>
      <c r="I775" s="472" t="s">
        <v>863</v>
      </c>
      <c r="J775" s="472" t="s">
        <v>814</v>
      </c>
      <c r="K775" s="472" t="s">
        <v>894</v>
      </c>
      <c r="L775" s="473">
        <v>2024</v>
      </c>
      <c r="M775" s="474">
        <v>3500865.6</v>
      </c>
      <c r="N775" s="474">
        <v>218804.1</v>
      </c>
      <c r="O775" s="472" t="s">
        <v>895</v>
      </c>
    </row>
    <row r="776" spans="1:15" x14ac:dyDescent="0.3">
      <c r="A776" s="472" t="s">
        <v>795</v>
      </c>
      <c r="B776" s="472" t="s">
        <v>414</v>
      </c>
      <c r="C776" s="472" t="s">
        <v>653</v>
      </c>
      <c r="D776" s="472" t="s">
        <v>145</v>
      </c>
      <c r="E776" s="472" t="s">
        <v>155</v>
      </c>
      <c r="F776" s="472" t="s">
        <v>145</v>
      </c>
      <c r="G776" s="472" t="s">
        <v>937</v>
      </c>
      <c r="H776" s="472" t="s">
        <v>368</v>
      </c>
      <c r="I776" s="472" t="s">
        <v>859</v>
      </c>
      <c r="J776" s="472" t="s">
        <v>814</v>
      </c>
      <c r="K776" s="472" t="s">
        <v>894</v>
      </c>
      <c r="L776" s="473">
        <v>2024</v>
      </c>
      <c r="M776" s="474">
        <v>696</v>
      </c>
      <c r="N776" s="474">
        <v>87</v>
      </c>
      <c r="O776" s="472" t="s">
        <v>895</v>
      </c>
    </row>
    <row r="777" spans="1:15" x14ac:dyDescent="0.3">
      <c r="A777" s="472" t="s">
        <v>795</v>
      </c>
      <c r="B777" s="472" t="s">
        <v>414</v>
      </c>
      <c r="C777" s="472" t="s">
        <v>653</v>
      </c>
      <c r="D777" s="472" t="s">
        <v>145</v>
      </c>
      <c r="E777" s="472" t="s">
        <v>155</v>
      </c>
      <c r="F777" s="472" t="s">
        <v>145</v>
      </c>
      <c r="G777" s="472" t="s">
        <v>937</v>
      </c>
      <c r="H777" s="472" t="s">
        <v>372</v>
      </c>
      <c r="I777" s="472" t="s">
        <v>859</v>
      </c>
      <c r="J777" s="472" t="s">
        <v>814</v>
      </c>
      <c r="K777" s="472" t="s">
        <v>894</v>
      </c>
      <c r="L777" s="473">
        <v>2024</v>
      </c>
      <c r="M777" s="474">
        <v>6300</v>
      </c>
      <c r="N777" s="474">
        <v>700</v>
      </c>
      <c r="O777" s="472" t="s">
        <v>895</v>
      </c>
    </row>
    <row r="778" spans="1:15" x14ac:dyDescent="0.3">
      <c r="A778" s="472" t="s">
        <v>795</v>
      </c>
      <c r="B778" s="472" t="s">
        <v>414</v>
      </c>
      <c r="C778" s="472" t="s">
        <v>653</v>
      </c>
      <c r="D778" s="472" t="s">
        <v>145</v>
      </c>
      <c r="E778" s="472" t="s">
        <v>155</v>
      </c>
      <c r="F778" s="472" t="s">
        <v>145</v>
      </c>
      <c r="G778" s="472" t="s">
        <v>937</v>
      </c>
      <c r="H778" s="472" t="s">
        <v>618</v>
      </c>
      <c r="I778" s="472" t="s">
        <v>870</v>
      </c>
      <c r="J778" s="472" t="s">
        <v>844</v>
      </c>
      <c r="K778" s="472" t="s">
        <v>894</v>
      </c>
      <c r="L778" s="473">
        <v>2024</v>
      </c>
      <c r="M778" s="474">
        <v>900.9</v>
      </c>
      <c r="N778" s="474">
        <v>462</v>
      </c>
      <c r="O778" s="472" t="s">
        <v>897</v>
      </c>
    </row>
    <row r="779" spans="1:15" x14ac:dyDescent="0.3">
      <c r="A779" s="472" t="s">
        <v>795</v>
      </c>
      <c r="B779" s="472" t="s">
        <v>414</v>
      </c>
      <c r="C779" s="472" t="s">
        <v>653</v>
      </c>
      <c r="D779" s="472" t="s">
        <v>145</v>
      </c>
      <c r="E779" s="472" t="s">
        <v>155</v>
      </c>
      <c r="F779" s="472" t="s">
        <v>145</v>
      </c>
      <c r="G779" s="472" t="s">
        <v>937</v>
      </c>
      <c r="H779" s="472" t="s">
        <v>556</v>
      </c>
      <c r="I779" s="472" t="s">
        <v>873</v>
      </c>
      <c r="J779" s="472" t="s">
        <v>820</v>
      </c>
      <c r="K779" s="472" t="s">
        <v>894</v>
      </c>
      <c r="L779" s="473">
        <v>2024</v>
      </c>
      <c r="M779" s="474">
        <v>4550</v>
      </c>
      <c r="N779" s="474">
        <v>500</v>
      </c>
      <c r="O779" s="472" t="s">
        <v>895</v>
      </c>
    </row>
    <row r="780" spans="1:15" x14ac:dyDescent="0.3">
      <c r="A780" s="472" t="s">
        <v>795</v>
      </c>
      <c r="B780" s="472" t="s">
        <v>414</v>
      </c>
      <c r="C780" s="472" t="s">
        <v>653</v>
      </c>
      <c r="D780" s="472" t="s">
        <v>145</v>
      </c>
      <c r="E780" s="472" t="s">
        <v>155</v>
      </c>
      <c r="F780" s="472" t="s">
        <v>145</v>
      </c>
      <c r="G780" s="472" t="s">
        <v>937</v>
      </c>
      <c r="H780" s="472" t="s">
        <v>557</v>
      </c>
      <c r="I780" s="472" t="s">
        <v>873</v>
      </c>
      <c r="J780" s="472" t="s">
        <v>820</v>
      </c>
      <c r="K780" s="472" t="s">
        <v>894</v>
      </c>
      <c r="L780" s="473">
        <v>2024</v>
      </c>
      <c r="M780" s="474">
        <v>27937.200000000001</v>
      </c>
      <c r="N780" s="474">
        <v>3004</v>
      </c>
      <c r="O780" s="472" t="s">
        <v>895</v>
      </c>
    </row>
    <row r="781" spans="1:15" x14ac:dyDescent="0.3">
      <c r="A781" s="472" t="s">
        <v>795</v>
      </c>
      <c r="B781" s="472" t="s">
        <v>414</v>
      </c>
      <c r="C781" s="472" t="s">
        <v>653</v>
      </c>
      <c r="D781" s="472" t="s">
        <v>145</v>
      </c>
      <c r="E781" s="472" t="s">
        <v>155</v>
      </c>
      <c r="F781" s="472" t="s">
        <v>145</v>
      </c>
      <c r="G781" s="472" t="s">
        <v>937</v>
      </c>
      <c r="H781" s="472" t="s">
        <v>558</v>
      </c>
      <c r="I781" s="472" t="s">
        <v>873</v>
      </c>
      <c r="J781" s="472" t="s">
        <v>820</v>
      </c>
      <c r="K781" s="472" t="s">
        <v>894</v>
      </c>
      <c r="L781" s="473">
        <v>2024</v>
      </c>
      <c r="M781" s="474">
        <v>532</v>
      </c>
      <c r="N781" s="474">
        <v>70</v>
      </c>
      <c r="O781" s="472" t="s">
        <v>895</v>
      </c>
    </row>
    <row r="782" spans="1:15" x14ac:dyDescent="0.3">
      <c r="A782" s="472" t="s">
        <v>795</v>
      </c>
      <c r="B782" s="472" t="s">
        <v>414</v>
      </c>
      <c r="C782" s="472" t="s">
        <v>653</v>
      </c>
      <c r="D782" s="472" t="s">
        <v>145</v>
      </c>
      <c r="E782" s="472" t="s">
        <v>155</v>
      </c>
      <c r="F782" s="472" t="s">
        <v>145</v>
      </c>
      <c r="G782" s="472" t="s">
        <v>937</v>
      </c>
      <c r="H782" s="472" t="s">
        <v>559</v>
      </c>
      <c r="I782" s="472" t="s">
        <v>860</v>
      </c>
      <c r="J782" s="472" t="s">
        <v>820</v>
      </c>
      <c r="K782" s="472" t="s">
        <v>894</v>
      </c>
      <c r="L782" s="473">
        <v>2024</v>
      </c>
      <c r="M782" s="474">
        <v>14630</v>
      </c>
      <c r="N782" s="474">
        <v>1330</v>
      </c>
      <c r="O782" s="472" t="s">
        <v>895</v>
      </c>
    </row>
    <row r="783" spans="1:15" x14ac:dyDescent="0.3">
      <c r="A783" s="472" t="s">
        <v>795</v>
      </c>
      <c r="B783" s="472" t="s">
        <v>414</v>
      </c>
      <c r="C783" s="472" t="s">
        <v>653</v>
      </c>
      <c r="D783" s="472" t="s">
        <v>145</v>
      </c>
      <c r="E783" s="472" t="s">
        <v>155</v>
      </c>
      <c r="F783" s="472" t="s">
        <v>145</v>
      </c>
      <c r="G783" s="472" t="s">
        <v>937</v>
      </c>
      <c r="H783" s="472" t="s">
        <v>373</v>
      </c>
      <c r="I783" s="472" t="s">
        <v>861</v>
      </c>
      <c r="J783" s="472" t="s">
        <v>814</v>
      </c>
      <c r="K783" s="472" t="s">
        <v>894</v>
      </c>
      <c r="L783" s="473">
        <v>2024</v>
      </c>
      <c r="M783" s="474">
        <v>3560</v>
      </c>
      <c r="N783" s="474">
        <v>200</v>
      </c>
      <c r="O783" s="472" t="s">
        <v>895</v>
      </c>
    </row>
    <row r="784" spans="1:15" x14ac:dyDescent="0.3">
      <c r="A784" s="472" t="s">
        <v>795</v>
      </c>
      <c r="B784" s="472" t="s">
        <v>414</v>
      </c>
      <c r="C784" s="472" t="s">
        <v>653</v>
      </c>
      <c r="D784" s="472" t="s">
        <v>145</v>
      </c>
      <c r="E784" s="472" t="s">
        <v>155</v>
      </c>
      <c r="F784" s="472" t="s">
        <v>145</v>
      </c>
      <c r="G784" s="472" t="s">
        <v>937</v>
      </c>
      <c r="H784" s="472" t="s">
        <v>607</v>
      </c>
      <c r="I784" s="472" t="s">
        <v>876</v>
      </c>
      <c r="J784" s="472" t="s">
        <v>830</v>
      </c>
      <c r="K784" s="472" t="s">
        <v>894</v>
      </c>
      <c r="L784" s="473">
        <v>2024</v>
      </c>
      <c r="M784" s="474">
        <v>22442</v>
      </c>
      <c r="N784" s="474">
        <v>11450</v>
      </c>
      <c r="O784" s="472" t="s">
        <v>895</v>
      </c>
    </row>
    <row r="785" spans="1:15" x14ac:dyDescent="0.3">
      <c r="A785" s="472" t="s">
        <v>795</v>
      </c>
      <c r="B785" s="472" t="s">
        <v>414</v>
      </c>
      <c r="C785" s="472" t="s">
        <v>653</v>
      </c>
      <c r="D785" s="472" t="s">
        <v>145</v>
      </c>
      <c r="E785" s="472" t="s">
        <v>155</v>
      </c>
      <c r="F785" s="472" t="s">
        <v>145</v>
      </c>
      <c r="G785" s="472" t="s">
        <v>937</v>
      </c>
      <c r="H785" s="472" t="s">
        <v>474</v>
      </c>
      <c r="I785" s="472" t="s">
        <v>873</v>
      </c>
      <c r="J785" s="472" t="s">
        <v>845</v>
      </c>
      <c r="K785" s="472" t="s">
        <v>894</v>
      </c>
      <c r="L785" s="473">
        <v>2024</v>
      </c>
      <c r="M785" s="474">
        <v>5850</v>
      </c>
      <c r="N785" s="474">
        <v>1500</v>
      </c>
      <c r="O785" s="472" t="s">
        <v>897</v>
      </c>
    </row>
    <row r="786" spans="1:15" x14ac:dyDescent="0.3">
      <c r="A786" s="472" t="s">
        <v>795</v>
      </c>
      <c r="B786" s="472" t="s">
        <v>414</v>
      </c>
      <c r="C786" s="472" t="s">
        <v>653</v>
      </c>
      <c r="D786" s="472" t="s">
        <v>145</v>
      </c>
      <c r="E786" s="472" t="s">
        <v>155</v>
      </c>
      <c r="F786" s="472" t="s">
        <v>145</v>
      </c>
      <c r="G786" s="472" t="s">
        <v>937</v>
      </c>
      <c r="H786" s="472" t="s">
        <v>475</v>
      </c>
      <c r="I786" s="472" t="s">
        <v>873</v>
      </c>
      <c r="J786" s="472" t="s">
        <v>845</v>
      </c>
      <c r="K786" s="472" t="s">
        <v>894</v>
      </c>
      <c r="L786" s="473">
        <v>2024</v>
      </c>
      <c r="M786" s="474">
        <v>454.82299</v>
      </c>
      <c r="N786" s="474">
        <v>23.3</v>
      </c>
      <c r="O786" s="472" t="s">
        <v>897</v>
      </c>
    </row>
    <row r="787" spans="1:15" x14ac:dyDescent="0.3">
      <c r="A787" s="472" t="s">
        <v>795</v>
      </c>
      <c r="B787" s="472" t="s">
        <v>414</v>
      </c>
      <c r="C787" s="472" t="s">
        <v>653</v>
      </c>
      <c r="D787" s="472" t="s">
        <v>145</v>
      </c>
      <c r="E787" s="472" t="s">
        <v>155</v>
      </c>
      <c r="F787" s="472" t="s">
        <v>145</v>
      </c>
      <c r="G787" s="472" t="s">
        <v>937</v>
      </c>
      <c r="H787" s="472" t="s">
        <v>589</v>
      </c>
      <c r="I787" s="472" t="s">
        <v>864</v>
      </c>
      <c r="J787" s="472" t="s">
        <v>809</v>
      </c>
      <c r="K787" s="472" t="s">
        <v>894</v>
      </c>
      <c r="L787" s="473">
        <v>2024</v>
      </c>
      <c r="M787" s="474">
        <v>5224771.2922</v>
      </c>
      <c r="N787" s="474">
        <v>556367.56000000017</v>
      </c>
      <c r="O787" s="472" t="s">
        <v>895</v>
      </c>
    </row>
    <row r="788" spans="1:15" x14ac:dyDescent="0.3">
      <c r="A788" s="472" t="s">
        <v>795</v>
      </c>
      <c r="B788" s="472" t="s">
        <v>414</v>
      </c>
      <c r="C788" s="472" t="s">
        <v>653</v>
      </c>
      <c r="D788" s="472" t="s">
        <v>145</v>
      </c>
      <c r="E788" s="472" t="s">
        <v>155</v>
      </c>
      <c r="F788" s="472" t="s">
        <v>145</v>
      </c>
      <c r="G788" s="472" t="s">
        <v>937</v>
      </c>
      <c r="H788" s="472" t="s">
        <v>459</v>
      </c>
      <c r="I788" s="472" t="s">
        <v>864</v>
      </c>
      <c r="J788" s="472" t="s">
        <v>853</v>
      </c>
      <c r="K788" s="472" t="s">
        <v>894</v>
      </c>
      <c r="L788" s="473">
        <v>2024</v>
      </c>
      <c r="M788" s="474">
        <v>118.67999999999999</v>
      </c>
      <c r="N788" s="474">
        <v>86</v>
      </c>
      <c r="O788" s="472" t="s">
        <v>895</v>
      </c>
    </row>
    <row r="789" spans="1:15" x14ac:dyDescent="0.3">
      <c r="A789" s="472" t="s">
        <v>795</v>
      </c>
      <c r="B789" s="472" t="s">
        <v>414</v>
      </c>
      <c r="C789" s="472" t="s">
        <v>653</v>
      </c>
      <c r="D789" s="472" t="s">
        <v>145</v>
      </c>
      <c r="E789" s="472" t="s">
        <v>155</v>
      </c>
      <c r="F789" s="472" t="s">
        <v>145</v>
      </c>
      <c r="G789" s="472" t="s">
        <v>937</v>
      </c>
      <c r="H789" s="472" t="s">
        <v>616</v>
      </c>
      <c r="I789" s="472" t="s">
        <v>873</v>
      </c>
      <c r="J789" s="472" t="s">
        <v>838</v>
      </c>
      <c r="K789" s="472" t="s">
        <v>894</v>
      </c>
      <c r="L789" s="473">
        <v>2024</v>
      </c>
      <c r="M789" s="474">
        <v>268</v>
      </c>
      <c r="N789" s="474">
        <v>25</v>
      </c>
      <c r="O789" s="472" t="s">
        <v>895</v>
      </c>
    </row>
    <row r="790" spans="1:15" x14ac:dyDescent="0.3">
      <c r="A790" s="472" t="s">
        <v>795</v>
      </c>
      <c r="B790" s="472" t="s">
        <v>414</v>
      </c>
      <c r="C790" s="472" t="s">
        <v>653</v>
      </c>
      <c r="D790" s="472" t="s">
        <v>145</v>
      </c>
      <c r="E790" s="472" t="s">
        <v>155</v>
      </c>
      <c r="F790" s="472" t="s">
        <v>145</v>
      </c>
      <c r="G790" s="472" t="s">
        <v>937</v>
      </c>
      <c r="H790" s="472" t="s">
        <v>479</v>
      </c>
      <c r="I790" s="472" t="s">
        <v>871</v>
      </c>
      <c r="J790" s="472" t="s">
        <v>807</v>
      </c>
      <c r="K790" s="472" t="s">
        <v>894</v>
      </c>
      <c r="L790" s="473">
        <v>2024</v>
      </c>
      <c r="M790" s="474">
        <v>8.77</v>
      </c>
      <c r="N790" s="474">
        <v>1</v>
      </c>
      <c r="O790" s="472" t="s">
        <v>895</v>
      </c>
    </row>
    <row r="791" spans="1:15" x14ac:dyDescent="0.3">
      <c r="A791" s="472" t="s">
        <v>795</v>
      </c>
      <c r="B791" s="472" t="s">
        <v>414</v>
      </c>
      <c r="C791" s="472" t="s">
        <v>653</v>
      </c>
      <c r="D791" s="472" t="s">
        <v>145</v>
      </c>
      <c r="E791" s="472" t="s">
        <v>155</v>
      </c>
      <c r="F791" s="472" t="s">
        <v>145</v>
      </c>
      <c r="G791" s="472" t="s">
        <v>937</v>
      </c>
      <c r="H791" s="472" t="s">
        <v>611</v>
      </c>
      <c r="I791" s="472" t="s">
        <v>864</v>
      </c>
      <c r="J791" s="472" t="s">
        <v>831</v>
      </c>
      <c r="K791" s="472" t="s">
        <v>899</v>
      </c>
      <c r="L791" s="473">
        <v>2024</v>
      </c>
      <c r="M791" s="474">
        <v>397600</v>
      </c>
      <c r="N791" s="474">
        <v>20000</v>
      </c>
      <c r="O791" s="472" t="s">
        <v>895</v>
      </c>
    </row>
    <row r="792" spans="1:15" x14ac:dyDescent="0.3">
      <c r="A792" s="472" t="s">
        <v>795</v>
      </c>
      <c r="B792" s="472" t="s">
        <v>414</v>
      </c>
      <c r="C792" s="472" t="s">
        <v>653</v>
      </c>
      <c r="D792" s="472" t="s">
        <v>145</v>
      </c>
      <c r="E792" s="472" t="s">
        <v>155</v>
      </c>
      <c r="F792" s="472" t="s">
        <v>145</v>
      </c>
      <c r="G792" s="472" t="s">
        <v>937</v>
      </c>
      <c r="H792" s="472" t="s">
        <v>588</v>
      </c>
      <c r="I792" s="472" t="s">
        <v>873</v>
      </c>
      <c r="J792" s="472" t="s">
        <v>809</v>
      </c>
      <c r="K792" s="472" t="s">
        <v>894</v>
      </c>
      <c r="L792" s="473">
        <v>2024</v>
      </c>
      <c r="M792" s="474">
        <v>8390.9339999999993</v>
      </c>
      <c r="N792" s="474">
        <v>954.6</v>
      </c>
      <c r="O792" s="472" t="s">
        <v>895</v>
      </c>
    </row>
    <row r="793" spans="1:15" x14ac:dyDescent="0.3">
      <c r="A793" s="472" t="s">
        <v>795</v>
      </c>
      <c r="B793" s="472" t="s">
        <v>414</v>
      </c>
      <c r="C793" s="472" t="s">
        <v>653</v>
      </c>
      <c r="D793" s="472" t="s">
        <v>145</v>
      </c>
      <c r="E793" s="472" t="s">
        <v>155</v>
      </c>
      <c r="F793" s="472" t="s">
        <v>145</v>
      </c>
      <c r="G793" s="472" t="s">
        <v>937</v>
      </c>
      <c r="H793" s="472" t="s">
        <v>451</v>
      </c>
      <c r="I793" s="472" t="s">
        <v>876</v>
      </c>
      <c r="J793" s="472" t="s">
        <v>850</v>
      </c>
      <c r="K793" s="472" t="s">
        <v>894</v>
      </c>
      <c r="L793" s="473">
        <v>2024</v>
      </c>
      <c r="M793" s="474">
        <v>32500.82</v>
      </c>
      <c r="N793" s="474">
        <v>2134</v>
      </c>
      <c r="O793" s="472" t="s">
        <v>895</v>
      </c>
    </row>
    <row r="794" spans="1:15" x14ac:dyDescent="0.3">
      <c r="A794" s="472" t="s">
        <v>795</v>
      </c>
      <c r="B794" s="472" t="s">
        <v>414</v>
      </c>
      <c r="C794" s="472" t="s">
        <v>653</v>
      </c>
      <c r="D794" s="472" t="s">
        <v>145</v>
      </c>
      <c r="E794" s="472" t="s">
        <v>155</v>
      </c>
      <c r="F794" s="472" t="s">
        <v>145</v>
      </c>
      <c r="G794" s="472" t="s">
        <v>937</v>
      </c>
      <c r="H794" s="472" t="s">
        <v>463</v>
      </c>
      <c r="I794" s="472" t="s">
        <v>873</v>
      </c>
      <c r="J794" s="472" t="s">
        <v>853</v>
      </c>
      <c r="K794" s="472" t="s">
        <v>894</v>
      </c>
      <c r="L794" s="473">
        <v>2024</v>
      </c>
      <c r="M794" s="474">
        <v>13689.5</v>
      </c>
      <c r="N794" s="474">
        <v>2489</v>
      </c>
      <c r="O794" s="472" t="s">
        <v>895</v>
      </c>
    </row>
    <row r="795" spans="1:15" x14ac:dyDescent="0.3">
      <c r="A795" s="472" t="s">
        <v>795</v>
      </c>
      <c r="B795" s="472" t="s">
        <v>414</v>
      </c>
      <c r="C795" s="472" t="s">
        <v>653</v>
      </c>
      <c r="D795" s="472" t="s">
        <v>145</v>
      </c>
      <c r="E795" s="472" t="s">
        <v>155</v>
      </c>
      <c r="F795" s="472" t="s">
        <v>145</v>
      </c>
      <c r="G795" s="472" t="s">
        <v>937</v>
      </c>
      <c r="H795" s="472" t="s">
        <v>612</v>
      </c>
      <c r="I795" s="472" t="s">
        <v>865</v>
      </c>
      <c r="J795" s="472" t="s">
        <v>831</v>
      </c>
      <c r="K795" s="472" t="s">
        <v>899</v>
      </c>
      <c r="L795" s="473">
        <v>2024</v>
      </c>
      <c r="M795" s="474">
        <v>154</v>
      </c>
      <c r="N795" s="474">
        <v>14</v>
      </c>
      <c r="O795" s="472" t="s">
        <v>895</v>
      </c>
    </row>
    <row r="796" spans="1:15" x14ac:dyDescent="0.3">
      <c r="A796" s="472" t="s">
        <v>795</v>
      </c>
      <c r="B796" s="472" t="s">
        <v>414</v>
      </c>
      <c r="C796" s="472" t="s">
        <v>653</v>
      </c>
      <c r="D796" s="472" t="s">
        <v>145</v>
      </c>
      <c r="E796" s="472" t="s">
        <v>155</v>
      </c>
      <c r="F796" s="472" t="s">
        <v>145</v>
      </c>
      <c r="G796" s="472" t="s">
        <v>937</v>
      </c>
      <c r="H796" s="472" t="s">
        <v>606</v>
      </c>
      <c r="I796" s="472" t="s">
        <v>874</v>
      </c>
      <c r="J796" s="472" t="s">
        <v>830</v>
      </c>
      <c r="K796" s="472" t="s">
        <v>894</v>
      </c>
      <c r="L796" s="473">
        <v>2024</v>
      </c>
      <c r="M796" s="474">
        <v>831390</v>
      </c>
      <c r="N796" s="474">
        <v>777000</v>
      </c>
      <c r="O796" s="472" t="s">
        <v>895</v>
      </c>
    </row>
    <row r="797" spans="1:15" x14ac:dyDescent="0.3">
      <c r="A797" s="472" t="s">
        <v>795</v>
      </c>
      <c r="B797" s="472" t="s">
        <v>414</v>
      </c>
      <c r="C797" s="472" t="s">
        <v>653</v>
      </c>
      <c r="D797" s="472" t="s">
        <v>145</v>
      </c>
      <c r="E797" s="472" t="s">
        <v>155</v>
      </c>
      <c r="F797" s="472" t="s">
        <v>145</v>
      </c>
      <c r="G797" s="472" t="s">
        <v>937</v>
      </c>
      <c r="H797" s="472" t="s">
        <v>465</v>
      </c>
      <c r="I797" s="472" t="s">
        <v>873</v>
      </c>
      <c r="J797" s="472" t="s">
        <v>853</v>
      </c>
      <c r="K797" s="472" t="s">
        <v>894</v>
      </c>
      <c r="L797" s="473">
        <v>2024</v>
      </c>
      <c r="M797" s="474">
        <v>2607.8000000000002</v>
      </c>
      <c r="N797" s="474">
        <v>442</v>
      </c>
      <c r="O797" s="472" t="s">
        <v>895</v>
      </c>
    </row>
    <row r="798" spans="1:15" x14ac:dyDescent="0.3">
      <c r="A798" s="472" t="s">
        <v>795</v>
      </c>
      <c r="B798" s="472" t="s">
        <v>414</v>
      </c>
      <c r="C798" s="472" t="s">
        <v>653</v>
      </c>
      <c r="D798" s="472" t="s">
        <v>145</v>
      </c>
      <c r="E798" s="472" t="s">
        <v>155</v>
      </c>
      <c r="F798" s="472" t="s">
        <v>145</v>
      </c>
      <c r="G798" s="472" t="s">
        <v>937</v>
      </c>
      <c r="H798" s="472" t="s">
        <v>374</v>
      </c>
      <c r="I798" s="472" t="s">
        <v>865</v>
      </c>
      <c r="J798" s="472" t="s">
        <v>814</v>
      </c>
      <c r="K798" s="472" t="s">
        <v>894</v>
      </c>
      <c r="L798" s="473">
        <v>2024</v>
      </c>
      <c r="M798" s="474">
        <v>18</v>
      </c>
      <c r="N798" s="474">
        <v>1</v>
      </c>
      <c r="O798" s="472" t="s">
        <v>895</v>
      </c>
    </row>
    <row r="799" spans="1:15" x14ac:dyDescent="0.3">
      <c r="A799" s="472" t="s">
        <v>795</v>
      </c>
      <c r="B799" s="472" t="s">
        <v>414</v>
      </c>
      <c r="C799" s="472" t="s">
        <v>653</v>
      </c>
      <c r="D799" s="472" t="s">
        <v>145</v>
      </c>
      <c r="E799" s="472" t="s">
        <v>155</v>
      </c>
      <c r="F799" s="472" t="s">
        <v>145</v>
      </c>
      <c r="G799" s="472" t="s">
        <v>937</v>
      </c>
      <c r="H799" s="472" t="s">
        <v>375</v>
      </c>
      <c r="I799" s="472" t="s">
        <v>865</v>
      </c>
      <c r="J799" s="472" t="s">
        <v>814</v>
      </c>
      <c r="K799" s="472" t="s">
        <v>894</v>
      </c>
      <c r="L799" s="473">
        <v>2024</v>
      </c>
      <c r="M799" s="474">
        <v>3000</v>
      </c>
      <c r="N799" s="474">
        <v>300</v>
      </c>
      <c r="O799" s="472" t="s">
        <v>895</v>
      </c>
    </row>
    <row r="800" spans="1:15" x14ac:dyDescent="0.3">
      <c r="A800" s="472" t="s">
        <v>795</v>
      </c>
      <c r="B800" s="472" t="s">
        <v>414</v>
      </c>
      <c r="C800" s="472" t="s">
        <v>653</v>
      </c>
      <c r="D800" s="472" t="s">
        <v>145</v>
      </c>
      <c r="E800" s="472" t="s">
        <v>155</v>
      </c>
      <c r="F800" s="472" t="s">
        <v>145</v>
      </c>
      <c r="G800" s="472" t="s">
        <v>937</v>
      </c>
      <c r="H800" s="472" t="s">
        <v>482</v>
      </c>
      <c r="I800" s="472" t="s">
        <v>872</v>
      </c>
      <c r="J800" s="472" t="s">
        <v>807</v>
      </c>
      <c r="K800" s="472" t="s">
        <v>894</v>
      </c>
      <c r="L800" s="473">
        <v>2024</v>
      </c>
      <c r="M800" s="474">
        <v>53.06</v>
      </c>
      <c r="N800" s="474">
        <v>7</v>
      </c>
      <c r="O800" s="472" t="s">
        <v>895</v>
      </c>
    </row>
    <row r="801" spans="1:15" x14ac:dyDescent="0.3">
      <c r="A801" s="472" t="s">
        <v>795</v>
      </c>
      <c r="B801" s="472" t="s">
        <v>414</v>
      </c>
      <c r="C801" s="472" t="s">
        <v>653</v>
      </c>
      <c r="D801" s="472" t="s">
        <v>145</v>
      </c>
      <c r="E801" s="472" t="s">
        <v>155</v>
      </c>
      <c r="F801" s="472" t="s">
        <v>145</v>
      </c>
      <c r="G801" s="472" t="s">
        <v>937</v>
      </c>
      <c r="H801" s="472" t="s">
        <v>467</v>
      </c>
      <c r="I801" s="472" t="s">
        <v>859</v>
      </c>
      <c r="J801" s="472" t="s">
        <v>853</v>
      </c>
      <c r="K801" s="472" t="s">
        <v>894</v>
      </c>
      <c r="L801" s="473">
        <v>2024</v>
      </c>
      <c r="M801" s="474">
        <v>6140.97</v>
      </c>
      <c r="N801" s="474">
        <v>620.29999999999995</v>
      </c>
      <c r="O801" s="472" t="s">
        <v>895</v>
      </c>
    </row>
    <row r="802" spans="1:15" x14ac:dyDescent="0.3">
      <c r="A802" s="472" t="s">
        <v>795</v>
      </c>
      <c r="B802" s="472" t="s">
        <v>414</v>
      </c>
      <c r="C802" s="472" t="s">
        <v>653</v>
      </c>
      <c r="D802" s="472" t="s">
        <v>145</v>
      </c>
      <c r="E802" s="472" t="s">
        <v>155</v>
      </c>
      <c r="F802" s="472" t="s">
        <v>145</v>
      </c>
      <c r="G802" s="472" t="s">
        <v>937</v>
      </c>
      <c r="H802" s="472" t="s">
        <v>453</v>
      </c>
      <c r="I802" s="472" t="s">
        <v>876</v>
      </c>
      <c r="J802" s="472" t="s">
        <v>850</v>
      </c>
      <c r="K802" s="472" t="s">
        <v>894</v>
      </c>
      <c r="L802" s="473">
        <v>2024</v>
      </c>
      <c r="M802" s="474">
        <v>57130.200000000004</v>
      </c>
      <c r="N802" s="474">
        <v>3734</v>
      </c>
      <c r="O802" s="472" t="s">
        <v>895</v>
      </c>
    </row>
    <row r="803" spans="1:15" x14ac:dyDescent="0.3">
      <c r="A803" s="472" t="s">
        <v>795</v>
      </c>
      <c r="B803" s="472" t="s">
        <v>414</v>
      </c>
      <c r="C803" s="472" t="s">
        <v>653</v>
      </c>
      <c r="D803" s="472" t="s">
        <v>145</v>
      </c>
      <c r="E803" s="472" t="s">
        <v>156</v>
      </c>
      <c r="F803" s="472" t="s">
        <v>145</v>
      </c>
      <c r="G803" s="472" t="s">
        <v>938</v>
      </c>
      <c r="H803" s="472" t="s">
        <v>355</v>
      </c>
      <c r="I803" s="472" t="s">
        <v>872</v>
      </c>
      <c r="J803" s="472" t="s">
        <v>814</v>
      </c>
      <c r="K803" s="472" t="s">
        <v>894</v>
      </c>
      <c r="L803" s="473">
        <v>2024</v>
      </c>
      <c r="M803" s="474">
        <v>1621.175</v>
      </c>
      <c r="N803" s="474">
        <v>170.65</v>
      </c>
      <c r="O803" s="472" t="s">
        <v>895</v>
      </c>
    </row>
    <row r="804" spans="1:15" x14ac:dyDescent="0.3">
      <c r="A804" s="472" t="s">
        <v>795</v>
      </c>
      <c r="B804" s="472" t="s">
        <v>414</v>
      </c>
      <c r="C804" s="472" t="s">
        <v>653</v>
      </c>
      <c r="D804" s="472" t="s">
        <v>145</v>
      </c>
      <c r="E804" s="472" t="s">
        <v>156</v>
      </c>
      <c r="F804" s="472" t="s">
        <v>145</v>
      </c>
      <c r="G804" s="472" t="s">
        <v>938</v>
      </c>
      <c r="H804" s="472" t="s">
        <v>365</v>
      </c>
      <c r="I804" s="472" t="s">
        <v>863</v>
      </c>
      <c r="J804" s="472" t="s">
        <v>814</v>
      </c>
      <c r="K804" s="472" t="s">
        <v>894</v>
      </c>
      <c r="L804" s="473">
        <v>2024</v>
      </c>
      <c r="M804" s="474">
        <v>50943.68</v>
      </c>
      <c r="N804" s="474">
        <v>3183.98</v>
      </c>
      <c r="O804" s="472" t="s">
        <v>895</v>
      </c>
    </row>
    <row r="805" spans="1:15" x14ac:dyDescent="0.3">
      <c r="A805" s="472" t="s">
        <v>795</v>
      </c>
      <c r="B805" s="472" t="s">
        <v>414</v>
      </c>
      <c r="C805" s="472" t="s">
        <v>653</v>
      </c>
      <c r="D805" s="472" t="s">
        <v>145</v>
      </c>
      <c r="E805" s="472" t="s">
        <v>156</v>
      </c>
      <c r="F805" s="472" t="s">
        <v>145</v>
      </c>
      <c r="G805" s="472" t="s">
        <v>938</v>
      </c>
      <c r="H805" s="472" t="s">
        <v>589</v>
      </c>
      <c r="I805" s="472" t="s">
        <v>864</v>
      </c>
      <c r="J805" s="472" t="s">
        <v>809</v>
      </c>
      <c r="K805" s="472" t="s">
        <v>894</v>
      </c>
      <c r="L805" s="473">
        <v>2024</v>
      </c>
      <c r="M805" s="474">
        <v>3316812.3662345675</v>
      </c>
      <c r="N805" s="474">
        <v>346412.13222222222</v>
      </c>
      <c r="O805" s="472" t="s">
        <v>895</v>
      </c>
    </row>
    <row r="806" spans="1:15" x14ac:dyDescent="0.3">
      <c r="A806" s="472" t="s">
        <v>795</v>
      </c>
      <c r="B806" s="472" t="s">
        <v>414</v>
      </c>
      <c r="C806" s="472" t="s">
        <v>653</v>
      </c>
      <c r="D806" s="472" t="s">
        <v>145</v>
      </c>
      <c r="E806" s="472" t="s">
        <v>156</v>
      </c>
      <c r="F806" s="472" t="s">
        <v>145</v>
      </c>
      <c r="G806" s="472" t="s">
        <v>938</v>
      </c>
      <c r="H806" s="472" t="s">
        <v>606</v>
      </c>
      <c r="I806" s="472" t="s">
        <v>874</v>
      </c>
      <c r="J806" s="472" t="s">
        <v>830</v>
      </c>
      <c r="K806" s="472" t="s">
        <v>894</v>
      </c>
      <c r="L806" s="473">
        <v>2024</v>
      </c>
      <c r="M806" s="474">
        <v>21400</v>
      </c>
      <c r="N806" s="474">
        <v>20000</v>
      </c>
      <c r="O806" s="472" t="s">
        <v>895</v>
      </c>
    </row>
    <row r="807" spans="1:15" x14ac:dyDescent="0.3">
      <c r="A807" s="472" t="s">
        <v>795</v>
      </c>
      <c r="B807" s="472" t="s">
        <v>414</v>
      </c>
      <c r="C807" s="472" t="s">
        <v>653</v>
      </c>
      <c r="D807" s="472" t="s">
        <v>145</v>
      </c>
      <c r="E807" s="472" t="s">
        <v>156</v>
      </c>
      <c r="F807" s="472" t="s">
        <v>145</v>
      </c>
      <c r="G807" s="472" t="s">
        <v>938</v>
      </c>
      <c r="H807" s="472" t="s">
        <v>452</v>
      </c>
      <c r="I807" s="472" t="s">
        <v>860</v>
      </c>
      <c r="J807" s="472" t="s">
        <v>850</v>
      </c>
      <c r="K807" s="472" t="s">
        <v>894</v>
      </c>
      <c r="L807" s="473">
        <v>2024</v>
      </c>
      <c r="M807" s="474">
        <v>1439.14</v>
      </c>
      <c r="N807" s="474">
        <v>47</v>
      </c>
      <c r="O807" s="472" t="s">
        <v>895</v>
      </c>
    </row>
    <row r="808" spans="1:15" x14ac:dyDescent="0.3">
      <c r="A808" s="472" t="s">
        <v>795</v>
      </c>
      <c r="B808" s="472" t="s">
        <v>414</v>
      </c>
      <c r="C808" s="472" t="s">
        <v>653</v>
      </c>
      <c r="D808" s="472" t="s">
        <v>145</v>
      </c>
      <c r="E808" s="472" t="s">
        <v>939</v>
      </c>
      <c r="F808" s="472" t="s">
        <v>145</v>
      </c>
      <c r="G808" s="472" t="s">
        <v>940</v>
      </c>
      <c r="H808" s="472" t="s">
        <v>365</v>
      </c>
      <c r="I808" s="472" t="s">
        <v>863</v>
      </c>
      <c r="J808" s="472" t="s">
        <v>814</v>
      </c>
      <c r="K808" s="472" t="s">
        <v>894</v>
      </c>
      <c r="L808" s="473">
        <v>2024</v>
      </c>
      <c r="M808" s="474">
        <v>2800</v>
      </c>
      <c r="N808" s="474">
        <v>175</v>
      </c>
      <c r="O808" s="472" t="s">
        <v>895</v>
      </c>
    </row>
    <row r="809" spans="1:15" x14ac:dyDescent="0.3">
      <c r="A809" s="472" t="s">
        <v>795</v>
      </c>
      <c r="B809" s="472" t="s">
        <v>414</v>
      </c>
      <c r="C809" s="472" t="s">
        <v>653</v>
      </c>
      <c r="D809" s="472" t="s">
        <v>145</v>
      </c>
      <c r="E809" s="472" t="s">
        <v>153</v>
      </c>
      <c r="F809" s="472" t="s">
        <v>145</v>
      </c>
      <c r="G809" s="472" t="s">
        <v>941</v>
      </c>
      <c r="H809" s="472" t="s">
        <v>534</v>
      </c>
      <c r="I809" s="472" t="s">
        <v>871</v>
      </c>
      <c r="J809" s="472" t="s">
        <v>820</v>
      </c>
      <c r="K809" s="472" t="s">
        <v>894</v>
      </c>
      <c r="L809" s="473">
        <v>2024</v>
      </c>
      <c r="M809" s="474">
        <v>24324</v>
      </c>
      <c r="N809" s="474">
        <v>2027</v>
      </c>
      <c r="O809" s="472" t="s">
        <v>895</v>
      </c>
    </row>
    <row r="810" spans="1:15" x14ac:dyDescent="0.3">
      <c r="A810" s="472" t="s">
        <v>795</v>
      </c>
      <c r="B810" s="472" t="s">
        <v>414</v>
      </c>
      <c r="C810" s="472" t="s">
        <v>653</v>
      </c>
      <c r="D810" s="472" t="s">
        <v>145</v>
      </c>
      <c r="E810" s="472" t="s">
        <v>153</v>
      </c>
      <c r="F810" s="472" t="s">
        <v>145</v>
      </c>
      <c r="G810" s="472" t="s">
        <v>941</v>
      </c>
      <c r="H810" s="472" t="s">
        <v>537</v>
      </c>
      <c r="I810" s="472" t="s">
        <v>872</v>
      </c>
      <c r="J810" s="472" t="s">
        <v>820</v>
      </c>
      <c r="K810" s="472" t="s">
        <v>894</v>
      </c>
      <c r="L810" s="473">
        <v>2024</v>
      </c>
      <c r="M810" s="474">
        <v>5806.4</v>
      </c>
      <c r="N810" s="474">
        <v>380</v>
      </c>
      <c r="O810" s="472" t="s">
        <v>895</v>
      </c>
    </row>
    <row r="811" spans="1:15" x14ac:dyDescent="0.3">
      <c r="A811" s="472" t="s">
        <v>795</v>
      </c>
      <c r="B811" s="472" t="s">
        <v>414</v>
      </c>
      <c r="C811" s="472" t="s">
        <v>653</v>
      </c>
      <c r="D811" s="472" t="s">
        <v>145</v>
      </c>
      <c r="E811" s="472" t="s">
        <v>153</v>
      </c>
      <c r="F811" s="472" t="s">
        <v>145</v>
      </c>
      <c r="G811" s="472" t="s">
        <v>941</v>
      </c>
      <c r="H811" s="472" t="s">
        <v>594</v>
      </c>
      <c r="I811" s="472" t="s">
        <v>872</v>
      </c>
      <c r="J811" s="472" t="s">
        <v>826</v>
      </c>
      <c r="K811" s="472" t="s">
        <v>894</v>
      </c>
      <c r="L811" s="473">
        <v>2024</v>
      </c>
      <c r="M811" s="474">
        <v>15.8</v>
      </c>
      <c r="N811" s="474">
        <v>2</v>
      </c>
      <c r="O811" s="472" t="s">
        <v>895</v>
      </c>
    </row>
    <row r="812" spans="1:15" x14ac:dyDescent="0.3">
      <c r="A812" s="472" t="s">
        <v>795</v>
      </c>
      <c r="B812" s="472" t="s">
        <v>414</v>
      </c>
      <c r="C812" s="472" t="s">
        <v>653</v>
      </c>
      <c r="D812" s="472" t="s">
        <v>145</v>
      </c>
      <c r="E812" s="472" t="s">
        <v>153</v>
      </c>
      <c r="F812" s="472" t="s">
        <v>145</v>
      </c>
      <c r="G812" s="472" t="s">
        <v>941</v>
      </c>
      <c r="H812" s="472" t="s">
        <v>416</v>
      </c>
      <c r="I812" s="472" t="s">
        <v>860</v>
      </c>
      <c r="J812" s="472" t="s">
        <v>827</v>
      </c>
      <c r="K812" s="472" t="s">
        <v>894</v>
      </c>
      <c r="L812" s="473">
        <v>2024</v>
      </c>
      <c r="M812" s="474">
        <v>44800</v>
      </c>
      <c r="N812" s="474">
        <v>17920</v>
      </c>
      <c r="O812" s="472" t="s">
        <v>895</v>
      </c>
    </row>
    <row r="813" spans="1:15" x14ac:dyDescent="0.3">
      <c r="A813" s="472" t="s">
        <v>795</v>
      </c>
      <c r="B813" s="472" t="s">
        <v>414</v>
      </c>
      <c r="C813" s="472" t="s">
        <v>653</v>
      </c>
      <c r="D813" s="472" t="s">
        <v>145</v>
      </c>
      <c r="E813" s="472" t="s">
        <v>153</v>
      </c>
      <c r="F813" s="472" t="s">
        <v>145</v>
      </c>
      <c r="G813" s="472" t="s">
        <v>941</v>
      </c>
      <c r="H813" s="472" t="s">
        <v>350</v>
      </c>
      <c r="I813" s="472" t="s">
        <v>859</v>
      </c>
      <c r="J813" s="472" t="s">
        <v>814</v>
      </c>
      <c r="K813" s="472" t="s">
        <v>894</v>
      </c>
      <c r="L813" s="473">
        <v>2024</v>
      </c>
      <c r="M813" s="474">
        <v>1158.7239999999997</v>
      </c>
      <c r="N813" s="474">
        <v>142.69999999999999</v>
      </c>
      <c r="O813" s="472" t="s">
        <v>895</v>
      </c>
    </row>
    <row r="814" spans="1:15" x14ac:dyDescent="0.3">
      <c r="A814" s="472" t="s">
        <v>795</v>
      </c>
      <c r="B814" s="472" t="s">
        <v>414</v>
      </c>
      <c r="C814" s="472" t="s">
        <v>653</v>
      </c>
      <c r="D814" s="472" t="s">
        <v>145</v>
      </c>
      <c r="E814" s="472" t="s">
        <v>153</v>
      </c>
      <c r="F814" s="472" t="s">
        <v>145</v>
      </c>
      <c r="G814" s="472" t="s">
        <v>941</v>
      </c>
      <c r="H814" s="472" t="s">
        <v>434</v>
      </c>
      <c r="I814" s="472" t="s">
        <v>863</v>
      </c>
      <c r="J814" s="472" t="s">
        <v>841</v>
      </c>
      <c r="K814" s="472" t="s">
        <v>894</v>
      </c>
      <c r="L814" s="473">
        <v>2024</v>
      </c>
      <c r="M814" s="474">
        <v>8239</v>
      </c>
      <c r="N814" s="474">
        <v>1.6477999999999999</v>
      </c>
      <c r="O814" s="472" t="s">
        <v>895</v>
      </c>
    </row>
    <row r="815" spans="1:15" x14ac:dyDescent="0.3">
      <c r="A815" s="472" t="s">
        <v>795</v>
      </c>
      <c r="B815" s="472" t="s">
        <v>414</v>
      </c>
      <c r="C815" s="472" t="s">
        <v>653</v>
      </c>
      <c r="D815" s="472" t="s">
        <v>145</v>
      </c>
      <c r="E815" s="472" t="s">
        <v>153</v>
      </c>
      <c r="F815" s="472" t="s">
        <v>145</v>
      </c>
      <c r="G815" s="472" t="s">
        <v>941</v>
      </c>
      <c r="H815" s="472" t="s">
        <v>417</v>
      </c>
      <c r="I815" s="472" t="s">
        <v>864</v>
      </c>
      <c r="J815" s="472" t="s">
        <v>827</v>
      </c>
      <c r="K815" s="472" t="s">
        <v>894</v>
      </c>
      <c r="L815" s="473">
        <v>2024</v>
      </c>
      <c r="M815" s="474">
        <v>103944</v>
      </c>
      <c r="N815" s="474">
        <v>42600</v>
      </c>
      <c r="O815" s="472" t="s">
        <v>895</v>
      </c>
    </row>
    <row r="816" spans="1:15" x14ac:dyDescent="0.3">
      <c r="A816" s="472" t="s">
        <v>795</v>
      </c>
      <c r="B816" s="472" t="s">
        <v>414</v>
      </c>
      <c r="C816" s="472" t="s">
        <v>653</v>
      </c>
      <c r="D816" s="472" t="s">
        <v>145</v>
      </c>
      <c r="E816" s="472" t="s">
        <v>153</v>
      </c>
      <c r="F816" s="472" t="s">
        <v>145</v>
      </c>
      <c r="G816" s="472" t="s">
        <v>941</v>
      </c>
      <c r="H816" s="472" t="s">
        <v>595</v>
      </c>
      <c r="I816" s="472" t="s">
        <v>861</v>
      </c>
      <c r="J816" s="472" t="s">
        <v>830</v>
      </c>
      <c r="K816" s="472" t="s">
        <v>894</v>
      </c>
      <c r="L816" s="473">
        <v>2024</v>
      </c>
      <c r="M816" s="474">
        <v>1091331</v>
      </c>
      <c r="N816" s="474">
        <v>485036</v>
      </c>
      <c r="O816" s="472" t="s">
        <v>895</v>
      </c>
    </row>
    <row r="817" spans="1:15" x14ac:dyDescent="0.3">
      <c r="A817" s="472" t="s">
        <v>795</v>
      </c>
      <c r="B817" s="472" t="s">
        <v>414</v>
      </c>
      <c r="C817" s="472" t="s">
        <v>653</v>
      </c>
      <c r="D817" s="472" t="s">
        <v>145</v>
      </c>
      <c r="E817" s="472" t="s">
        <v>153</v>
      </c>
      <c r="F817" s="472" t="s">
        <v>145</v>
      </c>
      <c r="G817" s="472" t="s">
        <v>941</v>
      </c>
      <c r="H817" s="472" t="s">
        <v>597</v>
      </c>
      <c r="I817" s="472" t="s">
        <v>873</v>
      </c>
      <c r="J817" s="472" t="s">
        <v>830</v>
      </c>
      <c r="K817" s="472" t="s">
        <v>894</v>
      </c>
      <c r="L817" s="473">
        <v>2024</v>
      </c>
      <c r="M817" s="474">
        <v>83435</v>
      </c>
      <c r="N817" s="474">
        <v>30340</v>
      </c>
      <c r="O817" s="472" t="s">
        <v>895</v>
      </c>
    </row>
    <row r="818" spans="1:15" x14ac:dyDescent="0.3">
      <c r="A818" s="472" t="s">
        <v>795</v>
      </c>
      <c r="B818" s="472" t="s">
        <v>414</v>
      </c>
      <c r="C818" s="472" t="s">
        <v>653</v>
      </c>
      <c r="D818" s="472" t="s">
        <v>145</v>
      </c>
      <c r="E818" s="472" t="s">
        <v>153</v>
      </c>
      <c r="F818" s="472" t="s">
        <v>145</v>
      </c>
      <c r="G818" s="472" t="s">
        <v>941</v>
      </c>
      <c r="H818" s="472" t="s">
        <v>584</v>
      </c>
      <c r="I818" s="472" t="s">
        <v>861</v>
      </c>
      <c r="J818" s="472" t="s">
        <v>808</v>
      </c>
      <c r="K818" s="472" t="s">
        <v>894</v>
      </c>
      <c r="L818" s="473">
        <v>2024</v>
      </c>
      <c r="M818" s="474">
        <v>359957.94899999996</v>
      </c>
      <c r="N818" s="474">
        <v>9774.9</v>
      </c>
      <c r="O818" s="472" t="s">
        <v>895</v>
      </c>
    </row>
    <row r="819" spans="1:15" x14ac:dyDescent="0.3">
      <c r="A819" s="472" t="s">
        <v>795</v>
      </c>
      <c r="B819" s="472" t="s">
        <v>414</v>
      </c>
      <c r="C819" s="472" t="s">
        <v>653</v>
      </c>
      <c r="D819" s="472" t="s">
        <v>145</v>
      </c>
      <c r="E819" s="472" t="s">
        <v>153</v>
      </c>
      <c r="F819" s="472" t="s">
        <v>145</v>
      </c>
      <c r="G819" s="472" t="s">
        <v>941</v>
      </c>
      <c r="H819" s="472" t="s">
        <v>585</v>
      </c>
      <c r="I819" s="472" t="s">
        <v>864</v>
      </c>
      <c r="J819" s="472" t="s">
        <v>808</v>
      </c>
      <c r="K819" s="472" t="s">
        <v>894</v>
      </c>
      <c r="L819" s="473">
        <v>2024</v>
      </c>
      <c r="M819" s="474">
        <v>563202.19999999995</v>
      </c>
      <c r="N819" s="474">
        <v>16136</v>
      </c>
      <c r="O819" s="472" t="s">
        <v>895</v>
      </c>
    </row>
    <row r="820" spans="1:15" x14ac:dyDescent="0.3">
      <c r="A820" s="472" t="s">
        <v>795</v>
      </c>
      <c r="B820" s="472" t="s">
        <v>414</v>
      </c>
      <c r="C820" s="472" t="s">
        <v>653</v>
      </c>
      <c r="D820" s="472" t="s">
        <v>145</v>
      </c>
      <c r="E820" s="472" t="s">
        <v>153</v>
      </c>
      <c r="F820" s="472" t="s">
        <v>145</v>
      </c>
      <c r="G820" s="472" t="s">
        <v>941</v>
      </c>
      <c r="H820" s="472" t="s">
        <v>354</v>
      </c>
      <c r="I820" s="472" t="s">
        <v>864</v>
      </c>
      <c r="J820" s="472" t="s">
        <v>814</v>
      </c>
      <c r="K820" s="472" t="s">
        <v>894</v>
      </c>
      <c r="L820" s="473">
        <v>2024</v>
      </c>
      <c r="M820" s="474">
        <v>44246.3</v>
      </c>
      <c r="N820" s="474">
        <v>2528.36</v>
      </c>
      <c r="O820" s="472" t="s">
        <v>895</v>
      </c>
    </row>
    <row r="821" spans="1:15" x14ac:dyDescent="0.3">
      <c r="A821" s="472" t="s">
        <v>795</v>
      </c>
      <c r="B821" s="472" t="s">
        <v>414</v>
      </c>
      <c r="C821" s="472" t="s">
        <v>653</v>
      </c>
      <c r="D821" s="472" t="s">
        <v>145</v>
      </c>
      <c r="E821" s="472" t="s">
        <v>153</v>
      </c>
      <c r="F821" s="472" t="s">
        <v>145</v>
      </c>
      <c r="G821" s="472" t="s">
        <v>941</v>
      </c>
      <c r="H821" s="472" t="s">
        <v>586</v>
      </c>
      <c r="I821" s="472" t="s">
        <v>864</v>
      </c>
      <c r="J821" s="472" t="s">
        <v>808</v>
      </c>
      <c r="K821" s="472" t="s">
        <v>894</v>
      </c>
      <c r="L821" s="473">
        <v>2024</v>
      </c>
      <c r="M821" s="474">
        <v>7601.2</v>
      </c>
      <c r="N821" s="474">
        <v>155</v>
      </c>
      <c r="O821" s="472" t="s">
        <v>895</v>
      </c>
    </row>
    <row r="822" spans="1:15" x14ac:dyDescent="0.3">
      <c r="A822" s="472" t="s">
        <v>795</v>
      </c>
      <c r="B822" s="472" t="s">
        <v>414</v>
      </c>
      <c r="C822" s="472" t="s">
        <v>653</v>
      </c>
      <c r="D822" s="472" t="s">
        <v>145</v>
      </c>
      <c r="E822" s="472" t="s">
        <v>153</v>
      </c>
      <c r="F822" s="472" t="s">
        <v>145</v>
      </c>
      <c r="G822" s="472" t="s">
        <v>941</v>
      </c>
      <c r="H822" s="472" t="s">
        <v>600</v>
      </c>
      <c r="I822" s="472" t="s">
        <v>876</v>
      </c>
      <c r="J822" s="472" t="s">
        <v>830</v>
      </c>
      <c r="K822" s="472" t="s">
        <v>894</v>
      </c>
      <c r="L822" s="473">
        <v>2024</v>
      </c>
      <c r="M822" s="474">
        <v>380160</v>
      </c>
      <c r="N822" s="474">
        <v>288000</v>
      </c>
      <c r="O822" s="472" t="s">
        <v>895</v>
      </c>
    </row>
    <row r="823" spans="1:15" x14ac:dyDescent="0.3">
      <c r="A823" s="472" t="s">
        <v>795</v>
      </c>
      <c r="B823" s="472" t="s">
        <v>414</v>
      </c>
      <c r="C823" s="472" t="s">
        <v>653</v>
      </c>
      <c r="D823" s="472" t="s">
        <v>145</v>
      </c>
      <c r="E823" s="472" t="s">
        <v>153</v>
      </c>
      <c r="F823" s="472" t="s">
        <v>145</v>
      </c>
      <c r="G823" s="472" t="s">
        <v>941</v>
      </c>
      <c r="H823" s="472" t="s">
        <v>587</v>
      </c>
      <c r="I823" s="472" t="s">
        <v>873</v>
      </c>
      <c r="J823" s="472" t="s">
        <v>808</v>
      </c>
      <c r="K823" s="472" t="s">
        <v>894</v>
      </c>
      <c r="L823" s="473">
        <v>2024</v>
      </c>
      <c r="M823" s="474">
        <v>118572.3</v>
      </c>
      <c r="N823" s="474">
        <v>2829</v>
      </c>
      <c r="O823" s="472" t="s">
        <v>895</v>
      </c>
    </row>
    <row r="824" spans="1:15" x14ac:dyDescent="0.3">
      <c r="A824" s="472" t="s">
        <v>795</v>
      </c>
      <c r="B824" s="472" t="s">
        <v>414</v>
      </c>
      <c r="C824" s="472" t="s">
        <v>653</v>
      </c>
      <c r="D824" s="472" t="s">
        <v>145</v>
      </c>
      <c r="E824" s="472" t="s">
        <v>153</v>
      </c>
      <c r="F824" s="472" t="s">
        <v>145</v>
      </c>
      <c r="G824" s="472" t="s">
        <v>941</v>
      </c>
      <c r="H824" s="472" t="s">
        <v>355</v>
      </c>
      <c r="I824" s="472" t="s">
        <v>872</v>
      </c>
      <c r="J824" s="472" t="s">
        <v>814</v>
      </c>
      <c r="K824" s="472" t="s">
        <v>894</v>
      </c>
      <c r="L824" s="473">
        <v>2024</v>
      </c>
      <c r="M824" s="474">
        <v>93983.31</v>
      </c>
      <c r="N824" s="474">
        <v>9892.98</v>
      </c>
      <c r="O824" s="472" t="s">
        <v>895</v>
      </c>
    </row>
    <row r="825" spans="1:15" x14ac:dyDescent="0.3">
      <c r="A825" s="472" t="s">
        <v>795</v>
      </c>
      <c r="B825" s="472" t="s">
        <v>414</v>
      </c>
      <c r="C825" s="472" t="s">
        <v>653</v>
      </c>
      <c r="D825" s="472" t="s">
        <v>145</v>
      </c>
      <c r="E825" s="472" t="s">
        <v>153</v>
      </c>
      <c r="F825" s="472" t="s">
        <v>145</v>
      </c>
      <c r="G825" s="472" t="s">
        <v>941</v>
      </c>
      <c r="H825" s="472" t="s">
        <v>551</v>
      </c>
      <c r="I825" s="472" t="s">
        <v>863</v>
      </c>
      <c r="J825" s="472" t="s">
        <v>820</v>
      </c>
      <c r="K825" s="472" t="s">
        <v>894</v>
      </c>
      <c r="L825" s="473">
        <v>2024</v>
      </c>
      <c r="M825" s="474">
        <v>168000</v>
      </c>
      <c r="N825" s="474">
        <v>12000</v>
      </c>
      <c r="O825" s="472" t="s">
        <v>895</v>
      </c>
    </row>
    <row r="826" spans="1:15" x14ac:dyDescent="0.3">
      <c r="A826" s="472" t="s">
        <v>795</v>
      </c>
      <c r="B826" s="472" t="s">
        <v>414</v>
      </c>
      <c r="C826" s="472" t="s">
        <v>653</v>
      </c>
      <c r="D826" s="472" t="s">
        <v>145</v>
      </c>
      <c r="E826" s="472" t="s">
        <v>153</v>
      </c>
      <c r="F826" s="472" t="s">
        <v>145</v>
      </c>
      <c r="G826" s="472" t="s">
        <v>941</v>
      </c>
      <c r="H826" s="472" t="s">
        <v>435</v>
      </c>
      <c r="I826" s="472" t="s">
        <v>872</v>
      </c>
      <c r="J826" s="472" t="s">
        <v>841</v>
      </c>
      <c r="K826" s="472" t="s">
        <v>894</v>
      </c>
      <c r="L826" s="473">
        <v>2024</v>
      </c>
      <c r="M826" s="474">
        <v>516.15</v>
      </c>
      <c r="N826" s="474">
        <v>15</v>
      </c>
      <c r="O826" s="472" t="s">
        <v>895</v>
      </c>
    </row>
    <row r="827" spans="1:15" x14ac:dyDescent="0.3">
      <c r="A827" s="472" t="s">
        <v>795</v>
      </c>
      <c r="B827" s="472" t="s">
        <v>414</v>
      </c>
      <c r="C827" s="472" t="s">
        <v>653</v>
      </c>
      <c r="D827" s="472" t="s">
        <v>145</v>
      </c>
      <c r="E827" s="472" t="s">
        <v>153</v>
      </c>
      <c r="F827" s="472" t="s">
        <v>145</v>
      </c>
      <c r="G827" s="472" t="s">
        <v>941</v>
      </c>
      <c r="H827" s="472" t="s">
        <v>436</v>
      </c>
      <c r="I827" s="472" t="s">
        <v>861</v>
      </c>
      <c r="J827" s="472" t="s">
        <v>841</v>
      </c>
      <c r="K827" s="472" t="s">
        <v>894</v>
      </c>
      <c r="L827" s="473">
        <v>2024</v>
      </c>
      <c r="M827" s="474">
        <v>170000</v>
      </c>
      <c r="N827" s="474">
        <v>20000</v>
      </c>
      <c r="O827" s="472" t="s">
        <v>895</v>
      </c>
    </row>
    <row r="828" spans="1:15" x14ac:dyDescent="0.3">
      <c r="A828" s="472" t="s">
        <v>795</v>
      </c>
      <c r="B828" s="472" t="s">
        <v>414</v>
      </c>
      <c r="C828" s="472" t="s">
        <v>653</v>
      </c>
      <c r="D828" s="472" t="s">
        <v>145</v>
      </c>
      <c r="E828" s="472" t="s">
        <v>153</v>
      </c>
      <c r="F828" s="472" t="s">
        <v>145</v>
      </c>
      <c r="G828" s="472" t="s">
        <v>941</v>
      </c>
      <c r="H828" s="472" t="s">
        <v>613</v>
      </c>
      <c r="I828" s="472" t="s">
        <v>862</v>
      </c>
      <c r="J828" s="472" t="s">
        <v>831</v>
      </c>
      <c r="K828" s="472" t="s">
        <v>899</v>
      </c>
      <c r="L828" s="473">
        <v>2024</v>
      </c>
      <c r="M828" s="474">
        <v>305200</v>
      </c>
      <c r="N828" s="474">
        <v>20000</v>
      </c>
      <c r="O828" s="472" t="s">
        <v>895</v>
      </c>
    </row>
    <row r="829" spans="1:15" x14ac:dyDescent="0.3">
      <c r="A829" s="472" t="s">
        <v>795</v>
      </c>
      <c r="B829" s="472" t="s">
        <v>414</v>
      </c>
      <c r="C829" s="472" t="s">
        <v>653</v>
      </c>
      <c r="D829" s="472" t="s">
        <v>145</v>
      </c>
      <c r="E829" s="472" t="s">
        <v>153</v>
      </c>
      <c r="F829" s="472" t="s">
        <v>145</v>
      </c>
      <c r="G829" s="472" t="s">
        <v>941</v>
      </c>
      <c r="H829" s="472" t="s">
        <v>357</v>
      </c>
      <c r="I829" s="472" t="s">
        <v>871</v>
      </c>
      <c r="J829" s="472" t="s">
        <v>814</v>
      </c>
      <c r="K829" s="472" t="s">
        <v>894</v>
      </c>
      <c r="L829" s="473">
        <v>2024</v>
      </c>
      <c r="M829" s="474">
        <v>289.27999999999997</v>
      </c>
      <c r="N829" s="474">
        <v>16</v>
      </c>
      <c r="O829" s="472" t="s">
        <v>895</v>
      </c>
    </row>
    <row r="830" spans="1:15" x14ac:dyDescent="0.3">
      <c r="A830" s="472" t="s">
        <v>795</v>
      </c>
      <c r="B830" s="472" t="s">
        <v>414</v>
      </c>
      <c r="C830" s="472" t="s">
        <v>653</v>
      </c>
      <c r="D830" s="472" t="s">
        <v>145</v>
      </c>
      <c r="E830" s="472" t="s">
        <v>153</v>
      </c>
      <c r="F830" s="472" t="s">
        <v>145</v>
      </c>
      <c r="G830" s="472" t="s">
        <v>941</v>
      </c>
      <c r="H830" s="472" t="s">
        <v>592</v>
      </c>
      <c r="I830" s="472" t="s">
        <v>875</v>
      </c>
      <c r="J830" s="472" t="s">
        <v>814</v>
      </c>
      <c r="K830" s="472" t="s">
        <v>894</v>
      </c>
      <c r="L830" s="473">
        <v>2024</v>
      </c>
      <c r="M830" s="474">
        <v>25788</v>
      </c>
      <c r="N830" s="474">
        <v>1842</v>
      </c>
      <c r="O830" s="472" t="s">
        <v>895</v>
      </c>
    </row>
    <row r="831" spans="1:15" x14ac:dyDescent="0.3">
      <c r="A831" s="472" t="s">
        <v>795</v>
      </c>
      <c r="B831" s="472" t="s">
        <v>414</v>
      </c>
      <c r="C831" s="472" t="s">
        <v>653</v>
      </c>
      <c r="D831" s="472" t="s">
        <v>145</v>
      </c>
      <c r="E831" s="472" t="s">
        <v>153</v>
      </c>
      <c r="F831" s="472" t="s">
        <v>145</v>
      </c>
      <c r="G831" s="472" t="s">
        <v>941</v>
      </c>
      <c r="H831" s="472" t="s">
        <v>363</v>
      </c>
      <c r="I831" s="472" t="s">
        <v>861</v>
      </c>
      <c r="J831" s="472" t="s">
        <v>814</v>
      </c>
      <c r="K831" s="472" t="s">
        <v>894</v>
      </c>
      <c r="L831" s="473">
        <v>2024</v>
      </c>
      <c r="M831" s="474">
        <v>6960</v>
      </c>
      <c r="N831" s="474">
        <v>480</v>
      </c>
      <c r="O831" s="472" t="s">
        <v>895</v>
      </c>
    </row>
    <row r="832" spans="1:15" x14ac:dyDescent="0.3">
      <c r="A832" s="472" t="s">
        <v>795</v>
      </c>
      <c r="B832" s="472" t="s">
        <v>414</v>
      </c>
      <c r="C832" s="472" t="s">
        <v>653</v>
      </c>
      <c r="D832" s="472" t="s">
        <v>145</v>
      </c>
      <c r="E832" s="472" t="s">
        <v>153</v>
      </c>
      <c r="F832" s="472" t="s">
        <v>145</v>
      </c>
      <c r="G832" s="472" t="s">
        <v>941</v>
      </c>
      <c r="H832" s="472" t="s">
        <v>364</v>
      </c>
      <c r="I832" s="472" t="s">
        <v>874</v>
      </c>
      <c r="J832" s="472" t="s">
        <v>814</v>
      </c>
      <c r="K832" s="472" t="s">
        <v>894</v>
      </c>
      <c r="L832" s="473">
        <v>2024</v>
      </c>
      <c r="M832" s="474">
        <v>5035.6899999999996</v>
      </c>
      <c r="N832" s="474">
        <v>457.79</v>
      </c>
      <c r="O832" s="472" t="s">
        <v>895</v>
      </c>
    </row>
    <row r="833" spans="1:15" x14ac:dyDescent="0.3">
      <c r="A833" s="472" t="s">
        <v>795</v>
      </c>
      <c r="B833" s="472" t="s">
        <v>414</v>
      </c>
      <c r="C833" s="472" t="s">
        <v>653</v>
      </c>
      <c r="D833" s="472" t="s">
        <v>145</v>
      </c>
      <c r="E833" s="472" t="s">
        <v>153</v>
      </c>
      <c r="F833" s="472" t="s">
        <v>145</v>
      </c>
      <c r="G833" s="472" t="s">
        <v>941</v>
      </c>
      <c r="H833" s="472" t="s">
        <v>365</v>
      </c>
      <c r="I833" s="472" t="s">
        <v>863</v>
      </c>
      <c r="J833" s="472" t="s">
        <v>814</v>
      </c>
      <c r="K833" s="472" t="s">
        <v>894</v>
      </c>
      <c r="L833" s="473">
        <v>2024</v>
      </c>
      <c r="M833" s="474">
        <v>18475255.359999999</v>
      </c>
      <c r="N833" s="474">
        <v>1154703.46</v>
      </c>
      <c r="O833" s="472" t="s">
        <v>895</v>
      </c>
    </row>
    <row r="834" spans="1:15" x14ac:dyDescent="0.3">
      <c r="A834" s="472" t="s">
        <v>795</v>
      </c>
      <c r="B834" s="472" t="s">
        <v>414</v>
      </c>
      <c r="C834" s="472" t="s">
        <v>653</v>
      </c>
      <c r="D834" s="472" t="s">
        <v>145</v>
      </c>
      <c r="E834" s="472" t="s">
        <v>153</v>
      </c>
      <c r="F834" s="472" t="s">
        <v>145</v>
      </c>
      <c r="G834" s="472" t="s">
        <v>941</v>
      </c>
      <c r="H834" s="472" t="s">
        <v>368</v>
      </c>
      <c r="I834" s="472" t="s">
        <v>859</v>
      </c>
      <c r="J834" s="472" t="s">
        <v>814</v>
      </c>
      <c r="K834" s="472" t="s">
        <v>894</v>
      </c>
      <c r="L834" s="473">
        <v>2024</v>
      </c>
      <c r="M834" s="474">
        <v>8992</v>
      </c>
      <c r="N834" s="474">
        <v>1124</v>
      </c>
      <c r="O834" s="472" t="s">
        <v>895</v>
      </c>
    </row>
    <row r="835" spans="1:15" x14ac:dyDescent="0.3">
      <c r="A835" s="472" t="s">
        <v>795</v>
      </c>
      <c r="B835" s="472" t="s">
        <v>414</v>
      </c>
      <c r="C835" s="472" t="s">
        <v>653</v>
      </c>
      <c r="D835" s="472" t="s">
        <v>145</v>
      </c>
      <c r="E835" s="472" t="s">
        <v>153</v>
      </c>
      <c r="F835" s="472" t="s">
        <v>145</v>
      </c>
      <c r="G835" s="472" t="s">
        <v>941</v>
      </c>
      <c r="H835" s="472" t="s">
        <v>371</v>
      </c>
      <c r="I835" s="472" t="s">
        <v>862</v>
      </c>
      <c r="J835" s="472" t="s">
        <v>814</v>
      </c>
      <c r="K835" s="472" t="s">
        <v>894</v>
      </c>
      <c r="L835" s="473">
        <v>2024</v>
      </c>
      <c r="M835" s="474">
        <v>76140</v>
      </c>
      <c r="N835" s="474">
        <v>4700</v>
      </c>
      <c r="O835" s="472" t="s">
        <v>895</v>
      </c>
    </row>
    <row r="836" spans="1:15" x14ac:dyDescent="0.3">
      <c r="A836" s="472" t="s">
        <v>795</v>
      </c>
      <c r="B836" s="472" t="s">
        <v>414</v>
      </c>
      <c r="C836" s="472" t="s">
        <v>653</v>
      </c>
      <c r="D836" s="472" t="s">
        <v>145</v>
      </c>
      <c r="E836" s="472" t="s">
        <v>153</v>
      </c>
      <c r="F836" s="472" t="s">
        <v>145</v>
      </c>
      <c r="G836" s="472" t="s">
        <v>941</v>
      </c>
      <c r="H836" s="472" t="s">
        <v>372</v>
      </c>
      <c r="I836" s="472" t="s">
        <v>859</v>
      </c>
      <c r="J836" s="472" t="s">
        <v>814</v>
      </c>
      <c r="K836" s="472" t="s">
        <v>894</v>
      </c>
      <c r="L836" s="473">
        <v>2024</v>
      </c>
      <c r="M836" s="474">
        <v>55080</v>
      </c>
      <c r="N836" s="474">
        <v>6120</v>
      </c>
      <c r="O836" s="472" t="s">
        <v>895</v>
      </c>
    </row>
    <row r="837" spans="1:15" x14ac:dyDescent="0.3">
      <c r="A837" s="472" t="s">
        <v>795</v>
      </c>
      <c r="B837" s="472" t="s">
        <v>414</v>
      </c>
      <c r="C837" s="472" t="s">
        <v>653</v>
      </c>
      <c r="D837" s="472" t="s">
        <v>145</v>
      </c>
      <c r="E837" s="472" t="s">
        <v>153</v>
      </c>
      <c r="F837" s="472" t="s">
        <v>145</v>
      </c>
      <c r="G837" s="472" t="s">
        <v>941</v>
      </c>
      <c r="H837" s="472" t="s">
        <v>556</v>
      </c>
      <c r="I837" s="472" t="s">
        <v>873</v>
      </c>
      <c r="J837" s="472" t="s">
        <v>820</v>
      </c>
      <c r="K837" s="472" t="s">
        <v>894</v>
      </c>
      <c r="L837" s="473">
        <v>2024</v>
      </c>
      <c r="M837" s="474">
        <v>22750</v>
      </c>
      <c r="N837" s="474">
        <v>2500</v>
      </c>
      <c r="O837" s="472" t="s">
        <v>895</v>
      </c>
    </row>
    <row r="838" spans="1:15" x14ac:dyDescent="0.3">
      <c r="A838" s="472" t="s">
        <v>795</v>
      </c>
      <c r="B838" s="472" t="s">
        <v>414</v>
      </c>
      <c r="C838" s="472" t="s">
        <v>653</v>
      </c>
      <c r="D838" s="472" t="s">
        <v>145</v>
      </c>
      <c r="E838" s="472" t="s">
        <v>153</v>
      </c>
      <c r="F838" s="472" t="s">
        <v>145</v>
      </c>
      <c r="G838" s="472" t="s">
        <v>941</v>
      </c>
      <c r="H838" s="472" t="s">
        <v>557</v>
      </c>
      <c r="I838" s="472" t="s">
        <v>873</v>
      </c>
      <c r="J838" s="472" t="s">
        <v>820</v>
      </c>
      <c r="K838" s="472" t="s">
        <v>894</v>
      </c>
      <c r="L838" s="473">
        <v>2024</v>
      </c>
      <c r="M838" s="474">
        <v>576.6</v>
      </c>
      <c r="N838" s="474">
        <v>62</v>
      </c>
      <c r="O838" s="472" t="s">
        <v>895</v>
      </c>
    </row>
    <row r="839" spans="1:15" x14ac:dyDescent="0.3">
      <c r="A839" s="472" t="s">
        <v>795</v>
      </c>
      <c r="B839" s="472" t="s">
        <v>414</v>
      </c>
      <c r="C839" s="472" t="s">
        <v>653</v>
      </c>
      <c r="D839" s="472" t="s">
        <v>145</v>
      </c>
      <c r="E839" s="472" t="s">
        <v>153</v>
      </c>
      <c r="F839" s="472" t="s">
        <v>145</v>
      </c>
      <c r="G839" s="472" t="s">
        <v>941</v>
      </c>
      <c r="H839" s="472" t="s">
        <v>558</v>
      </c>
      <c r="I839" s="472" t="s">
        <v>873</v>
      </c>
      <c r="J839" s="472" t="s">
        <v>820</v>
      </c>
      <c r="K839" s="472" t="s">
        <v>894</v>
      </c>
      <c r="L839" s="473">
        <v>2024</v>
      </c>
      <c r="M839" s="474">
        <v>858.8</v>
      </c>
      <c r="N839" s="474">
        <v>113</v>
      </c>
      <c r="O839" s="472" t="s">
        <v>895</v>
      </c>
    </row>
    <row r="840" spans="1:15" x14ac:dyDescent="0.3">
      <c r="A840" s="472" t="s">
        <v>795</v>
      </c>
      <c r="B840" s="472" t="s">
        <v>414</v>
      </c>
      <c r="C840" s="472" t="s">
        <v>653</v>
      </c>
      <c r="D840" s="472" t="s">
        <v>145</v>
      </c>
      <c r="E840" s="472" t="s">
        <v>153</v>
      </c>
      <c r="F840" s="472" t="s">
        <v>145</v>
      </c>
      <c r="G840" s="472" t="s">
        <v>941</v>
      </c>
      <c r="H840" s="472" t="s">
        <v>559</v>
      </c>
      <c r="I840" s="472" t="s">
        <v>860</v>
      </c>
      <c r="J840" s="472" t="s">
        <v>820</v>
      </c>
      <c r="K840" s="472" t="s">
        <v>894</v>
      </c>
      <c r="L840" s="473">
        <v>2024</v>
      </c>
      <c r="M840" s="474">
        <v>132000</v>
      </c>
      <c r="N840" s="474">
        <v>12000</v>
      </c>
      <c r="O840" s="472" t="s">
        <v>895</v>
      </c>
    </row>
    <row r="841" spans="1:15" x14ac:dyDescent="0.3">
      <c r="A841" s="472" t="s">
        <v>795</v>
      </c>
      <c r="B841" s="472" t="s">
        <v>414</v>
      </c>
      <c r="C841" s="472" t="s">
        <v>653</v>
      </c>
      <c r="D841" s="472" t="s">
        <v>145</v>
      </c>
      <c r="E841" s="472" t="s">
        <v>153</v>
      </c>
      <c r="F841" s="472" t="s">
        <v>145</v>
      </c>
      <c r="G841" s="472" t="s">
        <v>941</v>
      </c>
      <c r="H841" s="472" t="s">
        <v>373</v>
      </c>
      <c r="I841" s="472" t="s">
        <v>861</v>
      </c>
      <c r="J841" s="472" t="s">
        <v>814</v>
      </c>
      <c r="K841" s="472" t="s">
        <v>894</v>
      </c>
      <c r="L841" s="473">
        <v>2024</v>
      </c>
      <c r="M841" s="474">
        <v>14329</v>
      </c>
      <c r="N841" s="474">
        <v>805</v>
      </c>
      <c r="O841" s="472" t="s">
        <v>895</v>
      </c>
    </row>
    <row r="842" spans="1:15" x14ac:dyDescent="0.3">
      <c r="A842" s="472" t="s">
        <v>795</v>
      </c>
      <c r="B842" s="472" t="s">
        <v>414</v>
      </c>
      <c r="C842" s="472" t="s">
        <v>653</v>
      </c>
      <c r="D842" s="472" t="s">
        <v>145</v>
      </c>
      <c r="E842" s="472" t="s">
        <v>153</v>
      </c>
      <c r="F842" s="472" t="s">
        <v>145</v>
      </c>
      <c r="G842" s="472" t="s">
        <v>941</v>
      </c>
      <c r="H842" s="472" t="s">
        <v>474</v>
      </c>
      <c r="I842" s="472" t="s">
        <v>873</v>
      </c>
      <c r="J842" s="472" t="s">
        <v>845</v>
      </c>
      <c r="K842" s="472" t="s">
        <v>894</v>
      </c>
      <c r="L842" s="473">
        <v>2024</v>
      </c>
      <c r="M842" s="474">
        <v>516750</v>
      </c>
      <c r="N842" s="474">
        <v>132500</v>
      </c>
      <c r="O842" s="472" t="s">
        <v>897</v>
      </c>
    </row>
    <row r="843" spans="1:15" x14ac:dyDescent="0.3">
      <c r="A843" s="472" t="s">
        <v>795</v>
      </c>
      <c r="B843" s="472" t="s">
        <v>414</v>
      </c>
      <c r="C843" s="472" t="s">
        <v>653</v>
      </c>
      <c r="D843" s="472" t="s">
        <v>145</v>
      </c>
      <c r="E843" s="472" t="s">
        <v>153</v>
      </c>
      <c r="F843" s="472" t="s">
        <v>145</v>
      </c>
      <c r="G843" s="472" t="s">
        <v>941</v>
      </c>
      <c r="H843" s="472" t="s">
        <v>475</v>
      </c>
      <c r="I843" s="472" t="s">
        <v>873</v>
      </c>
      <c r="J843" s="472" t="s">
        <v>845</v>
      </c>
      <c r="K843" s="472" t="s">
        <v>894</v>
      </c>
      <c r="L843" s="473">
        <v>2024</v>
      </c>
      <c r="M843" s="474">
        <v>6857.4813899999999</v>
      </c>
      <c r="N843" s="474">
        <v>351.3</v>
      </c>
      <c r="O843" s="472" t="s">
        <v>897</v>
      </c>
    </row>
    <row r="844" spans="1:15" x14ac:dyDescent="0.3">
      <c r="A844" s="472" t="s">
        <v>795</v>
      </c>
      <c r="B844" s="472" t="s">
        <v>414</v>
      </c>
      <c r="C844" s="472" t="s">
        <v>653</v>
      </c>
      <c r="D844" s="472" t="s">
        <v>145</v>
      </c>
      <c r="E844" s="472" t="s">
        <v>153</v>
      </c>
      <c r="F844" s="472" t="s">
        <v>145</v>
      </c>
      <c r="G844" s="472" t="s">
        <v>941</v>
      </c>
      <c r="H844" s="472" t="s">
        <v>476</v>
      </c>
      <c r="I844" s="472" t="s">
        <v>873</v>
      </c>
      <c r="J844" s="472" t="s">
        <v>845</v>
      </c>
      <c r="K844" s="472" t="s">
        <v>894</v>
      </c>
      <c r="L844" s="473">
        <v>2024</v>
      </c>
      <c r="M844" s="474">
        <v>835200</v>
      </c>
      <c r="N844" s="474">
        <v>278400</v>
      </c>
      <c r="O844" s="472" t="s">
        <v>897</v>
      </c>
    </row>
    <row r="845" spans="1:15" x14ac:dyDescent="0.3">
      <c r="A845" s="472" t="s">
        <v>795</v>
      </c>
      <c r="B845" s="472" t="s">
        <v>414</v>
      </c>
      <c r="C845" s="472" t="s">
        <v>653</v>
      </c>
      <c r="D845" s="472" t="s">
        <v>145</v>
      </c>
      <c r="E845" s="472" t="s">
        <v>153</v>
      </c>
      <c r="F845" s="472" t="s">
        <v>145</v>
      </c>
      <c r="G845" s="472" t="s">
        <v>941</v>
      </c>
      <c r="H845" s="472" t="s">
        <v>589</v>
      </c>
      <c r="I845" s="472" t="s">
        <v>864</v>
      </c>
      <c r="J845" s="472" t="s">
        <v>809</v>
      </c>
      <c r="K845" s="472" t="s">
        <v>894</v>
      </c>
      <c r="L845" s="473">
        <v>2024</v>
      </c>
      <c r="M845" s="474">
        <v>2279692.8856000006</v>
      </c>
      <c r="N845" s="474">
        <v>243630.09</v>
      </c>
      <c r="O845" s="472" t="s">
        <v>895</v>
      </c>
    </row>
    <row r="846" spans="1:15" x14ac:dyDescent="0.3">
      <c r="A846" s="472" t="s">
        <v>795</v>
      </c>
      <c r="B846" s="472" t="s">
        <v>414</v>
      </c>
      <c r="C846" s="472" t="s">
        <v>653</v>
      </c>
      <c r="D846" s="472" t="s">
        <v>145</v>
      </c>
      <c r="E846" s="472" t="s">
        <v>153</v>
      </c>
      <c r="F846" s="472" t="s">
        <v>145</v>
      </c>
      <c r="G846" s="472" t="s">
        <v>941</v>
      </c>
      <c r="H846" s="472" t="s">
        <v>459</v>
      </c>
      <c r="I846" s="472" t="s">
        <v>864</v>
      </c>
      <c r="J846" s="472" t="s">
        <v>853</v>
      </c>
      <c r="K846" s="472" t="s">
        <v>894</v>
      </c>
      <c r="L846" s="473">
        <v>2024</v>
      </c>
      <c r="M846" s="474">
        <v>20378.46</v>
      </c>
      <c r="N846" s="474">
        <v>14767</v>
      </c>
      <c r="O846" s="472" t="s">
        <v>895</v>
      </c>
    </row>
    <row r="847" spans="1:15" x14ac:dyDescent="0.3">
      <c r="A847" s="472" t="s">
        <v>795</v>
      </c>
      <c r="B847" s="472" t="s">
        <v>414</v>
      </c>
      <c r="C847" s="472" t="s">
        <v>653</v>
      </c>
      <c r="D847" s="472" t="s">
        <v>145</v>
      </c>
      <c r="E847" s="472" t="s">
        <v>153</v>
      </c>
      <c r="F847" s="472" t="s">
        <v>145</v>
      </c>
      <c r="G847" s="472" t="s">
        <v>941</v>
      </c>
      <c r="H847" s="472" t="s">
        <v>561</v>
      </c>
      <c r="I847" s="472" t="s">
        <v>873</v>
      </c>
      <c r="J847" s="472" t="s">
        <v>820</v>
      </c>
      <c r="K847" s="472" t="s">
        <v>894</v>
      </c>
      <c r="L847" s="473">
        <v>2024</v>
      </c>
      <c r="M847" s="474">
        <v>6570</v>
      </c>
      <c r="N847" s="474">
        <v>900</v>
      </c>
      <c r="O847" s="472" t="s">
        <v>895</v>
      </c>
    </row>
    <row r="848" spans="1:15" x14ac:dyDescent="0.3">
      <c r="A848" s="472" t="s">
        <v>795</v>
      </c>
      <c r="B848" s="472" t="s">
        <v>414</v>
      </c>
      <c r="C848" s="472" t="s">
        <v>653</v>
      </c>
      <c r="D848" s="472" t="s">
        <v>145</v>
      </c>
      <c r="E848" s="472" t="s">
        <v>153</v>
      </c>
      <c r="F848" s="472" t="s">
        <v>145</v>
      </c>
      <c r="G848" s="472" t="s">
        <v>941</v>
      </c>
      <c r="H848" s="472" t="s">
        <v>616</v>
      </c>
      <c r="I848" s="472" t="s">
        <v>873</v>
      </c>
      <c r="J848" s="472" t="s">
        <v>838</v>
      </c>
      <c r="K848" s="472" t="s">
        <v>894</v>
      </c>
      <c r="L848" s="473">
        <v>2024</v>
      </c>
      <c r="M848" s="474">
        <v>7557.6</v>
      </c>
      <c r="N848" s="474">
        <v>705</v>
      </c>
      <c r="O848" s="472" t="s">
        <v>895</v>
      </c>
    </row>
    <row r="849" spans="1:15" x14ac:dyDescent="0.3">
      <c r="A849" s="472" t="s">
        <v>795</v>
      </c>
      <c r="B849" s="472" t="s">
        <v>414</v>
      </c>
      <c r="C849" s="472" t="s">
        <v>653</v>
      </c>
      <c r="D849" s="472" t="s">
        <v>145</v>
      </c>
      <c r="E849" s="472" t="s">
        <v>153</v>
      </c>
      <c r="F849" s="472" t="s">
        <v>145</v>
      </c>
      <c r="G849" s="472" t="s">
        <v>941</v>
      </c>
      <c r="H849" s="472" t="s">
        <v>610</v>
      </c>
      <c r="I849" s="472" t="s">
        <v>863</v>
      </c>
      <c r="J849" s="472" t="s">
        <v>831</v>
      </c>
      <c r="K849" s="472" t="s">
        <v>894</v>
      </c>
      <c r="L849" s="473">
        <v>2024</v>
      </c>
      <c r="M849" s="474">
        <v>1076705</v>
      </c>
      <c r="N849" s="474">
        <v>3845375</v>
      </c>
      <c r="O849" s="472" t="s">
        <v>895</v>
      </c>
    </row>
    <row r="850" spans="1:15" x14ac:dyDescent="0.3">
      <c r="A850" s="472" t="s">
        <v>795</v>
      </c>
      <c r="B850" s="472" t="s">
        <v>414</v>
      </c>
      <c r="C850" s="472" t="s">
        <v>653</v>
      </c>
      <c r="D850" s="472" t="s">
        <v>145</v>
      </c>
      <c r="E850" s="472" t="s">
        <v>153</v>
      </c>
      <c r="F850" s="472" t="s">
        <v>145</v>
      </c>
      <c r="G850" s="472" t="s">
        <v>941</v>
      </c>
      <c r="H850" s="472" t="s">
        <v>590</v>
      </c>
      <c r="I850" s="472" t="s">
        <v>865</v>
      </c>
      <c r="J850" s="472" t="s">
        <v>811</v>
      </c>
      <c r="K850" s="472" t="s">
        <v>894</v>
      </c>
      <c r="L850" s="473">
        <v>2024</v>
      </c>
      <c r="M850" s="474">
        <v>300000</v>
      </c>
      <c r="N850" s="474">
        <v>12000</v>
      </c>
      <c r="O850" s="472" t="s">
        <v>895</v>
      </c>
    </row>
    <row r="851" spans="1:15" x14ac:dyDescent="0.3">
      <c r="A851" s="472" t="s">
        <v>795</v>
      </c>
      <c r="B851" s="472" t="s">
        <v>414</v>
      </c>
      <c r="C851" s="472" t="s">
        <v>653</v>
      </c>
      <c r="D851" s="472" t="s">
        <v>145</v>
      </c>
      <c r="E851" s="472" t="s">
        <v>153</v>
      </c>
      <c r="F851" s="472" t="s">
        <v>145</v>
      </c>
      <c r="G851" s="472" t="s">
        <v>941</v>
      </c>
      <c r="H851" s="472" t="s">
        <v>596</v>
      </c>
      <c r="I851" s="472" t="s">
        <v>876</v>
      </c>
      <c r="J851" s="472" t="s">
        <v>830</v>
      </c>
      <c r="K851" s="472" t="s">
        <v>894</v>
      </c>
      <c r="L851" s="473">
        <v>2024</v>
      </c>
      <c r="M851" s="474">
        <v>73138</v>
      </c>
      <c r="N851" s="474">
        <v>25220</v>
      </c>
      <c r="O851" s="472" t="s">
        <v>895</v>
      </c>
    </row>
    <row r="852" spans="1:15" x14ac:dyDescent="0.3">
      <c r="A852" s="472" t="s">
        <v>795</v>
      </c>
      <c r="B852" s="472" t="s">
        <v>414</v>
      </c>
      <c r="C852" s="472" t="s">
        <v>653</v>
      </c>
      <c r="D852" s="472" t="s">
        <v>145</v>
      </c>
      <c r="E852" s="472" t="s">
        <v>153</v>
      </c>
      <c r="F852" s="472" t="s">
        <v>145</v>
      </c>
      <c r="G852" s="472" t="s">
        <v>941</v>
      </c>
      <c r="H852" s="472" t="s">
        <v>479</v>
      </c>
      <c r="I852" s="472" t="s">
        <v>871</v>
      </c>
      <c r="J852" s="472" t="s">
        <v>807</v>
      </c>
      <c r="K852" s="472" t="s">
        <v>894</v>
      </c>
      <c r="L852" s="473">
        <v>2024</v>
      </c>
      <c r="M852" s="474">
        <v>4346269.5751999998</v>
      </c>
      <c r="N852" s="474">
        <v>495583.76</v>
      </c>
      <c r="O852" s="472" t="s">
        <v>895</v>
      </c>
    </row>
    <row r="853" spans="1:15" x14ac:dyDescent="0.3">
      <c r="A853" s="472" t="s">
        <v>795</v>
      </c>
      <c r="B853" s="472" t="s">
        <v>414</v>
      </c>
      <c r="C853" s="472" t="s">
        <v>653</v>
      </c>
      <c r="D853" s="472" t="s">
        <v>145</v>
      </c>
      <c r="E853" s="472" t="s">
        <v>153</v>
      </c>
      <c r="F853" s="472" t="s">
        <v>145</v>
      </c>
      <c r="G853" s="472" t="s">
        <v>941</v>
      </c>
      <c r="H853" s="472" t="s">
        <v>611</v>
      </c>
      <c r="I853" s="472" t="s">
        <v>864</v>
      </c>
      <c r="J853" s="472" t="s">
        <v>831</v>
      </c>
      <c r="K853" s="472" t="s">
        <v>899</v>
      </c>
      <c r="L853" s="473">
        <v>2024</v>
      </c>
      <c r="M853" s="474">
        <v>397600</v>
      </c>
      <c r="N853" s="474">
        <v>20000</v>
      </c>
      <c r="O853" s="472" t="s">
        <v>895</v>
      </c>
    </row>
    <row r="854" spans="1:15" x14ac:dyDescent="0.3">
      <c r="A854" s="472" t="s">
        <v>795</v>
      </c>
      <c r="B854" s="472" t="s">
        <v>414</v>
      </c>
      <c r="C854" s="472" t="s">
        <v>653</v>
      </c>
      <c r="D854" s="472" t="s">
        <v>145</v>
      </c>
      <c r="E854" s="472" t="s">
        <v>153</v>
      </c>
      <c r="F854" s="472" t="s">
        <v>145</v>
      </c>
      <c r="G854" s="472" t="s">
        <v>941</v>
      </c>
      <c r="H854" s="472" t="s">
        <v>588</v>
      </c>
      <c r="I854" s="472" t="s">
        <v>873</v>
      </c>
      <c r="J854" s="472" t="s">
        <v>809</v>
      </c>
      <c r="K854" s="472" t="s">
        <v>894</v>
      </c>
      <c r="L854" s="473">
        <v>2024</v>
      </c>
      <c r="M854" s="474">
        <v>1360.692</v>
      </c>
      <c r="N854" s="474">
        <v>154.80000000000001</v>
      </c>
      <c r="O854" s="472" t="s">
        <v>895</v>
      </c>
    </row>
    <row r="855" spans="1:15" x14ac:dyDescent="0.3">
      <c r="A855" s="472" t="s">
        <v>795</v>
      </c>
      <c r="B855" s="472" t="s">
        <v>414</v>
      </c>
      <c r="C855" s="472" t="s">
        <v>653</v>
      </c>
      <c r="D855" s="472" t="s">
        <v>145</v>
      </c>
      <c r="E855" s="472" t="s">
        <v>153</v>
      </c>
      <c r="F855" s="472" t="s">
        <v>145</v>
      </c>
      <c r="G855" s="472" t="s">
        <v>941</v>
      </c>
      <c r="H855" s="472" t="s">
        <v>451</v>
      </c>
      <c r="I855" s="472" t="s">
        <v>876</v>
      </c>
      <c r="J855" s="472" t="s">
        <v>850</v>
      </c>
      <c r="K855" s="472" t="s">
        <v>894</v>
      </c>
      <c r="L855" s="473">
        <v>2024</v>
      </c>
      <c r="M855" s="474">
        <v>55269.67</v>
      </c>
      <c r="N855" s="474">
        <v>3629</v>
      </c>
      <c r="O855" s="472" t="s">
        <v>895</v>
      </c>
    </row>
    <row r="856" spans="1:15" x14ac:dyDescent="0.3">
      <c r="A856" s="472" t="s">
        <v>795</v>
      </c>
      <c r="B856" s="472" t="s">
        <v>414</v>
      </c>
      <c r="C856" s="472" t="s">
        <v>653</v>
      </c>
      <c r="D856" s="472" t="s">
        <v>145</v>
      </c>
      <c r="E856" s="472" t="s">
        <v>153</v>
      </c>
      <c r="F856" s="472" t="s">
        <v>145</v>
      </c>
      <c r="G856" s="472" t="s">
        <v>941</v>
      </c>
      <c r="H856" s="472" t="s">
        <v>463</v>
      </c>
      <c r="I856" s="472" t="s">
        <v>873</v>
      </c>
      <c r="J856" s="472" t="s">
        <v>853</v>
      </c>
      <c r="K856" s="472" t="s">
        <v>894</v>
      </c>
      <c r="L856" s="473">
        <v>2024</v>
      </c>
      <c r="M856" s="474">
        <v>2068</v>
      </c>
      <c r="N856" s="474">
        <v>376</v>
      </c>
      <c r="O856" s="472" t="s">
        <v>895</v>
      </c>
    </row>
    <row r="857" spans="1:15" x14ac:dyDescent="0.3">
      <c r="A857" s="472" t="s">
        <v>795</v>
      </c>
      <c r="B857" s="472" t="s">
        <v>414</v>
      </c>
      <c r="C857" s="472" t="s">
        <v>653</v>
      </c>
      <c r="D857" s="472" t="s">
        <v>145</v>
      </c>
      <c r="E857" s="472" t="s">
        <v>153</v>
      </c>
      <c r="F857" s="472" t="s">
        <v>145</v>
      </c>
      <c r="G857" s="472" t="s">
        <v>941</v>
      </c>
      <c r="H857" s="472" t="s">
        <v>601</v>
      </c>
      <c r="I857" s="472" t="s">
        <v>860</v>
      </c>
      <c r="J857" s="472" t="s">
        <v>830</v>
      </c>
      <c r="K857" s="472" t="s">
        <v>894</v>
      </c>
      <c r="L857" s="473">
        <v>2024</v>
      </c>
      <c r="M857" s="474">
        <v>666002.69999999995</v>
      </c>
      <c r="N857" s="474">
        <v>672730</v>
      </c>
      <c r="O857" s="472" t="s">
        <v>895</v>
      </c>
    </row>
    <row r="858" spans="1:15" x14ac:dyDescent="0.3">
      <c r="A858" s="472" t="s">
        <v>795</v>
      </c>
      <c r="B858" s="472" t="s">
        <v>414</v>
      </c>
      <c r="C858" s="472" t="s">
        <v>653</v>
      </c>
      <c r="D858" s="472" t="s">
        <v>145</v>
      </c>
      <c r="E858" s="472" t="s">
        <v>153</v>
      </c>
      <c r="F858" s="472" t="s">
        <v>145</v>
      </c>
      <c r="G858" s="472" t="s">
        <v>941</v>
      </c>
      <c r="H858" s="472" t="s">
        <v>617</v>
      </c>
      <c r="I858" s="472" t="s">
        <v>873</v>
      </c>
      <c r="J858" s="472" t="s">
        <v>838</v>
      </c>
      <c r="K858" s="472" t="s">
        <v>894</v>
      </c>
      <c r="L858" s="473">
        <v>2024</v>
      </c>
      <c r="M858" s="474">
        <v>22207.5</v>
      </c>
      <c r="N858" s="474">
        <v>630</v>
      </c>
      <c r="O858" s="472" t="s">
        <v>895</v>
      </c>
    </row>
    <row r="859" spans="1:15" x14ac:dyDescent="0.3">
      <c r="A859" s="472" t="s">
        <v>795</v>
      </c>
      <c r="B859" s="472" t="s">
        <v>414</v>
      </c>
      <c r="C859" s="472" t="s">
        <v>653</v>
      </c>
      <c r="D859" s="472" t="s">
        <v>145</v>
      </c>
      <c r="E859" s="472" t="s">
        <v>153</v>
      </c>
      <c r="F859" s="472" t="s">
        <v>145</v>
      </c>
      <c r="G859" s="472" t="s">
        <v>941</v>
      </c>
      <c r="H859" s="472" t="s">
        <v>480</v>
      </c>
      <c r="I859" s="472" t="s">
        <v>865</v>
      </c>
      <c r="J859" s="472" t="s">
        <v>807</v>
      </c>
      <c r="K859" s="472" t="s">
        <v>894</v>
      </c>
      <c r="L859" s="473">
        <v>2024</v>
      </c>
      <c r="M859" s="474">
        <v>108749.99999999999</v>
      </c>
      <c r="N859" s="474">
        <v>25000</v>
      </c>
      <c r="O859" s="472" t="s">
        <v>895</v>
      </c>
    </row>
    <row r="860" spans="1:15" x14ac:dyDescent="0.3">
      <c r="A860" s="472" t="s">
        <v>795</v>
      </c>
      <c r="B860" s="472" t="s">
        <v>414</v>
      </c>
      <c r="C860" s="472" t="s">
        <v>653</v>
      </c>
      <c r="D860" s="472" t="s">
        <v>145</v>
      </c>
      <c r="E860" s="472" t="s">
        <v>153</v>
      </c>
      <c r="F860" s="472" t="s">
        <v>145</v>
      </c>
      <c r="G860" s="472" t="s">
        <v>941</v>
      </c>
      <c r="H860" s="472" t="s">
        <v>374</v>
      </c>
      <c r="I860" s="472" t="s">
        <v>865</v>
      </c>
      <c r="J860" s="472" t="s">
        <v>814</v>
      </c>
      <c r="K860" s="472" t="s">
        <v>894</v>
      </c>
      <c r="L860" s="473">
        <v>2024</v>
      </c>
      <c r="M860" s="474">
        <v>19134</v>
      </c>
      <c r="N860" s="474">
        <v>1063</v>
      </c>
      <c r="O860" s="472" t="s">
        <v>895</v>
      </c>
    </row>
    <row r="861" spans="1:15" x14ac:dyDescent="0.3">
      <c r="A861" s="472" t="s">
        <v>795</v>
      </c>
      <c r="B861" s="472" t="s">
        <v>414</v>
      </c>
      <c r="C861" s="472" t="s">
        <v>653</v>
      </c>
      <c r="D861" s="472" t="s">
        <v>145</v>
      </c>
      <c r="E861" s="472" t="s">
        <v>153</v>
      </c>
      <c r="F861" s="472" t="s">
        <v>145</v>
      </c>
      <c r="G861" s="472" t="s">
        <v>941</v>
      </c>
      <c r="H861" s="472" t="s">
        <v>375</v>
      </c>
      <c r="I861" s="472" t="s">
        <v>865</v>
      </c>
      <c r="J861" s="472" t="s">
        <v>814</v>
      </c>
      <c r="K861" s="472" t="s">
        <v>894</v>
      </c>
      <c r="L861" s="473">
        <v>2024</v>
      </c>
      <c r="M861" s="474">
        <v>48141.644999999997</v>
      </c>
      <c r="N861" s="474">
        <v>4814.1644999999999</v>
      </c>
      <c r="O861" s="472" t="s">
        <v>895</v>
      </c>
    </row>
    <row r="862" spans="1:15" x14ac:dyDescent="0.3">
      <c r="A862" s="472" t="s">
        <v>795</v>
      </c>
      <c r="B862" s="472" t="s">
        <v>414</v>
      </c>
      <c r="C862" s="472" t="s">
        <v>653</v>
      </c>
      <c r="D862" s="472" t="s">
        <v>145</v>
      </c>
      <c r="E862" s="472" t="s">
        <v>153</v>
      </c>
      <c r="F862" s="472" t="s">
        <v>145</v>
      </c>
      <c r="G862" s="472" t="s">
        <v>941</v>
      </c>
      <c r="H862" s="472" t="s">
        <v>481</v>
      </c>
      <c r="I862" s="472" t="s">
        <v>860</v>
      </c>
      <c r="J862" s="472" t="s">
        <v>807</v>
      </c>
      <c r="K862" s="472" t="s">
        <v>894</v>
      </c>
      <c r="L862" s="473">
        <v>2024</v>
      </c>
      <c r="M862" s="474">
        <v>523.6</v>
      </c>
      <c r="N862" s="474">
        <v>28</v>
      </c>
      <c r="O862" s="472" t="s">
        <v>895</v>
      </c>
    </row>
    <row r="863" spans="1:15" x14ac:dyDescent="0.3">
      <c r="A863" s="472" t="s">
        <v>795</v>
      </c>
      <c r="B863" s="472" t="s">
        <v>414</v>
      </c>
      <c r="C863" s="472" t="s">
        <v>653</v>
      </c>
      <c r="D863" s="472" t="s">
        <v>145</v>
      </c>
      <c r="E863" s="472" t="s">
        <v>153</v>
      </c>
      <c r="F863" s="472" t="s">
        <v>145</v>
      </c>
      <c r="G863" s="472" t="s">
        <v>941</v>
      </c>
      <c r="H863" s="472" t="s">
        <v>482</v>
      </c>
      <c r="I863" s="472" t="s">
        <v>872</v>
      </c>
      <c r="J863" s="472" t="s">
        <v>807</v>
      </c>
      <c r="K863" s="472" t="s">
        <v>894</v>
      </c>
      <c r="L863" s="473">
        <v>2024</v>
      </c>
      <c r="M863" s="474">
        <v>23877</v>
      </c>
      <c r="N863" s="474">
        <v>3150</v>
      </c>
      <c r="O863" s="472" t="s">
        <v>895</v>
      </c>
    </row>
    <row r="864" spans="1:15" x14ac:dyDescent="0.3">
      <c r="A864" s="472" t="s">
        <v>795</v>
      </c>
      <c r="B864" s="472" t="s">
        <v>414</v>
      </c>
      <c r="C864" s="472" t="s">
        <v>653</v>
      </c>
      <c r="D864" s="472" t="s">
        <v>145</v>
      </c>
      <c r="E864" s="472" t="s">
        <v>153</v>
      </c>
      <c r="F864" s="472" t="s">
        <v>145</v>
      </c>
      <c r="G864" s="472" t="s">
        <v>941</v>
      </c>
      <c r="H864" s="472" t="s">
        <v>467</v>
      </c>
      <c r="I864" s="472" t="s">
        <v>859</v>
      </c>
      <c r="J864" s="472" t="s">
        <v>853</v>
      </c>
      <c r="K864" s="472" t="s">
        <v>894</v>
      </c>
      <c r="L864" s="473">
        <v>2024</v>
      </c>
      <c r="M864" s="474">
        <v>67270.5</v>
      </c>
      <c r="N864" s="474">
        <v>6795</v>
      </c>
      <c r="O864" s="472" t="s">
        <v>895</v>
      </c>
    </row>
    <row r="865" spans="1:15" x14ac:dyDescent="0.3">
      <c r="A865" s="472" t="s">
        <v>795</v>
      </c>
      <c r="B865" s="472" t="s">
        <v>414</v>
      </c>
      <c r="C865" s="472" t="s">
        <v>653</v>
      </c>
      <c r="D865" s="472" t="s">
        <v>145</v>
      </c>
      <c r="E865" s="472" t="s">
        <v>153</v>
      </c>
      <c r="F865" s="472" t="s">
        <v>145</v>
      </c>
      <c r="G865" s="472" t="s">
        <v>941</v>
      </c>
      <c r="H865" s="472" t="s">
        <v>453</v>
      </c>
      <c r="I865" s="472" t="s">
        <v>876</v>
      </c>
      <c r="J865" s="472" t="s">
        <v>850</v>
      </c>
      <c r="K865" s="472" t="s">
        <v>894</v>
      </c>
      <c r="L865" s="473">
        <v>2024</v>
      </c>
      <c r="M865" s="474">
        <v>25902.9</v>
      </c>
      <c r="N865" s="474">
        <v>1693</v>
      </c>
      <c r="O865" s="472" t="s">
        <v>895</v>
      </c>
    </row>
    <row r="866" spans="1:15" x14ac:dyDescent="0.3">
      <c r="A866" s="472" t="s">
        <v>795</v>
      </c>
      <c r="B866" s="472" t="s">
        <v>414</v>
      </c>
      <c r="C866" s="472" t="s">
        <v>653</v>
      </c>
      <c r="D866" s="472" t="s">
        <v>145</v>
      </c>
      <c r="E866" s="472" t="s">
        <v>942</v>
      </c>
      <c r="F866" s="472" t="s">
        <v>145</v>
      </c>
      <c r="G866" s="472" t="s">
        <v>943</v>
      </c>
      <c r="H866" s="472" t="s">
        <v>531</v>
      </c>
      <c r="I866" s="472" t="s">
        <v>863</v>
      </c>
      <c r="J866" s="472" t="s">
        <v>820</v>
      </c>
      <c r="K866" s="472" t="s">
        <v>894</v>
      </c>
      <c r="L866" s="473">
        <v>2024</v>
      </c>
      <c r="M866" s="474">
        <v>5403.9599999999991</v>
      </c>
      <c r="N866" s="474">
        <v>600.43999999999994</v>
      </c>
      <c r="O866" s="472" t="s">
        <v>895</v>
      </c>
    </row>
    <row r="867" spans="1:15" x14ac:dyDescent="0.3">
      <c r="A867" s="472" t="s">
        <v>795</v>
      </c>
      <c r="B867" s="472" t="s">
        <v>414</v>
      </c>
      <c r="C867" s="472" t="s">
        <v>653</v>
      </c>
      <c r="D867" s="472" t="s">
        <v>145</v>
      </c>
      <c r="E867" s="472" t="s">
        <v>942</v>
      </c>
      <c r="F867" s="472" t="s">
        <v>145</v>
      </c>
      <c r="G867" s="472" t="s">
        <v>943</v>
      </c>
      <c r="H867" s="472" t="s">
        <v>416</v>
      </c>
      <c r="I867" s="472" t="s">
        <v>860</v>
      </c>
      <c r="J867" s="472" t="s">
        <v>827</v>
      </c>
      <c r="K867" s="472" t="s">
        <v>894</v>
      </c>
      <c r="L867" s="473">
        <v>2024</v>
      </c>
      <c r="M867" s="474">
        <v>1500</v>
      </c>
      <c r="N867" s="474">
        <v>600</v>
      </c>
      <c r="O867" s="472" t="s">
        <v>895</v>
      </c>
    </row>
    <row r="868" spans="1:15" x14ac:dyDescent="0.3">
      <c r="A868" s="472" t="s">
        <v>795</v>
      </c>
      <c r="B868" s="472" t="s">
        <v>414</v>
      </c>
      <c r="C868" s="472" t="s">
        <v>653</v>
      </c>
      <c r="D868" s="472" t="s">
        <v>145</v>
      </c>
      <c r="E868" s="472" t="s">
        <v>942</v>
      </c>
      <c r="F868" s="472" t="s">
        <v>145</v>
      </c>
      <c r="G868" s="472" t="s">
        <v>943</v>
      </c>
      <c r="H868" s="472" t="s">
        <v>351</v>
      </c>
      <c r="I868" s="472" t="s">
        <v>870</v>
      </c>
      <c r="J868" s="472" t="s">
        <v>814</v>
      </c>
      <c r="K868" s="472" t="s">
        <v>894</v>
      </c>
      <c r="L868" s="473">
        <v>2024</v>
      </c>
      <c r="M868" s="474">
        <v>54000</v>
      </c>
      <c r="N868" s="474">
        <v>4000</v>
      </c>
      <c r="O868" s="472" t="s">
        <v>895</v>
      </c>
    </row>
    <row r="869" spans="1:15" x14ac:dyDescent="0.3">
      <c r="A869" s="472" t="s">
        <v>795</v>
      </c>
      <c r="B869" s="472" t="s">
        <v>414</v>
      </c>
      <c r="C869" s="472" t="s">
        <v>653</v>
      </c>
      <c r="D869" s="472" t="s">
        <v>145</v>
      </c>
      <c r="E869" s="472" t="s">
        <v>942</v>
      </c>
      <c r="F869" s="472" t="s">
        <v>145</v>
      </c>
      <c r="G869" s="472" t="s">
        <v>943</v>
      </c>
      <c r="H869" s="472" t="s">
        <v>600</v>
      </c>
      <c r="I869" s="472" t="s">
        <v>876</v>
      </c>
      <c r="J869" s="472" t="s">
        <v>830</v>
      </c>
      <c r="K869" s="472" t="s">
        <v>894</v>
      </c>
      <c r="L869" s="473">
        <v>2024</v>
      </c>
      <c r="M869" s="474">
        <v>789360</v>
      </c>
      <c r="N869" s="474">
        <v>598000</v>
      </c>
      <c r="O869" s="472" t="s">
        <v>895</v>
      </c>
    </row>
    <row r="870" spans="1:15" x14ac:dyDescent="0.3">
      <c r="A870" s="472" t="s">
        <v>795</v>
      </c>
      <c r="B870" s="472" t="s">
        <v>414</v>
      </c>
      <c r="C870" s="472" t="s">
        <v>653</v>
      </c>
      <c r="D870" s="472" t="s">
        <v>145</v>
      </c>
      <c r="E870" s="472" t="s">
        <v>942</v>
      </c>
      <c r="F870" s="472" t="s">
        <v>145</v>
      </c>
      <c r="G870" s="472" t="s">
        <v>943</v>
      </c>
      <c r="H870" s="472" t="s">
        <v>554</v>
      </c>
      <c r="I870" s="472" t="s">
        <v>873</v>
      </c>
      <c r="J870" s="472" t="s">
        <v>820</v>
      </c>
      <c r="K870" s="472" t="s">
        <v>894</v>
      </c>
      <c r="L870" s="473">
        <v>2024</v>
      </c>
      <c r="M870" s="474">
        <v>138506.20000000001</v>
      </c>
      <c r="N870" s="474">
        <v>7790</v>
      </c>
      <c r="O870" s="472" t="s">
        <v>895</v>
      </c>
    </row>
    <row r="871" spans="1:15" x14ac:dyDescent="0.3">
      <c r="A871" s="472" t="s">
        <v>795</v>
      </c>
      <c r="B871" s="472" t="s">
        <v>414</v>
      </c>
      <c r="C871" s="472" t="s">
        <v>653</v>
      </c>
      <c r="D871" s="472" t="s">
        <v>145</v>
      </c>
      <c r="E871" s="472" t="s">
        <v>942</v>
      </c>
      <c r="F871" s="472" t="s">
        <v>145</v>
      </c>
      <c r="G871" s="472" t="s">
        <v>943</v>
      </c>
      <c r="H871" s="472" t="s">
        <v>559</v>
      </c>
      <c r="I871" s="472" t="s">
        <v>860</v>
      </c>
      <c r="J871" s="472" t="s">
        <v>820</v>
      </c>
      <c r="K871" s="472" t="s">
        <v>894</v>
      </c>
      <c r="L871" s="473">
        <v>2024</v>
      </c>
      <c r="M871" s="474">
        <v>339130</v>
      </c>
      <c r="N871" s="474">
        <v>30830</v>
      </c>
      <c r="O871" s="472" t="s">
        <v>895</v>
      </c>
    </row>
    <row r="872" spans="1:15" x14ac:dyDescent="0.3">
      <c r="A872" s="472" t="s">
        <v>795</v>
      </c>
      <c r="B872" s="472" t="s">
        <v>414</v>
      </c>
      <c r="C872" s="472" t="s">
        <v>653</v>
      </c>
      <c r="D872" s="472" t="s">
        <v>145</v>
      </c>
      <c r="E872" s="472" t="s">
        <v>942</v>
      </c>
      <c r="F872" s="472" t="s">
        <v>145</v>
      </c>
      <c r="G872" s="472" t="s">
        <v>943</v>
      </c>
      <c r="H872" s="472" t="s">
        <v>589</v>
      </c>
      <c r="I872" s="472" t="s">
        <v>864</v>
      </c>
      <c r="J872" s="472" t="s">
        <v>809</v>
      </c>
      <c r="K872" s="472" t="s">
        <v>894</v>
      </c>
      <c r="L872" s="473">
        <v>2024</v>
      </c>
      <c r="M872" s="474">
        <v>166863.65819999998</v>
      </c>
      <c r="N872" s="474">
        <v>18833.37</v>
      </c>
      <c r="O872" s="472" t="s">
        <v>895</v>
      </c>
    </row>
    <row r="873" spans="1:15" x14ac:dyDescent="0.3">
      <c r="A873" s="472" t="s">
        <v>795</v>
      </c>
      <c r="B873" s="472" t="s">
        <v>414</v>
      </c>
      <c r="C873" s="472" t="s">
        <v>653</v>
      </c>
      <c r="D873" s="472" t="s">
        <v>145</v>
      </c>
      <c r="E873" s="472" t="s">
        <v>942</v>
      </c>
      <c r="F873" s="472" t="s">
        <v>145</v>
      </c>
      <c r="G873" s="472" t="s">
        <v>943</v>
      </c>
      <c r="H873" s="472" t="s">
        <v>451</v>
      </c>
      <c r="I873" s="472" t="s">
        <v>876</v>
      </c>
      <c r="J873" s="472" t="s">
        <v>850</v>
      </c>
      <c r="K873" s="472" t="s">
        <v>894</v>
      </c>
      <c r="L873" s="473">
        <v>2024</v>
      </c>
      <c r="M873" s="474">
        <v>94410.77</v>
      </c>
      <c r="N873" s="474">
        <v>6199</v>
      </c>
      <c r="O873" s="472" t="s">
        <v>895</v>
      </c>
    </row>
    <row r="874" spans="1:15" x14ac:dyDescent="0.3">
      <c r="A874" s="472" t="s">
        <v>795</v>
      </c>
      <c r="B874" s="472" t="s">
        <v>414</v>
      </c>
      <c r="C874" s="472" t="s">
        <v>653</v>
      </c>
      <c r="D874" s="472" t="s">
        <v>145</v>
      </c>
      <c r="E874" s="472" t="s">
        <v>942</v>
      </c>
      <c r="F874" s="472" t="s">
        <v>145</v>
      </c>
      <c r="G874" s="472" t="s">
        <v>943</v>
      </c>
      <c r="H874" s="472" t="s">
        <v>453</v>
      </c>
      <c r="I874" s="472" t="s">
        <v>876</v>
      </c>
      <c r="J874" s="472" t="s">
        <v>850</v>
      </c>
      <c r="K874" s="472" t="s">
        <v>894</v>
      </c>
      <c r="L874" s="473">
        <v>2024</v>
      </c>
      <c r="M874" s="474">
        <v>86230.8</v>
      </c>
      <c r="N874" s="474">
        <v>5636</v>
      </c>
      <c r="O874" s="472" t="s">
        <v>895</v>
      </c>
    </row>
    <row r="875" spans="1:15" x14ac:dyDescent="0.3">
      <c r="A875" s="472" t="s">
        <v>795</v>
      </c>
      <c r="B875" s="472" t="s">
        <v>414</v>
      </c>
      <c r="C875" s="472" t="s">
        <v>186</v>
      </c>
      <c r="D875" s="472" t="s">
        <v>186</v>
      </c>
      <c r="E875" s="472" t="s">
        <v>484</v>
      </c>
      <c r="F875" s="472" t="s">
        <v>944</v>
      </c>
      <c r="G875" s="472" t="s">
        <v>945</v>
      </c>
      <c r="H875" s="472" t="s">
        <v>483</v>
      </c>
      <c r="I875" s="472" t="s">
        <v>874</v>
      </c>
      <c r="J875" s="472" t="s">
        <v>700</v>
      </c>
      <c r="K875" s="472" t="s">
        <v>894</v>
      </c>
      <c r="L875" s="473">
        <v>2024</v>
      </c>
      <c r="M875" s="474">
        <v>565250</v>
      </c>
      <c r="N875" s="474">
        <v>323000</v>
      </c>
      <c r="O875" s="472" t="s">
        <v>895</v>
      </c>
    </row>
    <row r="876" spans="1:15" x14ac:dyDescent="0.3">
      <c r="A876" s="472" t="s">
        <v>795</v>
      </c>
      <c r="B876" s="472" t="s">
        <v>414</v>
      </c>
      <c r="C876" s="472" t="s">
        <v>186</v>
      </c>
      <c r="D876" s="472" t="s">
        <v>186</v>
      </c>
      <c r="E876" s="472" t="s">
        <v>187</v>
      </c>
      <c r="F876" s="472" t="s">
        <v>944</v>
      </c>
      <c r="G876" s="472" t="s">
        <v>946</v>
      </c>
      <c r="H876" s="472" t="s">
        <v>589</v>
      </c>
      <c r="I876" s="472" t="s">
        <v>864</v>
      </c>
      <c r="J876" s="472" t="s">
        <v>809</v>
      </c>
      <c r="K876" s="472" t="s">
        <v>894</v>
      </c>
      <c r="L876" s="473">
        <v>2024</v>
      </c>
      <c r="M876" s="474">
        <v>5463.75</v>
      </c>
      <c r="N876" s="474">
        <v>705</v>
      </c>
      <c r="O876" s="472" t="s">
        <v>895</v>
      </c>
    </row>
    <row r="877" spans="1:15" x14ac:dyDescent="0.3">
      <c r="A877" s="472" t="s">
        <v>795</v>
      </c>
      <c r="B877" s="472" t="s">
        <v>414</v>
      </c>
      <c r="C877" s="472" t="s">
        <v>186</v>
      </c>
      <c r="D877" s="472" t="s">
        <v>186</v>
      </c>
      <c r="E877" s="472" t="s">
        <v>947</v>
      </c>
      <c r="F877" s="472" t="s">
        <v>944</v>
      </c>
      <c r="G877" s="472" t="s">
        <v>948</v>
      </c>
      <c r="H877" s="472" t="s">
        <v>537</v>
      </c>
      <c r="I877" s="472" t="s">
        <v>872</v>
      </c>
      <c r="J877" s="472" t="s">
        <v>820</v>
      </c>
      <c r="K877" s="472" t="s">
        <v>894</v>
      </c>
      <c r="L877" s="473">
        <v>2024</v>
      </c>
      <c r="M877" s="474">
        <v>229.2</v>
      </c>
      <c r="N877" s="474">
        <v>15</v>
      </c>
      <c r="O877" s="472" t="s">
        <v>895</v>
      </c>
    </row>
    <row r="878" spans="1:15" x14ac:dyDescent="0.3">
      <c r="A878" s="472" t="s">
        <v>795</v>
      </c>
      <c r="B878" s="472" t="s">
        <v>414</v>
      </c>
      <c r="C878" s="472" t="s">
        <v>186</v>
      </c>
      <c r="D878" s="472" t="s">
        <v>186</v>
      </c>
      <c r="E878" s="472" t="s">
        <v>949</v>
      </c>
      <c r="F878" s="472" t="s">
        <v>944</v>
      </c>
      <c r="G878" s="472" t="s">
        <v>950</v>
      </c>
      <c r="H878" s="472" t="s">
        <v>355</v>
      </c>
      <c r="I878" s="472" t="s">
        <v>872</v>
      </c>
      <c r="J878" s="472" t="s">
        <v>814</v>
      </c>
      <c r="K878" s="472" t="s">
        <v>894</v>
      </c>
      <c r="L878" s="473">
        <v>2024</v>
      </c>
      <c r="M878" s="474">
        <v>9034.5</v>
      </c>
      <c r="N878" s="474">
        <v>951</v>
      </c>
      <c r="O878" s="472" t="s">
        <v>895</v>
      </c>
    </row>
    <row r="879" spans="1:15" x14ac:dyDescent="0.3">
      <c r="A879" s="472" t="s">
        <v>795</v>
      </c>
      <c r="B879" s="472" t="s">
        <v>414</v>
      </c>
      <c r="C879" s="472" t="s">
        <v>186</v>
      </c>
      <c r="D879" s="472" t="s">
        <v>186</v>
      </c>
      <c r="E879" s="472" t="s">
        <v>949</v>
      </c>
      <c r="F879" s="472" t="s">
        <v>944</v>
      </c>
      <c r="G879" s="472" t="s">
        <v>950</v>
      </c>
      <c r="H879" s="472" t="s">
        <v>592</v>
      </c>
      <c r="I879" s="472" t="s">
        <v>875</v>
      </c>
      <c r="J879" s="472" t="s">
        <v>814</v>
      </c>
      <c r="K879" s="472" t="s">
        <v>894</v>
      </c>
      <c r="L879" s="473">
        <v>2024</v>
      </c>
      <c r="M879" s="474">
        <v>3164</v>
      </c>
      <c r="N879" s="474">
        <v>226</v>
      </c>
      <c r="O879" s="472" t="s">
        <v>895</v>
      </c>
    </row>
    <row r="880" spans="1:15" x14ac:dyDescent="0.3">
      <c r="A880" s="472" t="s">
        <v>795</v>
      </c>
      <c r="B880" s="472" t="s">
        <v>414</v>
      </c>
      <c r="C880" s="472" t="s">
        <v>186</v>
      </c>
      <c r="D880" s="472" t="s">
        <v>186</v>
      </c>
      <c r="E880" s="472" t="s">
        <v>194</v>
      </c>
      <c r="F880" s="472" t="s">
        <v>944</v>
      </c>
      <c r="G880" s="472" t="s">
        <v>951</v>
      </c>
      <c r="H880" s="472" t="s">
        <v>589</v>
      </c>
      <c r="I880" s="472" t="s">
        <v>864</v>
      </c>
      <c r="J880" s="472" t="s">
        <v>809</v>
      </c>
      <c r="K880" s="472" t="s">
        <v>894</v>
      </c>
      <c r="L880" s="473">
        <v>2024</v>
      </c>
      <c r="M880" s="474">
        <v>20542.183199999999</v>
      </c>
      <c r="N880" s="474">
        <v>1912.68</v>
      </c>
      <c r="O880" s="472" t="s">
        <v>895</v>
      </c>
    </row>
    <row r="881" spans="1:15" x14ac:dyDescent="0.3">
      <c r="A881" s="472" t="s">
        <v>795</v>
      </c>
      <c r="B881" s="472" t="s">
        <v>414</v>
      </c>
      <c r="C881" s="472" t="s">
        <v>186</v>
      </c>
      <c r="D881" s="472" t="s">
        <v>186</v>
      </c>
      <c r="E881" s="472" t="s">
        <v>952</v>
      </c>
      <c r="F881" s="472" t="s">
        <v>944</v>
      </c>
      <c r="G881" s="472" t="s">
        <v>953</v>
      </c>
      <c r="H881" s="472" t="s">
        <v>365</v>
      </c>
      <c r="I881" s="472" t="s">
        <v>863</v>
      </c>
      <c r="J881" s="472" t="s">
        <v>814</v>
      </c>
      <c r="K881" s="472" t="s">
        <v>894</v>
      </c>
      <c r="L881" s="473">
        <v>2024</v>
      </c>
      <c r="M881" s="474">
        <v>493.92</v>
      </c>
      <c r="N881" s="474">
        <v>30.87</v>
      </c>
      <c r="O881" s="472" t="s">
        <v>895</v>
      </c>
    </row>
    <row r="882" spans="1:15" x14ac:dyDescent="0.3">
      <c r="A882" s="472" t="s">
        <v>795</v>
      </c>
      <c r="B882" s="472" t="s">
        <v>414</v>
      </c>
      <c r="C882" s="472" t="s">
        <v>186</v>
      </c>
      <c r="D882" s="472" t="s">
        <v>186</v>
      </c>
      <c r="E882" s="472" t="s">
        <v>190</v>
      </c>
      <c r="F882" s="472" t="s">
        <v>944</v>
      </c>
      <c r="G882" s="472" t="s">
        <v>954</v>
      </c>
      <c r="H882" s="472" t="s">
        <v>365</v>
      </c>
      <c r="I882" s="472" t="s">
        <v>863</v>
      </c>
      <c r="J882" s="472" t="s">
        <v>814</v>
      </c>
      <c r="K882" s="472" t="s">
        <v>894</v>
      </c>
      <c r="L882" s="473">
        <v>2024</v>
      </c>
      <c r="M882" s="474">
        <v>1050.72</v>
      </c>
      <c r="N882" s="474">
        <v>65.67</v>
      </c>
      <c r="O882" s="472" t="s">
        <v>895</v>
      </c>
    </row>
    <row r="883" spans="1:15" x14ac:dyDescent="0.3">
      <c r="A883" s="472" t="s">
        <v>795</v>
      </c>
      <c r="B883" s="472" t="s">
        <v>414</v>
      </c>
      <c r="C883" s="472" t="s">
        <v>186</v>
      </c>
      <c r="D883" s="472" t="s">
        <v>186</v>
      </c>
      <c r="E883" s="472" t="s">
        <v>190</v>
      </c>
      <c r="F883" s="472" t="s">
        <v>944</v>
      </c>
      <c r="G883" s="472" t="s">
        <v>954</v>
      </c>
      <c r="H883" s="472" t="s">
        <v>589</v>
      </c>
      <c r="I883" s="472" t="s">
        <v>864</v>
      </c>
      <c r="J883" s="472" t="s">
        <v>809</v>
      </c>
      <c r="K883" s="472" t="s">
        <v>894</v>
      </c>
      <c r="L883" s="473">
        <v>2024</v>
      </c>
      <c r="M883" s="474">
        <v>41153.531999999999</v>
      </c>
      <c r="N883" s="474">
        <v>3831.8</v>
      </c>
      <c r="O883" s="472" t="s">
        <v>895</v>
      </c>
    </row>
    <row r="884" spans="1:15" x14ac:dyDescent="0.3">
      <c r="A884" s="472" t="s">
        <v>795</v>
      </c>
      <c r="B884" s="472" t="s">
        <v>414</v>
      </c>
      <c r="C884" s="472" t="s">
        <v>186</v>
      </c>
      <c r="D884" s="472" t="s">
        <v>186</v>
      </c>
      <c r="E884" s="472" t="s">
        <v>189</v>
      </c>
      <c r="F884" s="472" t="s">
        <v>944</v>
      </c>
      <c r="G884" s="472" t="s">
        <v>955</v>
      </c>
      <c r="H884" s="472" t="s">
        <v>589</v>
      </c>
      <c r="I884" s="472" t="s">
        <v>864</v>
      </c>
      <c r="J884" s="472" t="s">
        <v>809</v>
      </c>
      <c r="K884" s="472" t="s">
        <v>894</v>
      </c>
      <c r="L884" s="473">
        <v>2024</v>
      </c>
      <c r="M884" s="474">
        <v>60450.734400000008</v>
      </c>
      <c r="N884" s="474">
        <v>5628.56</v>
      </c>
      <c r="O884" s="472" t="s">
        <v>895</v>
      </c>
    </row>
    <row r="885" spans="1:15" x14ac:dyDescent="0.3">
      <c r="A885" s="472" t="s">
        <v>795</v>
      </c>
      <c r="B885" s="472" t="s">
        <v>414</v>
      </c>
      <c r="C885" s="472" t="s">
        <v>186</v>
      </c>
      <c r="D885" s="472" t="s">
        <v>186</v>
      </c>
      <c r="E885" s="472" t="s">
        <v>188</v>
      </c>
      <c r="F885" s="472" t="s">
        <v>944</v>
      </c>
      <c r="G885" s="472" t="s">
        <v>956</v>
      </c>
      <c r="H885" s="472" t="s">
        <v>589</v>
      </c>
      <c r="I885" s="472" t="s">
        <v>864</v>
      </c>
      <c r="J885" s="472" t="s">
        <v>809</v>
      </c>
      <c r="K885" s="472" t="s">
        <v>894</v>
      </c>
      <c r="L885" s="473">
        <v>2024</v>
      </c>
      <c r="M885" s="474">
        <v>8023.209600000001</v>
      </c>
      <c r="N885" s="474">
        <v>747.04000000000008</v>
      </c>
      <c r="O885" s="472" t="s">
        <v>895</v>
      </c>
    </row>
    <row r="886" spans="1:15" x14ac:dyDescent="0.3">
      <c r="A886" s="472" t="s">
        <v>795</v>
      </c>
      <c r="B886" s="472" t="s">
        <v>414</v>
      </c>
      <c r="C886" s="472" t="s">
        <v>186</v>
      </c>
      <c r="D886" s="472" t="s">
        <v>186</v>
      </c>
      <c r="E886" s="472" t="s">
        <v>191</v>
      </c>
      <c r="F886" s="472" t="s">
        <v>944</v>
      </c>
      <c r="G886" s="472" t="s">
        <v>957</v>
      </c>
      <c r="H886" s="472" t="s">
        <v>589</v>
      </c>
      <c r="I886" s="472" t="s">
        <v>864</v>
      </c>
      <c r="J886" s="472" t="s">
        <v>809</v>
      </c>
      <c r="K886" s="472" t="s">
        <v>894</v>
      </c>
      <c r="L886" s="473">
        <v>2024</v>
      </c>
      <c r="M886" s="474">
        <v>6916.56</v>
      </c>
      <c r="N886" s="474">
        <v>644</v>
      </c>
      <c r="O886" s="472" t="s">
        <v>895</v>
      </c>
    </row>
    <row r="887" spans="1:15" x14ac:dyDescent="0.3">
      <c r="A887" s="472" t="s">
        <v>795</v>
      </c>
      <c r="B887" s="472" t="s">
        <v>414</v>
      </c>
      <c r="C887" s="472" t="s">
        <v>186</v>
      </c>
      <c r="D887" s="472" t="s">
        <v>186</v>
      </c>
      <c r="E887" s="472" t="s">
        <v>485</v>
      </c>
      <c r="F887" s="472" t="s">
        <v>944</v>
      </c>
      <c r="G887" s="472" t="s">
        <v>958</v>
      </c>
      <c r="H887" s="472" t="s">
        <v>483</v>
      </c>
      <c r="I887" s="472" t="s">
        <v>874</v>
      </c>
      <c r="J887" s="472" t="s">
        <v>700</v>
      </c>
      <c r="K887" s="472" t="s">
        <v>894</v>
      </c>
      <c r="L887" s="473">
        <v>2024</v>
      </c>
      <c r="M887" s="474">
        <v>1172650.5</v>
      </c>
      <c r="N887" s="474">
        <v>670086</v>
      </c>
      <c r="O887" s="472" t="s">
        <v>895</v>
      </c>
    </row>
    <row r="888" spans="1:15" x14ac:dyDescent="0.3">
      <c r="A888" s="472" t="s">
        <v>795</v>
      </c>
      <c r="B888" s="472" t="s">
        <v>414</v>
      </c>
      <c r="C888" s="472" t="s">
        <v>186</v>
      </c>
      <c r="D888" s="472" t="s">
        <v>186</v>
      </c>
      <c r="E888" s="472" t="s">
        <v>193</v>
      </c>
      <c r="F888" s="472" t="s">
        <v>944</v>
      </c>
      <c r="G888" s="472" t="s">
        <v>959</v>
      </c>
      <c r="H888" s="472" t="s">
        <v>365</v>
      </c>
      <c r="I888" s="472" t="s">
        <v>863</v>
      </c>
      <c r="J888" s="472" t="s">
        <v>814</v>
      </c>
      <c r="K888" s="472" t="s">
        <v>894</v>
      </c>
      <c r="L888" s="473">
        <v>2024</v>
      </c>
      <c r="M888" s="474">
        <v>618.4</v>
      </c>
      <c r="N888" s="474">
        <v>38.65</v>
      </c>
      <c r="O888" s="472" t="s">
        <v>895</v>
      </c>
    </row>
    <row r="889" spans="1:15" x14ac:dyDescent="0.3">
      <c r="A889" s="472" t="s">
        <v>795</v>
      </c>
      <c r="B889" s="472" t="s">
        <v>414</v>
      </c>
      <c r="C889" s="472" t="s">
        <v>186</v>
      </c>
      <c r="D889" s="472" t="s">
        <v>186</v>
      </c>
      <c r="E889" s="472" t="s">
        <v>193</v>
      </c>
      <c r="F889" s="472" t="s">
        <v>944</v>
      </c>
      <c r="G889" s="472" t="s">
        <v>959</v>
      </c>
      <c r="H889" s="472" t="s">
        <v>589</v>
      </c>
      <c r="I889" s="472" t="s">
        <v>864</v>
      </c>
      <c r="J889" s="472" t="s">
        <v>809</v>
      </c>
      <c r="K889" s="472" t="s">
        <v>894</v>
      </c>
      <c r="L889" s="473">
        <v>2024</v>
      </c>
      <c r="M889" s="474">
        <v>24622.953600000004</v>
      </c>
      <c r="N889" s="474">
        <v>2292.6400000000003</v>
      </c>
      <c r="O889" s="472" t="s">
        <v>895</v>
      </c>
    </row>
    <row r="890" spans="1:15" x14ac:dyDescent="0.3">
      <c r="A890" s="472" t="s">
        <v>795</v>
      </c>
      <c r="B890" s="472" t="s">
        <v>414</v>
      </c>
      <c r="C890" s="472" t="s">
        <v>186</v>
      </c>
      <c r="D890" s="472" t="s">
        <v>186</v>
      </c>
      <c r="E890" s="472" t="s">
        <v>192</v>
      </c>
      <c r="F890" s="472" t="s">
        <v>944</v>
      </c>
      <c r="G890" s="472" t="s">
        <v>960</v>
      </c>
      <c r="H890" s="472" t="s">
        <v>600</v>
      </c>
      <c r="I890" s="472" t="s">
        <v>876</v>
      </c>
      <c r="J890" s="472" t="s">
        <v>830</v>
      </c>
      <c r="K890" s="472" t="s">
        <v>894</v>
      </c>
      <c r="L890" s="473">
        <v>2024</v>
      </c>
      <c r="M890" s="474">
        <v>22440</v>
      </c>
      <c r="N890" s="474">
        <v>17000</v>
      </c>
      <c r="O890" s="472" t="s">
        <v>895</v>
      </c>
    </row>
    <row r="891" spans="1:15" x14ac:dyDescent="0.3">
      <c r="A891" s="472" t="s">
        <v>795</v>
      </c>
      <c r="B891" s="472" t="s">
        <v>414</v>
      </c>
      <c r="C891" s="472" t="s">
        <v>186</v>
      </c>
      <c r="D891" s="472" t="s">
        <v>186</v>
      </c>
      <c r="E891" s="472" t="s">
        <v>192</v>
      </c>
      <c r="F891" s="472" t="s">
        <v>944</v>
      </c>
      <c r="G891" s="472" t="s">
        <v>960</v>
      </c>
      <c r="H891" s="472" t="s">
        <v>365</v>
      </c>
      <c r="I891" s="472" t="s">
        <v>863</v>
      </c>
      <c r="J891" s="472" t="s">
        <v>814</v>
      </c>
      <c r="K891" s="472" t="s">
        <v>894</v>
      </c>
      <c r="L891" s="473">
        <v>2024</v>
      </c>
      <c r="M891" s="474">
        <v>109162.24000000001</v>
      </c>
      <c r="N891" s="474">
        <v>6822.64</v>
      </c>
      <c r="O891" s="472" t="s">
        <v>895</v>
      </c>
    </row>
    <row r="892" spans="1:15" x14ac:dyDescent="0.3">
      <c r="A892" s="472" t="s">
        <v>795</v>
      </c>
      <c r="B892" s="472" t="s">
        <v>414</v>
      </c>
      <c r="C892" s="472" t="s">
        <v>186</v>
      </c>
      <c r="D892" s="472" t="s">
        <v>186</v>
      </c>
      <c r="E892" s="472" t="s">
        <v>192</v>
      </c>
      <c r="F892" s="472" t="s">
        <v>944</v>
      </c>
      <c r="G892" s="472" t="s">
        <v>960</v>
      </c>
      <c r="H892" s="472" t="s">
        <v>589</v>
      </c>
      <c r="I892" s="472" t="s">
        <v>864</v>
      </c>
      <c r="J892" s="472" t="s">
        <v>809</v>
      </c>
      <c r="K892" s="472" t="s">
        <v>894</v>
      </c>
      <c r="L892" s="473">
        <v>2024</v>
      </c>
      <c r="M892" s="474">
        <v>3804.1080000000006</v>
      </c>
      <c r="N892" s="474">
        <v>354.20000000000005</v>
      </c>
      <c r="O892" s="472" t="s">
        <v>895</v>
      </c>
    </row>
    <row r="893" spans="1:15" x14ac:dyDescent="0.3">
      <c r="A893" s="472" t="s">
        <v>795</v>
      </c>
      <c r="B893" s="472" t="s">
        <v>414</v>
      </c>
      <c r="C893" s="472" t="s">
        <v>186</v>
      </c>
      <c r="D893" s="472" t="s">
        <v>186</v>
      </c>
      <c r="E893" s="472" t="s">
        <v>192</v>
      </c>
      <c r="F893" s="472" t="s">
        <v>944</v>
      </c>
      <c r="G893" s="472" t="s">
        <v>960</v>
      </c>
      <c r="H893" s="472" t="s">
        <v>483</v>
      </c>
      <c r="I893" s="472" t="s">
        <v>874</v>
      </c>
      <c r="J893" s="472" t="s">
        <v>700</v>
      </c>
      <c r="K893" s="472" t="s">
        <v>894</v>
      </c>
      <c r="L893" s="473">
        <v>2024</v>
      </c>
      <c r="M893" s="474">
        <v>118125</v>
      </c>
      <c r="N893" s="474">
        <v>67500</v>
      </c>
      <c r="O893" s="472" t="s">
        <v>895</v>
      </c>
    </row>
    <row r="894" spans="1:15" x14ac:dyDescent="0.3">
      <c r="A894" s="472" t="s">
        <v>795</v>
      </c>
      <c r="B894" s="472" t="s">
        <v>414</v>
      </c>
      <c r="C894" s="472" t="s">
        <v>186</v>
      </c>
      <c r="D894" s="472" t="s">
        <v>186</v>
      </c>
      <c r="E894" s="472" t="s">
        <v>192</v>
      </c>
      <c r="F894" s="472" t="s">
        <v>944</v>
      </c>
      <c r="G894" s="472" t="s">
        <v>960</v>
      </c>
      <c r="H894" s="472" t="s">
        <v>606</v>
      </c>
      <c r="I894" s="472" t="s">
        <v>874</v>
      </c>
      <c r="J894" s="472" t="s">
        <v>830</v>
      </c>
      <c r="K894" s="472" t="s">
        <v>894</v>
      </c>
      <c r="L894" s="473">
        <v>2024</v>
      </c>
      <c r="M894" s="474">
        <v>11868440</v>
      </c>
      <c r="N894" s="474">
        <v>11092000</v>
      </c>
      <c r="O894" s="472" t="s">
        <v>895</v>
      </c>
    </row>
    <row r="895" spans="1:15" x14ac:dyDescent="0.3">
      <c r="A895" s="472" t="s">
        <v>795</v>
      </c>
      <c r="B895" s="472" t="s">
        <v>414</v>
      </c>
      <c r="C895" s="472" t="s">
        <v>186</v>
      </c>
      <c r="D895" s="472" t="s">
        <v>186</v>
      </c>
      <c r="E895" s="472" t="s">
        <v>192</v>
      </c>
      <c r="F895" s="472" t="s">
        <v>944</v>
      </c>
      <c r="G895" s="472" t="s">
        <v>960</v>
      </c>
      <c r="H895" s="472" t="s">
        <v>452</v>
      </c>
      <c r="I895" s="472" t="s">
        <v>860</v>
      </c>
      <c r="J895" s="472" t="s">
        <v>850</v>
      </c>
      <c r="K895" s="472" t="s">
        <v>894</v>
      </c>
      <c r="L895" s="473">
        <v>2024</v>
      </c>
      <c r="M895" s="474">
        <v>367.44</v>
      </c>
      <c r="N895" s="474">
        <v>12</v>
      </c>
      <c r="O895" s="472" t="s">
        <v>895</v>
      </c>
    </row>
    <row r="896" spans="1:15" x14ac:dyDescent="0.3">
      <c r="A896" s="472" t="s">
        <v>795</v>
      </c>
      <c r="B896" s="472" t="s">
        <v>414</v>
      </c>
      <c r="C896" s="472" t="s">
        <v>186</v>
      </c>
      <c r="D896" s="472" t="s">
        <v>186</v>
      </c>
      <c r="E896" s="472" t="s">
        <v>961</v>
      </c>
      <c r="F896" s="472" t="s">
        <v>944</v>
      </c>
      <c r="G896" s="472" t="s">
        <v>962</v>
      </c>
      <c r="H896" s="472" t="s">
        <v>556</v>
      </c>
      <c r="I896" s="472" t="s">
        <v>873</v>
      </c>
      <c r="J896" s="472" t="s">
        <v>820</v>
      </c>
      <c r="K896" s="472" t="s">
        <v>894</v>
      </c>
      <c r="L896" s="473">
        <v>2024</v>
      </c>
      <c r="M896" s="474">
        <v>4550</v>
      </c>
      <c r="N896" s="474">
        <v>500</v>
      </c>
      <c r="O896" s="472" t="s">
        <v>895</v>
      </c>
    </row>
    <row r="897" spans="1:15" x14ac:dyDescent="0.3">
      <c r="A897" s="472" t="s">
        <v>795</v>
      </c>
      <c r="B897" s="472" t="s">
        <v>414</v>
      </c>
      <c r="C897" s="472" t="s">
        <v>186</v>
      </c>
      <c r="D897" s="472" t="s">
        <v>186</v>
      </c>
      <c r="E897" s="472" t="s">
        <v>486</v>
      </c>
      <c r="F897" s="472" t="s">
        <v>944</v>
      </c>
      <c r="G897" s="472" t="s">
        <v>963</v>
      </c>
      <c r="H897" s="472" t="s">
        <v>483</v>
      </c>
      <c r="I897" s="472" t="s">
        <v>874</v>
      </c>
      <c r="J897" s="472" t="s">
        <v>700</v>
      </c>
      <c r="K897" s="472" t="s">
        <v>894</v>
      </c>
      <c r="L897" s="473">
        <v>2024</v>
      </c>
      <c r="M897" s="474">
        <v>1101800</v>
      </c>
      <c r="N897" s="474">
        <v>629600</v>
      </c>
      <c r="O897" s="472" t="s">
        <v>895</v>
      </c>
    </row>
    <row r="898" spans="1:15" x14ac:dyDescent="0.3">
      <c r="A898" s="472" t="s">
        <v>795</v>
      </c>
      <c r="B898" s="472" t="s">
        <v>414</v>
      </c>
      <c r="C898" s="472" t="s">
        <v>186</v>
      </c>
      <c r="D898" s="472" t="s">
        <v>186</v>
      </c>
      <c r="E898" s="472" t="s">
        <v>195</v>
      </c>
      <c r="F898" s="472" t="s">
        <v>944</v>
      </c>
      <c r="G898" s="472" t="s">
        <v>964</v>
      </c>
      <c r="H898" s="472" t="s">
        <v>589</v>
      </c>
      <c r="I898" s="472" t="s">
        <v>864</v>
      </c>
      <c r="J898" s="472" t="s">
        <v>809</v>
      </c>
      <c r="K898" s="472" t="s">
        <v>894</v>
      </c>
      <c r="L898" s="473">
        <v>2024</v>
      </c>
      <c r="M898" s="474">
        <v>11481.489599999999</v>
      </c>
      <c r="N898" s="474">
        <v>1069.04</v>
      </c>
      <c r="O898" s="472" t="s">
        <v>895</v>
      </c>
    </row>
    <row r="899" spans="1:15" x14ac:dyDescent="0.3">
      <c r="A899" s="472" t="s">
        <v>795</v>
      </c>
      <c r="B899" s="472" t="s">
        <v>414</v>
      </c>
      <c r="C899" s="472" t="s">
        <v>186</v>
      </c>
      <c r="D899" s="472" t="s">
        <v>186</v>
      </c>
      <c r="E899" s="472" t="s">
        <v>965</v>
      </c>
      <c r="F899" s="472" t="s">
        <v>944</v>
      </c>
      <c r="G899" s="472" t="s">
        <v>966</v>
      </c>
      <c r="H899" s="472" t="s">
        <v>355</v>
      </c>
      <c r="I899" s="472" t="s">
        <v>872</v>
      </c>
      <c r="J899" s="472" t="s">
        <v>814</v>
      </c>
      <c r="K899" s="472" t="s">
        <v>894</v>
      </c>
      <c r="L899" s="473">
        <v>2024</v>
      </c>
      <c r="M899" s="474">
        <v>190</v>
      </c>
      <c r="N899" s="474">
        <v>20</v>
      </c>
      <c r="O899" s="472" t="s">
        <v>895</v>
      </c>
    </row>
    <row r="900" spans="1:15" x14ac:dyDescent="0.3">
      <c r="A900" s="472" t="s">
        <v>795</v>
      </c>
      <c r="B900" s="472" t="s">
        <v>414</v>
      </c>
      <c r="C900" s="472" t="s">
        <v>186</v>
      </c>
      <c r="D900" s="472" t="s">
        <v>186</v>
      </c>
      <c r="E900" s="472" t="s">
        <v>965</v>
      </c>
      <c r="F900" s="472" t="s">
        <v>944</v>
      </c>
      <c r="G900" s="472" t="s">
        <v>966</v>
      </c>
      <c r="H900" s="472" t="s">
        <v>365</v>
      </c>
      <c r="I900" s="472" t="s">
        <v>863</v>
      </c>
      <c r="J900" s="472" t="s">
        <v>814</v>
      </c>
      <c r="K900" s="472" t="s">
        <v>894</v>
      </c>
      <c r="L900" s="473">
        <v>2024</v>
      </c>
      <c r="M900" s="474">
        <v>2759.36</v>
      </c>
      <c r="N900" s="474">
        <v>172.46</v>
      </c>
      <c r="O900" s="472" t="s">
        <v>895</v>
      </c>
    </row>
    <row r="901" spans="1:15" x14ac:dyDescent="0.3">
      <c r="A901" s="472" t="s">
        <v>795</v>
      </c>
      <c r="B901" s="472" t="s">
        <v>414</v>
      </c>
      <c r="C901" s="472" t="s">
        <v>186</v>
      </c>
      <c r="D901" s="472" t="s">
        <v>186</v>
      </c>
      <c r="E901" s="472" t="s">
        <v>196</v>
      </c>
      <c r="F901" s="472" t="s">
        <v>944</v>
      </c>
      <c r="G901" s="472" t="s">
        <v>967</v>
      </c>
      <c r="H901" s="472" t="s">
        <v>416</v>
      </c>
      <c r="I901" s="472" t="s">
        <v>860</v>
      </c>
      <c r="J901" s="472" t="s">
        <v>827</v>
      </c>
      <c r="K901" s="472" t="s">
        <v>894</v>
      </c>
      <c r="L901" s="473">
        <v>2024</v>
      </c>
      <c r="M901" s="474">
        <v>16200</v>
      </c>
      <c r="N901" s="474">
        <v>6480</v>
      </c>
      <c r="O901" s="472" t="s">
        <v>895</v>
      </c>
    </row>
    <row r="902" spans="1:15" x14ac:dyDescent="0.3">
      <c r="A902" s="472" t="s">
        <v>795</v>
      </c>
      <c r="B902" s="472" t="s">
        <v>414</v>
      </c>
      <c r="C902" s="472" t="s">
        <v>186</v>
      </c>
      <c r="D902" s="472" t="s">
        <v>186</v>
      </c>
      <c r="E902" s="472" t="s">
        <v>196</v>
      </c>
      <c r="F902" s="472" t="s">
        <v>944</v>
      </c>
      <c r="G902" s="472" t="s">
        <v>967</v>
      </c>
      <c r="H902" s="472" t="s">
        <v>365</v>
      </c>
      <c r="I902" s="472" t="s">
        <v>863</v>
      </c>
      <c r="J902" s="472" t="s">
        <v>814</v>
      </c>
      <c r="K902" s="472" t="s">
        <v>894</v>
      </c>
      <c r="L902" s="473">
        <v>2024</v>
      </c>
      <c r="M902" s="474">
        <v>13659.52</v>
      </c>
      <c r="N902" s="474">
        <v>853.72</v>
      </c>
      <c r="O902" s="472" t="s">
        <v>895</v>
      </c>
    </row>
    <row r="903" spans="1:15" x14ac:dyDescent="0.3">
      <c r="A903" s="472" t="s">
        <v>795</v>
      </c>
      <c r="B903" s="472" t="s">
        <v>414</v>
      </c>
      <c r="C903" s="472" t="s">
        <v>186</v>
      </c>
      <c r="D903" s="472" t="s">
        <v>186</v>
      </c>
      <c r="E903" s="472" t="s">
        <v>196</v>
      </c>
      <c r="F903" s="472" t="s">
        <v>944</v>
      </c>
      <c r="G903" s="472" t="s">
        <v>967</v>
      </c>
      <c r="H903" s="472" t="s">
        <v>589</v>
      </c>
      <c r="I903" s="472" t="s">
        <v>864</v>
      </c>
      <c r="J903" s="472" t="s">
        <v>809</v>
      </c>
      <c r="K903" s="472" t="s">
        <v>894</v>
      </c>
      <c r="L903" s="473">
        <v>2024</v>
      </c>
      <c r="M903" s="474">
        <v>128717.18160000001</v>
      </c>
      <c r="N903" s="474">
        <v>11984.84</v>
      </c>
      <c r="O903" s="472" t="s">
        <v>895</v>
      </c>
    </row>
    <row r="904" spans="1:15" x14ac:dyDescent="0.3">
      <c r="A904" s="472" t="s">
        <v>795</v>
      </c>
      <c r="B904" s="472" t="s">
        <v>414</v>
      </c>
      <c r="C904" s="472" t="s">
        <v>186</v>
      </c>
      <c r="D904" s="472" t="s">
        <v>186</v>
      </c>
      <c r="E904" s="472" t="s">
        <v>968</v>
      </c>
      <c r="F904" s="472" t="s">
        <v>944</v>
      </c>
      <c r="G904" s="472" t="s">
        <v>969</v>
      </c>
      <c r="H904" s="472" t="s">
        <v>365</v>
      </c>
      <c r="I904" s="472" t="s">
        <v>863</v>
      </c>
      <c r="J904" s="472" t="s">
        <v>814</v>
      </c>
      <c r="K904" s="472" t="s">
        <v>894</v>
      </c>
      <c r="L904" s="473">
        <v>2024</v>
      </c>
      <c r="M904" s="474">
        <v>3757.6</v>
      </c>
      <c r="N904" s="474">
        <v>234.85</v>
      </c>
      <c r="O904" s="472" t="s">
        <v>895</v>
      </c>
    </row>
    <row r="905" spans="1:15" x14ac:dyDescent="0.3">
      <c r="A905" s="472" t="s">
        <v>795</v>
      </c>
      <c r="B905" s="472" t="s">
        <v>414</v>
      </c>
      <c r="C905" s="472" t="s">
        <v>186</v>
      </c>
      <c r="D905" s="472" t="s">
        <v>186</v>
      </c>
      <c r="E905" s="472" t="s">
        <v>970</v>
      </c>
      <c r="F905" s="472" t="s">
        <v>944</v>
      </c>
      <c r="G905" s="472" t="s">
        <v>971</v>
      </c>
      <c r="H905" s="472" t="s">
        <v>554</v>
      </c>
      <c r="I905" s="472" t="s">
        <v>873</v>
      </c>
      <c r="J905" s="472" t="s">
        <v>820</v>
      </c>
      <c r="K905" s="472" t="s">
        <v>894</v>
      </c>
      <c r="L905" s="473">
        <v>2024</v>
      </c>
      <c r="M905" s="474">
        <v>1635.76</v>
      </c>
      <c r="N905" s="474">
        <v>92</v>
      </c>
      <c r="O905" s="472" t="s">
        <v>895</v>
      </c>
    </row>
    <row r="906" spans="1:15" x14ac:dyDescent="0.3">
      <c r="A906" s="472" t="s">
        <v>795</v>
      </c>
      <c r="B906" s="472" t="s">
        <v>414</v>
      </c>
      <c r="C906" s="472" t="s">
        <v>186</v>
      </c>
      <c r="D906" s="472" t="s">
        <v>186</v>
      </c>
      <c r="E906" s="472" t="s">
        <v>970</v>
      </c>
      <c r="F906" s="472" t="s">
        <v>944</v>
      </c>
      <c r="G906" s="472" t="s">
        <v>971</v>
      </c>
      <c r="H906" s="472" t="s">
        <v>373</v>
      </c>
      <c r="I906" s="472" t="s">
        <v>861</v>
      </c>
      <c r="J906" s="472" t="s">
        <v>814</v>
      </c>
      <c r="K906" s="472" t="s">
        <v>894</v>
      </c>
      <c r="L906" s="473">
        <v>2024</v>
      </c>
      <c r="M906" s="474">
        <v>694.2</v>
      </c>
      <c r="N906" s="474">
        <v>39</v>
      </c>
      <c r="O906" s="472" t="s">
        <v>895</v>
      </c>
    </row>
    <row r="907" spans="1:15" x14ac:dyDescent="0.3">
      <c r="A907" s="472" t="s">
        <v>795</v>
      </c>
      <c r="B907" s="472" t="s">
        <v>414</v>
      </c>
      <c r="C907" s="472" t="s">
        <v>186</v>
      </c>
      <c r="D907" s="472" t="s">
        <v>186</v>
      </c>
      <c r="E907" s="472" t="s">
        <v>970</v>
      </c>
      <c r="F907" s="472" t="s">
        <v>944</v>
      </c>
      <c r="G907" s="472" t="s">
        <v>971</v>
      </c>
      <c r="H907" s="472" t="s">
        <v>589</v>
      </c>
      <c r="I907" s="472" t="s">
        <v>864</v>
      </c>
      <c r="J907" s="472" t="s">
        <v>809</v>
      </c>
      <c r="K907" s="472" t="s">
        <v>894</v>
      </c>
      <c r="L907" s="473">
        <v>2024</v>
      </c>
      <c r="M907" s="474">
        <v>16945.572000000004</v>
      </c>
      <c r="N907" s="474">
        <v>1577.8000000000002</v>
      </c>
      <c r="O907" s="472" t="s">
        <v>895</v>
      </c>
    </row>
    <row r="908" spans="1:15" x14ac:dyDescent="0.3">
      <c r="A908" s="472" t="s">
        <v>795</v>
      </c>
      <c r="B908" s="472" t="s">
        <v>414</v>
      </c>
      <c r="C908" s="472" t="s">
        <v>186</v>
      </c>
      <c r="D908" s="472" t="s">
        <v>186</v>
      </c>
      <c r="E908" s="472" t="s">
        <v>970</v>
      </c>
      <c r="F908" s="472" t="s">
        <v>944</v>
      </c>
      <c r="G908" s="472" t="s">
        <v>971</v>
      </c>
      <c r="H908" s="472" t="s">
        <v>590</v>
      </c>
      <c r="I908" s="472" t="s">
        <v>865</v>
      </c>
      <c r="J908" s="472" t="s">
        <v>811</v>
      </c>
      <c r="K908" s="472" t="s">
        <v>894</v>
      </c>
      <c r="L908" s="473">
        <v>2024</v>
      </c>
      <c r="M908" s="474">
        <v>612525</v>
      </c>
      <c r="N908" s="474">
        <v>24501</v>
      </c>
      <c r="O908" s="472" t="s">
        <v>895</v>
      </c>
    </row>
    <row r="909" spans="1:15" x14ac:dyDescent="0.3">
      <c r="A909" s="472" t="s">
        <v>795</v>
      </c>
      <c r="B909" s="472" t="s">
        <v>414</v>
      </c>
      <c r="C909" s="472" t="s">
        <v>198</v>
      </c>
      <c r="D909" s="472" t="s">
        <v>198</v>
      </c>
      <c r="E909" s="472" t="s">
        <v>972</v>
      </c>
      <c r="F909" s="472" t="s">
        <v>198</v>
      </c>
      <c r="G909" s="472" t="s">
        <v>973</v>
      </c>
      <c r="H909" s="472" t="s">
        <v>365</v>
      </c>
      <c r="I909" s="472" t="s">
        <v>863</v>
      </c>
      <c r="J909" s="472" t="s">
        <v>814</v>
      </c>
      <c r="K909" s="472" t="s">
        <v>894</v>
      </c>
      <c r="L909" s="473">
        <v>2024</v>
      </c>
      <c r="M909" s="474">
        <v>6337.92</v>
      </c>
      <c r="N909" s="474">
        <v>396.12</v>
      </c>
      <c r="O909" s="472" t="s">
        <v>895</v>
      </c>
    </row>
    <row r="910" spans="1:15" x14ac:dyDescent="0.3">
      <c r="A910" s="472" t="s">
        <v>795</v>
      </c>
      <c r="B910" s="472" t="s">
        <v>414</v>
      </c>
      <c r="C910" s="472" t="s">
        <v>198</v>
      </c>
      <c r="D910" s="472" t="s">
        <v>198</v>
      </c>
      <c r="E910" s="472" t="s">
        <v>974</v>
      </c>
      <c r="F910" s="472" t="s">
        <v>198</v>
      </c>
      <c r="G910" s="472" t="s">
        <v>975</v>
      </c>
      <c r="H910" s="472" t="s">
        <v>365</v>
      </c>
      <c r="I910" s="472" t="s">
        <v>863</v>
      </c>
      <c r="J910" s="472" t="s">
        <v>814</v>
      </c>
      <c r="K910" s="472" t="s">
        <v>894</v>
      </c>
      <c r="L910" s="473">
        <v>2024</v>
      </c>
      <c r="M910" s="474">
        <v>5322.72</v>
      </c>
      <c r="N910" s="474">
        <v>332.67</v>
      </c>
      <c r="O910" s="472" t="s">
        <v>895</v>
      </c>
    </row>
    <row r="911" spans="1:15" x14ac:dyDescent="0.3">
      <c r="A911" s="472" t="s">
        <v>795</v>
      </c>
      <c r="B911" s="472" t="s">
        <v>414</v>
      </c>
      <c r="C911" s="472" t="s">
        <v>198</v>
      </c>
      <c r="D911" s="472" t="s">
        <v>198</v>
      </c>
      <c r="E911" s="472" t="s">
        <v>199</v>
      </c>
      <c r="F911" s="472" t="s">
        <v>198</v>
      </c>
      <c r="G911" s="472" t="s">
        <v>976</v>
      </c>
      <c r="H911" s="472" t="s">
        <v>365</v>
      </c>
      <c r="I911" s="472" t="s">
        <v>863</v>
      </c>
      <c r="J911" s="472" t="s">
        <v>814</v>
      </c>
      <c r="K911" s="472" t="s">
        <v>894</v>
      </c>
      <c r="L911" s="473">
        <v>2024</v>
      </c>
      <c r="M911" s="474">
        <v>1185.5999999999999</v>
      </c>
      <c r="N911" s="474">
        <v>74.099999999999994</v>
      </c>
      <c r="O911" s="472" t="s">
        <v>895</v>
      </c>
    </row>
    <row r="912" spans="1:15" x14ac:dyDescent="0.3">
      <c r="A912" s="472" t="s">
        <v>795</v>
      </c>
      <c r="B912" s="472" t="s">
        <v>414</v>
      </c>
      <c r="C912" s="472" t="s">
        <v>198</v>
      </c>
      <c r="D912" s="472" t="s">
        <v>198</v>
      </c>
      <c r="E912" s="472" t="s">
        <v>199</v>
      </c>
      <c r="F912" s="472" t="s">
        <v>198</v>
      </c>
      <c r="G912" s="472" t="s">
        <v>976</v>
      </c>
      <c r="H912" s="472" t="s">
        <v>589</v>
      </c>
      <c r="I912" s="472" t="s">
        <v>864</v>
      </c>
      <c r="J912" s="472" t="s">
        <v>809</v>
      </c>
      <c r="K912" s="472" t="s">
        <v>894</v>
      </c>
      <c r="L912" s="473">
        <v>2024</v>
      </c>
      <c r="M912" s="474">
        <v>4288.2672000000002</v>
      </c>
      <c r="N912" s="474">
        <v>399.28000000000003</v>
      </c>
      <c r="O912" s="472" t="s">
        <v>895</v>
      </c>
    </row>
    <row r="913" spans="1:15" x14ac:dyDescent="0.3">
      <c r="A913" s="472" t="s">
        <v>795</v>
      </c>
      <c r="B913" s="472" t="s">
        <v>414</v>
      </c>
      <c r="C913" s="472" t="s">
        <v>198</v>
      </c>
      <c r="D913" s="472" t="s">
        <v>198</v>
      </c>
      <c r="E913" s="472" t="s">
        <v>215</v>
      </c>
      <c r="F913" s="472" t="s">
        <v>198</v>
      </c>
      <c r="G913" s="472" t="s">
        <v>977</v>
      </c>
      <c r="H913" s="472" t="s">
        <v>589</v>
      </c>
      <c r="I913" s="472" t="s">
        <v>864</v>
      </c>
      <c r="J913" s="472" t="s">
        <v>809</v>
      </c>
      <c r="K913" s="472" t="s">
        <v>894</v>
      </c>
      <c r="L913" s="473">
        <v>2024</v>
      </c>
      <c r="M913" s="474">
        <v>2213.2992000000004</v>
      </c>
      <c r="N913" s="474">
        <v>206.08</v>
      </c>
      <c r="O913" s="472" t="s">
        <v>895</v>
      </c>
    </row>
    <row r="914" spans="1:15" x14ac:dyDescent="0.3">
      <c r="A914" s="472" t="s">
        <v>795</v>
      </c>
      <c r="B914" s="472" t="s">
        <v>414</v>
      </c>
      <c r="C914" s="472" t="s">
        <v>198</v>
      </c>
      <c r="D914" s="472" t="s">
        <v>198</v>
      </c>
      <c r="E914" s="472" t="s">
        <v>200</v>
      </c>
      <c r="F914" s="472" t="s">
        <v>198</v>
      </c>
      <c r="G914" s="472" t="s">
        <v>978</v>
      </c>
      <c r="H914" s="472" t="s">
        <v>531</v>
      </c>
      <c r="I914" s="472" t="s">
        <v>863</v>
      </c>
      <c r="J914" s="472" t="s">
        <v>820</v>
      </c>
      <c r="K914" s="472" t="s">
        <v>894</v>
      </c>
      <c r="L914" s="473">
        <v>2024</v>
      </c>
      <c r="M914" s="474">
        <v>44084.79</v>
      </c>
      <c r="N914" s="474">
        <v>4898.3100000000004</v>
      </c>
      <c r="O914" s="472" t="s">
        <v>895</v>
      </c>
    </row>
    <row r="915" spans="1:15" x14ac:dyDescent="0.3">
      <c r="A915" s="472" t="s">
        <v>795</v>
      </c>
      <c r="B915" s="472" t="s">
        <v>414</v>
      </c>
      <c r="C915" s="472" t="s">
        <v>198</v>
      </c>
      <c r="D915" s="472" t="s">
        <v>198</v>
      </c>
      <c r="E915" s="472" t="s">
        <v>200</v>
      </c>
      <c r="F915" s="472" t="s">
        <v>198</v>
      </c>
      <c r="G915" s="472" t="s">
        <v>978</v>
      </c>
      <c r="H915" s="472" t="s">
        <v>534</v>
      </c>
      <c r="I915" s="472" t="s">
        <v>871</v>
      </c>
      <c r="J915" s="472" t="s">
        <v>820</v>
      </c>
      <c r="K915" s="472" t="s">
        <v>894</v>
      </c>
      <c r="L915" s="473">
        <v>2024</v>
      </c>
      <c r="M915" s="474">
        <v>65700</v>
      </c>
      <c r="N915" s="474">
        <v>5475</v>
      </c>
      <c r="O915" s="472" t="s">
        <v>895</v>
      </c>
    </row>
    <row r="916" spans="1:15" x14ac:dyDescent="0.3">
      <c r="A916" s="472" t="s">
        <v>795</v>
      </c>
      <c r="B916" s="472" t="s">
        <v>414</v>
      </c>
      <c r="C916" s="472" t="s">
        <v>198</v>
      </c>
      <c r="D916" s="472" t="s">
        <v>198</v>
      </c>
      <c r="E916" s="472" t="s">
        <v>200</v>
      </c>
      <c r="F916" s="472" t="s">
        <v>198</v>
      </c>
      <c r="G916" s="472" t="s">
        <v>978</v>
      </c>
      <c r="H916" s="472" t="s">
        <v>546</v>
      </c>
      <c r="I916" s="472" t="s">
        <v>873</v>
      </c>
      <c r="J916" s="472" t="s">
        <v>820</v>
      </c>
      <c r="K916" s="472" t="s">
        <v>894</v>
      </c>
      <c r="L916" s="473">
        <v>2024</v>
      </c>
      <c r="M916" s="474">
        <v>275000</v>
      </c>
      <c r="N916" s="474">
        <v>25000</v>
      </c>
      <c r="O916" s="472" t="s">
        <v>895</v>
      </c>
    </row>
    <row r="917" spans="1:15" x14ac:dyDescent="0.3">
      <c r="A917" s="472" t="s">
        <v>795</v>
      </c>
      <c r="B917" s="472" t="s">
        <v>414</v>
      </c>
      <c r="C917" s="472" t="s">
        <v>198</v>
      </c>
      <c r="D917" s="472" t="s">
        <v>198</v>
      </c>
      <c r="E917" s="472" t="s">
        <v>200</v>
      </c>
      <c r="F917" s="472" t="s">
        <v>198</v>
      </c>
      <c r="G917" s="472" t="s">
        <v>978</v>
      </c>
      <c r="H917" s="472" t="s">
        <v>584</v>
      </c>
      <c r="I917" s="472" t="s">
        <v>861</v>
      </c>
      <c r="J917" s="472" t="s">
        <v>808</v>
      </c>
      <c r="K917" s="472" t="s">
        <v>894</v>
      </c>
      <c r="L917" s="473">
        <v>2024</v>
      </c>
      <c r="M917" s="474">
        <v>387563.49839999998</v>
      </c>
      <c r="N917" s="474">
        <v>10872.08</v>
      </c>
      <c r="O917" s="472" t="s">
        <v>895</v>
      </c>
    </row>
    <row r="918" spans="1:15" x14ac:dyDescent="0.3">
      <c r="A918" s="472" t="s">
        <v>795</v>
      </c>
      <c r="B918" s="472" t="s">
        <v>414</v>
      </c>
      <c r="C918" s="472" t="s">
        <v>198</v>
      </c>
      <c r="D918" s="472" t="s">
        <v>198</v>
      </c>
      <c r="E918" s="472" t="s">
        <v>200</v>
      </c>
      <c r="F918" s="472" t="s">
        <v>198</v>
      </c>
      <c r="G918" s="472" t="s">
        <v>978</v>
      </c>
      <c r="H918" s="472" t="s">
        <v>547</v>
      </c>
      <c r="I918" s="472" t="s">
        <v>873</v>
      </c>
      <c r="J918" s="472" t="s">
        <v>820</v>
      </c>
      <c r="K918" s="472" t="s">
        <v>894</v>
      </c>
      <c r="L918" s="473">
        <v>2024</v>
      </c>
      <c r="M918" s="474">
        <v>1301850</v>
      </c>
      <c r="N918" s="474">
        <v>131500</v>
      </c>
      <c r="O918" s="472" t="s">
        <v>895</v>
      </c>
    </row>
    <row r="919" spans="1:15" x14ac:dyDescent="0.3">
      <c r="A919" s="472" t="s">
        <v>795</v>
      </c>
      <c r="B919" s="472" t="s">
        <v>414</v>
      </c>
      <c r="C919" s="472" t="s">
        <v>198</v>
      </c>
      <c r="D919" s="472" t="s">
        <v>198</v>
      </c>
      <c r="E919" s="472" t="s">
        <v>200</v>
      </c>
      <c r="F919" s="472" t="s">
        <v>198</v>
      </c>
      <c r="G919" s="472" t="s">
        <v>978</v>
      </c>
      <c r="H919" s="472" t="s">
        <v>585</v>
      </c>
      <c r="I919" s="472" t="s">
        <v>864</v>
      </c>
      <c r="J919" s="472" t="s">
        <v>808</v>
      </c>
      <c r="K919" s="472" t="s">
        <v>894</v>
      </c>
      <c r="L919" s="473">
        <v>2024</v>
      </c>
      <c r="M919" s="474">
        <v>256676.2</v>
      </c>
      <c r="N919" s="474">
        <v>8126</v>
      </c>
      <c r="O919" s="472" t="s">
        <v>895</v>
      </c>
    </row>
    <row r="920" spans="1:15" x14ac:dyDescent="0.3">
      <c r="A920" s="472" t="s">
        <v>795</v>
      </c>
      <c r="B920" s="472" t="s">
        <v>414</v>
      </c>
      <c r="C920" s="472" t="s">
        <v>198</v>
      </c>
      <c r="D920" s="472" t="s">
        <v>198</v>
      </c>
      <c r="E920" s="472" t="s">
        <v>200</v>
      </c>
      <c r="F920" s="472" t="s">
        <v>198</v>
      </c>
      <c r="G920" s="472" t="s">
        <v>978</v>
      </c>
      <c r="H920" s="472" t="s">
        <v>355</v>
      </c>
      <c r="I920" s="472" t="s">
        <v>872</v>
      </c>
      <c r="J920" s="472" t="s">
        <v>814</v>
      </c>
      <c r="K920" s="472" t="s">
        <v>894</v>
      </c>
      <c r="L920" s="473">
        <v>2024</v>
      </c>
      <c r="M920" s="474">
        <v>1552.3</v>
      </c>
      <c r="N920" s="474">
        <v>163.4</v>
      </c>
      <c r="O920" s="472" t="s">
        <v>895</v>
      </c>
    </row>
    <row r="921" spans="1:15" x14ac:dyDescent="0.3">
      <c r="A921" s="472" t="s">
        <v>795</v>
      </c>
      <c r="B921" s="472" t="s">
        <v>414</v>
      </c>
      <c r="C921" s="472" t="s">
        <v>198</v>
      </c>
      <c r="D921" s="472" t="s">
        <v>198</v>
      </c>
      <c r="E921" s="472" t="s">
        <v>200</v>
      </c>
      <c r="F921" s="472" t="s">
        <v>198</v>
      </c>
      <c r="G921" s="472" t="s">
        <v>978</v>
      </c>
      <c r="H921" s="472" t="s">
        <v>551</v>
      </c>
      <c r="I921" s="472" t="s">
        <v>863</v>
      </c>
      <c r="J921" s="472" t="s">
        <v>820</v>
      </c>
      <c r="K921" s="472" t="s">
        <v>894</v>
      </c>
      <c r="L921" s="473">
        <v>2024</v>
      </c>
      <c r="M921" s="474">
        <v>280000</v>
      </c>
      <c r="N921" s="474">
        <v>20000</v>
      </c>
      <c r="O921" s="472" t="s">
        <v>895</v>
      </c>
    </row>
    <row r="922" spans="1:15" x14ac:dyDescent="0.3">
      <c r="A922" s="472" t="s">
        <v>795</v>
      </c>
      <c r="B922" s="472" t="s">
        <v>414</v>
      </c>
      <c r="C922" s="472" t="s">
        <v>198</v>
      </c>
      <c r="D922" s="472" t="s">
        <v>198</v>
      </c>
      <c r="E922" s="472" t="s">
        <v>200</v>
      </c>
      <c r="F922" s="472" t="s">
        <v>198</v>
      </c>
      <c r="G922" s="472" t="s">
        <v>978</v>
      </c>
      <c r="H922" s="472" t="s">
        <v>613</v>
      </c>
      <c r="I922" s="472" t="s">
        <v>862</v>
      </c>
      <c r="J922" s="472" t="s">
        <v>831</v>
      </c>
      <c r="K922" s="472" t="s">
        <v>899</v>
      </c>
      <c r="L922" s="473">
        <v>2024</v>
      </c>
      <c r="M922" s="474">
        <v>30520</v>
      </c>
      <c r="N922" s="474">
        <v>2000</v>
      </c>
      <c r="O922" s="472" t="s">
        <v>895</v>
      </c>
    </row>
    <row r="923" spans="1:15" x14ac:dyDescent="0.3">
      <c r="A923" s="472" t="s">
        <v>795</v>
      </c>
      <c r="B923" s="472" t="s">
        <v>414</v>
      </c>
      <c r="C923" s="472" t="s">
        <v>198</v>
      </c>
      <c r="D923" s="472" t="s">
        <v>198</v>
      </c>
      <c r="E923" s="472" t="s">
        <v>200</v>
      </c>
      <c r="F923" s="472" t="s">
        <v>198</v>
      </c>
      <c r="G923" s="472" t="s">
        <v>978</v>
      </c>
      <c r="H923" s="472" t="s">
        <v>554</v>
      </c>
      <c r="I923" s="472" t="s">
        <v>873</v>
      </c>
      <c r="J923" s="472" t="s">
        <v>820</v>
      </c>
      <c r="K923" s="472" t="s">
        <v>894</v>
      </c>
      <c r="L923" s="473">
        <v>2024</v>
      </c>
      <c r="M923" s="474">
        <v>817.88</v>
      </c>
      <c r="N923" s="474">
        <v>46</v>
      </c>
      <c r="O923" s="472" t="s">
        <v>895</v>
      </c>
    </row>
    <row r="924" spans="1:15" x14ac:dyDescent="0.3">
      <c r="A924" s="472" t="s">
        <v>795</v>
      </c>
      <c r="B924" s="472" t="s">
        <v>414</v>
      </c>
      <c r="C924" s="472" t="s">
        <v>198</v>
      </c>
      <c r="D924" s="472" t="s">
        <v>198</v>
      </c>
      <c r="E924" s="472" t="s">
        <v>200</v>
      </c>
      <c r="F924" s="472" t="s">
        <v>198</v>
      </c>
      <c r="G924" s="472" t="s">
        <v>978</v>
      </c>
      <c r="H924" s="472" t="s">
        <v>592</v>
      </c>
      <c r="I924" s="472" t="s">
        <v>875</v>
      </c>
      <c r="J924" s="472" t="s">
        <v>814</v>
      </c>
      <c r="K924" s="472" t="s">
        <v>894</v>
      </c>
      <c r="L924" s="473">
        <v>2024</v>
      </c>
      <c r="M924" s="474">
        <v>10570</v>
      </c>
      <c r="N924" s="474">
        <v>755</v>
      </c>
      <c r="O924" s="472" t="s">
        <v>895</v>
      </c>
    </row>
    <row r="925" spans="1:15" x14ac:dyDescent="0.3">
      <c r="A925" s="472" t="s">
        <v>795</v>
      </c>
      <c r="B925" s="472" t="s">
        <v>414</v>
      </c>
      <c r="C925" s="472" t="s">
        <v>198</v>
      </c>
      <c r="D925" s="472" t="s">
        <v>198</v>
      </c>
      <c r="E925" s="472" t="s">
        <v>200</v>
      </c>
      <c r="F925" s="472" t="s">
        <v>198</v>
      </c>
      <c r="G925" s="472" t="s">
        <v>978</v>
      </c>
      <c r="H925" s="472" t="s">
        <v>365</v>
      </c>
      <c r="I925" s="472" t="s">
        <v>863</v>
      </c>
      <c r="J925" s="472" t="s">
        <v>814</v>
      </c>
      <c r="K925" s="472" t="s">
        <v>894</v>
      </c>
      <c r="L925" s="473">
        <v>2024</v>
      </c>
      <c r="M925" s="474">
        <v>188904.96000000002</v>
      </c>
      <c r="N925" s="474">
        <v>11806.560000000001</v>
      </c>
      <c r="O925" s="472" t="s">
        <v>895</v>
      </c>
    </row>
    <row r="926" spans="1:15" x14ac:dyDescent="0.3">
      <c r="A926" s="472" t="s">
        <v>795</v>
      </c>
      <c r="B926" s="472" t="s">
        <v>414</v>
      </c>
      <c r="C926" s="472" t="s">
        <v>198</v>
      </c>
      <c r="D926" s="472" t="s">
        <v>198</v>
      </c>
      <c r="E926" s="472" t="s">
        <v>200</v>
      </c>
      <c r="F926" s="472" t="s">
        <v>198</v>
      </c>
      <c r="G926" s="472" t="s">
        <v>978</v>
      </c>
      <c r="H926" s="472" t="s">
        <v>618</v>
      </c>
      <c r="I926" s="472" t="s">
        <v>870</v>
      </c>
      <c r="J926" s="472" t="s">
        <v>844</v>
      </c>
      <c r="K926" s="472" t="s">
        <v>894</v>
      </c>
      <c r="L926" s="473">
        <v>2024</v>
      </c>
      <c r="M926" s="474">
        <v>42.9</v>
      </c>
      <c r="N926" s="474">
        <v>22</v>
      </c>
      <c r="O926" s="472" t="s">
        <v>897</v>
      </c>
    </row>
    <row r="927" spans="1:15" x14ac:dyDescent="0.3">
      <c r="A927" s="472" t="s">
        <v>795</v>
      </c>
      <c r="B927" s="472" t="s">
        <v>414</v>
      </c>
      <c r="C927" s="472" t="s">
        <v>198</v>
      </c>
      <c r="D927" s="472" t="s">
        <v>198</v>
      </c>
      <c r="E927" s="472" t="s">
        <v>200</v>
      </c>
      <c r="F927" s="472" t="s">
        <v>198</v>
      </c>
      <c r="G927" s="472" t="s">
        <v>978</v>
      </c>
      <c r="H927" s="472" t="s">
        <v>557</v>
      </c>
      <c r="I927" s="472" t="s">
        <v>873</v>
      </c>
      <c r="J927" s="472" t="s">
        <v>820</v>
      </c>
      <c r="K927" s="472" t="s">
        <v>894</v>
      </c>
      <c r="L927" s="473">
        <v>2024</v>
      </c>
      <c r="M927" s="474">
        <v>23436</v>
      </c>
      <c r="N927" s="474">
        <v>2520</v>
      </c>
      <c r="O927" s="472" t="s">
        <v>895</v>
      </c>
    </row>
    <row r="928" spans="1:15" x14ac:dyDescent="0.3">
      <c r="A928" s="472" t="s">
        <v>795</v>
      </c>
      <c r="B928" s="472" t="s">
        <v>414</v>
      </c>
      <c r="C928" s="472" t="s">
        <v>198</v>
      </c>
      <c r="D928" s="472" t="s">
        <v>198</v>
      </c>
      <c r="E928" s="472" t="s">
        <v>200</v>
      </c>
      <c r="F928" s="472" t="s">
        <v>198</v>
      </c>
      <c r="G928" s="472" t="s">
        <v>978</v>
      </c>
      <c r="H928" s="472" t="s">
        <v>474</v>
      </c>
      <c r="I928" s="472" t="s">
        <v>873</v>
      </c>
      <c r="J928" s="472" t="s">
        <v>845</v>
      </c>
      <c r="K928" s="472" t="s">
        <v>894</v>
      </c>
      <c r="L928" s="473">
        <v>2024</v>
      </c>
      <c r="M928" s="474">
        <v>9750</v>
      </c>
      <c r="N928" s="474">
        <v>2500</v>
      </c>
      <c r="O928" s="472" t="s">
        <v>897</v>
      </c>
    </row>
    <row r="929" spans="1:15" x14ac:dyDescent="0.3">
      <c r="A929" s="472" t="s">
        <v>795</v>
      </c>
      <c r="B929" s="472" t="s">
        <v>414</v>
      </c>
      <c r="C929" s="472" t="s">
        <v>198</v>
      </c>
      <c r="D929" s="472" t="s">
        <v>198</v>
      </c>
      <c r="E929" s="472" t="s">
        <v>200</v>
      </c>
      <c r="F929" s="472" t="s">
        <v>198</v>
      </c>
      <c r="G929" s="472" t="s">
        <v>978</v>
      </c>
      <c r="H929" s="472" t="s">
        <v>475</v>
      </c>
      <c r="I929" s="472" t="s">
        <v>873</v>
      </c>
      <c r="J929" s="472" t="s">
        <v>845</v>
      </c>
      <c r="K929" s="472" t="s">
        <v>894</v>
      </c>
      <c r="L929" s="473">
        <v>2024</v>
      </c>
      <c r="M929" s="474">
        <v>2196.0337500000001</v>
      </c>
      <c r="N929" s="474">
        <v>112.5</v>
      </c>
      <c r="O929" s="472" t="s">
        <v>897</v>
      </c>
    </row>
    <row r="930" spans="1:15" x14ac:dyDescent="0.3">
      <c r="A930" s="472" t="s">
        <v>795</v>
      </c>
      <c r="B930" s="472" t="s">
        <v>414</v>
      </c>
      <c r="C930" s="472" t="s">
        <v>198</v>
      </c>
      <c r="D930" s="472" t="s">
        <v>198</v>
      </c>
      <c r="E930" s="472" t="s">
        <v>200</v>
      </c>
      <c r="F930" s="472" t="s">
        <v>198</v>
      </c>
      <c r="G930" s="472" t="s">
        <v>978</v>
      </c>
      <c r="H930" s="472" t="s">
        <v>589</v>
      </c>
      <c r="I930" s="472" t="s">
        <v>864</v>
      </c>
      <c r="J930" s="472" t="s">
        <v>809</v>
      </c>
      <c r="K930" s="472" t="s">
        <v>894</v>
      </c>
      <c r="L930" s="473">
        <v>2024</v>
      </c>
      <c r="M930" s="474">
        <v>6997832.1437999997</v>
      </c>
      <c r="N930" s="474">
        <v>902791.05</v>
      </c>
      <c r="O930" s="472" t="s">
        <v>895</v>
      </c>
    </row>
    <row r="931" spans="1:15" x14ac:dyDescent="0.3">
      <c r="A931" s="472" t="s">
        <v>795</v>
      </c>
      <c r="B931" s="472" t="s">
        <v>414</v>
      </c>
      <c r="C931" s="472" t="s">
        <v>198</v>
      </c>
      <c r="D931" s="472" t="s">
        <v>198</v>
      </c>
      <c r="E931" s="472" t="s">
        <v>200</v>
      </c>
      <c r="F931" s="472" t="s">
        <v>198</v>
      </c>
      <c r="G931" s="472" t="s">
        <v>978</v>
      </c>
      <c r="H931" s="472" t="s">
        <v>459</v>
      </c>
      <c r="I931" s="472" t="s">
        <v>864</v>
      </c>
      <c r="J931" s="472" t="s">
        <v>853</v>
      </c>
      <c r="K931" s="472" t="s">
        <v>894</v>
      </c>
      <c r="L931" s="473">
        <v>2024</v>
      </c>
      <c r="M931" s="474">
        <v>775.56</v>
      </c>
      <c r="N931" s="474">
        <v>562</v>
      </c>
      <c r="O931" s="472" t="s">
        <v>895</v>
      </c>
    </row>
    <row r="932" spans="1:15" x14ac:dyDescent="0.3">
      <c r="A932" s="472" t="s">
        <v>795</v>
      </c>
      <c r="B932" s="472" t="s">
        <v>414</v>
      </c>
      <c r="C932" s="472" t="s">
        <v>198</v>
      </c>
      <c r="D932" s="472" t="s">
        <v>198</v>
      </c>
      <c r="E932" s="472" t="s">
        <v>200</v>
      </c>
      <c r="F932" s="472" t="s">
        <v>198</v>
      </c>
      <c r="G932" s="472" t="s">
        <v>978</v>
      </c>
      <c r="H932" s="472" t="s">
        <v>611</v>
      </c>
      <c r="I932" s="472" t="s">
        <v>864</v>
      </c>
      <c r="J932" s="472" t="s">
        <v>831</v>
      </c>
      <c r="K932" s="472" t="s">
        <v>899</v>
      </c>
      <c r="L932" s="473">
        <v>2024</v>
      </c>
      <c r="M932" s="474">
        <v>99400</v>
      </c>
      <c r="N932" s="474">
        <v>5000</v>
      </c>
      <c r="O932" s="472" t="s">
        <v>895</v>
      </c>
    </row>
    <row r="933" spans="1:15" x14ac:dyDescent="0.3">
      <c r="A933" s="472" t="s">
        <v>795</v>
      </c>
      <c r="B933" s="472" t="s">
        <v>414</v>
      </c>
      <c r="C933" s="472" t="s">
        <v>198</v>
      </c>
      <c r="D933" s="472" t="s">
        <v>198</v>
      </c>
      <c r="E933" s="472" t="s">
        <v>200</v>
      </c>
      <c r="F933" s="472" t="s">
        <v>198</v>
      </c>
      <c r="G933" s="472" t="s">
        <v>978</v>
      </c>
      <c r="H933" s="472" t="s">
        <v>374</v>
      </c>
      <c r="I933" s="472" t="s">
        <v>865</v>
      </c>
      <c r="J933" s="472" t="s">
        <v>814</v>
      </c>
      <c r="K933" s="472" t="s">
        <v>894</v>
      </c>
      <c r="L933" s="473">
        <v>2024</v>
      </c>
      <c r="M933" s="474">
        <v>2340</v>
      </c>
      <c r="N933" s="474">
        <v>130</v>
      </c>
      <c r="O933" s="472" t="s">
        <v>895</v>
      </c>
    </row>
    <row r="934" spans="1:15" x14ac:dyDescent="0.3">
      <c r="A934" s="472" t="s">
        <v>795</v>
      </c>
      <c r="B934" s="472" t="s">
        <v>414</v>
      </c>
      <c r="C934" s="472" t="s">
        <v>198</v>
      </c>
      <c r="D934" s="472" t="s">
        <v>198</v>
      </c>
      <c r="E934" s="472" t="s">
        <v>200</v>
      </c>
      <c r="F934" s="472" t="s">
        <v>198</v>
      </c>
      <c r="G934" s="472" t="s">
        <v>978</v>
      </c>
      <c r="H934" s="472" t="s">
        <v>375</v>
      </c>
      <c r="I934" s="472" t="s">
        <v>865</v>
      </c>
      <c r="J934" s="472" t="s">
        <v>814</v>
      </c>
      <c r="K934" s="472" t="s">
        <v>894</v>
      </c>
      <c r="L934" s="473">
        <v>2024</v>
      </c>
      <c r="M934" s="474">
        <v>1000</v>
      </c>
      <c r="N934" s="474">
        <v>100</v>
      </c>
      <c r="O934" s="472" t="s">
        <v>895</v>
      </c>
    </row>
    <row r="935" spans="1:15" x14ac:dyDescent="0.3">
      <c r="A935" s="472" t="s">
        <v>795</v>
      </c>
      <c r="B935" s="472" t="s">
        <v>414</v>
      </c>
      <c r="C935" s="472" t="s">
        <v>198</v>
      </c>
      <c r="D935" s="472" t="s">
        <v>198</v>
      </c>
      <c r="E935" s="472" t="s">
        <v>200</v>
      </c>
      <c r="F935" s="472" t="s">
        <v>198</v>
      </c>
      <c r="G935" s="472" t="s">
        <v>978</v>
      </c>
      <c r="H935" s="472" t="s">
        <v>453</v>
      </c>
      <c r="I935" s="472" t="s">
        <v>876</v>
      </c>
      <c r="J935" s="472" t="s">
        <v>850</v>
      </c>
      <c r="K935" s="472" t="s">
        <v>894</v>
      </c>
      <c r="L935" s="473">
        <v>2024</v>
      </c>
      <c r="M935" s="474">
        <v>4957.2</v>
      </c>
      <c r="N935" s="474">
        <v>324</v>
      </c>
      <c r="O935" s="472" t="s">
        <v>895</v>
      </c>
    </row>
    <row r="936" spans="1:15" x14ac:dyDescent="0.3">
      <c r="A936" s="472" t="s">
        <v>795</v>
      </c>
      <c r="B936" s="472" t="s">
        <v>414</v>
      </c>
      <c r="C936" s="472" t="s">
        <v>198</v>
      </c>
      <c r="D936" s="472" t="s">
        <v>198</v>
      </c>
      <c r="E936" s="472" t="s">
        <v>217</v>
      </c>
      <c r="F936" s="472" t="s">
        <v>198</v>
      </c>
      <c r="G936" s="472" t="s">
        <v>979</v>
      </c>
      <c r="H936" s="472" t="s">
        <v>531</v>
      </c>
      <c r="I936" s="472" t="s">
        <v>863</v>
      </c>
      <c r="J936" s="472" t="s">
        <v>820</v>
      </c>
      <c r="K936" s="472" t="s">
        <v>894</v>
      </c>
      <c r="L936" s="473">
        <v>2024</v>
      </c>
      <c r="M936" s="474">
        <v>184599.63</v>
      </c>
      <c r="N936" s="474">
        <v>20511.07</v>
      </c>
      <c r="O936" s="472" t="s">
        <v>895</v>
      </c>
    </row>
    <row r="937" spans="1:15" x14ac:dyDescent="0.3">
      <c r="A937" s="472" t="s">
        <v>795</v>
      </c>
      <c r="B937" s="472" t="s">
        <v>414</v>
      </c>
      <c r="C937" s="472" t="s">
        <v>198</v>
      </c>
      <c r="D937" s="472" t="s">
        <v>198</v>
      </c>
      <c r="E937" s="472" t="s">
        <v>217</v>
      </c>
      <c r="F937" s="472" t="s">
        <v>198</v>
      </c>
      <c r="G937" s="472" t="s">
        <v>979</v>
      </c>
      <c r="H937" s="472" t="s">
        <v>547</v>
      </c>
      <c r="I937" s="472" t="s">
        <v>873</v>
      </c>
      <c r="J937" s="472" t="s">
        <v>820</v>
      </c>
      <c r="K937" s="472" t="s">
        <v>894</v>
      </c>
      <c r="L937" s="473">
        <v>2024</v>
      </c>
      <c r="M937" s="474">
        <v>267993</v>
      </c>
      <c r="N937" s="474">
        <v>27070</v>
      </c>
      <c r="O937" s="472" t="s">
        <v>895</v>
      </c>
    </row>
    <row r="938" spans="1:15" x14ac:dyDescent="0.3">
      <c r="A938" s="472" t="s">
        <v>795</v>
      </c>
      <c r="B938" s="472" t="s">
        <v>414</v>
      </c>
      <c r="C938" s="472" t="s">
        <v>198</v>
      </c>
      <c r="D938" s="472" t="s">
        <v>198</v>
      </c>
      <c r="E938" s="472" t="s">
        <v>217</v>
      </c>
      <c r="F938" s="472" t="s">
        <v>198</v>
      </c>
      <c r="G938" s="472" t="s">
        <v>979</v>
      </c>
      <c r="H938" s="472" t="s">
        <v>355</v>
      </c>
      <c r="I938" s="472" t="s">
        <v>872</v>
      </c>
      <c r="J938" s="472" t="s">
        <v>814</v>
      </c>
      <c r="K938" s="472" t="s">
        <v>894</v>
      </c>
      <c r="L938" s="473">
        <v>2024</v>
      </c>
      <c r="M938" s="474">
        <v>968.81000000000006</v>
      </c>
      <c r="N938" s="474">
        <v>101.98</v>
      </c>
      <c r="O938" s="472" t="s">
        <v>895</v>
      </c>
    </row>
    <row r="939" spans="1:15" x14ac:dyDescent="0.3">
      <c r="A939" s="472" t="s">
        <v>795</v>
      </c>
      <c r="B939" s="472" t="s">
        <v>414</v>
      </c>
      <c r="C939" s="472" t="s">
        <v>198</v>
      </c>
      <c r="D939" s="472" t="s">
        <v>198</v>
      </c>
      <c r="E939" s="472" t="s">
        <v>217</v>
      </c>
      <c r="F939" s="472" t="s">
        <v>198</v>
      </c>
      <c r="G939" s="472" t="s">
        <v>979</v>
      </c>
      <c r="H939" s="472" t="s">
        <v>551</v>
      </c>
      <c r="I939" s="472" t="s">
        <v>863</v>
      </c>
      <c r="J939" s="472" t="s">
        <v>820</v>
      </c>
      <c r="K939" s="472" t="s">
        <v>894</v>
      </c>
      <c r="L939" s="473">
        <v>2024</v>
      </c>
      <c r="M939" s="474">
        <v>49000</v>
      </c>
      <c r="N939" s="474">
        <v>3500</v>
      </c>
      <c r="O939" s="472" t="s">
        <v>895</v>
      </c>
    </row>
    <row r="940" spans="1:15" x14ac:dyDescent="0.3">
      <c r="A940" s="472" t="s">
        <v>795</v>
      </c>
      <c r="B940" s="472" t="s">
        <v>414</v>
      </c>
      <c r="C940" s="472" t="s">
        <v>198</v>
      </c>
      <c r="D940" s="472" t="s">
        <v>198</v>
      </c>
      <c r="E940" s="472" t="s">
        <v>217</v>
      </c>
      <c r="F940" s="472" t="s">
        <v>198</v>
      </c>
      <c r="G940" s="472" t="s">
        <v>979</v>
      </c>
      <c r="H940" s="472" t="s">
        <v>365</v>
      </c>
      <c r="I940" s="472" t="s">
        <v>863</v>
      </c>
      <c r="J940" s="472" t="s">
        <v>814</v>
      </c>
      <c r="K940" s="472" t="s">
        <v>894</v>
      </c>
      <c r="L940" s="473">
        <v>2024</v>
      </c>
      <c r="M940" s="474">
        <v>3647.2</v>
      </c>
      <c r="N940" s="474">
        <v>227.95</v>
      </c>
      <c r="O940" s="472" t="s">
        <v>895</v>
      </c>
    </row>
    <row r="941" spans="1:15" x14ac:dyDescent="0.3">
      <c r="A941" s="472" t="s">
        <v>795</v>
      </c>
      <c r="B941" s="472" t="s">
        <v>414</v>
      </c>
      <c r="C941" s="472" t="s">
        <v>198</v>
      </c>
      <c r="D941" s="472" t="s">
        <v>198</v>
      </c>
      <c r="E941" s="472" t="s">
        <v>217</v>
      </c>
      <c r="F941" s="472" t="s">
        <v>198</v>
      </c>
      <c r="G941" s="472" t="s">
        <v>979</v>
      </c>
      <c r="H941" s="472" t="s">
        <v>558</v>
      </c>
      <c r="I941" s="472" t="s">
        <v>873</v>
      </c>
      <c r="J941" s="472" t="s">
        <v>820</v>
      </c>
      <c r="K941" s="472" t="s">
        <v>894</v>
      </c>
      <c r="L941" s="473">
        <v>2024</v>
      </c>
      <c r="M941" s="474">
        <v>45296</v>
      </c>
      <c r="N941" s="474">
        <v>5960</v>
      </c>
      <c r="O941" s="472" t="s">
        <v>895</v>
      </c>
    </row>
    <row r="942" spans="1:15" x14ac:dyDescent="0.3">
      <c r="A942" s="472" t="s">
        <v>795</v>
      </c>
      <c r="B942" s="472" t="s">
        <v>414</v>
      </c>
      <c r="C942" s="472" t="s">
        <v>198</v>
      </c>
      <c r="D942" s="472" t="s">
        <v>198</v>
      </c>
      <c r="E942" s="472" t="s">
        <v>217</v>
      </c>
      <c r="F942" s="472" t="s">
        <v>198</v>
      </c>
      <c r="G942" s="472" t="s">
        <v>979</v>
      </c>
      <c r="H942" s="472" t="s">
        <v>559</v>
      </c>
      <c r="I942" s="472" t="s">
        <v>860</v>
      </c>
      <c r="J942" s="472" t="s">
        <v>820</v>
      </c>
      <c r="K942" s="472" t="s">
        <v>894</v>
      </c>
      <c r="L942" s="473">
        <v>2024</v>
      </c>
      <c r="M942" s="474">
        <v>296120</v>
      </c>
      <c r="N942" s="474">
        <v>26920</v>
      </c>
      <c r="O942" s="472" t="s">
        <v>895</v>
      </c>
    </row>
    <row r="943" spans="1:15" x14ac:dyDescent="0.3">
      <c r="A943" s="472" t="s">
        <v>795</v>
      </c>
      <c r="B943" s="472" t="s">
        <v>414</v>
      </c>
      <c r="C943" s="472" t="s">
        <v>198</v>
      </c>
      <c r="D943" s="472" t="s">
        <v>198</v>
      </c>
      <c r="E943" s="472" t="s">
        <v>217</v>
      </c>
      <c r="F943" s="472" t="s">
        <v>198</v>
      </c>
      <c r="G943" s="472" t="s">
        <v>979</v>
      </c>
      <c r="H943" s="472" t="s">
        <v>589</v>
      </c>
      <c r="I943" s="472" t="s">
        <v>864</v>
      </c>
      <c r="J943" s="472" t="s">
        <v>809</v>
      </c>
      <c r="K943" s="472" t="s">
        <v>894</v>
      </c>
      <c r="L943" s="473">
        <v>2024</v>
      </c>
      <c r="M943" s="474">
        <v>163633.3224</v>
      </c>
      <c r="N943" s="474">
        <v>18550</v>
      </c>
      <c r="O943" s="472" t="s">
        <v>895</v>
      </c>
    </row>
    <row r="944" spans="1:15" x14ac:dyDescent="0.3">
      <c r="A944" s="472" t="s">
        <v>795</v>
      </c>
      <c r="B944" s="472" t="s">
        <v>414</v>
      </c>
      <c r="C944" s="472" t="s">
        <v>198</v>
      </c>
      <c r="D944" s="472" t="s">
        <v>198</v>
      </c>
      <c r="E944" s="472" t="s">
        <v>217</v>
      </c>
      <c r="F944" s="472" t="s">
        <v>198</v>
      </c>
      <c r="G944" s="472" t="s">
        <v>979</v>
      </c>
      <c r="H944" s="472" t="s">
        <v>459</v>
      </c>
      <c r="I944" s="472" t="s">
        <v>864</v>
      </c>
      <c r="J944" s="472" t="s">
        <v>853</v>
      </c>
      <c r="K944" s="472" t="s">
        <v>894</v>
      </c>
      <c r="L944" s="473">
        <v>2024</v>
      </c>
      <c r="M944" s="474">
        <v>742.43999999999994</v>
      </c>
      <c r="N944" s="474">
        <v>538</v>
      </c>
      <c r="O944" s="472" t="s">
        <v>895</v>
      </c>
    </row>
    <row r="945" spans="1:15" x14ac:dyDescent="0.3">
      <c r="A945" s="472" t="s">
        <v>795</v>
      </c>
      <c r="B945" s="472" t="s">
        <v>414</v>
      </c>
      <c r="C945" s="472" t="s">
        <v>198</v>
      </c>
      <c r="D945" s="472" t="s">
        <v>198</v>
      </c>
      <c r="E945" s="472" t="s">
        <v>217</v>
      </c>
      <c r="F945" s="472" t="s">
        <v>198</v>
      </c>
      <c r="G945" s="472" t="s">
        <v>979</v>
      </c>
      <c r="H945" s="472" t="s">
        <v>561</v>
      </c>
      <c r="I945" s="472" t="s">
        <v>873</v>
      </c>
      <c r="J945" s="472" t="s">
        <v>820</v>
      </c>
      <c r="K945" s="472" t="s">
        <v>894</v>
      </c>
      <c r="L945" s="473">
        <v>2024</v>
      </c>
      <c r="M945" s="474">
        <v>58400</v>
      </c>
      <c r="N945" s="474">
        <v>8000</v>
      </c>
      <c r="O945" s="472" t="s">
        <v>895</v>
      </c>
    </row>
    <row r="946" spans="1:15" x14ac:dyDescent="0.3">
      <c r="A946" s="472" t="s">
        <v>795</v>
      </c>
      <c r="B946" s="472" t="s">
        <v>414</v>
      </c>
      <c r="C946" s="472" t="s">
        <v>198</v>
      </c>
      <c r="D946" s="472" t="s">
        <v>198</v>
      </c>
      <c r="E946" s="472" t="s">
        <v>204</v>
      </c>
      <c r="F946" s="472" t="s">
        <v>198</v>
      </c>
      <c r="G946" s="472" t="s">
        <v>980</v>
      </c>
      <c r="H946" s="472" t="s">
        <v>365</v>
      </c>
      <c r="I946" s="472" t="s">
        <v>863</v>
      </c>
      <c r="J946" s="472" t="s">
        <v>814</v>
      </c>
      <c r="K946" s="472" t="s">
        <v>894</v>
      </c>
      <c r="L946" s="473">
        <v>2024</v>
      </c>
      <c r="M946" s="474">
        <v>2832</v>
      </c>
      <c r="N946" s="474">
        <v>177</v>
      </c>
      <c r="O946" s="472" t="s">
        <v>895</v>
      </c>
    </row>
    <row r="947" spans="1:15" x14ac:dyDescent="0.3">
      <c r="A947" s="472" t="s">
        <v>795</v>
      </c>
      <c r="B947" s="472" t="s">
        <v>414</v>
      </c>
      <c r="C947" s="472" t="s">
        <v>198</v>
      </c>
      <c r="D947" s="472" t="s">
        <v>198</v>
      </c>
      <c r="E947" s="472" t="s">
        <v>204</v>
      </c>
      <c r="F947" s="472" t="s">
        <v>198</v>
      </c>
      <c r="G947" s="472" t="s">
        <v>980</v>
      </c>
      <c r="H947" s="472" t="s">
        <v>589</v>
      </c>
      <c r="I947" s="472" t="s">
        <v>864</v>
      </c>
      <c r="J947" s="472" t="s">
        <v>809</v>
      </c>
      <c r="K947" s="472" t="s">
        <v>894</v>
      </c>
      <c r="L947" s="473">
        <v>2024</v>
      </c>
      <c r="M947" s="474">
        <v>9421.4465999999993</v>
      </c>
      <c r="N947" s="474">
        <v>1188.3399999999999</v>
      </c>
      <c r="O947" s="472" t="s">
        <v>895</v>
      </c>
    </row>
    <row r="948" spans="1:15" x14ac:dyDescent="0.3">
      <c r="A948" s="472" t="s">
        <v>795</v>
      </c>
      <c r="B948" s="472" t="s">
        <v>414</v>
      </c>
      <c r="C948" s="472" t="s">
        <v>198</v>
      </c>
      <c r="D948" s="472" t="s">
        <v>198</v>
      </c>
      <c r="E948" s="472" t="s">
        <v>205</v>
      </c>
      <c r="F948" s="472" t="s">
        <v>198</v>
      </c>
      <c r="G948" s="472" t="s">
        <v>981</v>
      </c>
      <c r="H948" s="472" t="s">
        <v>537</v>
      </c>
      <c r="I948" s="472" t="s">
        <v>872</v>
      </c>
      <c r="J948" s="472" t="s">
        <v>820</v>
      </c>
      <c r="K948" s="472" t="s">
        <v>894</v>
      </c>
      <c r="L948" s="473">
        <v>2024</v>
      </c>
      <c r="M948" s="474">
        <v>183.35999999999999</v>
      </c>
      <c r="N948" s="474">
        <v>12</v>
      </c>
      <c r="O948" s="472" t="s">
        <v>895</v>
      </c>
    </row>
    <row r="949" spans="1:15" x14ac:dyDescent="0.3">
      <c r="A949" s="472" t="s">
        <v>795</v>
      </c>
      <c r="B949" s="472" t="s">
        <v>414</v>
      </c>
      <c r="C949" s="472" t="s">
        <v>198</v>
      </c>
      <c r="D949" s="472" t="s">
        <v>198</v>
      </c>
      <c r="E949" s="472" t="s">
        <v>205</v>
      </c>
      <c r="F949" s="472" t="s">
        <v>198</v>
      </c>
      <c r="G949" s="472" t="s">
        <v>981</v>
      </c>
      <c r="H949" s="472" t="s">
        <v>354</v>
      </c>
      <c r="I949" s="472" t="s">
        <v>864</v>
      </c>
      <c r="J949" s="472" t="s">
        <v>814</v>
      </c>
      <c r="K949" s="472" t="s">
        <v>894</v>
      </c>
      <c r="L949" s="473">
        <v>2024</v>
      </c>
      <c r="M949" s="474">
        <v>2331.1750000000002</v>
      </c>
      <c r="N949" s="474">
        <v>133.21</v>
      </c>
      <c r="O949" s="472" t="s">
        <v>895</v>
      </c>
    </row>
    <row r="950" spans="1:15" x14ac:dyDescent="0.3">
      <c r="A950" s="472" t="s">
        <v>795</v>
      </c>
      <c r="B950" s="472" t="s">
        <v>414</v>
      </c>
      <c r="C950" s="472" t="s">
        <v>198</v>
      </c>
      <c r="D950" s="472" t="s">
        <v>198</v>
      </c>
      <c r="E950" s="472" t="s">
        <v>205</v>
      </c>
      <c r="F950" s="472" t="s">
        <v>198</v>
      </c>
      <c r="G950" s="472" t="s">
        <v>981</v>
      </c>
      <c r="H950" s="472" t="s">
        <v>586</v>
      </c>
      <c r="I950" s="472" t="s">
        <v>864</v>
      </c>
      <c r="J950" s="472" t="s">
        <v>808</v>
      </c>
      <c r="K950" s="472" t="s">
        <v>894</v>
      </c>
      <c r="L950" s="473">
        <v>2024</v>
      </c>
      <c r="M950" s="474">
        <v>4180.66</v>
      </c>
      <c r="N950" s="474">
        <v>85.25</v>
      </c>
      <c r="O950" s="472" t="s">
        <v>895</v>
      </c>
    </row>
    <row r="951" spans="1:15" x14ac:dyDescent="0.3">
      <c r="A951" s="472" t="s">
        <v>795</v>
      </c>
      <c r="B951" s="472" t="s">
        <v>414</v>
      </c>
      <c r="C951" s="472" t="s">
        <v>198</v>
      </c>
      <c r="D951" s="472" t="s">
        <v>198</v>
      </c>
      <c r="E951" s="472" t="s">
        <v>205</v>
      </c>
      <c r="F951" s="472" t="s">
        <v>198</v>
      </c>
      <c r="G951" s="472" t="s">
        <v>981</v>
      </c>
      <c r="H951" s="472" t="s">
        <v>355</v>
      </c>
      <c r="I951" s="472" t="s">
        <v>872</v>
      </c>
      <c r="J951" s="472" t="s">
        <v>814</v>
      </c>
      <c r="K951" s="472" t="s">
        <v>894</v>
      </c>
      <c r="L951" s="473">
        <v>2024</v>
      </c>
      <c r="M951" s="474">
        <v>4284.12</v>
      </c>
      <c r="N951" s="474">
        <v>450.96</v>
      </c>
      <c r="O951" s="472" t="s">
        <v>895</v>
      </c>
    </row>
    <row r="952" spans="1:15" x14ac:dyDescent="0.3">
      <c r="A952" s="472" t="s">
        <v>795</v>
      </c>
      <c r="B952" s="472" t="s">
        <v>414</v>
      </c>
      <c r="C952" s="472" t="s">
        <v>198</v>
      </c>
      <c r="D952" s="472" t="s">
        <v>198</v>
      </c>
      <c r="E952" s="472" t="s">
        <v>205</v>
      </c>
      <c r="F952" s="472" t="s">
        <v>198</v>
      </c>
      <c r="G952" s="472" t="s">
        <v>981</v>
      </c>
      <c r="H952" s="472" t="s">
        <v>474</v>
      </c>
      <c r="I952" s="472" t="s">
        <v>873</v>
      </c>
      <c r="J952" s="472" t="s">
        <v>845</v>
      </c>
      <c r="K952" s="472" t="s">
        <v>894</v>
      </c>
      <c r="L952" s="473">
        <v>2024</v>
      </c>
      <c r="M952" s="474">
        <v>390</v>
      </c>
      <c r="N952" s="474">
        <v>100</v>
      </c>
      <c r="O952" s="472" t="s">
        <v>897</v>
      </c>
    </row>
    <row r="953" spans="1:15" x14ac:dyDescent="0.3">
      <c r="A953" s="472" t="s">
        <v>795</v>
      </c>
      <c r="B953" s="472" t="s">
        <v>414</v>
      </c>
      <c r="C953" s="472" t="s">
        <v>198</v>
      </c>
      <c r="D953" s="472" t="s">
        <v>198</v>
      </c>
      <c r="E953" s="472" t="s">
        <v>205</v>
      </c>
      <c r="F953" s="472" t="s">
        <v>198</v>
      </c>
      <c r="G953" s="472" t="s">
        <v>981</v>
      </c>
      <c r="H953" s="472" t="s">
        <v>475</v>
      </c>
      <c r="I953" s="472" t="s">
        <v>873</v>
      </c>
      <c r="J953" s="472" t="s">
        <v>845</v>
      </c>
      <c r="K953" s="472" t="s">
        <v>894</v>
      </c>
      <c r="L953" s="473">
        <v>2024</v>
      </c>
      <c r="M953" s="474">
        <v>966.25485000000003</v>
      </c>
      <c r="N953" s="474">
        <v>49.5</v>
      </c>
      <c r="O953" s="472" t="s">
        <v>897</v>
      </c>
    </row>
    <row r="954" spans="1:15" x14ac:dyDescent="0.3">
      <c r="A954" s="472" t="s">
        <v>795</v>
      </c>
      <c r="B954" s="472" t="s">
        <v>414</v>
      </c>
      <c r="C954" s="472" t="s">
        <v>198</v>
      </c>
      <c r="D954" s="472" t="s">
        <v>198</v>
      </c>
      <c r="E954" s="472" t="s">
        <v>205</v>
      </c>
      <c r="F954" s="472" t="s">
        <v>198</v>
      </c>
      <c r="G954" s="472" t="s">
        <v>981</v>
      </c>
      <c r="H954" s="472" t="s">
        <v>589</v>
      </c>
      <c r="I954" s="472" t="s">
        <v>864</v>
      </c>
      <c r="J954" s="472" t="s">
        <v>809</v>
      </c>
      <c r="K954" s="472" t="s">
        <v>894</v>
      </c>
      <c r="L954" s="473">
        <v>2024</v>
      </c>
      <c r="M954" s="474">
        <v>257405.78880000001</v>
      </c>
      <c r="N954" s="474">
        <v>28704.440000000002</v>
      </c>
      <c r="O954" s="472" t="s">
        <v>895</v>
      </c>
    </row>
    <row r="955" spans="1:15" x14ac:dyDescent="0.3">
      <c r="A955" s="472" t="s">
        <v>795</v>
      </c>
      <c r="B955" s="472" t="s">
        <v>414</v>
      </c>
      <c r="C955" s="472" t="s">
        <v>198</v>
      </c>
      <c r="D955" s="472" t="s">
        <v>198</v>
      </c>
      <c r="E955" s="472" t="s">
        <v>205</v>
      </c>
      <c r="F955" s="472" t="s">
        <v>198</v>
      </c>
      <c r="G955" s="472" t="s">
        <v>981</v>
      </c>
      <c r="H955" s="472" t="s">
        <v>479</v>
      </c>
      <c r="I955" s="472" t="s">
        <v>871</v>
      </c>
      <c r="J955" s="472" t="s">
        <v>807</v>
      </c>
      <c r="K955" s="472" t="s">
        <v>894</v>
      </c>
      <c r="L955" s="473">
        <v>2024</v>
      </c>
      <c r="M955" s="474">
        <v>4279.76</v>
      </c>
      <c r="N955" s="474">
        <v>488</v>
      </c>
      <c r="O955" s="472" t="s">
        <v>895</v>
      </c>
    </row>
    <row r="956" spans="1:15" x14ac:dyDescent="0.3">
      <c r="A956" s="472" t="s">
        <v>795</v>
      </c>
      <c r="B956" s="472" t="s">
        <v>414</v>
      </c>
      <c r="C956" s="472" t="s">
        <v>198</v>
      </c>
      <c r="D956" s="472" t="s">
        <v>198</v>
      </c>
      <c r="E956" s="472" t="s">
        <v>205</v>
      </c>
      <c r="F956" s="472" t="s">
        <v>198</v>
      </c>
      <c r="G956" s="472" t="s">
        <v>981</v>
      </c>
      <c r="H956" s="472" t="s">
        <v>611</v>
      </c>
      <c r="I956" s="472" t="s">
        <v>864</v>
      </c>
      <c r="J956" s="472" t="s">
        <v>831</v>
      </c>
      <c r="K956" s="472" t="s">
        <v>899</v>
      </c>
      <c r="L956" s="473">
        <v>2024</v>
      </c>
      <c r="M956" s="474">
        <v>99400</v>
      </c>
      <c r="N956" s="474">
        <v>5000</v>
      </c>
      <c r="O956" s="472" t="s">
        <v>895</v>
      </c>
    </row>
    <row r="957" spans="1:15" x14ac:dyDescent="0.3">
      <c r="A957" s="472" t="s">
        <v>795</v>
      </c>
      <c r="B957" s="472" t="s">
        <v>414</v>
      </c>
      <c r="C957" s="472" t="s">
        <v>198</v>
      </c>
      <c r="D957" s="472" t="s">
        <v>198</v>
      </c>
      <c r="E957" s="472" t="s">
        <v>205</v>
      </c>
      <c r="F957" s="472" t="s">
        <v>198</v>
      </c>
      <c r="G957" s="472" t="s">
        <v>981</v>
      </c>
      <c r="H957" s="472" t="s">
        <v>452</v>
      </c>
      <c r="I957" s="472" t="s">
        <v>860</v>
      </c>
      <c r="J957" s="472" t="s">
        <v>850</v>
      </c>
      <c r="K957" s="472" t="s">
        <v>894</v>
      </c>
      <c r="L957" s="473">
        <v>2024</v>
      </c>
      <c r="M957" s="474">
        <v>704.26</v>
      </c>
      <c r="N957" s="474">
        <v>23</v>
      </c>
      <c r="O957" s="472" t="s">
        <v>895</v>
      </c>
    </row>
    <row r="958" spans="1:15" x14ac:dyDescent="0.3">
      <c r="A958" s="472" t="s">
        <v>795</v>
      </c>
      <c r="B958" s="472" t="s">
        <v>414</v>
      </c>
      <c r="C958" s="472" t="s">
        <v>198</v>
      </c>
      <c r="D958" s="472" t="s">
        <v>198</v>
      </c>
      <c r="E958" s="472" t="s">
        <v>206</v>
      </c>
      <c r="F958" s="472" t="s">
        <v>198</v>
      </c>
      <c r="G958" s="472" t="s">
        <v>982</v>
      </c>
      <c r="H958" s="472" t="s">
        <v>474</v>
      </c>
      <c r="I958" s="472" t="s">
        <v>873</v>
      </c>
      <c r="J958" s="472" t="s">
        <v>845</v>
      </c>
      <c r="K958" s="472" t="s">
        <v>894</v>
      </c>
      <c r="L958" s="473">
        <v>2024</v>
      </c>
      <c r="M958" s="474">
        <v>5460</v>
      </c>
      <c r="N958" s="474">
        <v>1400</v>
      </c>
      <c r="O958" s="472" t="s">
        <v>897</v>
      </c>
    </row>
    <row r="959" spans="1:15" x14ac:dyDescent="0.3">
      <c r="A959" s="472" t="s">
        <v>795</v>
      </c>
      <c r="B959" s="472" t="s">
        <v>414</v>
      </c>
      <c r="C959" s="472" t="s">
        <v>198</v>
      </c>
      <c r="D959" s="472" t="s">
        <v>198</v>
      </c>
      <c r="E959" s="472" t="s">
        <v>206</v>
      </c>
      <c r="F959" s="472" t="s">
        <v>198</v>
      </c>
      <c r="G959" s="472" t="s">
        <v>982</v>
      </c>
      <c r="H959" s="472" t="s">
        <v>589</v>
      </c>
      <c r="I959" s="472" t="s">
        <v>864</v>
      </c>
      <c r="J959" s="472" t="s">
        <v>809</v>
      </c>
      <c r="K959" s="472" t="s">
        <v>894</v>
      </c>
      <c r="L959" s="473">
        <v>2024</v>
      </c>
      <c r="M959" s="474">
        <v>15216.432000000003</v>
      </c>
      <c r="N959" s="474">
        <v>1416.8000000000002</v>
      </c>
      <c r="O959" s="472" t="s">
        <v>895</v>
      </c>
    </row>
    <row r="960" spans="1:15" x14ac:dyDescent="0.3">
      <c r="A960" s="472" t="s">
        <v>795</v>
      </c>
      <c r="B960" s="472" t="s">
        <v>414</v>
      </c>
      <c r="C960" s="472" t="s">
        <v>198</v>
      </c>
      <c r="D960" s="472" t="s">
        <v>198</v>
      </c>
      <c r="E960" s="472" t="s">
        <v>207</v>
      </c>
      <c r="F960" s="472" t="s">
        <v>198</v>
      </c>
      <c r="G960" s="472" t="s">
        <v>983</v>
      </c>
      <c r="H960" s="472" t="s">
        <v>547</v>
      </c>
      <c r="I960" s="472" t="s">
        <v>873</v>
      </c>
      <c r="J960" s="472" t="s">
        <v>820</v>
      </c>
      <c r="K960" s="472" t="s">
        <v>894</v>
      </c>
      <c r="L960" s="473">
        <v>2024</v>
      </c>
      <c r="M960" s="474">
        <v>133551</v>
      </c>
      <c r="N960" s="474">
        <v>13490</v>
      </c>
      <c r="O960" s="472" t="s">
        <v>895</v>
      </c>
    </row>
    <row r="961" spans="1:15" x14ac:dyDescent="0.3">
      <c r="A961" s="472" t="s">
        <v>795</v>
      </c>
      <c r="B961" s="472" t="s">
        <v>414</v>
      </c>
      <c r="C961" s="472" t="s">
        <v>198</v>
      </c>
      <c r="D961" s="472" t="s">
        <v>198</v>
      </c>
      <c r="E961" s="472" t="s">
        <v>207</v>
      </c>
      <c r="F961" s="472" t="s">
        <v>198</v>
      </c>
      <c r="G961" s="472" t="s">
        <v>983</v>
      </c>
      <c r="H961" s="472" t="s">
        <v>365</v>
      </c>
      <c r="I961" s="472" t="s">
        <v>863</v>
      </c>
      <c r="J961" s="472" t="s">
        <v>814</v>
      </c>
      <c r="K961" s="472" t="s">
        <v>894</v>
      </c>
      <c r="L961" s="473">
        <v>2024</v>
      </c>
      <c r="M961" s="474">
        <v>1019.84</v>
      </c>
      <c r="N961" s="474">
        <v>63.74</v>
      </c>
      <c r="O961" s="472" t="s">
        <v>895</v>
      </c>
    </row>
    <row r="962" spans="1:15" x14ac:dyDescent="0.3">
      <c r="A962" s="472" t="s">
        <v>795</v>
      </c>
      <c r="B962" s="472" t="s">
        <v>414</v>
      </c>
      <c r="C962" s="472" t="s">
        <v>198</v>
      </c>
      <c r="D962" s="472" t="s">
        <v>198</v>
      </c>
      <c r="E962" s="472" t="s">
        <v>207</v>
      </c>
      <c r="F962" s="472" t="s">
        <v>198</v>
      </c>
      <c r="G962" s="472" t="s">
        <v>983</v>
      </c>
      <c r="H962" s="472" t="s">
        <v>589</v>
      </c>
      <c r="I962" s="472" t="s">
        <v>864</v>
      </c>
      <c r="J962" s="472" t="s">
        <v>809</v>
      </c>
      <c r="K962" s="472" t="s">
        <v>894</v>
      </c>
      <c r="L962" s="473">
        <v>2024</v>
      </c>
      <c r="M962" s="474">
        <v>2074.9680000000003</v>
      </c>
      <c r="N962" s="474">
        <v>193.20000000000002</v>
      </c>
      <c r="O962" s="472" t="s">
        <v>895</v>
      </c>
    </row>
    <row r="963" spans="1:15" x14ac:dyDescent="0.3">
      <c r="A963" s="472" t="s">
        <v>795</v>
      </c>
      <c r="B963" s="472" t="s">
        <v>414</v>
      </c>
      <c r="C963" s="472" t="s">
        <v>198</v>
      </c>
      <c r="D963" s="472" t="s">
        <v>198</v>
      </c>
      <c r="E963" s="472" t="s">
        <v>208</v>
      </c>
      <c r="F963" s="472" t="s">
        <v>198</v>
      </c>
      <c r="G963" s="472" t="s">
        <v>984</v>
      </c>
      <c r="H963" s="472" t="s">
        <v>592</v>
      </c>
      <c r="I963" s="472" t="s">
        <v>875</v>
      </c>
      <c r="J963" s="472" t="s">
        <v>814</v>
      </c>
      <c r="K963" s="472" t="s">
        <v>894</v>
      </c>
      <c r="L963" s="473">
        <v>2024</v>
      </c>
      <c r="M963" s="474">
        <v>46228</v>
      </c>
      <c r="N963" s="474">
        <v>3302</v>
      </c>
      <c r="O963" s="472" t="s">
        <v>895</v>
      </c>
    </row>
    <row r="964" spans="1:15" x14ac:dyDescent="0.3">
      <c r="A964" s="472" t="s">
        <v>795</v>
      </c>
      <c r="B964" s="472" t="s">
        <v>414</v>
      </c>
      <c r="C964" s="472" t="s">
        <v>198</v>
      </c>
      <c r="D964" s="472" t="s">
        <v>198</v>
      </c>
      <c r="E964" s="472" t="s">
        <v>208</v>
      </c>
      <c r="F964" s="472" t="s">
        <v>198</v>
      </c>
      <c r="G964" s="472" t="s">
        <v>984</v>
      </c>
      <c r="H964" s="472" t="s">
        <v>365</v>
      </c>
      <c r="I964" s="472" t="s">
        <v>863</v>
      </c>
      <c r="J964" s="472" t="s">
        <v>814</v>
      </c>
      <c r="K964" s="472" t="s">
        <v>894</v>
      </c>
      <c r="L964" s="473">
        <v>2024</v>
      </c>
      <c r="M964" s="474">
        <v>154862.39999999999</v>
      </c>
      <c r="N964" s="474">
        <v>9678.9</v>
      </c>
      <c r="O964" s="472" t="s">
        <v>895</v>
      </c>
    </row>
    <row r="965" spans="1:15" x14ac:dyDescent="0.3">
      <c r="A965" s="472" t="s">
        <v>795</v>
      </c>
      <c r="B965" s="472" t="s">
        <v>414</v>
      </c>
      <c r="C965" s="472" t="s">
        <v>198</v>
      </c>
      <c r="D965" s="472" t="s">
        <v>198</v>
      </c>
      <c r="E965" s="472" t="s">
        <v>208</v>
      </c>
      <c r="F965" s="472" t="s">
        <v>198</v>
      </c>
      <c r="G965" s="472" t="s">
        <v>984</v>
      </c>
      <c r="H965" s="472" t="s">
        <v>474</v>
      </c>
      <c r="I965" s="472" t="s">
        <v>873</v>
      </c>
      <c r="J965" s="472" t="s">
        <v>845</v>
      </c>
      <c r="K965" s="472" t="s">
        <v>894</v>
      </c>
      <c r="L965" s="473">
        <v>2024</v>
      </c>
      <c r="M965" s="474">
        <v>5850</v>
      </c>
      <c r="N965" s="474">
        <v>1500</v>
      </c>
      <c r="O965" s="472" t="s">
        <v>897</v>
      </c>
    </row>
    <row r="966" spans="1:15" x14ac:dyDescent="0.3">
      <c r="A966" s="472" t="s">
        <v>795</v>
      </c>
      <c r="B966" s="472" t="s">
        <v>414</v>
      </c>
      <c r="C966" s="472" t="s">
        <v>198</v>
      </c>
      <c r="D966" s="472" t="s">
        <v>198</v>
      </c>
      <c r="E966" s="472" t="s">
        <v>208</v>
      </c>
      <c r="F966" s="472" t="s">
        <v>198</v>
      </c>
      <c r="G966" s="472" t="s">
        <v>984</v>
      </c>
      <c r="H966" s="472" t="s">
        <v>589</v>
      </c>
      <c r="I966" s="472" t="s">
        <v>864</v>
      </c>
      <c r="J966" s="472" t="s">
        <v>809</v>
      </c>
      <c r="K966" s="472" t="s">
        <v>894</v>
      </c>
      <c r="L966" s="473">
        <v>2024</v>
      </c>
      <c r="M966" s="474">
        <v>2351.6304</v>
      </c>
      <c r="N966" s="474">
        <v>218.96</v>
      </c>
      <c r="O966" s="472" t="s">
        <v>895</v>
      </c>
    </row>
    <row r="967" spans="1:15" x14ac:dyDescent="0.3">
      <c r="A967" s="472" t="s">
        <v>795</v>
      </c>
      <c r="B967" s="472" t="s">
        <v>414</v>
      </c>
      <c r="C967" s="472" t="s">
        <v>198</v>
      </c>
      <c r="D967" s="472" t="s">
        <v>198</v>
      </c>
      <c r="E967" s="472" t="s">
        <v>208</v>
      </c>
      <c r="F967" s="472" t="s">
        <v>198</v>
      </c>
      <c r="G967" s="472" t="s">
        <v>984</v>
      </c>
      <c r="H967" s="472" t="s">
        <v>610</v>
      </c>
      <c r="I967" s="472" t="s">
        <v>863</v>
      </c>
      <c r="J967" s="472" t="s">
        <v>831</v>
      </c>
      <c r="K967" s="472" t="s">
        <v>894</v>
      </c>
      <c r="L967" s="473">
        <v>2024</v>
      </c>
      <c r="M967" s="474">
        <v>210161.05600000001</v>
      </c>
      <c r="N967" s="474">
        <v>750575.2</v>
      </c>
      <c r="O967" s="472" t="s">
        <v>895</v>
      </c>
    </row>
    <row r="968" spans="1:15" x14ac:dyDescent="0.3">
      <c r="A968" s="472" t="s">
        <v>795</v>
      </c>
      <c r="B968" s="472" t="s">
        <v>414</v>
      </c>
      <c r="C968" s="472" t="s">
        <v>198</v>
      </c>
      <c r="D968" s="472" t="s">
        <v>198</v>
      </c>
      <c r="E968" s="472" t="s">
        <v>208</v>
      </c>
      <c r="F968" s="472" t="s">
        <v>198</v>
      </c>
      <c r="G968" s="472" t="s">
        <v>984</v>
      </c>
      <c r="H968" s="472" t="s">
        <v>601</v>
      </c>
      <c r="I968" s="472" t="s">
        <v>860</v>
      </c>
      <c r="J968" s="472" t="s">
        <v>830</v>
      </c>
      <c r="K968" s="472" t="s">
        <v>894</v>
      </c>
      <c r="L968" s="473">
        <v>2024</v>
      </c>
      <c r="M968" s="474">
        <v>104940</v>
      </c>
      <c r="N968" s="474">
        <v>106000</v>
      </c>
      <c r="O968" s="472" t="s">
        <v>895</v>
      </c>
    </row>
    <row r="969" spans="1:15" x14ac:dyDescent="0.3">
      <c r="A969" s="472" t="s">
        <v>795</v>
      </c>
      <c r="B969" s="472" t="s">
        <v>414</v>
      </c>
      <c r="C969" s="472" t="s">
        <v>198</v>
      </c>
      <c r="D969" s="472" t="s">
        <v>198</v>
      </c>
      <c r="E969" s="472" t="s">
        <v>208</v>
      </c>
      <c r="F969" s="472" t="s">
        <v>198</v>
      </c>
      <c r="G969" s="472" t="s">
        <v>984</v>
      </c>
      <c r="H969" s="472" t="s">
        <v>375</v>
      </c>
      <c r="I969" s="472" t="s">
        <v>865</v>
      </c>
      <c r="J969" s="472" t="s">
        <v>814</v>
      </c>
      <c r="K969" s="472" t="s">
        <v>894</v>
      </c>
      <c r="L969" s="473">
        <v>2024</v>
      </c>
      <c r="M969" s="474">
        <v>7000</v>
      </c>
      <c r="N969" s="474">
        <v>700</v>
      </c>
      <c r="O969" s="472" t="s">
        <v>895</v>
      </c>
    </row>
    <row r="970" spans="1:15" x14ac:dyDescent="0.3">
      <c r="A970" s="472" t="s">
        <v>795</v>
      </c>
      <c r="B970" s="472" t="s">
        <v>414</v>
      </c>
      <c r="C970" s="472" t="s">
        <v>198</v>
      </c>
      <c r="D970" s="472" t="s">
        <v>198</v>
      </c>
      <c r="E970" s="472" t="s">
        <v>209</v>
      </c>
      <c r="F970" s="472" t="s">
        <v>198</v>
      </c>
      <c r="G970" s="472" t="s">
        <v>985</v>
      </c>
      <c r="H970" s="472" t="s">
        <v>531</v>
      </c>
      <c r="I970" s="472" t="s">
        <v>863</v>
      </c>
      <c r="J970" s="472" t="s">
        <v>820</v>
      </c>
      <c r="K970" s="472" t="s">
        <v>894</v>
      </c>
      <c r="L970" s="473">
        <v>2024</v>
      </c>
      <c r="M970" s="474">
        <v>1838.43</v>
      </c>
      <c r="N970" s="474">
        <v>204.27</v>
      </c>
      <c r="O970" s="472" t="s">
        <v>895</v>
      </c>
    </row>
    <row r="971" spans="1:15" x14ac:dyDescent="0.3">
      <c r="A971" s="472" t="s">
        <v>795</v>
      </c>
      <c r="B971" s="472" t="s">
        <v>414</v>
      </c>
      <c r="C971" s="472" t="s">
        <v>198</v>
      </c>
      <c r="D971" s="472" t="s">
        <v>198</v>
      </c>
      <c r="E971" s="472" t="s">
        <v>209</v>
      </c>
      <c r="F971" s="472" t="s">
        <v>198</v>
      </c>
      <c r="G971" s="472" t="s">
        <v>985</v>
      </c>
      <c r="H971" s="472" t="s">
        <v>534</v>
      </c>
      <c r="I971" s="472" t="s">
        <v>871</v>
      </c>
      <c r="J971" s="472" t="s">
        <v>820</v>
      </c>
      <c r="K971" s="472" t="s">
        <v>894</v>
      </c>
      <c r="L971" s="473">
        <v>2024</v>
      </c>
      <c r="M971" s="474">
        <v>36492</v>
      </c>
      <c r="N971" s="474">
        <v>3041</v>
      </c>
      <c r="O971" s="472" t="s">
        <v>895</v>
      </c>
    </row>
    <row r="972" spans="1:15" x14ac:dyDescent="0.3">
      <c r="A972" s="472" t="s">
        <v>795</v>
      </c>
      <c r="B972" s="472" t="s">
        <v>414</v>
      </c>
      <c r="C972" s="472" t="s">
        <v>198</v>
      </c>
      <c r="D972" s="472" t="s">
        <v>198</v>
      </c>
      <c r="E972" s="472" t="s">
        <v>209</v>
      </c>
      <c r="F972" s="472" t="s">
        <v>198</v>
      </c>
      <c r="G972" s="472" t="s">
        <v>985</v>
      </c>
      <c r="H972" s="472" t="s">
        <v>537</v>
      </c>
      <c r="I972" s="472" t="s">
        <v>872</v>
      </c>
      <c r="J972" s="472" t="s">
        <v>820</v>
      </c>
      <c r="K972" s="472" t="s">
        <v>894</v>
      </c>
      <c r="L972" s="473">
        <v>2024</v>
      </c>
      <c r="M972" s="474">
        <v>100129.84</v>
      </c>
      <c r="N972" s="474">
        <v>6553</v>
      </c>
      <c r="O972" s="472" t="s">
        <v>895</v>
      </c>
    </row>
    <row r="973" spans="1:15" x14ac:dyDescent="0.3">
      <c r="A973" s="472" t="s">
        <v>795</v>
      </c>
      <c r="B973" s="472" t="s">
        <v>414</v>
      </c>
      <c r="C973" s="472" t="s">
        <v>198</v>
      </c>
      <c r="D973" s="472" t="s">
        <v>198</v>
      </c>
      <c r="E973" s="472" t="s">
        <v>209</v>
      </c>
      <c r="F973" s="472" t="s">
        <v>198</v>
      </c>
      <c r="G973" s="472" t="s">
        <v>985</v>
      </c>
      <c r="H973" s="472" t="s">
        <v>350</v>
      </c>
      <c r="I973" s="472" t="s">
        <v>859</v>
      </c>
      <c r="J973" s="472" t="s">
        <v>814</v>
      </c>
      <c r="K973" s="472" t="s">
        <v>894</v>
      </c>
      <c r="L973" s="473">
        <v>2024</v>
      </c>
      <c r="M973" s="474">
        <v>935.42399999999998</v>
      </c>
      <c r="N973" s="474">
        <v>115.2</v>
      </c>
      <c r="O973" s="472" t="s">
        <v>895</v>
      </c>
    </row>
    <row r="974" spans="1:15" x14ac:dyDescent="0.3">
      <c r="A974" s="472" t="s">
        <v>795</v>
      </c>
      <c r="B974" s="472" t="s">
        <v>414</v>
      </c>
      <c r="C974" s="472" t="s">
        <v>198</v>
      </c>
      <c r="D974" s="472" t="s">
        <v>198</v>
      </c>
      <c r="E974" s="472" t="s">
        <v>209</v>
      </c>
      <c r="F974" s="472" t="s">
        <v>198</v>
      </c>
      <c r="G974" s="472" t="s">
        <v>985</v>
      </c>
      <c r="H974" s="472" t="s">
        <v>546</v>
      </c>
      <c r="I974" s="472" t="s">
        <v>873</v>
      </c>
      <c r="J974" s="472" t="s">
        <v>820</v>
      </c>
      <c r="K974" s="472" t="s">
        <v>894</v>
      </c>
      <c r="L974" s="473">
        <v>2024</v>
      </c>
      <c r="M974" s="474">
        <v>495000</v>
      </c>
      <c r="N974" s="474">
        <v>45000</v>
      </c>
      <c r="O974" s="472" t="s">
        <v>895</v>
      </c>
    </row>
    <row r="975" spans="1:15" x14ac:dyDescent="0.3">
      <c r="A975" s="472" t="s">
        <v>795</v>
      </c>
      <c r="B975" s="472" t="s">
        <v>414</v>
      </c>
      <c r="C975" s="472" t="s">
        <v>198</v>
      </c>
      <c r="D975" s="472" t="s">
        <v>198</v>
      </c>
      <c r="E975" s="472" t="s">
        <v>209</v>
      </c>
      <c r="F975" s="472" t="s">
        <v>198</v>
      </c>
      <c r="G975" s="472" t="s">
        <v>985</v>
      </c>
      <c r="H975" s="472" t="s">
        <v>547</v>
      </c>
      <c r="I975" s="472" t="s">
        <v>873</v>
      </c>
      <c r="J975" s="472" t="s">
        <v>820</v>
      </c>
      <c r="K975" s="472" t="s">
        <v>894</v>
      </c>
      <c r="L975" s="473">
        <v>2024</v>
      </c>
      <c r="M975" s="474">
        <v>1669095</v>
      </c>
      <c r="N975" s="474">
        <v>175050</v>
      </c>
      <c r="O975" s="472" t="s">
        <v>895</v>
      </c>
    </row>
    <row r="976" spans="1:15" x14ac:dyDescent="0.3">
      <c r="A976" s="472" t="s">
        <v>795</v>
      </c>
      <c r="B976" s="472" t="s">
        <v>414</v>
      </c>
      <c r="C976" s="472" t="s">
        <v>198</v>
      </c>
      <c r="D976" s="472" t="s">
        <v>198</v>
      </c>
      <c r="E976" s="472" t="s">
        <v>209</v>
      </c>
      <c r="F976" s="472" t="s">
        <v>198</v>
      </c>
      <c r="G976" s="472" t="s">
        <v>985</v>
      </c>
      <c r="H976" s="472" t="s">
        <v>548</v>
      </c>
      <c r="I976" s="472" t="s">
        <v>861</v>
      </c>
      <c r="J976" s="472" t="s">
        <v>820</v>
      </c>
      <c r="K976" s="472" t="s">
        <v>894</v>
      </c>
      <c r="L976" s="473">
        <v>2024</v>
      </c>
      <c r="M976" s="474">
        <v>16100</v>
      </c>
      <c r="N976" s="474">
        <v>700</v>
      </c>
      <c r="O976" s="472" t="s">
        <v>895</v>
      </c>
    </row>
    <row r="977" spans="1:15" x14ac:dyDescent="0.3">
      <c r="A977" s="472" t="s">
        <v>795</v>
      </c>
      <c r="B977" s="472" t="s">
        <v>414</v>
      </c>
      <c r="C977" s="472" t="s">
        <v>198</v>
      </c>
      <c r="D977" s="472" t="s">
        <v>198</v>
      </c>
      <c r="E977" s="472" t="s">
        <v>209</v>
      </c>
      <c r="F977" s="472" t="s">
        <v>198</v>
      </c>
      <c r="G977" s="472" t="s">
        <v>985</v>
      </c>
      <c r="H977" s="472" t="s">
        <v>585</v>
      </c>
      <c r="I977" s="472" t="s">
        <v>864</v>
      </c>
      <c r="J977" s="472" t="s">
        <v>808</v>
      </c>
      <c r="K977" s="472" t="s">
        <v>894</v>
      </c>
      <c r="L977" s="473">
        <v>2024</v>
      </c>
      <c r="M977" s="474">
        <v>189580.6</v>
      </c>
      <c r="N977" s="474">
        <v>4658</v>
      </c>
      <c r="O977" s="472" t="s">
        <v>895</v>
      </c>
    </row>
    <row r="978" spans="1:15" x14ac:dyDescent="0.3">
      <c r="A978" s="472" t="s">
        <v>795</v>
      </c>
      <c r="B978" s="472" t="s">
        <v>414</v>
      </c>
      <c r="C978" s="472" t="s">
        <v>198</v>
      </c>
      <c r="D978" s="472" t="s">
        <v>198</v>
      </c>
      <c r="E978" s="472" t="s">
        <v>209</v>
      </c>
      <c r="F978" s="472" t="s">
        <v>198</v>
      </c>
      <c r="G978" s="472" t="s">
        <v>985</v>
      </c>
      <c r="H978" s="472" t="s">
        <v>354</v>
      </c>
      <c r="I978" s="472" t="s">
        <v>864</v>
      </c>
      <c r="J978" s="472" t="s">
        <v>814</v>
      </c>
      <c r="K978" s="472" t="s">
        <v>894</v>
      </c>
      <c r="L978" s="473">
        <v>2024</v>
      </c>
      <c r="M978" s="474">
        <v>43495.375</v>
      </c>
      <c r="N978" s="474">
        <v>2485.4499999999998</v>
      </c>
      <c r="O978" s="472" t="s">
        <v>895</v>
      </c>
    </row>
    <row r="979" spans="1:15" x14ac:dyDescent="0.3">
      <c r="A979" s="472" t="s">
        <v>795</v>
      </c>
      <c r="B979" s="472" t="s">
        <v>414</v>
      </c>
      <c r="C979" s="472" t="s">
        <v>198</v>
      </c>
      <c r="D979" s="472" t="s">
        <v>198</v>
      </c>
      <c r="E979" s="472" t="s">
        <v>209</v>
      </c>
      <c r="F979" s="472" t="s">
        <v>198</v>
      </c>
      <c r="G979" s="472" t="s">
        <v>985</v>
      </c>
      <c r="H979" s="472" t="s">
        <v>586</v>
      </c>
      <c r="I979" s="472" t="s">
        <v>864</v>
      </c>
      <c r="J979" s="472" t="s">
        <v>808</v>
      </c>
      <c r="K979" s="472" t="s">
        <v>894</v>
      </c>
      <c r="L979" s="473">
        <v>2024</v>
      </c>
      <c r="M979" s="474">
        <v>13302.1</v>
      </c>
      <c r="N979" s="474">
        <v>271.25</v>
      </c>
      <c r="O979" s="472" t="s">
        <v>895</v>
      </c>
    </row>
    <row r="980" spans="1:15" x14ac:dyDescent="0.3">
      <c r="A980" s="472" t="s">
        <v>795</v>
      </c>
      <c r="B980" s="472" t="s">
        <v>414</v>
      </c>
      <c r="C980" s="472" t="s">
        <v>198</v>
      </c>
      <c r="D980" s="472" t="s">
        <v>198</v>
      </c>
      <c r="E980" s="472" t="s">
        <v>209</v>
      </c>
      <c r="F980" s="472" t="s">
        <v>198</v>
      </c>
      <c r="G980" s="472" t="s">
        <v>985</v>
      </c>
      <c r="H980" s="472" t="s">
        <v>549</v>
      </c>
      <c r="I980" s="472" t="s">
        <v>860</v>
      </c>
      <c r="J980" s="472" t="s">
        <v>820</v>
      </c>
      <c r="K980" s="472" t="s">
        <v>894</v>
      </c>
      <c r="L980" s="473">
        <v>2024</v>
      </c>
      <c r="M980" s="474">
        <v>4000</v>
      </c>
      <c r="N980" s="474">
        <v>500</v>
      </c>
      <c r="O980" s="472" t="s">
        <v>895</v>
      </c>
    </row>
    <row r="981" spans="1:15" x14ac:dyDescent="0.3">
      <c r="A981" s="472" t="s">
        <v>795</v>
      </c>
      <c r="B981" s="472" t="s">
        <v>414</v>
      </c>
      <c r="C981" s="472" t="s">
        <v>198</v>
      </c>
      <c r="D981" s="472" t="s">
        <v>198</v>
      </c>
      <c r="E981" s="472" t="s">
        <v>209</v>
      </c>
      <c r="F981" s="472" t="s">
        <v>198</v>
      </c>
      <c r="G981" s="472" t="s">
        <v>985</v>
      </c>
      <c r="H981" s="472" t="s">
        <v>355</v>
      </c>
      <c r="I981" s="472" t="s">
        <v>872</v>
      </c>
      <c r="J981" s="472" t="s">
        <v>814</v>
      </c>
      <c r="K981" s="472" t="s">
        <v>894</v>
      </c>
      <c r="L981" s="473">
        <v>2024</v>
      </c>
      <c r="M981" s="474">
        <v>10603.235000000001</v>
      </c>
      <c r="N981" s="474">
        <v>1116.1300000000001</v>
      </c>
      <c r="O981" s="472" t="s">
        <v>895</v>
      </c>
    </row>
    <row r="982" spans="1:15" x14ac:dyDescent="0.3">
      <c r="A982" s="472" t="s">
        <v>795</v>
      </c>
      <c r="B982" s="472" t="s">
        <v>414</v>
      </c>
      <c r="C982" s="472" t="s">
        <v>198</v>
      </c>
      <c r="D982" s="472" t="s">
        <v>198</v>
      </c>
      <c r="E982" s="472" t="s">
        <v>209</v>
      </c>
      <c r="F982" s="472" t="s">
        <v>198</v>
      </c>
      <c r="G982" s="472" t="s">
        <v>985</v>
      </c>
      <c r="H982" s="472" t="s">
        <v>551</v>
      </c>
      <c r="I982" s="472" t="s">
        <v>863</v>
      </c>
      <c r="J982" s="472" t="s">
        <v>820</v>
      </c>
      <c r="K982" s="472" t="s">
        <v>894</v>
      </c>
      <c r="L982" s="473">
        <v>2024</v>
      </c>
      <c r="M982" s="474">
        <v>770000</v>
      </c>
      <c r="N982" s="474">
        <v>55000</v>
      </c>
      <c r="O982" s="472" t="s">
        <v>895</v>
      </c>
    </row>
    <row r="983" spans="1:15" x14ac:dyDescent="0.3">
      <c r="A983" s="472" t="s">
        <v>795</v>
      </c>
      <c r="B983" s="472" t="s">
        <v>414</v>
      </c>
      <c r="C983" s="472" t="s">
        <v>198</v>
      </c>
      <c r="D983" s="472" t="s">
        <v>198</v>
      </c>
      <c r="E983" s="472" t="s">
        <v>209</v>
      </c>
      <c r="F983" s="472" t="s">
        <v>198</v>
      </c>
      <c r="G983" s="472" t="s">
        <v>985</v>
      </c>
      <c r="H983" s="472" t="s">
        <v>554</v>
      </c>
      <c r="I983" s="472" t="s">
        <v>873</v>
      </c>
      <c r="J983" s="472" t="s">
        <v>820</v>
      </c>
      <c r="K983" s="472" t="s">
        <v>894</v>
      </c>
      <c r="L983" s="473">
        <v>2024</v>
      </c>
      <c r="M983" s="474">
        <v>8765.5400000000009</v>
      </c>
      <c r="N983" s="474">
        <v>493</v>
      </c>
      <c r="O983" s="472" t="s">
        <v>895</v>
      </c>
    </row>
    <row r="984" spans="1:15" x14ac:dyDescent="0.3">
      <c r="A984" s="472" t="s">
        <v>795</v>
      </c>
      <c r="B984" s="472" t="s">
        <v>414</v>
      </c>
      <c r="C984" s="472" t="s">
        <v>198</v>
      </c>
      <c r="D984" s="472" t="s">
        <v>198</v>
      </c>
      <c r="E984" s="472" t="s">
        <v>209</v>
      </c>
      <c r="F984" s="472" t="s">
        <v>198</v>
      </c>
      <c r="G984" s="472" t="s">
        <v>985</v>
      </c>
      <c r="H984" s="472" t="s">
        <v>592</v>
      </c>
      <c r="I984" s="472" t="s">
        <v>875</v>
      </c>
      <c r="J984" s="472" t="s">
        <v>814</v>
      </c>
      <c r="K984" s="472" t="s">
        <v>894</v>
      </c>
      <c r="L984" s="473">
        <v>2024</v>
      </c>
      <c r="M984" s="474">
        <v>6398</v>
      </c>
      <c r="N984" s="474">
        <v>457</v>
      </c>
      <c r="O984" s="472" t="s">
        <v>895</v>
      </c>
    </row>
    <row r="985" spans="1:15" x14ac:dyDescent="0.3">
      <c r="A985" s="472" t="s">
        <v>795</v>
      </c>
      <c r="B985" s="472" t="s">
        <v>414</v>
      </c>
      <c r="C985" s="472" t="s">
        <v>198</v>
      </c>
      <c r="D985" s="472" t="s">
        <v>198</v>
      </c>
      <c r="E985" s="472" t="s">
        <v>209</v>
      </c>
      <c r="F985" s="472" t="s">
        <v>198</v>
      </c>
      <c r="G985" s="472" t="s">
        <v>985</v>
      </c>
      <c r="H985" s="472" t="s">
        <v>363</v>
      </c>
      <c r="I985" s="472" t="s">
        <v>861</v>
      </c>
      <c r="J985" s="472" t="s">
        <v>814</v>
      </c>
      <c r="K985" s="472" t="s">
        <v>894</v>
      </c>
      <c r="L985" s="473">
        <v>2024</v>
      </c>
      <c r="M985" s="474">
        <v>9280</v>
      </c>
      <c r="N985" s="474">
        <v>640</v>
      </c>
      <c r="O985" s="472" t="s">
        <v>895</v>
      </c>
    </row>
    <row r="986" spans="1:15" x14ac:dyDescent="0.3">
      <c r="A986" s="472" t="s">
        <v>795</v>
      </c>
      <c r="B986" s="472" t="s">
        <v>414</v>
      </c>
      <c r="C986" s="472" t="s">
        <v>198</v>
      </c>
      <c r="D986" s="472" t="s">
        <v>198</v>
      </c>
      <c r="E986" s="472" t="s">
        <v>209</v>
      </c>
      <c r="F986" s="472" t="s">
        <v>198</v>
      </c>
      <c r="G986" s="472" t="s">
        <v>985</v>
      </c>
      <c r="H986" s="472" t="s">
        <v>364</v>
      </c>
      <c r="I986" s="472" t="s">
        <v>874</v>
      </c>
      <c r="J986" s="472" t="s">
        <v>814</v>
      </c>
      <c r="K986" s="472" t="s">
        <v>894</v>
      </c>
      <c r="L986" s="473">
        <v>2024</v>
      </c>
      <c r="M986" s="474">
        <v>243.65</v>
      </c>
      <c r="N986" s="474">
        <v>22.15</v>
      </c>
      <c r="O986" s="472" t="s">
        <v>895</v>
      </c>
    </row>
    <row r="987" spans="1:15" x14ac:dyDescent="0.3">
      <c r="A987" s="472" t="s">
        <v>795</v>
      </c>
      <c r="B987" s="472" t="s">
        <v>414</v>
      </c>
      <c r="C987" s="472" t="s">
        <v>198</v>
      </c>
      <c r="D987" s="472" t="s">
        <v>198</v>
      </c>
      <c r="E987" s="472" t="s">
        <v>209</v>
      </c>
      <c r="F987" s="472" t="s">
        <v>198</v>
      </c>
      <c r="G987" s="472" t="s">
        <v>985</v>
      </c>
      <c r="H987" s="472" t="s">
        <v>365</v>
      </c>
      <c r="I987" s="472" t="s">
        <v>863</v>
      </c>
      <c r="J987" s="472" t="s">
        <v>814</v>
      </c>
      <c r="K987" s="472" t="s">
        <v>894</v>
      </c>
      <c r="L987" s="473">
        <v>2024</v>
      </c>
      <c r="M987" s="474">
        <v>200681.12</v>
      </c>
      <c r="N987" s="474">
        <v>12542.57</v>
      </c>
      <c r="O987" s="472" t="s">
        <v>895</v>
      </c>
    </row>
    <row r="988" spans="1:15" x14ac:dyDescent="0.3">
      <c r="A988" s="472" t="s">
        <v>795</v>
      </c>
      <c r="B988" s="472" t="s">
        <v>414</v>
      </c>
      <c r="C988" s="472" t="s">
        <v>198</v>
      </c>
      <c r="D988" s="472" t="s">
        <v>198</v>
      </c>
      <c r="E988" s="472" t="s">
        <v>209</v>
      </c>
      <c r="F988" s="472" t="s">
        <v>198</v>
      </c>
      <c r="G988" s="472" t="s">
        <v>985</v>
      </c>
      <c r="H988" s="472" t="s">
        <v>372</v>
      </c>
      <c r="I988" s="472" t="s">
        <v>859</v>
      </c>
      <c r="J988" s="472" t="s">
        <v>814</v>
      </c>
      <c r="K988" s="472" t="s">
        <v>894</v>
      </c>
      <c r="L988" s="473">
        <v>2024</v>
      </c>
      <c r="M988" s="474">
        <v>9602.73</v>
      </c>
      <c r="N988" s="474">
        <v>1066.97</v>
      </c>
      <c r="O988" s="472" t="s">
        <v>895</v>
      </c>
    </row>
    <row r="989" spans="1:15" x14ac:dyDescent="0.3">
      <c r="A989" s="472" t="s">
        <v>795</v>
      </c>
      <c r="B989" s="472" t="s">
        <v>414</v>
      </c>
      <c r="C989" s="472" t="s">
        <v>198</v>
      </c>
      <c r="D989" s="472" t="s">
        <v>198</v>
      </c>
      <c r="E989" s="472" t="s">
        <v>209</v>
      </c>
      <c r="F989" s="472" t="s">
        <v>198</v>
      </c>
      <c r="G989" s="472" t="s">
        <v>985</v>
      </c>
      <c r="H989" s="472" t="s">
        <v>557</v>
      </c>
      <c r="I989" s="472" t="s">
        <v>873</v>
      </c>
      <c r="J989" s="472" t="s">
        <v>820</v>
      </c>
      <c r="K989" s="472" t="s">
        <v>894</v>
      </c>
      <c r="L989" s="473">
        <v>2024</v>
      </c>
      <c r="M989" s="474">
        <v>23436</v>
      </c>
      <c r="N989" s="474">
        <v>2520</v>
      </c>
      <c r="O989" s="472" t="s">
        <v>895</v>
      </c>
    </row>
    <row r="990" spans="1:15" x14ac:dyDescent="0.3">
      <c r="A990" s="472" t="s">
        <v>795</v>
      </c>
      <c r="B990" s="472" t="s">
        <v>414</v>
      </c>
      <c r="C990" s="472" t="s">
        <v>198</v>
      </c>
      <c r="D990" s="472" t="s">
        <v>198</v>
      </c>
      <c r="E990" s="472" t="s">
        <v>209</v>
      </c>
      <c r="F990" s="472" t="s">
        <v>198</v>
      </c>
      <c r="G990" s="472" t="s">
        <v>985</v>
      </c>
      <c r="H990" s="472" t="s">
        <v>558</v>
      </c>
      <c r="I990" s="472" t="s">
        <v>873</v>
      </c>
      <c r="J990" s="472" t="s">
        <v>820</v>
      </c>
      <c r="K990" s="472" t="s">
        <v>894</v>
      </c>
      <c r="L990" s="473">
        <v>2024</v>
      </c>
      <c r="M990" s="474">
        <v>6840</v>
      </c>
      <c r="N990" s="474">
        <v>900</v>
      </c>
      <c r="O990" s="472" t="s">
        <v>895</v>
      </c>
    </row>
    <row r="991" spans="1:15" x14ac:dyDescent="0.3">
      <c r="A991" s="472" t="s">
        <v>795</v>
      </c>
      <c r="B991" s="472" t="s">
        <v>414</v>
      </c>
      <c r="C991" s="472" t="s">
        <v>198</v>
      </c>
      <c r="D991" s="472" t="s">
        <v>198</v>
      </c>
      <c r="E991" s="472" t="s">
        <v>209</v>
      </c>
      <c r="F991" s="472" t="s">
        <v>198</v>
      </c>
      <c r="G991" s="472" t="s">
        <v>985</v>
      </c>
      <c r="H991" s="472" t="s">
        <v>559</v>
      </c>
      <c r="I991" s="472" t="s">
        <v>860</v>
      </c>
      <c r="J991" s="472" t="s">
        <v>820</v>
      </c>
      <c r="K991" s="472" t="s">
        <v>894</v>
      </c>
      <c r="L991" s="473">
        <v>2024</v>
      </c>
      <c r="M991" s="474">
        <v>211420</v>
      </c>
      <c r="N991" s="474">
        <v>19220</v>
      </c>
      <c r="O991" s="472" t="s">
        <v>895</v>
      </c>
    </row>
    <row r="992" spans="1:15" x14ac:dyDescent="0.3">
      <c r="A992" s="472" t="s">
        <v>795</v>
      </c>
      <c r="B992" s="472" t="s">
        <v>414</v>
      </c>
      <c r="C992" s="472" t="s">
        <v>198</v>
      </c>
      <c r="D992" s="472" t="s">
        <v>198</v>
      </c>
      <c r="E992" s="472" t="s">
        <v>209</v>
      </c>
      <c r="F992" s="472" t="s">
        <v>198</v>
      </c>
      <c r="G992" s="472" t="s">
        <v>985</v>
      </c>
      <c r="H992" s="472" t="s">
        <v>474</v>
      </c>
      <c r="I992" s="472" t="s">
        <v>873</v>
      </c>
      <c r="J992" s="472" t="s">
        <v>845</v>
      </c>
      <c r="K992" s="472" t="s">
        <v>894</v>
      </c>
      <c r="L992" s="473">
        <v>2024</v>
      </c>
      <c r="M992" s="474">
        <v>8970</v>
      </c>
      <c r="N992" s="474">
        <v>2300</v>
      </c>
      <c r="O992" s="472" t="s">
        <v>897</v>
      </c>
    </row>
    <row r="993" spans="1:15" x14ac:dyDescent="0.3">
      <c r="A993" s="472" t="s">
        <v>795</v>
      </c>
      <c r="B993" s="472" t="s">
        <v>414</v>
      </c>
      <c r="C993" s="472" t="s">
        <v>198</v>
      </c>
      <c r="D993" s="472" t="s">
        <v>198</v>
      </c>
      <c r="E993" s="472" t="s">
        <v>209</v>
      </c>
      <c r="F993" s="472" t="s">
        <v>198</v>
      </c>
      <c r="G993" s="472" t="s">
        <v>985</v>
      </c>
      <c r="H993" s="472" t="s">
        <v>475</v>
      </c>
      <c r="I993" s="472" t="s">
        <v>873</v>
      </c>
      <c r="J993" s="472" t="s">
        <v>845</v>
      </c>
      <c r="K993" s="472" t="s">
        <v>894</v>
      </c>
      <c r="L993" s="473">
        <v>2024</v>
      </c>
      <c r="M993" s="474">
        <v>179.58676</v>
      </c>
      <c r="N993" s="474">
        <v>9.1999999999999993</v>
      </c>
      <c r="O993" s="472" t="s">
        <v>897</v>
      </c>
    </row>
    <row r="994" spans="1:15" x14ac:dyDescent="0.3">
      <c r="A994" s="472" t="s">
        <v>795</v>
      </c>
      <c r="B994" s="472" t="s">
        <v>414</v>
      </c>
      <c r="C994" s="472" t="s">
        <v>198</v>
      </c>
      <c r="D994" s="472" t="s">
        <v>198</v>
      </c>
      <c r="E994" s="472" t="s">
        <v>209</v>
      </c>
      <c r="F994" s="472" t="s">
        <v>198</v>
      </c>
      <c r="G994" s="472" t="s">
        <v>985</v>
      </c>
      <c r="H994" s="472" t="s">
        <v>589</v>
      </c>
      <c r="I994" s="472" t="s">
        <v>864</v>
      </c>
      <c r="J994" s="472" t="s">
        <v>809</v>
      </c>
      <c r="K994" s="472" t="s">
        <v>894</v>
      </c>
      <c r="L994" s="473">
        <v>2024</v>
      </c>
      <c r="M994" s="474">
        <v>11737280.0502</v>
      </c>
      <c r="N994" s="474">
        <v>1324524.9500000002</v>
      </c>
      <c r="O994" s="472" t="s">
        <v>895</v>
      </c>
    </row>
    <row r="995" spans="1:15" x14ac:dyDescent="0.3">
      <c r="A995" s="472" t="s">
        <v>795</v>
      </c>
      <c r="B995" s="472" t="s">
        <v>414</v>
      </c>
      <c r="C995" s="472" t="s">
        <v>198</v>
      </c>
      <c r="D995" s="472" t="s">
        <v>198</v>
      </c>
      <c r="E995" s="472" t="s">
        <v>209</v>
      </c>
      <c r="F995" s="472" t="s">
        <v>198</v>
      </c>
      <c r="G995" s="472" t="s">
        <v>985</v>
      </c>
      <c r="H995" s="472" t="s">
        <v>581</v>
      </c>
      <c r="I995" s="472" t="s">
        <v>861</v>
      </c>
      <c r="J995" s="472" t="s">
        <v>800</v>
      </c>
      <c r="K995" s="472" t="s">
        <v>894</v>
      </c>
      <c r="L995" s="473">
        <v>2024</v>
      </c>
      <c r="M995" s="474">
        <v>9152</v>
      </c>
      <c r="N995" s="474">
        <v>704</v>
      </c>
      <c r="O995" s="472" t="s">
        <v>895</v>
      </c>
    </row>
    <row r="996" spans="1:15" x14ac:dyDescent="0.3">
      <c r="A996" s="472" t="s">
        <v>795</v>
      </c>
      <c r="B996" s="472" t="s">
        <v>414</v>
      </c>
      <c r="C996" s="472" t="s">
        <v>198</v>
      </c>
      <c r="D996" s="472" t="s">
        <v>198</v>
      </c>
      <c r="E996" s="472" t="s">
        <v>209</v>
      </c>
      <c r="F996" s="472" t="s">
        <v>198</v>
      </c>
      <c r="G996" s="472" t="s">
        <v>985</v>
      </c>
      <c r="H996" s="472" t="s">
        <v>588</v>
      </c>
      <c r="I996" s="472" t="s">
        <v>873</v>
      </c>
      <c r="J996" s="472" t="s">
        <v>809</v>
      </c>
      <c r="K996" s="472" t="s">
        <v>894</v>
      </c>
      <c r="L996" s="473">
        <v>2024</v>
      </c>
      <c r="M996" s="474">
        <v>203725.83</v>
      </c>
      <c r="N996" s="474">
        <v>23177</v>
      </c>
      <c r="O996" s="472" t="s">
        <v>895</v>
      </c>
    </row>
    <row r="997" spans="1:15" x14ac:dyDescent="0.3">
      <c r="A997" s="472" t="s">
        <v>795</v>
      </c>
      <c r="B997" s="472" t="s">
        <v>414</v>
      </c>
      <c r="C997" s="472" t="s">
        <v>198</v>
      </c>
      <c r="D997" s="472" t="s">
        <v>198</v>
      </c>
      <c r="E997" s="472" t="s">
        <v>209</v>
      </c>
      <c r="F997" s="472" t="s">
        <v>198</v>
      </c>
      <c r="G997" s="472" t="s">
        <v>985</v>
      </c>
      <c r="H997" s="472" t="s">
        <v>480</v>
      </c>
      <c r="I997" s="472" t="s">
        <v>865</v>
      </c>
      <c r="J997" s="472" t="s">
        <v>807</v>
      </c>
      <c r="K997" s="472" t="s">
        <v>894</v>
      </c>
      <c r="L997" s="473">
        <v>2024</v>
      </c>
      <c r="M997" s="474">
        <v>7612.4999999999991</v>
      </c>
      <c r="N997" s="474">
        <v>1750</v>
      </c>
      <c r="O997" s="472" t="s">
        <v>895</v>
      </c>
    </row>
    <row r="998" spans="1:15" x14ac:dyDescent="0.3">
      <c r="A998" s="472" t="s">
        <v>795</v>
      </c>
      <c r="B998" s="472" t="s">
        <v>414</v>
      </c>
      <c r="C998" s="472" t="s">
        <v>198</v>
      </c>
      <c r="D998" s="472" t="s">
        <v>198</v>
      </c>
      <c r="E998" s="472" t="s">
        <v>209</v>
      </c>
      <c r="F998" s="472" t="s">
        <v>198</v>
      </c>
      <c r="G998" s="472" t="s">
        <v>985</v>
      </c>
      <c r="H998" s="472" t="s">
        <v>375</v>
      </c>
      <c r="I998" s="472" t="s">
        <v>865</v>
      </c>
      <c r="J998" s="472" t="s">
        <v>814</v>
      </c>
      <c r="K998" s="472" t="s">
        <v>894</v>
      </c>
      <c r="L998" s="473">
        <v>2024</v>
      </c>
      <c r="M998" s="474">
        <v>2000</v>
      </c>
      <c r="N998" s="474">
        <v>200</v>
      </c>
      <c r="O998" s="472" t="s">
        <v>895</v>
      </c>
    </row>
    <row r="999" spans="1:15" x14ac:dyDescent="0.3">
      <c r="A999" s="472" t="s">
        <v>795</v>
      </c>
      <c r="B999" s="472" t="s">
        <v>414</v>
      </c>
      <c r="C999" s="472" t="s">
        <v>198</v>
      </c>
      <c r="D999" s="472" t="s">
        <v>198</v>
      </c>
      <c r="E999" s="472" t="s">
        <v>209</v>
      </c>
      <c r="F999" s="472" t="s">
        <v>198</v>
      </c>
      <c r="G999" s="472" t="s">
        <v>985</v>
      </c>
      <c r="H999" s="472" t="s">
        <v>453</v>
      </c>
      <c r="I999" s="472" t="s">
        <v>876</v>
      </c>
      <c r="J999" s="472" t="s">
        <v>850</v>
      </c>
      <c r="K999" s="472" t="s">
        <v>894</v>
      </c>
      <c r="L999" s="473">
        <v>2024</v>
      </c>
      <c r="M999" s="474">
        <v>1591.2</v>
      </c>
      <c r="N999" s="474">
        <v>104</v>
      </c>
      <c r="O999" s="472" t="s">
        <v>895</v>
      </c>
    </row>
    <row r="1000" spans="1:15" x14ac:dyDescent="0.3">
      <c r="A1000" s="472" t="s">
        <v>795</v>
      </c>
      <c r="B1000" s="472" t="s">
        <v>414</v>
      </c>
      <c r="C1000" s="472" t="s">
        <v>198</v>
      </c>
      <c r="D1000" s="472" t="s">
        <v>198</v>
      </c>
      <c r="E1000" s="472" t="s">
        <v>986</v>
      </c>
      <c r="F1000" s="472" t="s">
        <v>198</v>
      </c>
      <c r="G1000" s="472" t="s">
        <v>987</v>
      </c>
      <c r="H1000" s="472" t="s">
        <v>365</v>
      </c>
      <c r="I1000" s="472" t="s">
        <v>863</v>
      </c>
      <c r="J1000" s="472" t="s">
        <v>814</v>
      </c>
      <c r="K1000" s="472" t="s">
        <v>894</v>
      </c>
      <c r="L1000" s="473">
        <v>2024</v>
      </c>
      <c r="M1000" s="474">
        <v>6877.44</v>
      </c>
      <c r="N1000" s="474">
        <v>429.84</v>
      </c>
      <c r="O1000" s="472" t="s">
        <v>895</v>
      </c>
    </row>
    <row r="1001" spans="1:15" x14ac:dyDescent="0.3">
      <c r="A1001" s="472" t="s">
        <v>795</v>
      </c>
      <c r="B1001" s="472" t="s">
        <v>414</v>
      </c>
      <c r="C1001" s="472" t="s">
        <v>198</v>
      </c>
      <c r="D1001" s="472" t="s">
        <v>198</v>
      </c>
      <c r="E1001" s="472" t="s">
        <v>210</v>
      </c>
      <c r="F1001" s="472" t="s">
        <v>198</v>
      </c>
      <c r="G1001" s="472" t="s">
        <v>988</v>
      </c>
      <c r="H1001" s="472" t="s">
        <v>354</v>
      </c>
      <c r="I1001" s="472" t="s">
        <v>864</v>
      </c>
      <c r="J1001" s="472" t="s">
        <v>814</v>
      </c>
      <c r="K1001" s="472" t="s">
        <v>894</v>
      </c>
      <c r="L1001" s="473">
        <v>2024</v>
      </c>
      <c r="M1001" s="474">
        <v>1225</v>
      </c>
      <c r="N1001" s="474">
        <v>70</v>
      </c>
      <c r="O1001" s="472" t="s">
        <v>895</v>
      </c>
    </row>
    <row r="1002" spans="1:15" x14ac:dyDescent="0.3">
      <c r="A1002" s="472" t="s">
        <v>795</v>
      </c>
      <c r="B1002" s="472" t="s">
        <v>414</v>
      </c>
      <c r="C1002" s="472" t="s">
        <v>198</v>
      </c>
      <c r="D1002" s="472" t="s">
        <v>198</v>
      </c>
      <c r="E1002" s="472" t="s">
        <v>210</v>
      </c>
      <c r="F1002" s="472" t="s">
        <v>198</v>
      </c>
      <c r="G1002" s="472" t="s">
        <v>988</v>
      </c>
      <c r="H1002" s="472" t="s">
        <v>365</v>
      </c>
      <c r="I1002" s="472" t="s">
        <v>863</v>
      </c>
      <c r="J1002" s="472" t="s">
        <v>814</v>
      </c>
      <c r="K1002" s="472" t="s">
        <v>894</v>
      </c>
      <c r="L1002" s="473">
        <v>2024</v>
      </c>
      <c r="M1002" s="474">
        <v>23838.080000000002</v>
      </c>
      <c r="N1002" s="474">
        <v>1489.88</v>
      </c>
      <c r="O1002" s="472" t="s">
        <v>895</v>
      </c>
    </row>
    <row r="1003" spans="1:15" x14ac:dyDescent="0.3">
      <c r="A1003" s="472" t="s">
        <v>795</v>
      </c>
      <c r="B1003" s="472" t="s">
        <v>414</v>
      </c>
      <c r="C1003" s="472" t="s">
        <v>198</v>
      </c>
      <c r="D1003" s="472" t="s">
        <v>198</v>
      </c>
      <c r="E1003" s="472" t="s">
        <v>210</v>
      </c>
      <c r="F1003" s="472" t="s">
        <v>198</v>
      </c>
      <c r="G1003" s="472" t="s">
        <v>988</v>
      </c>
      <c r="H1003" s="472" t="s">
        <v>589</v>
      </c>
      <c r="I1003" s="472" t="s">
        <v>864</v>
      </c>
      <c r="J1003" s="472" t="s">
        <v>809</v>
      </c>
      <c r="K1003" s="472" t="s">
        <v>894</v>
      </c>
      <c r="L1003" s="473">
        <v>2024</v>
      </c>
      <c r="M1003" s="474">
        <v>553.3248000000001</v>
      </c>
      <c r="N1003" s="474">
        <v>51.52</v>
      </c>
      <c r="O1003" s="472" t="s">
        <v>895</v>
      </c>
    </row>
    <row r="1004" spans="1:15" x14ac:dyDescent="0.3">
      <c r="A1004" s="472" t="s">
        <v>795</v>
      </c>
      <c r="B1004" s="472" t="s">
        <v>414</v>
      </c>
      <c r="C1004" s="472" t="s">
        <v>198</v>
      </c>
      <c r="D1004" s="472" t="s">
        <v>198</v>
      </c>
      <c r="E1004" s="472" t="s">
        <v>201</v>
      </c>
      <c r="F1004" s="472" t="s">
        <v>198</v>
      </c>
      <c r="G1004" s="472" t="s">
        <v>989</v>
      </c>
      <c r="H1004" s="472" t="s">
        <v>531</v>
      </c>
      <c r="I1004" s="472" t="s">
        <v>863</v>
      </c>
      <c r="J1004" s="472" t="s">
        <v>820</v>
      </c>
      <c r="K1004" s="472" t="s">
        <v>894</v>
      </c>
      <c r="L1004" s="473">
        <v>2024</v>
      </c>
      <c r="M1004" s="474">
        <v>9245.61</v>
      </c>
      <c r="N1004" s="474">
        <v>1027.29</v>
      </c>
      <c r="O1004" s="472" t="s">
        <v>895</v>
      </c>
    </row>
    <row r="1005" spans="1:15" x14ac:dyDescent="0.3">
      <c r="A1005" s="472" t="s">
        <v>795</v>
      </c>
      <c r="B1005" s="472" t="s">
        <v>414</v>
      </c>
      <c r="C1005" s="472" t="s">
        <v>198</v>
      </c>
      <c r="D1005" s="472" t="s">
        <v>198</v>
      </c>
      <c r="E1005" s="472" t="s">
        <v>201</v>
      </c>
      <c r="F1005" s="472" t="s">
        <v>198</v>
      </c>
      <c r="G1005" s="472" t="s">
        <v>989</v>
      </c>
      <c r="H1005" s="472" t="s">
        <v>584</v>
      </c>
      <c r="I1005" s="472" t="s">
        <v>861</v>
      </c>
      <c r="J1005" s="472" t="s">
        <v>808</v>
      </c>
      <c r="K1005" s="472" t="s">
        <v>894</v>
      </c>
      <c r="L1005" s="473">
        <v>2024</v>
      </c>
      <c r="M1005" s="474">
        <v>13171.549300000001</v>
      </c>
      <c r="N1005" s="474">
        <v>336.61</v>
      </c>
      <c r="O1005" s="472" t="s">
        <v>895</v>
      </c>
    </row>
    <row r="1006" spans="1:15" x14ac:dyDescent="0.3">
      <c r="A1006" s="472" t="s">
        <v>795</v>
      </c>
      <c r="B1006" s="472" t="s">
        <v>414</v>
      </c>
      <c r="C1006" s="472" t="s">
        <v>198</v>
      </c>
      <c r="D1006" s="472" t="s">
        <v>198</v>
      </c>
      <c r="E1006" s="472" t="s">
        <v>201</v>
      </c>
      <c r="F1006" s="472" t="s">
        <v>198</v>
      </c>
      <c r="G1006" s="472" t="s">
        <v>989</v>
      </c>
      <c r="H1006" s="472" t="s">
        <v>547</v>
      </c>
      <c r="I1006" s="472" t="s">
        <v>873</v>
      </c>
      <c r="J1006" s="472" t="s">
        <v>820</v>
      </c>
      <c r="K1006" s="472" t="s">
        <v>894</v>
      </c>
      <c r="L1006" s="473">
        <v>2024</v>
      </c>
      <c r="M1006" s="474">
        <v>149490</v>
      </c>
      <c r="N1006" s="474">
        <v>15100</v>
      </c>
      <c r="O1006" s="472" t="s">
        <v>895</v>
      </c>
    </row>
    <row r="1007" spans="1:15" x14ac:dyDescent="0.3">
      <c r="A1007" s="472" t="s">
        <v>795</v>
      </c>
      <c r="B1007" s="472" t="s">
        <v>414</v>
      </c>
      <c r="C1007" s="472" t="s">
        <v>198</v>
      </c>
      <c r="D1007" s="472" t="s">
        <v>198</v>
      </c>
      <c r="E1007" s="472" t="s">
        <v>201</v>
      </c>
      <c r="F1007" s="472" t="s">
        <v>198</v>
      </c>
      <c r="G1007" s="472" t="s">
        <v>989</v>
      </c>
      <c r="H1007" s="472" t="s">
        <v>548</v>
      </c>
      <c r="I1007" s="472" t="s">
        <v>861</v>
      </c>
      <c r="J1007" s="472" t="s">
        <v>820</v>
      </c>
      <c r="K1007" s="472" t="s">
        <v>894</v>
      </c>
      <c r="L1007" s="473">
        <v>2024</v>
      </c>
      <c r="M1007" s="474">
        <v>2500</v>
      </c>
      <c r="N1007" s="474">
        <v>100</v>
      </c>
      <c r="O1007" s="472" t="s">
        <v>895</v>
      </c>
    </row>
    <row r="1008" spans="1:15" x14ac:dyDescent="0.3">
      <c r="A1008" s="472" t="s">
        <v>795</v>
      </c>
      <c r="B1008" s="472" t="s">
        <v>414</v>
      </c>
      <c r="C1008" s="472" t="s">
        <v>198</v>
      </c>
      <c r="D1008" s="472" t="s">
        <v>198</v>
      </c>
      <c r="E1008" s="472" t="s">
        <v>201</v>
      </c>
      <c r="F1008" s="472" t="s">
        <v>198</v>
      </c>
      <c r="G1008" s="472" t="s">
        <v>989</v>
      </c>
      <c r="H1008" s="472" t="s">
        <v>587</v>
      </c>
      <c r="I1008" s="472" t="s">
        <v>873</v>
      </c>
      <c r="J1008" s="472" t="s">
        <v>808</v>
      </c>
      <c r="K1008" s="472" t="s">
        <v>894</v>
      </c>
      <c r="L1008" s="473">
        <v>2024</v>
      </c>
      <c r="M1008" s="474">
        <v>86486.399999999994</v>
      </c>
      <c r="N1008" s="474">
        <v>1872</v>
      </c>
      <c r="O1008" s="472" t="s">
        <v>895</v>
      </c>
    </row>
    <row r="1009" spans="1:15" x14ac:dyDescent="0.3">
      <c r="A1009" s="472" t="s">
        <v>795</v>
      </c>
      <c r="B1009" s="472" t="s">
        <v>414</v>
      </c>
      <c r="C1009" s="472" t="s">
        <v>198</v>
      </c>
      <c r="D1009" s="472" t="s">
        <v>198</v>
      </c>
      <c r="E1009" s="472" t="s">
        <v>201</v>
      </c>
      <c r="F1009" s="472" t="s">
        <v>198</v>
      </c>
      <c r="G1009" s="472" t="s">
        <v>989</v>
      </c>
      <c r="H1009" s="472" t="s">
        <v>355</v>
      </c>
      <c r="I1009" s="472" t="s">
        <v>872</v>
      </c>
      <c r="J1009" s="472" t="s">
        <v>814</v>
      </c>
      <c r="K1009" s="472" t="s">
        <v>894</v>
      </c>
      <c r="L1009" s="473">
        <v>2024</v>
      </c>
      <c r="M1009" s="474">
        <v>2565</v>
      </c>
      <c r="N1009" s="474">
        <v>270</v>
      </c>
      <c r="O1009" s="472" t="s">
        <v>895</v>
      </c>
    </row>
    <row r="1010" spans="1:15" x14ac:dyDescent="0.3">
      <c r="A1010" s="472" t="s">
        <v>795</v>
      </c>
      <c r="B1010" s="472" t="s">
        <v>414</v>
      </c>
      <c r="C1010" s="472" t="s">
        <v>198</v>
      </c>
      <c r="D1010" s="472" t="s">
        <v>198</v>
      </c>
      <c r="E1010" s="472" t="s">
        <v>201</v>
      </c>
      <c r="F1010" s="472" t="s">
        <v>198</v>
      </c>
      <c r="G1010" s="472" t="s">
        <v>989</v>
      </c>
      <c r="H1010" s="472" t="s">
        <v>551</v>
      </c>
      <c r="I1010" s="472" t="s">
        <v>863</v>
      </c>
      <c r="J1010" s="472" t="s">
        <v>820</v>
      </c>
      <c r="K1010" s="472" t="s">
        <v>894</v>
      </c>
      <c r="L1010" s="473">
        <v>2024</v>
      </c>
      <c r="M1010" s="474">
        <v>140000</v>
      </c>
      <c r="N1010" s="474">
        <v>10000</v>
      </c>
      <c r="O1010" s="472" t="s">
        <v>895</v>
      </c>
    </row>
    <row r="1011" spans="1:15" x14ac:dyDescent="0.3">
      <c r="A1011" s="472" t="s">
        <v>795</v>
      </c>
      <c r="B1011" s="472" t="s">
        <v>414</v>
      </c>
      <c r="C1011" s="472" t="s">
        <v>198</v>
      </c>
      <c r="D1011" s="472" t="s">
        <v>198</v>
      </c>
      <c r="E1011" s="472" t="s">
        <v>201</v>
      </c>
      <c r="F1011" s="472" t="s">
        <v>198</v>
      </c>
      <c r="G1011" s="472" t="s">
        <v>989</v>
      </c>
      <c r="H1011" s="472" t="s">
        <v>554</v>
      </c>
      <c r="I1011" s="472" t="s">
        <v>873</v>
      </c>
      <c r="J1011" s="472" t="s">
        <v>820</v>
      </c>
      <c r="K1011" s="472" t="s">
        <v>894</v>
      </c>
      <c r="L1011" s="473">
        <v>2024</v>
      </c>
      <c r="M1011" s="474">
        <v>376936</v>
      </c>
      <c r="N1011" s="474">
        <v>21200</v>
      </c>
      <c r="O1011" s="472" t="s">
        <v>895</v>
      </c>
    </row>
    <row r="1012" spans="1:15" x14ac:dyDescent="0.3">
      <c r="A1012" s="472" t="s">
        <v>795</v>
      </c>
      <c r="B1012" s="472" t="s">
        <v>414</v>
      </c>
      <c r="C1012" s="472" t="s">
        <v>198</v>
      </c>
      <c r="D1012" s="472" t="s">
        <v>198</v>
      </c>
      <c r="E1012" s="472" t="s">
        <v>201</v>
      </c>
      <c r="F1012" s="472" t="s">
        <v>198</v>
      </c>
      <c r="G1012" s="472" t="s">
        <v>989</v>
      </c>
      <c r="H1012" s="472" t="s">
        <v>365</v>
      </c>
      <c r="I1012" s="472" t="s">
        <v>863</v>
      </c>
      <c r="J1012" s="472" t="s">
        <v>814</v>
      </c>
      <c r="K1012" s="472" t="s">
        <v>894</v>
      </c>
      <c r="L1012" s="473">
        <v>2024</v>
      </c>
      <c r="M1012" s="474">
        <v>108173.28</v>
      </c>
      <c r="N1012" s="474">
        <v>6760.83</v>
      </c>
      <c r="O1012" s="472" t="s">
        <v>895</v>
      </c>
    </row>
    <row r="1013" spans="1:15" x14ac:dyDescent="0.3">
      <c r="A1013" s="472" t="s">
        <v>795</v>
      </c>
      <c r="B1013" s="472" t="s">
        <v>414</v>
      </c>
      <c r="C1013" s="472" t="s">
        <v>198</v>
      </c>
      <c r="D1013" s="472" t="s">
        <v>198</v>
      </c>
      <c r="E1013" s="472" t="s">
        <v>201</v>
      </c>
      <c r="F1013" s="472" t="s">
        <v>198</v>
      </c>
      <c r="G1013" s="472" t="s">
        <v>989</v>
      </c>
      <c r="H1013" s="472" t="s">
        <v>558</v>
      </c>
      <c r="I1013" s="472" t="s">
        <v>873</v>
      </c>
      <c r="J1013" s="472" t="s">
        <v>820</v>
      </c>
      <c r="K1013" s="472" t="s">
        <v>894</v>
      </c>
      <c r="L1013" s="473">
        <v>2024</v>
      </c>
      <c r="M1013" s="474">
        <v>42256</v>
      </c>
      <c r="N1013" s="474">
        <v>5560</v>
      </c>
      <c r="O1013" s="472" t="s">
        <v>895</v>
      </c>
    </row>
    <row r="1014" spans="1:15" x14ac:dyDescent="0.3">
      <c r="A1014" s="472" t="s">
        <v>795</v>
      </c>
      <c r="B1014" s="472" t="s">
        <v>414</v>
      </c>
      <c r="C1014" s="472" t="s">
        <v>198</v>
      </c>
      <c r="D1014" s="472" t="s">
        <v>198</v>
      </c>
      <c r="E1014" s="472" t="s">
        <v>201</v>
      </c>
      <c r="F1014" s="472" t="s">
        <v>198</v>
      </c>
      <c r="G1014" s="472" t="s">
        <v>989</v>
      </c>
      <c r="H1014" s="472" t="s">
        <v>474</v>
      </c>
      <c r="I1014" s="472" t="s">
        <v>873</v>
      </c>
      <c r="J1014" s="472" t="s">
        <v>845</v>
      </c>
      <c r="K1014" s="472" t="s">
        <v>894</v>
      </c>
      <c r="L1014" s="473">
        <v>2024</v>
      </c>
      <c r="M1014" s="474">
        <v>780</v>
      </c>
      <c r="N1014" s="474">
        <v>200</v>
      </c>
      <c r="O1014" s="472" t="s">
        <v>897</v>
      </c>
    </row>
    <row r="1015" spans="1:15" x14ac:dyDescent="0.3">
      <c r="A1015" s="472" t="s">
        <v>795</v>
      </c>
      <c r="B1015" s="472" t="s">
        <v>414</v>
      </c>
      <c r="C1015" s="472" t="s">
        <v>198</v>
      </c>
      <c r="D1015" s="472" t="s">
        <v>198</v>
      </c>
      <c r="E1015" s="472" t="s">
        <v>201</v>
      </c>
      <c r="F1015" s="472" t="s">
        <v>198</v>
      </c>
      <c r="G1015" s="472" t="s">
        <v>989</v>
      </c>
      <c r="H1015" s="472" t="s">
        <v>475</v>
      </c>
      <c r="I1015" s="472" t="s">
        <v>873</v>
      </c>
      <c r="J1015" s="472" t="s">
        <v>845</v>
      </c>
      <c r="K1015" s="472" t="s">
        <v>894</v>
      </c>
      <c r="L1015" s="473">
        <v>2024</v>
      </c>
      <c r="M1015" s="474">
        <v>3373.1078400000001</v>
      </c>
      <c r="N1015" s="474">
        <v>172.8</v>
      </c>
      <c r="O1015" s="472" t="s">
        <v>897</v>
      </c>
    </row>
    <row r="1016" spans="1:15" x14ac:dyDescent="0.3">
      <c r="A1016" s="472" t="s">
        <v>795</v>
      </c>
      <c r="B1016" s="472" t="s">
        <v>414</v>
      </c>
      <c r="C1016" s="472" t="s">
        <v>198</v>
      </c>
      <c r="D1016" s="472" t="s">
        <v>198</v>
      </c>
      <c r="E1016" s="472" t="s">
        <v>201</v>
      </c>
      <c r="F1016" s="472" t="s">
        <v>198</v>
      </c>
      <c r="G1016" s="472" t="s">
        <v>989</v>
      </c>
      <c r="H1016" s="472" t="s">
        <v>589</v>
      </c>
      <c r="I1016" s="472" t="s">
        <v>864</v>
      </c>
      <c r="J1016" s="472" t="s">
        <v>809</v>
      </c>
      <c r="K1016" s="472" t="s">
        <v>894</v>
      </c>
      <c r="L1016" s="473">
        <v>2024</v>
      </c>
      <c r="M1016" s="474">
        <v>968078.44079999998</v>
      </c>
      <c r="N1016" s="474">
        <v>125799.3</v>
      </c>
      <c r="O1016" s="472" t="s">
        <v>895</v>
      </c>
    </row>
    <row r="1017" spans="1:15" x14ac:dyDescent="0.3">
      <c r="A1017" s="472" t="s">
        <v>795</v>
      </c>
      <c r="B1017" s="472" t="s">
        <v>414</v>
      </c>
      <c r="C1017" s="472" t="s">
        <v>198</v>
      </c>
      <c r="D1017" s="472" t="s">
        <v>198</v>
      </c>
      <c r="E1017" s="472" t="s">
        <v>990</v>
      </c>
      <c r="F1017" s="472" t="s">
        <v>198</v>
      </c>
      <c r="G1017" s="472" t="s">
        <v>991</v>
      </c>
      <c r="H1017" s="472" t="s">
        <v>365</v>
      </c>
      <c r="I1017" s="472" t="s">
        <v>863</v>
      </c>
      <c r="J1017" s="472" t="s">
        <v>814</v>
      </c>
      <c r="K1017" s="472" t="s">
        <v>894</v>
      </c>
      <c r="L1017" s="473">
        <v>2024</v>
      </c>
      <c r="M1017" s="474">
        <v>21455.200000000001</v>
      </c>
      <c r="N1017" s="474">
        <v>1340.95</v>
      </c>
      <c r="O1017" s="472" t="s">
        <v>895</v>
      </c>
    </row>
    <row r="1018" spans="1:15" x14ac:dyDescent="0.3">
      <c r="A1018" s="472" t="s">
        <v>795</v>
      </c>
      <c r="B1018" s="472" t="s">
        <v>414</v>
      </c>
      <c r="C1018" s="472" t="s">
        <v>198</v>
      </c>
      <c r="D1018" s="472" t="s">
        <v>198</v>
      </c>
      <c r="E1018" s="472" t="s">
        <v>992</v>
      </c>
      <c r="F1018" s="472" t="s">
        <v>198</v>
      </c>
      <c r="G1018" s="472" t="s">
        <v>993</v>
      </c>
      <c r="H1018" s="472" t="s">
        <v>365</v>
      </c>
      <c r="I1018" s="472" t="s">
        <v>863</v>
      </c>
      <c r="J1018" s="472" t="s">
        <v>814</v>
      </c>
      <c r="K1018" s="472" t="s">
        <v>894</v>
      </c>
      <c r="L1018" s="473">
        <v>2024</v>
      </c>
      <c r="M1018" s="474">
        <v>1574.72</v>
      </c>
      <c r="N1018" s="474">
        <v>98.42</v>
      </c>
      <c r="O1018" s="472" t="s">
        <v>895</v>
      </c>
    </row>
    <row r="1019" spans="1:15" x14ac:dyDescent="0.3">
      <c r="A1019" s="472" t="s">
        <v>795</v>
      </c>
      <c r="B1019" s="472" t="s">
        <v>414</v>
      </c>
      <c r="C1019" s="472" t="s">
        <v>198</v>
      </c>
      <c r="D1019" s="472" t="s">
        <v>198</v>
      </c>
      <c r="E1019" s="472" t="s">
        <v>211</v>
      </c>
      <c r="F1019" s="472" t="s">
        <v>198</v>
      </c>
      <c r="G1019" s="472" t="s">
        <v>994</v>
      </c>
      <c r="H1019" s="472" t="s">
        <v>365</v>
      </c>
      <c r="I1019" s="472" t="s">
        <v>863</v>
      </c>
      <c r="J1019" s="472" t="s">
        <v>814</v>
      </c>
      <c r="K1019" s="472" t="s">
        <v>894</v>
      </c>
      <c r="L1019" s="473">
        <v>2024</v>
      </c>
      <c r="M1019" s="474">
        <v>183847.2</v>
      </c>
      <c r="N1019" s="474">
        <v>11490.45</v>
      </c>
      <c r="O1019" s="472" t="s">
        <v>895</v>
      </c>
    </row>
    <row r="1020" spans="1:15" x14ac:dyDescent="0.3">
      <c r="A1020" s="472" t="s">
        <v>795</v>
      </c>
      <c r="B1020" s="472" t="s">
        <v>414</v>
      </c>
      <c r="C1020" s="472" t="s">
        <v>198</v>
      </c>
      <c r="D1020" s="472" t="s">
        <v>198</v>
      </c>
      <c r="E1020" s="472" t="s">
        <v>211</v>
      </c>
      <c r="F1020" s="472" t="s">
        <v>198</v>
      </c>
      <c r="G1020" s="472" t="s">
        <v>994</v>
      </c>
      <c r="H1020" s="472" t="s">
        <v>589</v>
      </c>
      <c r="I1020" s="472" t="s">
        <v>864</v>
      </c>
      <c r="J1020" s="472" t="s">
        <v>809</v>
      </c>
      <c r="K1020" s="472" t="s">
        <v>894</v>
      </c>
      <c r="L1020" s="473">
        <v>2024</v>
      </c>
      <c r="M1020" s="474">
        <v>7400.7192000000005</v>
      </c>
      <c r="N1020" s="474">
        <v>689.08</v>
      </c>
      <c r="O1020" s="472" t="s">
        <v>895</v>
      </c>
    </row>
    <row r="1021" spans="1:15" x14ac:dyDescent="0.3">
      <c r="A1021" s="472" t="s">
        <v>795</v>
      </c>
      <c r="B1021" s="472" t="s">
        <v>414</v>
      </c>
      <c r="C1021" s="472" t="s">
        <v>198</v>
      </c>
      <c r="D1021" s="472" t="s">
        <v>198</v>
      </c>
      <c r="E1021" s="472" t="s">
        <v>212</v>
      </c>
      <c r="F1021" s="472" t="s">
        <v>198</v>
      </c>
      <c r="G1021" s="472" t="s">
        <v>995</v>
      </c>
      <c r="H1021" s="472" t="s">
        <v>589</v>
      </c>
      <c r="I1021" s="472" t="s">
        <v>864</v>
      </c>
      <c r="J1021" s="472" t="s">
        <v>809</v>
      </c>
      <c r="K1021" s="472" t="s">
        <v>894</v>
      </c>
      <c r="L1021" s="473">
        <v>2024</v>
      </c>
      <c r="M1021" s="474">
        <v>9959.8464000000004</v>
      </c>
      <c r="N1021" s="474">
        <v>927.36</v>
      </c>
      <c r="O1021" s="472" t="s">
        <v>895</v>
      </c>
    </row>
    <row r="1022" spans="1:15" x14ac:dyDescent="0.3">
      <c r="A1022" s="472" t="s">
        <v>795</v>
      </c>
      <c r="B1022" s="472" t="s">
        <v>414</v>
      </c>
      <c r="C1022" s="472" t="s">
        <v>198</v>
      </c>
      <c r="D1022" s="472" t="s">
        <v>198</v>
      </c>
      <c r="E1022" s="472" t="s">
        <v>213</v>
      </c>
      <c r="F1022" s="472" t="s">
        <v>198</v>
      </c>
      <c r="G1022" s="472" t="s">
        <v>996</v>
      </c>
      <c r="H1022" s="472" t="s">
        <v>531</v>
      </c>
      <c r="I1022" s="472" t="s">
        <v>863</v>
      </c>
      <c r="J1022" s="472" t="s">
        <v>820</v>
      </c>
      <c r="K1022" s="472" t="s">
        <v>894</v>
      </c>
      <c r="L1022" s="473">
        <v>2024</v>
      </c>
      <c r="M1022" s="474">
        <v>8363.52</v>
      </c>
      <c r="N1022" s="474">
        <v>929.28</v>
      </c>
      <c r="O1022" s="472" t="s">
        <v>895</v>
      </c>
    </row>
    <row r="1023" spans="1:15" x14ac:dyDescent="0.3">
      <c r="A1023" s="472" t="s">
        <v>795</v>
      </c>
      <c r="B1023" s="472" t="s">
        <v>414</v>
      </c>
      <c r="C1023" s="472" t="s">
        <v>198</v>
      </c>
      <c r="D1023" s="472" t="s">
        <v>198</v>
      </c>
      <c r="E1023" s="472" t="s">
        <v>213</v>
      </c>
      <c r="F1023" s="472" t="s">
        <v>198</v>
      </c>
      <c r="G1023" s="472" t="s">
        <v>996</v>
      </c>
      <c r="H1023" s="472" t="s">
        <v>365</v>
      </c>
      <c r="I1023" s="472" t="s">
        <v>863</v>
      </c>
      <c r="J1023" s="472" t="s">
        <v>814</v>
      </c>
      <c r="K1023" s="472" t="s">
        <v>894</v>
      </c>
      <c r="L1023" s="473">
        <v>2024</v>
      </c>
      <c r="M1023" s="474">
        <v>44671.040000000001</v>
      </c>
      <c r="N1023" s="474">
        <v>2791.94</v>
      </c>
      <c r="O1023" s="472" t="s">
        <v>895</v>
      </c>
    </row>
    <row r="1024" spans="1:15" x14ac:dyDescent="0.3">
      <c r="A1024" s="472" t="s">
        <v>795</v>
      </c>
      <c r="B1024" s="472" t="s">
        <v>414</v>
      </c>
      <c r="C1024" s="472" t="s">
        <v>198</v>
      </c>
      <c r="D1024" s="472" t="s">
        <v>198</v>
      </c>
      <c r="E1024" s="472" t="s">
        <v>213</v>
      </c>
      <c r="F1024" s="472" t="s">
        <v>198</v>
      </c>
      <c r="G1024" s="472" t="s">
        <v>996</v>
      </c>
      <c r="H1024" s="472" t="s">
        <v>589</v>
      </c>
      <c r="I1024" s="472" t="s">
        <v>864</v>
      </c>
      <c r="J1024" s="472" t="s">
        <v>809</v>
      </c>
      <c r="K1024" s="472" t="s">
        <v>894</v>
      </c>
      <c r="L1024" s="473">
        <v>2024</v>
      </c>
      <c r="M1024" s="474">
        <v>20414.470400000002</v>
      </c>
      <c r="N1024" s="474">
        <v>1943.3600000000001</v>
      </c>
      <c r="O1024" s="472" t="s">
        <v>895</v>
      </c>
    </row>
    <row r="1025" spans="1:15" x14ac:dyDescent="0.3">
      <c r="A1025" s="472" t="s">
        <v>795</v>
      </c>
      <c r="B1025" s="472" t="s">
        <v>414</v>
      </c>
      <c r="C1025" s="472" t="s">
        <v>198</v>
      </c>
      <c r="D1025" s="472" t="s">
        <v>198</v>
      </c>
      <c r="E1025" s="472" t="s">
        <v>203</v>
      </c>
      <c r="F1025" s="472" t="s">
        <v>198</v>
      </c>
      <c r="G1025" s="472" t="s">
        <v>997</v>
      </c>
      <c r="H1025" s="472" t="s">
        <v>537</v>
      </c>
      <c r="I1025" s="472" t="s">
        <v>872</v>
      </c>
      <c r="J1025" s="472" t="s">
        <v>820</v>
      </c>
      <c r="K1025" s="472" t="s">
        <v>894</v>
      </c>
      <c r="L1025" s="473">
        <v>2024</v>
      </c>
      <c r="M1025" s="474">
        <v>2154.48</v>
      </c>
      <c r="N1025" s="474">
        <v>141</v>
      </c>
      <c r="O1025" s="472" t="s">
        <v>895</v>
      </c>
    </row>
    <row r="1026" spans="1:15" x14ac:dyDescent="0.3">
      <c r="A1026" s="472" t="s">
        <v>795</v>
      </c>
      <c r="B1026" s="472" t="s">
        <v>414</v>
      </c>
      <c r="C1026" s="472" t="s">
        <v>198</v>
      </c>
      <c r="D1026" s="472" t="s">
        <v>198</v>
      </c>
      <c r="E1026" s="472" t="s">
        <v>203</v>
      </c>
      <c r="F1026" s="472" t="s">
        <v>198</v>
      </c>
      <c r="G1026" s="472" t="s">
        <v>997</v>
      </c>
      <c r="H1026" s="472" t="s">
        <v>354</v>
      </c>
      <c r="I1026" s="472" t="s">
        <v>864</v>
      </c>
      <c r="J1026" s="472" t="s">
        <v>814</v>
      </c>
      <c r="K1026" s="472" t="s">
        <v>894</v>
      </c>
      <c r="L1026" s="473">
        <v>2024</v>
      </c>
      <c r="M1026" s="474">
        <v>737.625</v>
      </c>
      <c r="N1026" s="474">
        <v>42.15</v>
      </c>
      <c r="O1026" s="472" t="s">
        <v>895</v>
      </c>
    </row>
    <row r="1027" spans="1:15" x14ac:dyDescent="0.3">
      <c r="A1027" s="472" t="s">
        <v>795</v>
      </c>
      <c r="B1027" s="472" t="s">
        <v>414</v>
      </c>
      <c r="C1027" s="472" t="s">
        <v>198</v>
      </c>
      <c r="D1027" s="472" t="s">
        <v>198</v>
      </c>
      <c r="E1027" s="472" t="s">
        <v>203</v>
      </c>
      <c r="F1027" s="472" t="s">
        <v>198</v>
      </c>
      <c r="G1027" s="472" t="s">
        <v>997</v>
      </c>
      <c r="H1027" s="472" t="s">
        <v>355</v>
      </c>
      <c r="I1027" s="472" t="s">
        <v>872</v>
      </c>
      <c r="J1027" s="472" t="s">
        <v>814</v>
      </c>
      <c r="K1027" s="472" t="s">
        <v>894</v>
      </c>
      <c r="L1027" s="473">
        <v>2024</v>
      </c>
      <c r="M1027" s="474">
        <v>2508</v>
      </c>
      <c r="N1027" s="474">
        <v>264</v>
      </c>
      <c r="O1027" s="472" t="s">
        <v>895</v>
      </c>
    </row>
    <row r="1028" spans="1:15" x14ac:dyDescent="0.3">
      <c r="A1028" s="472" t="s">
        <v>795</v>
      </c>
      <c r="B1028" s="472" t="s">
        <v>414</v>
      </c>
      <c r="C1028" s="472" t="s">
        <v>198</v>
      </c>
      <c r="D1028" s="472" t="s">
        <v>198</v>
      </c>
      <c r="E1028" s="472" t="s">
        <v>203</v>
      </c>
      <c r="F1028" s="472" t="s">
        <v>198</v>
      </c>
      <c r="G1028" s="472" t="s">
        <v>997</v>
      </c>
      <c r="H1028" s="472" t="s">
        <v>592</v>
      </c>
      <c r="I1028" s="472" t="s">
        <v>875</v>
      </c>
      <c r="J1028" s="472" t="s">
        <v>814</v>
      </c>
      <c r="K1028" s="472" t="s">
        <v>894</v>
      </c>
      <c r="L1028" s="473">
        <v>2024</v>
      </c>
      <c r="M1028" s="474">
        <v>4214</v>
      </c>
      <c r="N1028" s="474">
        <v>301</v>
      </c>
      <c r="O1028" s="472" t="s">
        <v>895</v>
      </c>
    </row>
    <row r="1029" spans="1:15" x14ac:dyDescent="0.3">
      <c r="A1029" s="472" t="s">
        <v>795</v>
      </c>
      <c r="B1029" s="472" t="s">
        <v>414</v>
      </c>
      <c r="C1029" s="472" t="s">
        <v>198</v>
      </c>
      <c r="D1029" s="472" t="s">
        <v>198</v>
      </c>
      <c r="E1029" s="472" t="s">
        <v>203</v>
      </c>
      <c r="F1029" s="472" t="s">
        <v>198</v>
      </c>
      <c r="G1029" s="472" t="s">
        <v>997</v>
      </c>
      <c r="H1029" s="472" t="s">
        <v>365</v>
      </c>
      <c r="I1029" s="472" t="s">
        <v>863</v>
      </c>
      <c r="J1029" s="472" t="s">
        <v>814</v>
      </c>
      <c r="K1029" s="472" t="s">
        <v>894</v>
      </c>
      <c r="L1029" s="473">
        <v>2024</v>
      </c>
      <c r="M1029" s="474">
        <v>153978.07999999999</v>
      </c>
      <c r="N1029" s="474">
        <v>9623.6299999999992</v>
      </c>
      <c r="O1029" s="472" t="s">
        <v>895</v>
      </c>
    </row>
    <row r="1030" spans="1:15" x14ac:dyDescent="0.3">
      <c r="A1030" s="472" t="s">
        <v>795</v>
      </c>
      <c r="B1030" s="472" t="s">
        <v>414</v>
      </c>
      <c r="C1030" s="472" t="s">
        <v>198</v>
      </c>
      <c r="D1030" s="472" t="s">
        <v>198</v>
      </c>
      <c r="E1030" s="472" t="s">
        <v>203</v>
      </c>
      <c r="F1030" s="472" t="s">
        <v>198</v>
      </c>
      <c r="G1030" s="472" t="s">
        <v>997</v>
      </c>
      <c r="H1030" s="472" t="s">
        <v>474</v>
      </c>
      <c r="I1030" s="472" t="s">
        <v>873</v>
      </c>
      <c r="J1030" s="472" t="s">
        <v>845</v>
      </c>
      <c r="K1030" s="472" t="s">
        <v>894</v>
      </c>
      <c r="L1030" s="473">
        <v>2024</v>
      </c>
      <c r="M1030" s="474">
        <v>390</v>
      </c>
      <c r="N1030" s="474">
        <v>100</v>
      </c>
      <c r="O1030" s="472" t="s">
        <v>897</v>
      </c>
    </row>
    <row r="1031" spans="1:15" x14ac:dyDescent="0.3">
      <c r="A1031" s="472" t="s">
        <v>795</v>
      </c>
      <c r="B1031" s="472" t="s">
        <v>414</v>
      </c>
      <c r="C1031" s="472" t="s">
        <v>198</v>
      </c>
      <c r="D1031" s="472" t="s">
        <v>198</v>
      </c>
      <c r="E1031" s="472" t="s">
        <v>203</v>
      </c>
      <c r="F1031" s="472" t="s">
        <v>198</v>
      </c>
      <c r="G1031" s="472" t="s">
        <v>997</v>
      </c>
      <c r="H1031" s="472" t="s">
        <v>589</v>
      </c>
      <c r="I1031" s="472" t="s">
        <v>864</v>
      </c>
      <c r="J1031" s="472" t="s">
        <v>809</v>
      </c>
      <c r="K1031" s="472" t="s">
        <v>894</v>
      </c>
      <c r="L1031" s="473">
        <v>2024</v>
      </c>
      <c r="M1031" s="474">
        <v>181208.52360000004</v>
      </c>
      <c r="N1031" s="474">
        <v>17908.36</v>
      </c>
      <c r="O1031" s="472" t="s">
        <v>895</v>
      </c>
    </row>
    <row r="1032" spans="1:15" x14ac:dyDescent="0.3">
      <c r="A1032" s="472" t="s">
        <v>795</v>
      </c>
      <c r="B1032" s="472" t="s">
        <v>414</v>
      </c>
      <c r="C1032" s="472" t="s">
        <v>198</v>
      </c>
      <c r="D1032" s="472" t="s">
        <v>198</v>
      </c>
      <c r="E1032" s="472" t="s">
        <v>998</v>
      </c>
      <c r="F1032" s="472" t="s">
        <v>198</v>
      </c>
      <c r="G1032" s="472" t="s">
        <v>999</v>
      </c>
      <c r="H1032" s="472" t="s">
        <v>365</v>
      </c>
      <c r="I1032" s="472" t="s">
        <v>863</v>
      </c>
      <c r="J1032" s="472" t="s">
        <v>814</v>
      </c>
      <c r="K1032" s="472" t="s">
        <v>894</v>
      </c>
      <c r="L1032" s="473">
        <v>2024</v>
      </c>
      <c r="M1032" s="474">
        <v>56704</v>
      </c>
      <c r="N1032" s="474">
        <v>3544</v>
      </c>
      <c r="O1032" s="472" t="s">
        <v>895</v>
      </c>
    </row>
    <row r="1033" spans="1:15" x14ac:dyDescent="0.3">
      <c r="A1033" s="472" t="s">
        <v>795</v>
      </c>
      <c r="B1033" s="472" t="s">
        <v>414</v>
      </c>
      <c r="C1033" s="472" t="s">
        <v>198</v>
      </c>
      <c r="D1033" s="472" t="s">
        <v>198</v>
      </c>
      <c r="E1033" s="472" t="s">
        <v>477</v>
      </c>
      <c r="F1033" s="472" t="s">
        <v>198</v>
      </c>
      <c r="G1033" s="472" t="s">
        <v>1000</v>
      </c>
      <c r="H1033" s="472" t="s">
        <v>354</v>
      </c>
      <c r="I1033" s="472" t="s">
        <v>864</v>
      </c>
      <c r="J1033" s="472" t="s">
        <v>814</v>
      </c>
      <c r="K1033" s="472" t="s">
        <v>894</v>
      </c>
      <c r="L1033" s="473">
        <v>2024</v>
      </c>
      <c r="M1033" s="474">
        <v>1669.675</v>
      </c>
      <c r="N1033" s="474">
        <v>95.41</v>
      </c>
      <c r="O1033" s="472" t="s">
        <v>895</v>
      </c>
    </row>
    <row r="1034" spans="1:15" x14ac:dyDescent="0.3">
      <c r="A1034" s="472" t="s">
        <v>795</v>
      </c>
      <c r="B1034" s="472" t="s">
        <v>414</v>
      </c>
      <c r="C1034" s="472" t="s">
        <v>198</v>
      </c>
      <c r="D1034" s="472" t="s">
        <v>198</v>
      </c>
      <c r="E1034" s="472" t="s">
        <v>477</v>
      </c>
      <c r="F1034" s="472" t="s">
        <v>198</v>
      </c>
      <c r="G1034" s="472" t="s">
        <v>1000</v>
      </c>
      <c r="H1034" s="472" t="s">
        <v>355</v>
      </c>
      <c r="I1034" s="472" t="s">
        <v>872</v>
      </c>
      <c r="J1034" s="472" t="s">
        <v>814</v>
      </c>
      <c r="K1034" s="472" t="s">
        <v>894</v>
      </c>
      <c r="L1034" s="473">
        <v>2024</v>
      </c>
      <c r="M1034" s="474">
        <v>509.67500000000001</v>
      </c>
      <c r="N1034" s="474">
        <v>53.65</v>
      </c>
      <c r="O1034" s="472" t="s">
        <v>895</v>
      </c>
    </row>
    <row r="1035" spans="1:15" x14ac:dyDescent="0.3">
      <c r="A1035" s="472" t="s">
        <v>795</v>
      </c>
      <c r="B1035" s="472" t="s">
        <v>414</v>
      </c>
      <c r="C1035" s="472" t="s">
        <v>198</v>
      </c>
      <c r="D1035" s="472" t="s">
        <v>198</v>
      </c>
      <c r="E1035" s="472" t="s">
        <v>477</v>
      </c>
      <c r="F1035" s="472" t="s">
        <v>198</v>
      </c>
      <c r="G1035" s="472" t="s">
        <v>1000</v>
      </c>
      <c r="H1035" s="472" t="s">
        <v>365</v>
      </c>
      <c r="I1035" s="472" t="s">
        <v>863</v>
      </c>
      <c r="J1035" s="472" t="s">
        <v>814</v>
      </c>
      <c r="K1035" s="472" t="s">
        <v>894</v>
      </c>
      <c r="L1035" s="473">
        <v>2024</v>
      </c>
      <c r="M1035" s="474">
        <v>46226.080000000002</v>
      </c>
      <c r="N1035" s="474">
        <v>2889.13</v>
      </c>
      <c r="O1035" s="472" t="s">
        <v>895</v>
      </c>
    </row>
    <row r="1036" spans="1:15" x14ac:dyDescent="0.3">
      <c r="A1036" s="472" t="s">
        <v>795</v>
      </c>
      <c r="B1036" s="472" t="s">
        <v>414</v>
      </c>
      <c r="C1036" s="472" t="s">
        <v>198</v>
      </c>
      <c r="D1036" s="472" t="s">
        <v>198</v>
      </c>
      <c r="E1036" s="472" t="s">
        <v>477</v>
      </c>
      <c r="F1036" s="472" t="s">
        <v>198</v>
      </c>
      <c r="G1036" s="472" t="s">
        <v>1000</v>
      </c>
      <c r="H1036" s="472" t="s">
        <v>474</v>
      </c>
      <c r="I1036" s="472" t="s">
        <v>873</v>
      </c>
      <c r="J1036" s="472" t="s">
        <v>845</v>
      </c>
      <c r="K1036" s="472" t="s">
        <v>894</v>
      </c>
      <c r="L1036" s="473">
        <v>2024</v>
      </c>
      <c r="M1036" s="474">
        <v>7020</v>
      </c>
      <c r="N1036" s="474">
        <v>1800</v>
      </c>
      <c r="O1036" s="472" t="s">
        <v>897</v>
      </c>
    </row>
    <row r="1037" spans="1:15" x14ac:dyDescent="0.3">
      <c r="A1037" s="472" t="s">
        <v>795</v>
      </c>
      <c r="B1037" s="472" t="s">
        <v>414</v>
      </c>
      <c r="C1037" s="472" t="s">
        <v>198</v>
      </c>
      <c r="D1037" s="472" t="s">
        <v>198</v>
      </c>
      <c r="E1037" s="472" t="s">
        <v>214</v>
      </c>
      <c r="F1037" s="472" t="s">
        <v>198</v>
      </c>
      <c r="G1037" s="472" t="s">
        <v>1001</v>
      </c>
      <c r="H1037" s="472" t="s">
        <v>537</v>
      </c>
      <c r="I1037" s="472" t="s">
        <v>872</v>
      </c>
      <c r="J1037" s="472" t="s">
        <v>820</v>
      </c>
      <c r="K1037" s="472" t="s">
        <v>894</v>
      </c>
      <c r="L1037" s="473">
        <v>2024</v>
      </c>
      <c r="M1037" s="474">
        <v>4859.04</v>
      </c>
      <c r="N1037" s="474">
        <v>318</v>
      </c>
      <c r="O1037" s="472" t="s">
        <v>895</v>
      </c>
    </row>
    <row r="1038" spans="1:15" x14ac:dyDescent="0.3">
      <c r="A1038" s="472" t="s">
        <v>795</v>
      </c>
      <c r="B1038" s="472" t="s">
        <v>414</v>
      </c>
      <c r="C1038" s="472" t="s">
        <v>198</v>
      </c>
      <c r="D1038" s="472" t="s">
        <v>198</v>
      </c>
      <c r="E1038" s="472" t="s">
        <v>214</v>
      </c>
      <c r="F1038" s="472" t="s">
        <v>198</v>
      </c>
      <c r="G1038" s="472" t="s">
        <v>1001</v>
      </c>
      <c r="H1038" s="472" t="s">
        <v>354</v>
      </c>
      <c r="I1038" s="472" t="s">
        <v>864</v>
      </c>
      <c r="J1038" s="472" t="s">
        <v>814</v>
      </c>
      <c r="K1038" s="472" t="s">
        <v>894</v>
      </c>
      <c r="L1038" s="473">
        <v>2024</v>
      </c>
      <c r="M1038" s="474">
        <v>9584.9250000000011</v>
      </c>
      <c r="N1038" s="474">
        <v>547.71</v>
      </c>
      <c r="O1038" s="472" t="s">
        <v>895</v>
      </c>
    </row>
    <row r="1039" spans="1:15" x14ac:dyDescent="0.3">
      <c r="A1039" s="472" t="s">
        <v>795</v>
      </c>
      <c r="B1039" s="472" t="s">
        <v>414</v>
      </c>
      <c r="C1039" s="472" t="s">
        <v>198</v>
      </c>
      <c r="D1039" s="472" t="s">
        <v>198</v>
      </c>
      <c r="E1039" s="472" t="s">
        <v>214</v>
      </c>
      <c r="F1039" s="472" t="s">
        <v>198</v>
      </c>
      <c r="G1039" s="472" t="s">
        <v>1001</v>
      </c>
      <c r="H1039" s="472" t="s">
        <v>355</v>
      </c>
      <c r="I1039" s="472" t="s">
        <v>872</v>
      </c>
      <c r="J1039" s="472" t="s">
        <v>814</v>
      </c>
      <c r="K1039" s="472" t="s">
        <v>894</v>
      </c>
      <c r="L1039" s="473">
        <v>2024</v>
      </c>
      <c r="M1039" s="474">
        <v>5449.39</v>
      </c>
      <c r="N1039" s="474">
        <v>573.62</v>
      </c>
      <c r="O1039" s="472" t="s">
        <v>895</v>
      </c>
    </row>
    <row r="1040" spans="1:15" x14ac:dyDescent="0.3">
      <c r="A1040" s="472" t="s">
        <v>795</v>
      </c>
      <c r="B1040" s="472" t="s">
        <v>414</v>
      </c>
      <c r="C1040" s="472" t="s">
        <v>198</v>
      </c>
      <c r="D1040" s="472" t="s">
        <v>198</v>
      </c>
      <c r="E1040" s="472" t="s">
        <v>214</v>
      </c>
      <c r="F1040" s="472" t="s">
        <v>198</v>
      </c>
      <c r="G1040" s="472" t="s">
        <v>1001</v>
      </c>
      <c r="H1040" s="472" t="s">
        <v>592</v>
      </c>
      <c r="I1040" s="472" t="s">
        <v>875</v>
      </c>
      <c r="J1040" s="472" t="s">
        <v>814</v>
      </c>
      <c r="K1040" s="472" t="s">
        <v>894</v>
      </c>
      <c r="L1040" s="473">
        <v>2024</v>
      </c>
      <c r="M1040" s="474">
        <v>11578</v>
      </c>
      <c r="N1040" s="474">
        <v>827</v>
      </c>
      <c r="O1040" s="472" t="s">
        <v>895</v>
      </c>
    </row>
    <row r="1041" spans="1:15" x14ac:dyDescent="0.3">
      <c r="A1041" s="472" t="s">
        <v>795</v>
      </c>
      <c r="B1041" s="472" t="s">
        <v>414</v>
      </c>
      <c r="C1041" s="472" t="s">
        <v>198</v>
      </c>
      <c r="D1041" s="472" t="s">
        <v>198</v>
      </c>
      <c r="E1041" s="472" t="s">
        <v>214</v>
      </c>
      <c r="F1041" s="472" t="s">
        <v>198</v>
      </c>
      <c r="G1041" s="472" t="s">
        <v>1001</v>
      </c>
      <c r="H1041" s="472" t="s">
        <v>365</v>
      </c>
      <c r="I1041" s="472" t="s">
        <v>863</v>
      </c>
      <c r="J1041" s="472" t="s">
        <v>814</v>
      </c>
      <c r="K1041" s="472" t="s">
        <v>894</v>
      </c>
      <c r="L1041" s="473">
        <v>2024</v>
      </c>
      <c r="M1041" s="474">
        <v>234119.67999999999</v>
      </c>
      <c r="N1041" s="474">
        <v>14632.48</v>
      </c>
      <c r="O1041" s="472" t="s">
        <v>895</v>
      </c>
    </row>
    <row r="1042" spans="1:15" x14ac:dyDescent="0.3">
      <c r="A1042" s="472" t="s">
        <v>795</v>
      </c>
      <c r="B1042" s="472" t="s">
        <v>414</v>
      </c>
      <c r="C1042" s="472" t="s">
        <v>198</v>
      </c>
      <c r="D1042" s="472" t="s">
        <v>198</v>
      </c>
      <c r="E1042" s="472" t="s">
        <v>214</v>
      </c>
      <c r="F1042" s="472" t="s">
        <v>198</v>
      </c>
      <c r="G1042" s="472" t="s">
        <v>1001</v>
      </c>
      <c r="H1042" s="472" t="s">
        <v>557</v>
      </c>
      <c r="I1042" s="472" t="s">
        <v>873</v>
      </c>
      <c r="J1042" s="472" t="s">
        <v>820</v>
      </c>
      <c r="K1042" s="472" t="s">
        <v>894</v>
      </c>
      <c r="L1042" s="473">
        <v>2024</v>
      </c>
      <c r="M1042" s="474">
        <v>23436</v>
      </c>
      <c r="N1042" s="474">
        <v>2520</v>
      </c>
      <c r="O1042" s="472" t="s">
        <v>895</v>
      </c>
    </row>
    <row r="1043" spans="1:15" x14ac:dyDescent="0.3">
      <c r="A1043" s="472" t="s">
        <v>795</v>
      </c>
      <c r="B1043" s="472" t="s">
        <v>414</v>
      </c>
      <c r="C1043" s="472" t="s">
        <v>198</v>
      </c>
      <c r="D1043" s="472" t="s">
        <v>198</v>
      </c>
      <c r="E1043" s="472" t="s">
        <v>214</v>
      </c>
      <c r="F1043" s="472" t="s">
        <v>198</v>
      </c>
      <c r="G1043" s="472" t="s">
        <v>1001</v>
      </c>
      <c r="H1043" s="472" t="s">
        <v>558</v>
      </c>
      <c r="I1043" s="472" t="s">
        <v>873</v>
      </c>
      <c r="J1043" s="472" t="s">
        <v>820</v>
      </c>
      <c r="K1043" s="472" t="s">
        <v>894</v>
      </c>
      <c r="L1043" s="473">
        <v>2024</v>
      </c>
      <c r="M1043" s="474">
        <v>1900</v>
      </c>
      <c r="N1043" s="474">
        <v>250</v>
      </c>
      <c r="O1043" s="472" t="s">
        <v>895</v>
      </c>
    </row>
    <row r="1044" spans="1:15" x14ac:dyDescent="0.3">
      <c r="A1044" s="472" t="s">
        <v>795</v>
      </c>
      <c r="B1044" s="472" t="s">
        <v>414</v>
      </c>
      <c r="C1044" s="472" t="s">
        <v>198</v>
      </c>
      <c r="D1044" s="472" t="s">
        <v>198</v>
      </c>
      <c r="E1044" s="472" t="s">
        <v>214</v>
      </c>
      <c r="F1044" s="472" t="s">
        <v>198</v>
      </c>
      <c r="G1044" s="472" t="s">
        <v>1001</v>
      </c>
      <c r="H1044" s="472" t="s">
        <v>474</v>
      </c>
      <c r="I1044" s="472" t="s">
        <v>873</v>
      </c>
      <c r="J1044" s="472" t="s">
        <v>845</v>
      </c>
      <c r="K1044" s="472" t="s">
        <v>894</v>
      </c>
      <c r="L1044" s="473">
        <v>2024</v>
      </c>
      <c r="M1044" s="474">
        <v>2340</v>
      </c>
      <c r="N1044" s="474">
        <v>600</v>
      </c>
      <c r="O1044" s="472" t="s">
        <v>897</v>
      </c>
    </row>
    <row r="1045" spans="1:15" x14ac:dyDescent="0.3">
      <c r="A1045" s="472" t="s">
        <v>795</v>
      </c>
      <c r="B1045" s="472" t="s">
        <v>414</v>
      </c>
      <c r="C1045" s="472" t="s">
        <v>198</v>
      </c>
      <c r="D1045" s="472" t="s">
        <v>198</v>
      </c>
      <c r="E1045" s="472" t="s">
        <v>214</v>
      </c>
      <c r="F1045" s="472" t="s">
        <v>198</v>
      </c>
      <c r="G1045" s="472" t="s">
        <v>1001</v>
      </c>
      <c r="H1045" s="472" t="s">
        <v>589</v>
      </c>
      <c r="I1045" s="472" t="s">
        <v>864</v>
      </c>
      <c r="J1045" s="472" t="s">
        <v>809</v>
      </c>
      <c r="K1045" s="472" t="s">
        <v>894</v>
      </c>
      <c r="L1045" s="473">
        <v>2024</v>
      </c>
      <c r="M1045" s="474">
        <v>45034.525200000004</v>
      </c>
      <c r="N1045" s="474">
        <v>4451.58</v>
      </c>
      <c r="O1045" s="472" t="s">
        <v>895</v>
      </c>
    </row>
    <row r="1046" spans="1:15" x14ac:dyDescent="0.3">
      <c r="A1046" s="472" t="s">
        <v>795</v>
      </c>
      <c r="B1046" s="472" t="s">
        <v>414</v>
      </c>
      <c r="C1046" s="472" t="s">
        <v>198</v>
      </c>
      <c r="D1046" s="472" t="s">
        <v>198</v>
      </c>
      <c r="E1046" s="472" t="s">
        <v>218</v>
      </c>
      <c r="F1046" s="472" t="s">
        <v>198</v>
      </c>
      <c r="G1046" s="472" t="s">
        <v>1002</v>
      </c>
      <c r="H1046" s="472" t="s">
        <v>584</v>
      </c>
      <c r="I1046" s="472" t="s">
        <v>861</v>
      </c>
      <c r="J1046" s="472" t="s">
        <v>808</v>
      </c>
      <c r="K1046" s="472" t="s">
        <v>894</v>
      </c>
      <c r="L1046" s="473">
        <v>2024</v>
      </c>
      <c r="M1046" s="474">
        <v>3212.5729999999999</v>
      </c>
      <c r="N1046" s="474">
        <v>82.1</v>
      </c>
      <c r="O1046" s="472" t="s">
        <v>895</v>
      </c>
    </row>
    <row r="1047" spans="1:15" x14ac:dyDescent="0.3">
      <c r="A1047" s="472" t="s">
        <v>795</v>
      </c>
      <c r="B1047" s="472" t="s">
        <v>414</v>
      </c>
      <c r="C1047" s="472" t="s">
        <v>198</v>
      </c>
      <c r="D1047" s="472" t="s">
        <v>198</v>
      </c>
      <c r="E1047" s="472" t="s">
        <v>218</v>
      </c>
      <c r="F1047" s="472" t="s">
        <v>198</v>
      </c>
      <c r="G1047" s="472" t="s">
        <v>1002</v>
      </c>
      <c r="H1047" s="472" t="s">
        <v>355</v>
      </c>
      <c r="I1047" s="472" t="s">
        <v>872</v>
      </c>
      <c r="J1047" s="472" t="s">
        <v>814</v>
      </c>
      <c r="K1047" s="472" t="s">
        <v>894</v>
      </c>
      <c r="L1047" s="473">
        <v>2024</v>
      </c>
      <c r="M1047" s="474">
        <v>2693.25</v>
      </c>
      <c r="N1047" s="474">
        <v>283.5</v>
      </c>
      <c r="O1047" s="472" t="s">
        <v>895</v>
      </c>
    </row>
    <row r="1048" spans="1:15" x14ac:dyDescent="0.3">
      <c r="A1048" s="472" t="s">
        <v>795</v>
      </c>
      <c r="B1048" s="472" t="s">
        <v>414</v>
      </c>
      <c r="C1048" s="472" t="s">
        <v>198</v>
      </c>
      <c r="D1048" s="472" t="s">
        <v>198</v>
      </c>
      <c r="E1048" s="472" t="s">
        <v>218</v>
      </c>
      <c r="F1048" s="472" t="s">
        <v>198</v>
      </c>
      <c r="G1048" s="472" t="s">
        <v>1002</v>
      </c>
      <c r="H1048" s="472" t="s">
        <v>592</v>
      </c>
      <c r="I1048" s="472" t="s">
        <v>875</v>
      </c>
      <c r="J1048" s="472" t="s">
        <v>814</v>
      </c>
      <c r="K1048" s="472" t="s">
        <v>894</v>
      </c>
      <c r="L1048" s="473">
        <v>2024</v>
      </c>
      <c r="M1048" s="474">
        <v>1610</v>
      </c>
      <c r="N1048" s="474">
        <v>115</v>
      </c>
      <c r="O1048" s="472" t="s">
        <v>895</v>
      </c>
    </row>
    <row r="1049" spans="1:15" x14ac:dyDescent="0.3">
      <c r="A1049" s="472" t="s">
        <v>795</v>
      </c>
      <c r="B1049" s="472" t="s">
        <v>414</v>
      </c>
      <c r="C1049" s="472" t="s">
        <v>198</v>
      </c>
      <c r="D1049" s="472" t="s">
        <v>198</v>
      </c>
      <c r="E1049" s="472" t="s">
        <v>218</v>
      </c>
      <c r="F1049" s="472" t="s">
        <v>198</v>
      </c>
      <c r="G1049" s="472" t="s">
        <v>1002</v>
      </c>
      <c r="H1049" s="472" t="s">
        <v>365</v>
      </c>
      <c r="I1049" s="472" t="s">
        <v>863</v>
      </c>
      <c r="J1049" s="472" t="s">
        <v>814</v>
      </c>
      <c r="K1049" s="472" t="s">
        <v>894</v>
      </c>
      <c r="L1049" s="473">
        <v>2024</v>
      </c>
      <c r="M1049" s="474">
        <v>52924.800000000003</v>
      </c>
      <c r="N1049" s="474">
        <v>3307.8</v>
      </c>
      <c r="O1049" s="472" t="s">
        <v>895</v>
      </c>
    </row>
    <row r="1050" spans="1:15" x14ac:dyDescent="0.3">
      <c r="A1050" s="472" t="s">
        <v>795</v>
      </c>
      <c r="B1050" s="472" t="s">
        <v>414</v>
      </c>
      <c r="C1050" s="472" t="s">
        <v>198</v>
      </c>
      <c r="D1050" s="472" t="s">
        <v>198</v>
      </c>
      <c r="E1050" s="472" t="s">
        <v>218</v>
      </c>
      <c r="F1050" s="472" t="s">
        <v>198</v>
      </c>
      <c r="G1050" s="472" t="s">
        <v>1002</v>
      </c>
      <c r="H1050" s="472" t="s">
        <v>589</v>
      </c>
      <c r="I1050" s="472" t="s">
        <v>864</v>
      </c>
      <c r="J1050" s="472" t="s">
        <v>809</v>
      </c>
      <c r="K1050" s="472" t="s">
        <v>894</v>
      </c>
      <c r="L1050" s="473">
        <v>2024</v>
      </c>
      <c r="M1050" s="474">
        <v>216488.92480000001</v>
      </c>
      <c r="N1050" s="474">
        <v>24977.83</v>
      </c>
      <c r="O1050" s="472" t="s">
        <v>895</v>
      </c>
    </row>
    <row r="1051" spans="1:15" x14ac:dyDescent="0.3">
      <c r="A1051" s="472" t="s">
        <v>795</v>
      </c>
      <c r="B1051" s="472" t="s">
        <v>414</v>
      </c>
      <c r="C1051" s="472" t="s">
        <v>198</v>
      </c>
      <c r="D1051" s="472" t="s">
        <v>198</v>
      </c>
      <c r="E1051" s="472" t="s">
        <v>216</v>
      </c>
      <c r="F1051" s="472" t="s">
        <v>198</v>
      </c>
      <c r="G1051" s="472" t="s">
        <v>1003</v>
      </c>
      <c r="H1051" s="472" t="s">
        <v>355</v>
      </c>
      <c r="I1051" s="472" t="s">
        <v>872</v>
      </c>
      <c r="J1051" s="472" t="s">
        <v>814</v>
      </c>
      <c r="K1051" s="472" t="s">
        <v>894</v>
      </c>
      <c r="L1051" s="473">
        <v>2024</v>
      </c>
      <c r="M1051" s="474">
        <v>1102</v>
      </c>
      <c r="N1051" s="474">
        <v>116</v>
      </c>
      <c r="O1051" s="472" t="s">
        <v>895</v>
      </c>
    </row>
    <row r="1052" spans="1:15" x14ac:dyDescent="0.3">
      <c r="A1052" s="472" t="s">
        <v>795</v>
      </c>
      <c r="B1052" s="472" t="s">
        <v>414</v>
      </c>
      <c r="C1052" s="472" t="s">
        <v>198</v>
      </c>
      <c r="D1052" s="472" t="s">
        <v>198</v>
      </c>
      <c r="E1052" s="472" t="s">
        <v>216</v>
      </c>
      <c r="F1052" s="472" t="s">
        <v>198</v>
      </c>
      <c r="G1052" s="472" t="s">
        <v>1003</v>
      </c>
      <c r="H1052" s="472" t="s">
        <v>365</v>
      </c>
      <c r="I1052" s="472" t="s">
        <v>863</v>
      </c>
      <c r="J1052" s="472" t="s">
        <v>814</v>
      </c>
      <c r="K1052" s="472" t="s">
        <v>894</v>
      </c>
      <c r="L1052" s="473">
        <v>2024</v>
      </c>
      <c r="M1052" s="474">
        <v>100797.12</v>
      </c>
      <c r="N1052" s="474">
        <v>6299.82</v>
      </c>
      <c r="O1052" s="472" t="s">
        <v>895</v>
      </c>
    </row>
    <row r="1053" spans="1:15" x14ac:dyDescent="0.3">
      <c r="A1053" s="472" t="s">
        <v>795</v>
      </c>
      <c r="B1053" s="472" t="s">
        <v>414</v>
      </c>
      <c r="C1053" s="472" t="s">
        <v>198</v>
      </c>
      <c r="D1053" s="472" t="s">
        <v>198</v>
      </c>
      <c r="E1053" s="472" t="s">
        <v>216</v>
      </c>
      <c r="F1053" s="472" t="s">
        <v>198</v>
      </c>
      <c r="G1053" s="472" t="s">
        <v>1003</v>
      </c>
      <c r="H1053" s="472" t="s">
        <v>557</v>
      </c>
      <c r="I1053" s="472" t="s">
        <v>873</v>
      </c>
      <c r="J1053" s="472" t="s">
        <v>820</v>
      </c>
      <c r="K1053" s="472" t="s">
        <v>894</v>
      </c>
      <c r="L1053" s="473">
        <v>2024</v>
      </c>
      <c r="M1053" s="474">
        <v>160322.70000000001</v>
      </c>
      <c r="N1053" s="474">
        <v>17239</v>
      </c>
      <c r="O1053" s="472" t="s">
        <v>895</v>
      </c>
    </row>
    <row r="1054" spans="1:15" x14ac:dyDescent="0.3">
      <c r="A1054" s="472" t="s">
        <v>795</v>
      </c>
      <c r="B1054" s="472" t="s">
        <v>414</v>
      </c>
      <c r="C1054" s="472" t="s">
        <v>198</v>
      </c>
      <c r="D1054" s="472" t="s">
        <v>198</v>
      </c>
      <c r="E1054" s="472" t="s">
        <v>216</v>
      </c>
      <c r="F1054" s="472" t="s">
        <v>198</v>
      </c>
      <c r="G1054" s="472" t="s">
        <v>1003</v>
      </c>
      <c r="H1054" s="472" t="s">
        <v>589</v>
      </c>
      <c r="I1054" s="472" t="s">
        <v>864</v>
      </c>
      <c r="J1054" s="472" t="s">
        <v>809</v>
      </c>
      <c r="K1054" s="472" t="s">
        <v>894</v>
      </c>
      <c r="L1054" s="473">
        <v>2024</v>
      </c>
      <c r="M1054" s="474">
        <v>207161.92560000002</v>
      </c>
      <c r="N1054" s="474">
        <v>21510.440000000002</v>
      </c>
      <c r="O1054" s="472" t="s">
        <v>895</v>
      </c>
    </row>
    <row r="1055" spans="1:15" x14ac:dyDescent="0.3">
      <c r="A1055" s="472" t="s">
        <v>795</v>
      </c>
      <c r="B1055" s="472" t="s">
        <v>414</v>
      </c>
      <c r="C1055" s="472" t="s">
        <v>198</v>
      </c>
      <c r="D1055" s="472" t="s">
        <v>198</v>
      </c>
      <c r="E1055" s="472" t="s">
        <v>202</v>
      </c>
      <c r="F1055" s="472" t="s">
        <v>198</v>
      </c>
      <c r="G1055" s="472" t="s">
        <v>1004</v>
      </c>
      <c r="H1055" s="472" t="s">
        <v>537</v>
      </c>
      <c r="I1055" s="472" t="s">
        <v>872</v>
      </c>
      <c r="J1055" s="472" t="s">
        <v>820</v>
      </c>
      <c r="K1055" s="472" t="s">
        <v>894</v>
      </c>
      <c r="L1055" s="473">
        <v>2024</v>
      </c>
      <c r="M1055" s="474">
        <v>1512.72</v>
      </c>
      <c r="N1055" s="474">
        <v>99</v>
      </c>
      <c r="O1055" s="472" t="s">
        <v>895</v>
      </c>
    </row>
    <row r="1056" spans="1:15" x14ac:dyDescent="0.3">
      <c r="A1056" s="472" t="s">
        <v>795</v>
      </c>
      <c r="B1056" s="472" t="s">
        <v>414</v>
      </c>
      <c r="C1056" s="472" t="s">
        <v>198</v>
      </c>
      <c r="D1056" s="472" t="s">
        <v>198</v>
      </c>
      <c r="E1056" s="472" t="s">
        <v>202</v>
      </c>
      <c r="F1056" s="472" t="s">
        <v>198</v>
      </c>
      <c r="G1056" s="472" t="s">
        <v>1004</v>
      </c>
      <c r="H1056" s="472" t="s">
        <v>619</v>
      </c>
      <c r="I1056" s="472" t="s">
        <v>874</v>
      </c>
      <c r="J1056" s="472" t="s">
        <v>847</v>
      </c>
      <c r="K1056" s="472" t="s">
        <v>894</v>
      </c>
      <c r="L1056" s="473">
        <v>2024</v>
      </c>
      <c r="M1056" s="474">
        <v>12902</v>
      </c>
      <c r="N1056" s="474">
        <v>200</v>
      </c>
      <c r="O1056" s="472" t="s">
        <v>895</v>
      </c>
    </row>
    <row r="1057" spans="1:15" x14ac:dyDescent="0.3">
      <c r="A1057" s="472" t="s">
        <v>795</v>
      </c>
      <c r="B1057" s="472" t="s">
        <v>414</v>
      </c>
      <c r="C1057" s="472" t="s">
        <v>198</v>
      </c>
      <c r="D1057" s="472" t="s">
        <v>198</v>
      </c>
      <c r="E1057" s="472" t="s">
        <v>202</v>
      </c>
      <c r="F1057" s="472" t="s">
        <v>198</v>
      </c>
      <c r="G1057" s="472" t="s">
        <v>1004</v>
      </c>
      <c r="H1057" s="472" t="s">
        <v>547</v>
      </c>
      <c r="I1057" s="472" t="s">
        <v>873</v>
      </c>
      <c r="J1057" s="472" t="s">
        <v>820</v>
      </c>
      <c r="K1057" s="472" t="s">
        <v>894</v>
      </c>
      <c r="L1057" s="473">
        <v>2024</v>
      </c>
      <c r="M1057" s="474">
        <v>7524</v>
      </c>
      <c r="N1057" s="474">
        <v>760</v>
      </c>
      <c r="O1057" s="472" t="s">
        <v>895</v>
      </c>
    </row>
    <row r="1058" spans="1:15" x14ac:dyDescent="0.3">
      <c r="A1058" s="472" t="s">
        <v>795</v>
      </c>
      <c r="B1058" s="472" t="s">
        <v>414</v>
      </c>
      <c r="C1058" s="472" t="s">
        <v>198</v>
      </c>
      <c r="D1058" s="472" t="s">
        <v>198</v>
      </c>
      <c r="E1058" s="472" t="s">
        <v>202</v>
      </c>
      <c r="F1058" s="472" t="s">
        <v>198</v>
      </c>
      <c r="G1058" s="472" t="s">
        <v>1004</v>
      </c>
      <c r="H1058" s="472" t="s">
        <v>354</v>
      </c>
      <c r="I1058" s="472" t="s">
        <v>864</v>
      </c>
      <c r="J1058" s="472" t="s">
        <v>814</v>
      </c>
      <c r="K1058" s="472" t="s">
        <v>894</v>
      </c>
      <c r="L1058" s="473">
        <v>2024</v>
      </c>
      <c r="M1058" s="474">
        <v>17794.174999999999</v>
      </c>
      <c r="N1058" s="474">
        <v>1016.81</v>
      </c>
      <c r="O1058" s="472" t="s">
        <v>895</v>
      </c>
    </row>
    <row r="1059" spans="1:15" x14ac:dyDescent="0.3">
      <c r="A1059" s="472" t="s">
        <v>795</v>
      </c>
      <c r="B1059" s="472" t="s">
        <v>414</v>
      </c>
      <c r="C1059" s="472" t="s">
        <v>198</v>
      </c>
      <c r="D1059" s="472" t="s">
        <v>198</v>
      </c>
      <c r="E1059" s="472" t="s">
        <v>202</v>
      </c>
      <c r="F1059" s="472" t="s">
        <v>198</v>
      </c>
      <c r="G1059" s="472" t="s">
        <v>1004</v>
      </c>
      <c r="H1059" s="472" t="s">
        <v>355</v>
      </c>
      <c r="I1059" s="472" t="s">
        <v>872</v>
      </c>
      <c r="J1059" s="472" t="s">
        <v>814</v>
      </c>
      <c r="K1059" s="472" t="s">
        <v>894</v>
      </c>
      <c r="L1059" s="473">
        <v>2024</v>
      </c>
      <c r="M1059" s="474">
        <v>6786.3249999999998</v>
      </c>
      <c r="N1059" s="474">
        <v>714.35</v>
      </c>
      <c r="O1059" s="472" t="s">
        <v>895</v>
      </c>
    </row>
    <row r="1060" spans="1:15" x14ac:dyDescent="0.3">
      <c r="A1060" s="472" t="s">
        <v>795</v>
      </c>
      <c r="B1060" s="472" t="s">
        <v>414</v>
      </c>
      <c r="C1060" s="472" t="s">
        <v>198</v>
      </c>
      <c r="D1060" s="472" t="s">
        <v>198</v>
      </c>
      <c r="E1060" s="472" t="s">
        <v>202</v>
      </c>
      <c r="F1060" s="472" t="s">
        <v>198</v>
      </c>
      <c r="G1060" s="472" t="s">
        <v>1004</v>
      </c>
      <c r="H1060" s="472" t="s">
        <v>365</v>
      </c>
      <c r="I1060" s="472" t="s">
        <v>863</v>
      </c>
      <c r="J1060" s="472" t="s">
        <v>814</v>
      </c>
      <c r="K1060" s="472" t="s">
        <v>894</v>
      </c>
      <c r="L1060" s="473">
        <v>2024</v>
      </c>
      <c r="M1060" s="474">
        <v>515472</v>
      </c>
      <c r="N1060" s="474">
        <v>32217</v>
      </c>
      <c r="O1060" s="472" t="s">
        <v>895</v>
      </c>
    </row>
    <row r="1061" spans="1:15" x14ac:dyDescent="0.3">
      <c r="A1061" s="472" t="s">
        <v>795</v>
      </c>
      <c r="B1061" s="472" t="s">
        <v>414</v>
      </c>
      <c r="C1061" s="472" t="s">
        <v>198</v>
      </c>
      <c r="D1061" s="472" t="s">
        <v>198</v>
      </c>
      <c r="E1061" s="472" t="s">
        <v>202</v>
      </c>
      <c r="F1061" s="472" t="s">
        <v>198</v>
      </c>
      <c r="G1061" s="472" t="s">
        <v>1004</v>
      </c>
      <c r="H1061" s="472" t="s">
        <v>474</v>
      </c>
      <c r="I1061" s="472" t="s">
        <v>873</v>
      </c>
      <c r="J1061" s="472" t="s">
        <v>845</v>
      </c>
      <c r="K1061" s="472" t="s">
        <v>894</v>
      </c>
      <c r="L1061" s="473">
        <v>2024</v>
      </c>
      <c r="M1061" s="474">
        <v>30420</v>
      </c>
      <c r="N1061" s="474">
        <v>7800</v>
      </c>
      <c r="O1061" s="472" t="s">
        <v>897</v>
      </c>
    </row>
    <row r="1062" spans="1:15" x14ac:dyDescent="0.3">
      <c r="A1062" s="472" t="s">
        <v>795</v>
      </c>
      <c r="B1062" s="472" t="s">
        <v>414</v>
      </c>
      <c r="C1062" s="472" t="s">
        <v>198</v>
      </c>
      <c r="D1062" s="472" t="s">
        <v>198</v>
      </c>
      <c r="E1062" s="472" t="s">
        <v>202</v>
      </c>
      <c r="F1062" s="472" t="s">
        <v>198</v>
      </c>
      <c r="G1062" s="472" t="s">
        <v>1004</v>
      </c>
      <c r="H1062" s="472" t="s">
        <v>589</v>
      </c>
      <c r="I1062" s="472" t="s">
        <v>864</v>
      </c>
      <c r="J1062" s="472" t="s">
        <v>809</v>
      </c>
      <c r="K1062" s="472" t="s">
        <v>894</v>
      </c>
      <c r="L1062" s="473">
        <v>2024</v>
      </c>
      <c r="M1062" s="474">
        <v>92703.710400000011</v>
      </c>
      <c r="N1062" s="474">
        <v>8667.9200000000019</v>
      </c>
      <c r="O1062" s="472" t="s">
        <v>895</v>
      </c>
    </row>
    <row r="1063" spans="1:15" x14ac:dyDescent="0.3">
      <c r="A1063" s="472" t="s">
        <v>795</v>
      </c>
      <c r="B1063" s="472" t="s">
        <v>414</v>
      </c>
      <c r="C1063" s="472" t="s">
        <v>198</v>
      </c>
      <c r="D1063" s="472" t="s">
        <v>198</v>
      </c>
      <c r="E1063" s="472" t="s">
        <v>202</v>
      </c>
      <c r="F1063" s="472" t="s">
        <v>198</v>
      </c>
      <c r="G1063" s="472" t="s">
        <v>1004</v>
      </c>
      <c r="H1063" s="472" t="s">
        <v>479</v>
      </c>
      <c r="I1063" s="472" t="s">
        <v>871</v>
      </c>
      <c r="J1063" s="472" t="s">
        <v>807</v>
      </c>
      <c r="K1063" s="472" t="s">
        <v>894</v>
      </c>
      <c r="L1063" s="473">
        <v>2024</v>
      </c>
      <c r="M1063" s="474">
        <v>578.81999999999994</v>
      </c>
      <c r="N1063" s="474">
        <v>66</v>
      </c>
      <c r="O1063" s="472" t="s">
        <v>895</v>
      </c>
    </row>
    <row r="1064" spans="1:15" x14ac:dyDescent="0.3">
      <c r="A1064" s="472" t="s">
        <v>795</v>
      </c>
      <c r="B1064" s="472" t="s">
        <v>414</v>
      </c>
      <c r="C1064" s="472" t="s">
        <v>198</v>
      </c>
      <c r="D1064" s="472" t="s">
        <v>198</v>
      </c>
      <c r="E1064" s="472" t="s">
        <v>202</v>
      </c>
      <c r="F1064" s="472" t="s">
        <v>198</v>
      </c>
      <c r="G1064" s="472" t="s">
        <v>1004</v>
      </c>
      <c r="H1064" s="472" t="s">
        <v>452</v>
      </c>
      <c r="I1064" s="472" t="s">
        <v>860</v>
      </c>
      <c r="J1064" s="472" t="s">
        <v>850</v>
      </c>
      <c r="K1064" s="472" t="s">
        <v>894</v>
      </c>
      <c r="L1064" s="473">
        <v>2024</v>
      </c>
      <c r="M1064" s="474">
        <v>551.16</v>
      </c>
      <c r="N1064" s="474">
        <v>18</v>
      </c>
      <c r="O1064" s="472" t="s">
        <v>895</v>
      </c>
    </row>
    <row r="1065" spans="1:15" x14ac:dyDescent="0.3">
      <c r="A1065" s="472" t="s">
        <v>795</v>
      </c>
      <c r="B1065" s="472" t="s">
        <v>414</v>
      </c>
      <c r="C1065" s="472" t="s">
        <v>198</v>
      </c>
      <c r="D1065" s="472" t="s">
        <v>198</v>
      </c>
      <c r="E1065" s="472" t="s">
        <v>1005</v>
      </c>
      <c r="F1065" s="472" t="s">
        <v>198</v>
      </c>
      <c r="G1065" s="472" t="s">
        <v>1006</v>
      </c>
      <c r="H1065" s="472" t="s">
        <v>365</v>
      </c>
      <c r="I1065" s="472" t="s">
        <v>863</v>
      </c>
      <c r="J1065" s="472" t="s">
        <v>814</v>
      </c>
      <c r="K1065" s="472" t="s">
        <v>894</v>
      </c>
      <c r="L1065" s="473">
        <v>2024</v>
      </c>
      <c r="M1065" s="474">
        <v>24383.68</v>
      </c>
      <c r="N1065" s="474">
        <v>1523.98</v>
      </c>
      <c r="O1065" s="472" t="s">
        <v>895</v>
      </c>
    </row>
    <row r="1066" spans="1:15" x14ac:dyDescent="0.3">
      <c r="A1066" s="472" t="s">
        <v>795</v>
      </c>
      <c r="B1066" s="472" t="s">
        <v>414</v>
      </c>
      <c r="C1066" s="472" t="s">
        <v>198</v>
      </c>
      <c r="D1066" s="472" t="s">
        <v>198</v>
      </c>
      <c r="E1066" s="472" t="s">
        <v>1007</v>
      </c>
      <c r="F1066" s="472" t="s">
        <v>198</v>
      </c>
      <c r="G1066" s="472" t="s">
        <v>1008</v>
      </c>
      <c r="H1066" s="472" t="s">
        <v>416</v>
      </c>
      <c r="I1066" s="472" t="s">
        <v>860</v>
      </c>
      <c r="J1066" s="472" t="s">
        <v>827</v>
      </c>
      <c r="K1066" s="472" t="s">
        <v>894</v>
      </c>
      <c r="L1066" s="473">
        <v>2024</v>
      </c>
      <c r="M1066" s="474">
        <v>46800</v>
      </c>
      <c r="N1066" s="474">
        <v>18720</v>
      </c>
      <c r="O1066" s="472" t="s">
        <v>895</v>
      </c>
    </row>
    <row r="1067" spans="1:15" x14ac:dyDescent="0.3">
      <c r="A1067" s="472" t="s">
        <v>795</v>
      </c>
      <c r="B1067" s="472" t="s">
        <v>414</v>
      </c>
      <c r="C1067" s="472" t="s">
        <v>198</v>
      </c>
      <c r="D1067" s="472" t="s">
        <v>198</v>
      </c>
      <c r="E1067" s="472" t="s">
        <v>1007</v>
      </c>
      <c r="F1067" s="472" t="s">
        <v>198</v>
      </c>
      <c r="G1067" s="472" t="s">
        <v>1008</v>
      </c>
      <c r="H1067" s="472" t="s">
        <v>350</v>
      </c>
      <c r="I1067" s="472" t="s">
        <v>859</v>
      </c>
      <c r="J1067" s="472" t="s">
        <v>814</v>
      </c>
      <c r="K1067" s="472" t="s">
        <v>894</v>
      </c>
      <c r="L1067" s="473">
        <v>2024</v>
      </c>
      <c r="M1067" s="474">
        <v>936.23599999999988</v>
      </c>
      <c r="N1067" s="474">
        <v>115.3</v>
      </c>
      <c r="O1067" s="472" t="s">
        <v>895</v>
      </c>
    </row>
    <row r="1068" spans="1:15" x14ac:dyDescent="0.3">
      <c r="A1068" s="472" t="s">
        <v>795</v>
      </c>
      <c r="B1068" s="472" t="s">
        <v>414</v>
      </c>
      <c r="C1068" s="472" t="s">
        <v>198</v>
      </c>
      <c r="D1068" s="472" t="s">
        <v>198</v>
      </c>
      <c r="E1068" s="472" t="s">
        <v>1007</v>
      </c>
      <c r="F1068" s="472" t="s">
        <v>198</v>
      </c>
      <c r="G1068" s="472" t="s">
        <v>1008</v>
      </c>
      <c r="H1068" s="472" t="s">
        <v>546</v>
      </c>
      <c r="I1068" s="472" t="s">
        <v>873</v>
      </c>
      <c r="J1068" s="472" t="s">
        <v>820</v>
      </c>
      <c r="K1068" s="472" t="s">
        <v>894</v>
      </c>
      <c r="L1068" s="473">
        <v>2024</v>
      </c>
      <c r="M1068" s="474">
        <v>451000</v>
      </c>
      <c r="N1068" s="474">
        <v>41000</v>
      </c>
      <c r="O1068" s="472" t="s">
        <v>895</v>
      </c>
    </row>
    <row r="1069" spans="1:15" x14ac:dyDescent="0.3">
      <c r="A1069" s="472" t="s">
        <v>795</v>
      </c>
      <c r="B1069" s="472" t="s">
        <v>414</v>
      </c>
      <c r="C1069" s="472" t="s">
        <v>198</v>
      </c>
      <c r="D1069" s="472" t="s">
        <v>198</v>
      </c>
      <c r="E1069" s="472" t="s">
        <v>1007</v>
      </c>
      <c r="F1069" s="472" t="s">
        <v>198</v>
      </c>
      <c r="G1069" s="472" t="s">
        <v>1008</v>
      </c>
      <c r="H1069" s="472" t="s">
        <v>600</v>
      </c>
      <c r="I1069" s="472" t="s">
        <v>876</v>
      </c>
      <c r="J1069" s="472" t="s">
        <v>830</v>
      </c>
      <c r="K1069" s="472" t="s">
        <v>894</v>
      </c>
      <c r="L1069" s="473">
        <v>2024</v>
      </c>
      <c r="M1069" s="474">
        <v>2640</v>
      </c>
      <c r="N1069" s="474">
        <v>2000</v>
      </c>
      <c r="O1069" s="472" t="s">
        <v>895</v>
      </c>
    </row>
    <row r="1070" spans="1:15" x14ac:dyDescent="0.3">
      <c r="A1070" s="472" t="s">
        <v>795</v>
      </c>
      <c r="B1070" s="472" t="s">
        <v>414</v>
      </c>
      <c r="C1070" s="472" t="s">
        <v>198</v>
      </c>
      <c r="D1070" s="472" t="s">
        <v>198</v>
      </c>
      <c r="E1070" s="472" t="s">
        <v>1007</v>
      </c>
      <c r="F1070" s="472" t="s">
        <v>198</v>
      </c>
      <c r="G1070" s="472" t="s">
        <v>1008</v>
      </c>
      <c r="H1070" s="472" t="s">
        <v>549</v>
      </c>
      <c r="I1070" s="472" t="s">
        <v>860</v>
      </c>
      <c r="J1070" s="472" t="s">
        <v>820</v>
      </c>
      <c r="K1070" s="472" t="s">
        <v>894</v>
      </c>
      <c r="L1070" s="473">
        <v>2024</v>
      </c>
      <c r="M1070" s="474">
        <v>19360</v>
      </c>
      <c r="N1070" s="474">
        <v>2420</v>
      </c>
      <c r="O1070" s="472" t="s">
        <v>895</v>
      </c>
    </row>
    <row r="1071" spans="1:15" x14ac:dyDescent="0.3">
      <c r="A1071" s="472" t="s">
        <v>795</v>
      </c>
      <c r="B1071" s="472" t="s">
        <v>414</v>
      </c>
      <c r="C1071" s="472" t="s">
        <v>198</v>
      </c>
      <c r="D1071" s="472" t="s">
        <v>198</v>
      </c>
      <c r="E1071" s="472" t="s">
        <v>1007</v>
      </c>
      <c r="F1071" s="472" t="s">
        <v>198</v>
      </c>
      <c r="G1071" s="472" t="s">
        <v>1008</v>
      </c>
      <c r="H1071" s="472" t="s">
        <v>587</v>
      </c>
      <c r="I1071" s="472" t="s">
        <v>873</v>
      </c>
      <c r="J1071" s="472" t="s">
        <v>808</v>
      </c>
      <c r="K1071" s="472" t="s">
        <v>894</v>
      </c>
      <c r="L1071" s="473">
        <v>2024</v>
      </c>
      <c r="M1071" s="474">
        <v>23284.799999999999</v>
      </c>
      <c r="N1071" s="474">
        <v>504</v>
      </c>
      <c r="O1071" s="472" t="s">
        <v>895</v>
      </c>
    </row>
    <row r="1072" spans="1:15" x14ac:dyDescent="0.3">
      <c r="A1072" s="472" t="s">
        <v>795</v>
      </c>
      <c r="B1072" s="472" t="s">
        <v>414</v>
      </c>
      <c r="C1072" s="472" t="s">
        <v>198</v>
      </c>
      <c r="D1072" s="472" t="s">
        <v>198</v>
      </c>
      <c r="E1072" s="472" t="s">
        <v>1007</v>
      </c>
      <c r="F1072" s="472" t="s">
        <v>198</v>
      </c>
      <c r="G1072" s="472" t="s">
        <v>1008</v>
      </c>
      <c r="H1072" s="472" t="s">
        <v>554</v>
      </c>
      <c r="I1072" s="472" t="s">
        <v>873</v>
      </c>
      <c r="J1072" s="472" t="s">
        <v>820</v>
      </c>
      <c r="K1072" s="472" t="s">
        <v>894</v>
      </c>
      <c r="L1072" s="473">
        <v>2024</v>
      </c>
      <c r="M1072" s="474">
        <v>93825.06</v>
      </c>
      <c r="N1072" s="474">
        <v>5277</v>
      </c>
      <c r="O1072" s="472" t="s">
        <v>895</v>
      </c>
    </row>
    <row r="1073" spans="1:15" x14ac:dyDescent="0.3">
      <c r="A1073" s="472" t="s">
        <v>795</v>
      </c>
      <c r="B1073" s="472" t="s">
        <v>414</v>
      </c>
      <c r="C1073" s="472" t="s">
        <v>198</v>
      </c>
      <c r="D1073" s="472" t="s">
        <v>198</v>
      </c>
      <c r="E1073" s="472" t="s">
        <v>1007</v>
      </c>
      <c r="F1073" s="472" t="s">
        <v>198</v>
      </c>
      <c r="G1073" s="472" t="s">
        <v>1008</v>
      </c>
      <c r="H1073" s="472" t="s">
        <v>559</v>
      </c>
      <c r="I1073" s="472" t="s">
        <v>860</v>
      </c>
      <c r="J1073" s="472" t="s">
        <v>820</v>
      </c>
      <c r="K1073" s="472" t="s">
        <v>894</v>
      </c>
      <c r="L1073" s="473">
        <v>2024</v>
      </c>
      <c r="M1073" s="474">
        <v>369600</v>
      </c>
      <c r="N1073" s="474">
        <v>33600</v>
      </c>
      <c r="O1073" s="472" t="s">
        <v>895</v>
      </c>
    </row>
    <row r="1074" spans="1:15" x14ac:dyDescent="0.3">
      <c r="A1074" s="472" t="s">
        <v>795</v>
      </c>
      <c r="B1074" s="472" t="s">
        <v>414</v>
      </c>
      <c r="C1074" s="472" t="s">
        <v>198</v>
      </c>
      <c r="D1074" s="472" t="s">
        <v>198</v>
      </c>
      <c r="E1074" s="472" t="s">
        <v>1007</v>
      </c>
      <c r="F1074" s="472" t="s">
        <v>198</v>
      </c>
      <c r="G1074" s="472" t="s">
        <v>1008</v>
      </c>
      <c r="H1074" s="472" t="s">
        <v>373</v>
      </c>
      <c r="I1074" s="472" t="s">
        <v>861</v>
      </c>
      <c r="J1074" s="472" t="s">
        <v>814</v>
      </c>
      <c r="K1074" s="472" t="s">
        <v>894</v>
      </c>
      <c r="L1074" s="473">
        <v>2024</v>
      </c>
      <c r="M1074" s="474">
        <v>2474.2000000000003</v>
      </c>
      <c r="N1074" s="474">
        <v>139</v>
      </c>
      <c r="O1074" s="472" t="s">
        <v>895</v>
      </c>
    </row>
    <row r="1075" spans="1:15" x14ac:dyDescent="0.3">
      <c r="A1075" s="472" t="s">
        <v>795</v>
      </c>
      <c r="B1075" s="472" t="s">
        <v>414</v>
      </c>
      <c r="C1075" s="472" t="s">
        <v>198</v>
      </c>
      <c r="D1075" s="472" t="s">
        <v>198</v>
      </c>
      <c r="E1075" s="472" t="s">
        <v>1007</v>
      </c>
      <c r="F1075" s="472" t="s">
        <v>198</v>
      </c>
      <c r="G1075" s="472" t="s">
        <v>1008</v>
      </c>
      <c r="H1075" s="472" t="s">
        <v>589</v>
      </c>
      <c r="I1075" s="472" t="s">
        <v>864</v>
      </c>
      <c r="J1075" s="472" t="s">
        <v>809</v>
      </c>
      <c r="K1075" s="472" t="s">
        <v>894</v>
      </c>
      <c r="L1075" s="473">
        <v>2024</v>
      </c>
      <c r="M1075" s="474">
        <v>462223.98920000007</v>
      </c>
      <c r="N1075" s="474">
        <v>51827.040000000001</v>
      </c>
      <c r="O1075" s="472" t="s">
        <v>895</v>
      </c>
    </row>
    <row r="1076" spans="1:15" x14ac:dyDescent="0.3">
      <c r="A1076" s="472" t="s">
        <v>795</v>
      </c>
      <c r="B1076" s="472" t="s">
        <v>414</v>
      </c>
      <c r="C1076" s="472" t="s">
        <v>198</v>
      </c>
      <c r="D1076" s="472" t="s">
        <v>198</v>
      </c>
      <c r="E1076" s="472" t="s">
        <v>1007</v>
      </c>
      <c r="F1076" s="472" t="s">
        <v>198</v>
      </c>
      <c r="G1076" s="472" t="s">
        <v>1008</v>
      </c>
      <c r="H1076" s="472" t="s">
        <v>451</v>
      </c>
      <c r="I1076" s="472" t="s">
        <v>876</v>
      </c>
      <c r="J1076" s="472" t="s">
        <v>850</v>
      </c>
      <c r="K1076" s="472" t="s">
        <v>894</v>
      </c>
      <c r="L1076" s="473">
        <v>2024</v>
      </c>
      <c r="M1076" s="474">
        <v>30201.09</v>
      </c>
      <c r="N1076" s="474">
        <v>1983</v>
      </c>
      <c r="O1076" s="472" t="s">
        <v>895</v>
      </c>
    </row>
    <row r="1077" spans="1:15" x14ac:dyDescent="0.3">
      <c r="A1077" s="472" t="s">
        <v>795</v>
      </c>
      <c r="B1077" s="472" t="s">
        <v>414</v>
      </c>
      <c r="C1077" s="472" t="s">
        <v>198</v>
      </c>
      <c r="D1077" s="472" t="s">
        <v>198</v>
      </c>
      <c r="E1077" s="472" t="s">
        <v>1007</v>
      </c>
      <c r="F1077" s="472" t="s">
        <v>198</v>
      </c>
      <c r="G1077" s="472" t="s">
        <v>1008</v>
      </c>
      <c r="H1077" s="472" t="s">
        <v>374</v>
      </c>
      <c r="I1077" s="472" t="s">
        <v>865</v>
      </c>
      <c r="J1077" s="472" t="s">
        <v>814</v>
      </c>
      <c r="K1077" s="472" t="s">
        <v>894</v>
      </c>
      <c r="L1077" s="473">
        <v>2024</v>
      </c>
      <c r="M1077" s="474">
        <v>983122.20000000007</v>
      </c>
      <c r="N1077" s="474">
        <v>54617.9</v>
      </c>
      <c r="O1077" s="472" t="s">
        <v>895</v>
      </c>
    </row>
    <row r="1078" spans="1:15" x14ac:dyDescent="0.3">
      <c r="A1078" s="472" t="s">
        <v>795</v>
      </c>
      <c r="B1078" s="472" t="s">
        <v>414</v>
      </c>
      <c r="C1078" s="472" t="s">
        <v>198</v>
      </c>
      <c r="D1078" s="472" t="s">
        <v>198</v>
      </c>
      <c r="E1078" s="472" t="s">
        <v>1007</v>
      </c>
      <c r="F1078" s="472" t="s">
        <v>198</v>
      </c>
      <c r="G1078" s="472" t="s">
        <v>1008</v>
      </c>
      <c r="H1078" s="472" t="s">
        <v>452</v>
      </c>
      <c r="I1078" s="472" t="s">
        <v>860</v>
      </c>
      <c r="J1078" s="472" t="s">
        <v>850</v>
      </c>
      <c r="K1078" s="472" t="s">
        <v>894</v>
      </c>
      <c r="L1078" s="473">
        <v>2024</v>
      </c>
      <c r="M1078" s="474">
        <v>704.26</v>
      </c>
      <c r="N1078" s="474">
        <v>23</v>
      </c>
      <c r="O1078" s="472" t="s">
        <v>895</v>
      </c>
    </row>
    <row r="1079" spans="1:15" x14ac:dyDescent="0.3">
      <c r="A1079" s="472" t="s">
        <v>795</v>
      </c>
      <c r="B1079" s="472" t="s">
        <v>414</v>
      </c>
      <c r="C1079" s="472" t="s">
        <v>198</v>
      </c>
      <c r="D1079" s="472" t="s">
        <v>198</v>
      </c>
      <c r="E1079" s="472" t="s">
        <v>1007</v>
      </c>
      <c r="F1079" s="472" t="s">
        <v>198</v>
      </c>
      <c r="G1079" s="472" t="s">
        <v>1008</v>
      </c>
      <c r="H1079" s="472" t="s">
        <v>453</v>
      </c>
      <c r="I1079" s="472" t="s">
        <v>876</v>
      </c>
      <c r="J1079" s="472" t="s">
        <v>850</v>
      </c>
      <c r="K1079" s="472" t="s">
        <v>894</v>
      </c>
      <c r="L1079" s="473">
        <v>2024</v>
      </c>
      <c r="M1079" s="474">
        <v>13066.2</v>
      </c>
      <c r="N1079" s="474">
        <v>854</v>
      </c>
      <c r="O1079" s="472" t="s">
        <v>895</v>
      </c>
    </row>
    <row r="1080" spans="1:15" x14ac:dyDescent="0.3">
      <c r="A1080" s="472" t="s">
        <v>795</v>
      </c>
      <c r="B1080" s="472" t="s">
        <v>414</v>
      </c>
      <c r="C1080" s="472" t="s">
        <v>220</v>
      </c>
      <c r="D1080" s="472" t="s">
        <v>220</v>
      </c>
      <c r="E1080" s="472" t="s">
        <v>221</v>
      </c>
      <c r="F1080" s="472" t="s">
        <v>220</v>
      </c>
      <c r="G1080" s="472" t="s">
        <v>1009</v>
      </c>
      <c r="H1080" s="472" t="s">
        <v>434</v>
      </c>
      <c r="I1080" s="472" t="s">
        <v>863</v>
      </c>
      <c r="J1080" s="472" t="s">
        <v>841</v>
      </c>
      <c r="K1080" s="472" t="s">
        <v>894</v>
      </c>
      <c r="L1080" s="473">
        <v>2024</v>
      </c>
      <c r="M1080" s="474">
        <v>70680</v>
      </c>
      <c r="N1080" s="474">
        <v>14.135999999999999</v>
      </c>
      <c r="O1080" s="472" t="s">
        <v>895</v>
      </c>
    </row>
    <row r="1081" spans="1:15" x14ac:dyDescent="0.3">
      <c r="A1081" s="472" t="s">
        <v>795</v>
      </c>
      <c r="B1081" s="472" t="s">
        <v>414</v>
      </c>
      <c r="C1081" s="472" t="s">
        <v>220</v>
      </c>
      <c r="D1081" s="472" t="s">
        <v>220</v>
      </c>
      <c r="E1081" s="472" t="s">
        <v>221</v>
      </c>
      <c r="F1081" s="472" t="s">
        <v>220</v>
      </c>
      <c r="G1081" s="472" t="s">
        <v>1009</v>
      </c>
      <c r="H1081" s="472" t="s">
        <v>417</v>
      </c>
      <c r="I1081" s="472" t="s">
        <v>864</v>
      </c>
      <c r="J1081" s="472" t="s">
        <v>827</v>
      </c>
      <c r="K1081" s="472" t="s">
        <v>894</v>
      </c>
      <c r="L1081" s="473">
        <v>2024</v>
      </c>
      <c r="M1081" s="474">
        <v>52240.4</v>
      </c>
      <c r="N1081" s="474">
        <v>21410</v>
      </c>
      <c r="O1081" s="472" t="s">
        <v>895</v>
      </c>
    </row>
    <row r="1082" spans="1:15" x14ac:dyDescent="0.3">
      <c r="A1082" s="472" t="s">
        <v>795</v>
      </c>
      <c r="B1082" s="472" t="s">
        <v>414</v>
      </c>
      <c r="C1082" s="472" t="s">
        <v>220</v>
      </c>
      <c r="D1082" s="472" t="s">
        <v>220</v>
      </c>
      <c r="E1082" s="472" t="s">
        <v>221</v>
      </c>
      <c r="F1082" s="472" t="s">
        <v>220</v>
      </c>
      <c r="G1082" s="472" t="s">
        <v>1009</v>
      </c>
      <c r="H1082" s="472" t="s">
        <v>355</v>
      </c>
      <c r="I1082" s="472" t="s">
        <v>872</v>
      </c>
      <c r="J1082" s="472" t="s">
        <v>814</v>
      </c>
      <c r="K1082" s="472" t="s">
        <v>894</v>
      </c>
      <c r="L1082" s="473">
        <v>2024</v>
      </c>
      <c r="M1082" s="474">
        <v>10310.539999999999</v>
      </c>
      <c r="N1082" s="474">
        <v>1085.32</v>
      </c>
      <c r="O1082" s="472" t="s">
        <v>895</v>
      </c>
    </row>
    <row r="1083" spans="1:15" x14ac:dyDescent="0.3">
      <c r="A1083" s="472" t="s">
        <v>795</v>
      </c>
      <c r="B1083" s="472" t="s">
        <v>414</v>
      </c>
      <c r="C1083" s="472" t="s">
        <v>220</v>
      </c>
      <c r="D1083" s="472" t="s">
        <v>220</v>
      </c>
      <c r="E1083" s="472" t="s">
        <v>221</v>
      </c>
      <c r="F1083" s="472" t="s">
        <v>220</v>
      </c>
      <c r="G1083" s="472" t="s">
        <v>1009</v>
      </c>
      <c r="H1083" s="472" t="s">
        <v>554</v>
      </c>
      <c r="I1083" s="472" t="s">
        <v>873</v>
      </c>
      <c r="J1083" s="472" t="s">
        <v>820</v>
      </c>
      <c r="K1083" s="472" t="s">
        <v>894</v>
      </c>
      <c r="L1083" s="473">
        <v>2024</v>
      </c>
      <c r="M1083" s="474">
        <v>19469.099999999999</v>
      </c>
      <c r="N1083" s="474">
        <v>1095</v>
      </c>
      <c r="O1083" s="472" t="s">
        <v>895</v>
      </c>
    </row>
    <row r="1084" spans="1:15" x14ac:dyDescent="0.3">
      <c r="A1084" s="472" t="s">
        <v>795</v>
      </c>
      <c r="B1084" s="472" t="s">
        <v>414</v>
      </c>
      <c r="C1084" s="472" t="s">
        <v>220</v>
      </c>
      <c r="D1084" s="472" t="s">
        <v>220</v>
      </c>
      <c r="E1084" s="472" t="s">
        <v>221</v>
      </c>
      <c r="F1084" s="472" t="s">
        <v>220</v>
      </c>
      <c r="G1084" s="472" t="s">
        <v>1009</v>
      </c>
      <c r="H1084" s="472" t="s">
        <v>592</v>
      </c>
      <c r="I1084" s="472" t="s">
        <v>875</v>
      </c>
      <c r="J1084" s="472" t="s">
        <v>814</v>
      </c>
      <c r="K1084" s="472" t="s">
        <v>894</v>
      </c>
      <c r="L1084" s="473">
        <v>2024</v>
      </c>
      <c r="M1084" s="474">
        <v>169414</v>
      </c>
      <c r="N1084" s="474">
        <v>12101</v>
      </c>
      <c r="O1084" s="472" t="s">
        <v>895</v>
      </c>
    </row>
    <row r="1085" spans="1:15" x14ac:dyDescent="0.3">
      <c r="A1085" s="472" t="s">
        <v>795</v>
      </c>
      <c r="B1085" s="472" t="s">
        <v>414</v>
      </c>
      <c r="C1085" s="472" t="s">
        <v>220</v>
      </c>
      <c r="D1085" s="472" t="s">
        <v>220</v>
      </c>
      <c r="E1085" s="472" t="s">
        <v>221</v>
      </c>
      <c r="F1085" s="472" t="s">
        <v>220</v>
      </c>
      <c r="G1085" s="472" t="s">
        <v>1009</v>
      </c>
      <c r="H1085" s="472" t="s">
        <v>365</v>
      </c>
      <c r="I1085" s="472" t="s">
        <v>863</v>
      </c>
      <c r="J1085" s="472" t="s">
        <v>814</v>
      </c>
      <c r="K1085" s="472" t="s">
        <v>894</v>
      </c>
      <c r="L1085" s="473">
        <v>2024</v>
      </c>
      <c r="M1085" s="474">
        <v>3527231.84</v>
      </c>
      <c r="N1085" s="474">
        <v>220451.99</v>
      </c>
      <c r="O1085" s="472" t="s">
        <v>895</v>
      </c>
    </row>
    <row r="1086" spans="1:15" x14ac:dyDescent="0.3">
      <c r="A1086" s="472" t="s">
        <v>795</v>
      </c>
      <c r="B1086" s="472" t="s">
        <v>414</v>
      </c>
      <c r="C1086" s="472" t="s">
        <v>220</v>
      </c>
      <c r="D1086" s="472" t="s">
        <v>220</v>
      </c>
      <c r="E1086" s="472" t="s">
        <v>221</v>
      </c>
      <c r="F1086" s="472" t="s">
        <v>220</v>
      </c>
      <c r="G1086" s="472" t="s">
        <v>1009</v>
      </c>
      <c r="H1086" s="472" t="s">
        <v>372</v>
      </c>
      <c r="I1086" s="472" t="s">
        <v>859</v>
      </c>
      <c r="J1086" s="472" t="s">
        <v>814</v>
      </c>
      <c r="K1086" s="472" t="s">
        <v>894</v>
      </c>
      <c r="L1086" s="473">
        <v>2024</v>
      </c>
      <c r="M1086" s="474">
        <v>31500</v>
      </c>
      <c r="N1086" s="474">
        <v>3500</v>
      </c>
      <c r="O1086" s="472" t="s">
        <v>895</v>
      </c>
    </row>
    <row r="1087" spans="1:15" x14ac:dyDescent="0.3">
      <c r="A1087" s="472" t="s">
        <v>795</v>
      </c>
      <c r="B1087" s="472" t="s">
        <v>414</v>
      </c>
      <c r="C1087" s="472" t="s">
        <v>220</v>
      </c>
      <c r="D1087" s="472" t="s">
        <v>220</v>
      </c>
      <c r="E1087" s="472" t="s">
        <v>221</v>
      </c>
      <c r="F1087" s="472" t="s">
        <v>220</v>
      </c>
      <c r="G1087" s="472" t="s">
        <v>1009</v>
      </c>
      <c r="H1087" s="472" t="s">
        <v>474</v>
      </c>
      <c r="I1087" s="472" t="s">
        <v>873</v>
      </c>
      <c r="J1087" s="472" t="s">
        <v>845</v>
      </c>
      <c r="K1087" s="472" t="s">
        <v>894</v>
      </c>
      <c r="L1087" s="473">
        <v>2024</v>
      </c>
      <c r="M1087" s="474">
        <v>97110</v>
      </c>
      <c r="N1087" s="474">
        <v>24900</v>
      </c>
      <c r="O1087" s="472" t="s">
        <v>897</v>
      </c>
    </row>
    <row r="1088" spans="1:15" x14ac:dyDescent="0.3">
      <c r="A1088" s="472" t="s">
        <v>795</v>
      </c>
      <c r="B1088" s="472" t="s">
        <v>414</v>
      </c>
      <c r="C1088" s="472" t="s">
        <v>220</v>
      </c>
      <c r="D1088" s="472" t="s">
        <v>220</v>
      </c>
      <c r="E1088" s="472" t="s">
        <v>221</v>
      </c>
      <c r="F1088" s="472" t="s">
        <v>220</v>
      </c>
      <c r="G1088" s="472" t="s">
        <v>1009</v>
      </c>
      <c r="H1088" s="472" t="s">
        <v>475</v>
      </c>
      <c r="I1088" s="472" t="s">
        <v>873</v>
      </c>
      <c r="J1088" s="472" t="s">
        <v>845</v>
      </c>
      <c r="K1088" s="472" t="s">
        <v>894</v>
      </c>
      <c r="L1088" s="473">
        <v>2024</v>
      </c>
      <c r="M1088" s="474">
        <v>7121.0054399999999</v>
      </c>
      <c r="N1088" s="474">
        <v>364.8</v>
      </c>
      <c r="O1088" s="472" t="s">
        <v>897</v>
      </c>
    </row>
    <row r="1089" spans="1:15" x14ac:dyDescent="0.3">
      <c r="A1089" s="472" t="s">
        <v>795</v>
      </c>
      <c r="B1089" s="472" t="s">
        <v>414</v>
      </c>
      <c r="C1089" s="472" t="s">
        <v>220</v>
      </c>
      <c r="D1089" s="472" t="s">
        <v>220</v>
      </c>
      <c r="E1089" s="472" t="s">
        <v>221</v>
      </c>
      <c r="F1089" s="472" t="s">
        <v>220</v>
      </c>
      <c r="G1089" s="472" t="s">
        <v>1009</v>
      </c>
      <c r="H1089" s="472" t="s">
        <v>589</v>
      </c>
      <c r="I1089" s="472" t="s">
        <v>864</v>
      </c>
      <c r="J1089" s="472" t="s">
        <v>809</v>
      </c>
      <c r="K1089" s="472" t="s">
        <v>894</v>
      </c>
      <c r="L1089" s="473">
        <v>2024</v>
      </c>
      <c r="M1089" s="474">
        <v>3295781.8294000006</v>
      </c>
      <c r="N1089" s="474">
        <v>351718.63000000006</v>
      </c>
      <c r="O1089" s="472" t="s">
        <v>895</v>
      </c>
    </row>
    <row r="1090" spans="1:15" x14ac:dyDescent="0.3">
      <c r="A1090" s="472" t="s">
        <v>795</v>
      </c>
      <c r="B1090" s="472" t="s">
        <v>414</v>
      </c>
      <c r="C1090" s="472" t="s">
        <v>220</v>
      </c>
      <c r="D1090" s="472" t="s">
        <v>220</v>
      </c>
      <c r="E1090" s="472" t="s">
        <v>221</v>
      </c>
      <c r="F1090" s="472" t="s">
        <v>220</v>
      </c>
      <c r="G1090" s="472" t="s">
        <v>1009</v>
      </c>
      <c r="H1090" s="472" t="s">
        <v>459</v>
      </c>
      <c r="I1090" s="472" t="s">
        <v>864</v>
      </c>
      <c r="J1090" s="472" t="s">
        <v>853</v>
      </c>
      <c r="K1090" s="472" t="s">
        <v>894</v>
      </c>
      <c r="L1090" s="473">
        <v>2024</v>
      </c>
      <c r="M1090" s="474">
        <v>6749.58</v>
      </c>
      <c r="N1090" s="474">
        <v>4891</v>
      </c>
      <c r="O1090" s="472" t="s">
        <v>895</v>
      </c>
    </row>
    <row r="1091" spans="1:15" x14ac:dyDescent="0.3">
      <c r="A1091" s="472" t="s">
        <v>795</v>
      </c>
      <c r="B1091" s="472" t="s">
        <v>414</v>
      </c>
      <c r="C1091" s="472" t="s">
        <v>220</v>
      </c>
      <c r="D1091" s="472" t="s">
        <v>220</v>
      </c>
      <c r="E1091" s="472" t="s">
        <v>221</v>
      </c>
      <c r="F1091" s="472" t="s">
        <v>220</v>
      </c>
      <c r="G1091" s="472" t="s">
        <v>1009</v>
      </c>
      <c r="H1091" s="472" t="s">
        <v>611</v>
      </c>
      <c r="I1091" s="472" t="s">
        <v>864</v>
      </c>
      <c r="J1091" s="472" t="s">
        <v>831</v>
      </c>
      <c r="K1091" s="472" t="s">
        <v>899</v>
      </c>
      <c r="L1091" s="473">
        <v>2024</v>
      </c>
      <c r="M1091" s="474">
        <v>198800</v>
      </c>
      <c r="N1091" s="474">
        <v>10000</v>
      </c>
      <c r="O1091" s="472" t="s">
        <v>895</v>
      </c>
    </row>
    <row r="1092" spans="1:15" x14ac:dyDescent="0.3">
      <c r="A1092" s="472" t="s">
        <v>795</v>
      </c>
      <c r="B1092" s="472" t="s">
        <v>414</v>
      </c>
      <c r="C1092" s="472" t="s">
        <v>220</v>
      </c>
      <c r="D1092" s="472" t="s">
        <v>220</v>
      </c>
      <c r="E1092" s="472" t="s">
        <v>221</v>
      </c>
      <c r="F1092" s="472" t="s">
        <v>220</v>
      </c>
      <c r="G1092" s="472" t="s">
        <v>1009</v>
      </c>
      <c r="H1092" s="472" t="s">
        <v>451</v>
      </c>
      <c r="I1092" s="472" t="s">
        <v>876</v>
      </c>
      <c r="J1092" s="472" t="s">
        <v>850</v>
      </c>
      <c r="K1092" s="472" t="s">
        <v>894</v>
      </c>
      <c r="L1092" s="473">
        <v>2024</v>
      </c>
      <c r="M1092" s="474">
        <v>24474.61</v>
      </c>
      <c r="N1092" s="474">
        <v>1607</v>
      </c>
      <c r="O1092" s="472" t="s">
        <v>895</v>
      </c>
    </row>
    <row r="1093" spans="1:15" x14ac:dyDescent="0.3">
      <c r="A1093" s="472" t="s">
        <v>795</v>
      </c>
      <c r="B1093" s="472" t="s">
        <v>414</v>
      </c>
      <c r="C1093" s="472" t="s">
        <v>220</v>
      </c>
      <c r="D1093" s="472" t="s">
        <v>220</v>
      </c>
      <c r="E1093" s="472" t="s">
        <v>221</v>
      </c>
      <c r="F1093" s="472" t="s">
        <v>220</v>
      </c>
      <c r="G1093" s="472" t="s">
        <v>1009</v>
      </c>
      <c r="H1093" s="472" t="s">
        <v>463</v>
      </c>
      <c r="I1093" s="472" t="s">
        <v>873</v>
      </c>
      <c r="J1093" s="472" t="s">
        <v>853</v>
      </c>
      <c r="K1093" s="472" t="s">
        <v>894</v>
      </c>
      <c r="L1093" s="473">
        <v>2024</v>
      </c>
      <c r="M1093" s="474">
        <v>71.5</v>
      </c>
      <c r="N1093" s="474">
        <v>13</v>
      </c>
      <c r="O1093" s="472" t="s">
        <v>895</v>
      </c>
    </row>
    <row r="1094" spans="1:15" x14ac:dyDescent="0.3">
      <c r="A1094" s="472" t="s">
        <v>795</v>
      </c>
      <c r="B1094" s="472" t="s">
        <v>414</v>
      </c>
      <c r="C1094" s="472" t="s">
        <v>220</v>
      </c>
      <c r="D1094" s="472" t="s">
        <v>220</v>
      </c>
      <c r="E1094" s="472" t="s">
        <v>221</v>
      </c>
      <c r="F1094" s="472" t="s">
        <v>220</v>
      </c>
      <c r="G1094" s="472" t="s">
        <v>1009</v>
      </c>
      <c r="H1094" s="472" t="s">
        <v>617</v>
      </c>
      <c r="I1094" s="472" t="s">
        <v>873</v>
      </c>
      <c r="J1094" s="472" t="s">
        <v>838</v>
      </c>
      <c r="K1094" s="472" t="s">
        <v>894</v>
      </c>
      <c r="L1094" s="473">
        <v>2024</v>
      </c>
      <c r="M1094" s="474">
        <v>2820</v>
      </c>
      <c r="N1094" s="474">
        <v>80</v>
      </c>
      <c r="O1094" s="472" t="s">
        <v>895</v>
      </c>
    </row>
    <row r="1095" spans="1:15" x14ac:dyDescent="0.3">
      <c r="A1095" s="472" t="s">
        <v>795</v>
      </c>
      <c r="B1095" s="472" t="s">
        <v>414</v>
      </c>
      <c r="C1095" s="472" t="s">
        <v>220</v>
      </c>
      <c r="D1095" s="472" t="s">
        <v>220</v>
      </c>
      <c r="E1095" s="472" t="s">
        <v>221</v>
      </c>
      <c r="F1095" s="472" t="s">
        <v>220</v>
      </c>
      <c r="G1095" s="472" t="s">
        <v>1009</v>
      </c>
      <c r="H1095" s="472" t="s">
        <v>465</v>
      </c>
      <c r="I1095" s="472" t="s">
        <v>873</v>
      </c>
      <c r="J1095" s="472" t="s">
        <v>853</v>
      </c>
      <c r="K1095" s="472" t="s">
        <v>894</v>
      </c>
      <c r="L1095" s="473">
        <v>2024</v>
      </c>
      <c r="M1095" s="474">
        <v>560.5</v>
      </c>
      <c r="N1095" s="474">
        <v>95</v>
      </c>
      <c r="O1095" s="472" t="s">
        <v>895</v>
      </c>
    </row>
    <row r="1096" spans="1:15" x14ac:dyDescent="0.3">
      <c r="A1096" s="472" t="s">
        <v>795</v>
      </c>
      <c r="B1096" s="472" t="s">
        <v>414</v>
      </c>
      <c r="C1096" s="472" t="s">
        <v>220</v>
      </c>
      <c r="D1096" s="472" t="s">
        <v>220</v>
      </c>
      <c r="E1096" s="472" t="s">
        <v>221</v>
      </c>
      <c r="F1096" s="472" t="s">
        <v>220</v>
      </c>
      <c r="G1096" s="472" t="s">
        <v>1009</v>
      </c>
      <c r="H1096" s="472" t="s">
        <v>374</v>
      </c>
      <c r="I1096" s="472" t="s">
        <v>865</v>
      </c>
      <c r="J1096" s="472" t="s">
        <v>814</v>
      </c>
      <c r="K1096" s="472" t="s">
        <v>894</v>
      </c>
      <c r="L1096" s="473">
        <v>2024</v>
      </c>
      <c r="M1096" s="474">
        <v>4788</v>
      </c>
      <c r="N1096" s="474">
        <v>266</v>
      </c>
      <c r="O1096" s="472" t="s">
        <v>895</v>
      </c>
    </row>
    <row r="1097" spans="1:15" x14ac:dyDescent="0.3">
      <c r="A1097" s="472" t="s">
        <v>795</v>
      </c>
      <c r="B1097" s="472" t="s">
        <v>414</v>
      </c>
      <c r="C1097" s="472" t="s">
        <v>220</v>
      </c>
      <c r="D1097" s="472" t="s">
        <v>220</v>
      </c>
      <c r="E1097" s="472" t="s">
        <v>221</v>
      </c>
      <c r="F1097" s="472" t="s">
        <v>220</v>
      </c>
      <c r="G1097" s="472" t="s">
        <v>1009</v>
      </c>
      <c r="H1097" s="472" t="s">
        <v>375</v>
      </c>
      <c r="I1097" s="472" t="s">
        <v>865</v>
      </c>
      <c r="J1097" s="472" t="s">
        <v>814</v>
      </c>
      <c r="K1097" s="472" t="s">
        <v>894</v>
      </c>
      <c r="L1097" s="473">
        <v>2024</v>
      </c>
      <c r="M1097" s="474">
        <v>15000</v>
      </c>
      <c r="N1097" s="474">
        <v>1500</v>
      </c>
      <c r="O1097" s="472" t="s">
        <v>895</v>
      </c>
    </row>
    <row r="1098" spans="1:15" x14ac:dyDescent="0.3">
      <c r="A1098" s="472" t="s">
        <v>795</v>
      </c>
      <c r="B1098" s="472" t="s">
        <v>414</v>
      </c>
      <c r="C1098" s="472" t="s">
        <v>220</v>
      </c>
      <c r="D1098" s="472" t="s">
        <v>220</v>
      </c>
      <c r="E1098" s="472" t="s">
        <v>221</v>
      </c>
      <c r="F1098" s="472" t="s">
        <v>220</v>
      </c>
      <c r="G1098" s="472" t="s">
        <v>1009</v>
      </c>
      <c r="H1098" s="472" t="s">
        <v>452</v>
      </c>
      <c r="I1098" s="472" t="s">
        <v>860</v>
      </c>
      <c r="J1098" s="472" t="s">
        <v>850</v>
      </c>
      <c r="K1098" s="472" t="s">
        <v>894</v>
      </c>
      <c r="L1098" s="473">
        <v>2024</v>
      </c>
      <c r="M1098" s="474">
        <v>551.16</v>
      </c>
      <c r="N1098" s="474">
        <v>18</v>
      </c>
      <c r="O1098" s="472" t="s">
        <v>895</v>
      </c>
    </row>
    <row r="1099" spans="1:15" x14ac:dyDescent="0.3">
      <c r="A1099" s="472" t="s">
        <v>795</v>
      </c>
      <c r="B1099" s="472" t="s">
        <v>414</v>
      </c>
      <c r="C1099" s="472" t="s">
        <v>220</v>
      </c>
      <c r="D1099" s="472" t="s">
        <v>220</v>
      </c>
      <c r="E1099" s="472" t="s">
        <v>221</v>
      </c>
      <c r="F1099" s="472" t="s">
        <v>220</v>
      </c>
      <c r="G1099" s="472" t="s">
        <v>1009</v>
      </c>
      <c r="H1099" s="472" t="s">
        <v>453</v>
      </c>
      <c r="I1099" s="472" t="s">
        <v>876</v>
      </c>
      <c r="J1099" s="472" t="s">
        <v>850</v>
      </c>
      <c r="K1099" s="472" t="s">
        <v>894</v>
      </c>
      <c r="L1099" s="473">
        <v>2024</v>
      </c>
      <c r="M1099" s="474">
        <v>32558.400000000001</v>
      </c>
      <c r="N1099" s="474">
        <v>2128</v>
      </c>
      <c r="O1099" s="472" t="s">
        <v>895</v>
      </c>
    </row>
    <row r="1100" spans="1:15" x14ac:dyDescent="0.3">
      <c r="A1100" s="472" t="s">
        <v>795</v>
      </c>
      <c r="B1100" s="472" t="s">
        <v>414</v>
      </c>
      <c r="C1100" s="472" t="s">
        <v>220</v>
      </c>
      <c r="D1100" s="472" t="s">
        <v>220</v>
      </c>
      <c r="E1100" s="472" t="s">
        <v>224</v>
      </c>
      <c r="F1100" s="472" t="s">
        <v>220</v>
      </c>
      <c r="G1100" s="472" t="s">
        <v>1010</v>
      </c>
      <c r="H1100" s="472" t="s">
        <v>589</v>
      </c>
      <c r="I1100" s="472" t="s">
        <v>864</v>
      </c>
      <c r="J1100" s="472" t="s">
        <v>809</v>
      </c>
      <c r="K1100" s="472" t="s">
        <v>894</v>
      </c>
      <c r="L1100" s="473">
        <v>2024</v>
      </c>
      <c r="M1100" s="474">
        <v>68958.103199999998</v>
      </c>
      <c r="N1100" s="474">
        <v>6420.68</v>
      </c>
      <c r="O1100" s="472" t="s">
        <v>895</v>
      </c>
    </row>
    <row r="1101" spans="1:15" x14ac:dyDescent="0.3">
      <c r="A1101" s="472" t="s">
        <v>795</v>
      </c>
      <c r="B1101" s="472" t="s">
        <v>414</v>
      </c>
      <c r="C1101" s="472" t="s">
        <v>220</v>
      </c>
      <c r="D1101" s="472" t="s">
        <v>220</v>
      </c>
      <c r="E1101" s="472" t="s">
        <v>222</v>
      </c>
      <c r="F1101" s="472" t="s">
        <v>220</v>
      </c>
      <c r="G1101" s="472" t="s">
        <v>1011</v>
      </c>
      <c r="H1101" s="472" t="s">
        <v>589</v>
      </c>
      <c r="I1101" s="472" t="s">
        <v>864</v>
      </c>
      <c r="J1101" s="472" t="s">
        <v>809</v>
      </c>
      <c r="K1101" s="472" t="s">
        <v>894</v>
      </c>
      <c r="L1101" s="473">
        <v>2024</v>
      </c>
      <c r="M1101" s="474">
        <v>22824.648000000005</v>
      </c>
      <c r="N1101" s="474">
        <v>2125.2000000000003</v>
      </c>
      <c r="O1101" s="472" t="s">
        <v>895</v>
      </c>
    </row>
    <row r="1102" spans="1:15" x14ac:dyDescent="0.3">
      <c r="A1102" s="472" t="s">
        <v>795</v>
      </c>
      <c r="B1102" s="472" t="s">
        <v>414</v>
      </c>
      <c r="C1102" s="472" t="s">
        <v>220</v>
      </c>
      <c r="D1102" s="472" t="s">
        <v>220</v>
      </c>
      <c r="E1102" s="472" t="s">
        <v>223</v>
      </c>
      <c r="F1102" s="472" t="s">
        <v>220</v>
      </c>
      <c r="G1102" s="472" t="s">
        <v>1012</v>
      </c>
      <c r="H1102" s="472" t="s">
        <v>593</v>
      </c>
      <c r="I1102" s="472" t="s">
        <v>873</v>
      </c>
      <c r="J1102" s="472" t="s">
        <v>826</v>
      </c>
      <c r="K1102" s="472" t="s">
        <v>894</v>
      </c>
      <c r="L1102" s="473">
        <v>2024</v>
      </c>
      <c r="M1102" s="474">
        <v>675</v>
      </c>
      <c r="N1102" s="474">
        <v>150</v>
      </c>
      <c r="O1102" s="472" t="s">
        <v>895</v>
      </c>
    </row>
    <row r="1103" spans="1:15" x14ac:dyDescent="0.3">
      <c r="A1103" s="472" t="s">
        <v>795</v>
      </c>
      <c r="B1103" s="472" t="s">
        <v>414</v>
      </c>
      <c r="C1103" s="472" t="s">
        <v>220</v>
      </c>
      <c r="D1103" s="472" t="s">
        <v>220</v>
      </c>
      <c r="E1103" s="472" t="s">
        <v>223</v>
      </c>
      <c r="F1103" s="472" t="s">
        <v>220</v>
      </c>
      <c r="G1103" s="472" t="s">
        <v>1012</v>
      </c>
      <c r="H1103" s="472" t="s">
        <v>554</v>
      </c>
      <c r="I1103" s="472" t="s">
        <v>873</v>
      </c>
      <c r="J1103" s="472" t="s">
        <v>820</v>
      </c>
      <c r="K1103" s="472" t="s">
        <v>894</v>
      </c>
      <c r="L1103" s="473">
        <v>2024</v>
      </c>
      <c r="M1103" s="474">
        <v>1084.58</v>
      </c>
      <c r="N1103" s="474">
        <v>61</v>
      </c>
      <c r="O1103" s="472" t="s">
        <v>895</v>
      </c>
    </row>
    <row r="1104" spans="1:15" x14ac:dyDescent="0.3">
      <c r="A1104" s="472" t="s">
        <v>795</v>
      </c>
      <c r="B1104" s="472" t="s">
        <v>414</v>
      </c>
      <c r="C1104" s="472" t="s">
        <v>220</v>
      </c>
      <c r="D1104" s="472" t="s">
        <v>220</v>
      </c>
      <c r="E1104" s="472" t="s">
        <v>223</v>
      </c>
      <c r="F1104" s="472" t="s">
        <v>220</v>
      </c>
      <c r="G1104" s="472" t="s">
        <v>1012</v>
      </c>
      <c r="H1104" s="472" t="s">
        <v>365</v>
      </c>
      <c r="I1104" s="472" t="s">
        <v>863</v>
      </c>
      <c r="J1104" s="472" t="s">
        <v>814</v>
      </c>
      <c r="K1104" s="472" t="s">
        <v>894</v>
      </c>
      <c r="L1104" s="473">
        <v>2024</v>
      </c>
      <c r="M1104" s="474">
        <v>79113.119999999995</v>
      </c>
      <c r="N1104" s="474">
        <v>4944.57</v>
      </c>
      <c r="O1104" s="472" t="s">
        <v>895</v>
      </c>
    </row>
    <row r="1105" spans="1:15" x14ac:dyDescent="0.3">
      <c r="A1105" s="472" t="s">
        <v>795</v>
      </c>
      <c r="B1105" s="472" t="s">
        <v>414</v>
      </c>
      <c r="C1105" s="472" t="s">
        <v>220</v>
      </c>
      <c r="D1105" s="472" t="s">
        <v>220</v>
      </c>
      <c r="E1105" s="472" t="s">
        <v>223</v>
      </c>
      <c r="F1105" s="472" t="s">
        <v>220</v>
      </c>
      <c r="G1105" s="472" t="s">
        <v>1012</v>
      </c>
      <c r="H1105" s="472" t="s">
        <v>474</v>
      </c>
      <c r="I1105" s="472" t="s">
        <v>873</v>
      </c>
      <c r="J1105" s="472" t="s">
        <v>845</v>
      </c>
      <c r="K1105" s="472" t="s">
        <v>894</v>
      </c>
      <c r="L1105" s="473">
        <v>2024</v>
      </c>
      <c r="M1105" s="474">
        <v>33930</v>
      </c>
      <c r="N1105" s="474">
        <v>8700</v>
      </c>
      <c r="O1105" s="472" t="s">
        <v>897</v>
      </c>
    </row>
    <row r="1106" spans="1:15" x14ac:dyDescent="0.3">
      <c r="A1106" s="472" t="s">
        <v>795</v>
      </c>
      <c r="B1106" s="472" t="s">
        <v>414</v>
      </c>
      <c r="C1106" s="472" t="s">
        <v>220</v>
      </c>
      <c r="D1106" s="472" t="s">
        <v>220</v>
      </c>
      <c r="E1106" s="472" t="s">
        <v>223</v>
      </c>
      <c r="F1106" s="472" t="s">
        <v>220</v>
      </c>
      <c r="G1106" s="472" t="s">
        <v>1012</v>
      </c>
      <c r="H1106" s="472" t="s">
        <v>589</v>
      </c>
      <c r="I1106" s="472" t="s">
        <v>864</v>
      </c>
      <c r="J1106" s="472" t="s">
        <v>809</v>
      </c>
      <c r="K1106" s="472" t="s">
        <v>894</v>
      </c>
      <c r="L1106" s="473">
        <v>2024</v>
      </c>
      <c r="M1106" s="474">
        <v>23239.641600000003</v>
      </c>
      <c r="N1106" s="474">
        <v>2163.84</v>
      </c>
      <c r="O1106" s="472" t="s">
        <v>895</v>
      </c>
    </row>
    <row r="1107" spans="1:15" x14ac:dyDescent="0.3">
      <c r="A1107" s="472" t="s">
        <v>795</v>
      </c>
      <c r="B1107" s="472" t="s">
        <v>414</v>
      </c>
      <c r="C1107" s="472" t="s">
        <v>220</v>
      </c>
      <c r="D1107" s="472" t="s">
        <v>220</v>
      </c>
      <c r="E1107" s="472" t="s">
        <v>223</v>
      </c>
      <c r="F1107" s="472" t="s">
        <v>220</v>
      </c>
      <c r="G1107" s="472" t="s">
        <v>1012</v>
      </c>
      <c r="H1107" s="472" t="s">
        <v>459</v>
      </c>
      <c r="I1107" s="472" t="s">
        <v>864</v>
      </c>
      <c r="J1107" s="472" t="s">
        <v>853</v>
      </c>
      <c r="K1107" s="472" t="s">
        <v>894</v>
      </c>
      <c r="L1107" s="473">
        <v>2024</v>
      </c>
      <c r="M1107" s="474">
        <v>1431.06</v>
      </c>
      <c r="N1107" s="474">
        <v>1037</v>
      </c>
      <c r="O1107" s="472" t="s">
        <v>895</v>
      </c>
    </row>
    <row r="1108" spans="1:15" x14ac:dyDescent="0.3">
      <c r="A1108" s="472" t="s">
        <v>795</v>
      </c>
      <c r="B1108" s="472" t="s">
        <v>414</v>
      </c>
      <c r="C1108" s="472" t="s">
        <v>220</v>
      </c>
      <c r="D1108" s="472" t="s">
        <v>220</v>
      </c>
      <c r="E1108" s="472" t="s">
        <v>1013</v>
      </c>
      <c r="F1108" s="472" t="s">
        <v>220</v>
      </c>
      <c r="G1108" s="472" t="s">
        <v>1014</v>
      </c>
      <c r="H1108" s="472" t="s">
        <v>554</v>
      </c>
      <c r="I1108" s="472" t="s">
        <v>873</v>
      </c>
      <c r="J1108" s="472" t="s">
        <v>820</v>
      </c>
      <c r="K1108" s="472" t="s">
        <v>894</v>
      </c>
      <c r="L1108" s="473">
        <v>2024</v>
      </c>
      <c r="M1108" s="474">
        <v>533.4</v>
      </c>
      <c r="N1108" s="474">
        <v>30</v>
      </c>
      <c r="O1108" s="472" t="s">
        <v>895</v>
      </c>
    </row>
    <row r="1109" spans="1:15" x14ac:dyDescent="0.3">
      <c r="A1109" s="472" t="s">
        <v>795</v>
      </c>
      <c r="B1109" s="472" t="s">
        <v>414</v>
      </c>
      <c r="C1109" s="472" t="s">
        <v>220</v>
      </c>
      <c r="D1109" s="472" t="s">
        <v>220</v>
      </c>
      <c r="E1109" s="472" t="s">
        <v>1013</v>
      </c>
      <c r="F1109" s="472" t="s">
        <v>220</v>
      </c>
      <c r="G1109" s="472" t="s">
        <v>1014</v>
      </c>
      <c r="H1109" s="472" t="s">
        <v>451</v>
      </c>
      <c r="I1109" s="472" t="s">
        <v>876</v>
      </c>
      <c r="J1109" s="472" t="s">
        <v>850</v>
      </c>
      <c r="K1109" s="472" t="s">
        <v>894</v>
      </c>
      <c r="L1109" s="473">
        <v>2024</v>
      </c>
      <c r="M1109" s="474">
        <v>113402.58</v>
      </c>
      <c r="N1109" s="474">
        <v>7446</v>
      </c>
      <c r="O1109" s="472" t="s">
        <v>895</v>
      </c>
    </row>
    <row r="1110" spans="1:15" x14ac:dyDescent="0.3">
      <c r="A1110" s="472" t="s">
        <v>795</v>
      </c>
      <c r="B1110" s="472" t="s">
        <v>414</v>
      </c>
      <c r="C1110" s="472" t="s">
        <v>220</v>
      </c>
      <c r="D1110" s="472" t="s">
        <v>220</v>
      </c>
      <c r="E1110" s="472" t="s">
        <v>1013</v>
      </c>
      <c r="F1110" s="472" t="s">
        <v>220</v>
      </c>
      <c r="G1110" s="472" t="s">
        <v>1014</v>
      </c>
      <c r="H1110" s="472" t="s">
        <v>374</v>
      </c>
      <c r="I1110" s="472" t="s">
        <v>865</v>
      </c>
      <c r="J1110" s="472" t="s">
        <v>814</v>
      </c>
      <c r="K1110" s="472" t="s">
        <v>894</v>
      </c>
      <c r="L1110" s="473">
        <v>2024</v>
      </c>
      <c r="M1110" s="474">
        <v>4122</v>
      </c>
      <c r="N1110" s="474">
        <v>229</v>
      </c>
      <c r="O1110" s="472" t="s">
        <v>895</v>
      </c>
    </row>
    <row r="1111" spans="1:15" x14ac:dyDescent="0.3">
      <c r="A1111" s="472" t="s">
        <v>795</v>
      </c>
      <c r="B1111" s="472" t="s">
        <v>414</v>
      </c>
      <c r="C1111" s="472" t="s">
        <v>220</v>
      </c>
      <c r="D1111" s="472" t="s">
        <v>220</v>
      </c>
      <c r="E1111" s="472" t="s">
        <v>1013</v>
      </c>
      <c r="F1111" s="472" t="s">
        <v>220</v>
      </c>
      <c r="G1111" s="472" t="s">
        <v>1014</v>
      </c>
      <c r="H1111" s="472" t="s">
        <v>453</v>
      </c>
      <c r="I1111" s="472" t="s">
        <v>876</v>
      </c>
      <c r="J1111" s="472" t="s">
        <v>850</v>
      </c>
      <c r="K1111" s="472" t="s">
        <v>894</v>
      </c>
      <c r="L1111" s="473">
        <v>2024</v>
      </c>
      <c r="M1111" s="474">
        <v>251118.90000000002</v>
      </c>
      <c r="N1111" s="474">
        <v>16413</v>
      </c>
      <c r="O1111" s="472" t="s">
        <v>895</v>
      </c>
    </row>
    <row r="1112" spans="1:15" x14ac:dyDescent="0.3">
      <c r="A1112" s="472" t="s">
        <v>795</v>
      </c>
      <c r="B1112" s="472" t="s">
        <v>414</v>
      </c>
      <c r="C1112" s="472" t="s">
        <v>225</v>
      </c>
      <c r="D1112" s="472" t="s">
        <v>226</v>
      </c>
      <c r="E1112" s="472" t="s">
        <v>237</v>
      </c>
      <c r="F1112" s="472" t="s">
        <v>1015</v>
      </c>
      <c r="G1112" s="472" t="s">
        <v>1016</v>
      </c>
      <c r="H1112" s="472" t="s">
        <v>589</v>
      </c>
      <c r="I1112" s="472" t="s">
        <v>864</v>
      </c>
      <c r="J1112" s="472" t="s">
        <v>809</v>
      </c>
      <c r="K1112" s="472" t="s">
        <v>894</v>
      </c>
      <c r="L1112" s="473">
        <v>2024</v>
      </c>
      <c r="M1112" s="474">
        <v>3319.9488000000001</v>
      </c>
      <c r="N1112" s="474">
        <v>309.12</v>
      </c>
      <c r="O1112" s="472" t="s">
        <v>895</v>
      </c>
    </row>
    <row r="1113" spans="1:15" x14ac:dyDescent="0.3">
      <c r="A1113" s="472" t="s">
        <v>795</v>
      </c>
      <c r="B1113" s="472" t="s">
        <v>414</v>
      </c>
      <c r="C1113" s="472" t="s">
        <v>225</v>
      </c>
      <c r="D1113" s="472" t="s">
        <v>226</v>
      </c>
      <c r="E1113" s="472" t="s">
        <v>227</v>
      </c>
      <c r="F1113" s="472" t="s">
        <v>1015</v>
      </c>
      <c r="G1113" s="472" t="s">
        <v>1017</v>
      </c>
      <c r="H1113" s="472" t="s">
        <v>531</v>
      </c>
      <c r="I1113" s="472" t="s">
        <v>863</v>
      </c>
      <c r="J1113" s="472" t="s">
        <v>820</v>
      </c>
      <c r="K1113" s="472" t="s">
        <v>894</v>
      </c>
      <c r="L1113" s="473">
        <v>2024</v>
      </c>
      <c r="M1113" s="474">
        <v>31133.43</v>
      </c>
      <c r="N1113" s="474">
        <v>3459.27</v>
      </c>
      <c r="O1113" s="472" t="s">
        <v>895</v>
      </c>
    </row>
    <row r="1114" spans="1:15" x14ac:dyDescent="0.3">
      <c r="A1114" s="472" t="s">
        <v>795</v>
      </c>
      <c r="B1114" s="472" t="s">
        <v>414</v>
      </c>
      <c r="C1114" s="472" t="s">
        <v>225</v>
      </c>
      <c r="D1114" s="472" t="s">
        <v>226</v>
      </c>
      <c r="E1114" s="472" t="s">
        <v>227</v>
      </c>
      <c r="F1114" s="472" t="s">
        <v>1015</v>
      </c>
      <c r="G1114" s="472" t="s">
        <v>1017</v>
      </c>
      <c r="H1114" s="472" t="s">
        <v>434</v>
      </c>
      <c r="I1114" s="472" t="s">
        <v>863</v>
      </c>
      <c r="J1114" s="472" t="s">
        <v>841</v>
      </c>
      <c r="K1114" s="472" t="s">
        <v>894</v>
      </c>
      <c r="L1114" s="473">
        <v>2024</v>
      </c>
      <c r="M1114" s="474">
        <v>112030</v>
      </c>
      <c r="N1114" s="474">
        <v>22.405999999999999</v>
      </c>
      <c r="O1114" s="472" t="s">
        <v>895</v>
      </c>
    </row>
    <row r="1115" spans="1:15" x14ac:dyDescent="0.3">
      <c r="A1115" s="472" t="s">
        <v>795</v>
      </c>
      <c r="B1115" s="472" t="s">
        <v>414</v>
      </c>
      <c r="C1115" s="472" t="s">
        <v>225</v>
      </c>
      <c r="D1115" s="472" t="s">
        <v>226</v>
      </c>
      <c r="E1115" s="472" t="s">
        <v>227</v>
      </c>
      <c r="F1115" s="472" t="s">
        <v>1015</v>
      </c>
      <c r="G1115" s="472" t="s">
        <v>1017</v>
      </c>
      <c r="H1115" s="472" t="s">
        <v>584</v>
      </c>
      <c r="I1115" s="472" t="s">
        <v>861</v>
      </c>
      <c r="J1115" s="472" t="s">
        <v>808</v>
      </c>
      <c r="K1115" s="472" t="s">
        <v>894</v>
      </c>
      <c r="L1115" s="473">
        <v>2024</v>
      </c>
      <c r="M1115" s="474">
        <v>74448.66</v>
      </c>
      <c r="N1115" s="474">
        <v>2162</v>
      </c>
      <c r="O1115" s="472" t="s">
        <v>895</v>
      </c>
    </row>
    <row r="1116" spans="1:15" x14ac:dyDescent="0.3">
      <c r="A1116" s="472" t="s">
        <v>795</v>
      </c>
      <c r="B1116" s="472" t="s">
        <v>414</v>
      </c>
      <c r="C1116" s="472" t="s">
        <v>225</v>
      </c>
      <c r="D1116" s="472" t="s">
        <v>226</v>
      </c>
      <c r="E1116" s="472" t="s">
        <v>227</v>
      </c>
      <c r="F1116" s="472" t="s">
        <v>1015</v>
      </c>
      <c r="G1116" s="472" t="s">
        <v>1017</v>
      </c>
      <c r="H1116" s="472" t="s">
        <v>547</v>
      </c>
      <c r="I1116" s="472" t="s">
        <v>873</v>
      </c>
      <c r="J1116" s="472" t="s">
        <v>820</v>
      </c>
      <c r="K1116" s="472" t="s">
        <v>894</v>
      </c>
      <c r="L1116" s="473">
        <v>2024</v>
      </c>
      <c r="M1116" s="474">
        <v>40590</v>
      </c>
      <c r="N1116" s="474">
        <v>4100</v>
      </c>
      <c r="O1116" s="472" t="s">
        <v>895</v>
      </c>
    </row>
    <row r="1117" spans="1:15" x14ac:dyDescent="0.3">
      <c r="A1117" s="472" t="s">
        <v>795</v>
      </c>
      <c r="B1117" s="472" t="s">
        <v>414</v>
      </c>
      <c r="C1117" s="472" t="s">
        <v>225</v>
      </c>
      <c r="D1117" s="472" t="s">
        <v>226</v>
      </c>
      <c r="E1117" s="472" t="s">
        <v>227</v>
      </c>
      <c r="F1117" s="472" t="s">
        <v>1015</v>
      </c>
      <c r="G1117" s="472" t="s">
        <v>1017</v>
      </c>
      <c r="H1117" s="472" t="s">
        <v>354</v>
      </c>
      <c r="I1117" s="472" t="s">
        <v>864</v>
      </c>
      <c r="J1117" s="472" t="s">
        <v>814</v>
      </c>
      <c r="K1117" s="472" t="s">
        <v>894</v>
      </c>
      <c r="L1117" s="473">
        <v>2024</v>
      </c>
      <c r="M1117" s="474">
        <v>8787.9750000000004</v>
      </c>
      <c r="N1117" s="474">
        <v>502.17</v>
      </c>
      <c r="O1117" s="472" t="s">
        <v>895</v>
      </c>
    </row>
    <row r="1118" spans="1:15" x14ac:dyDescent="0.3">
      <c r="A1118" s="472" t="s">
        <v>795</v>
      </c>
      <c r="B1118" s="472" t="s">
        <v>414</v>
      </c>
      <c r="C1118" s="472" t="s">
        <v>225</v>
      </c>
      <c r="D1118" s="472" t="s">
        <v>226</v>
      </c>
      <c r="E1118" s="472" t="s">
        <v>227</v>
      </c>
      <c r="F1118" s="472" t="s">
        <v>1015</v>
      </c>
      <c r="G1118" s="472" t="s">
        <v>1017</v>
      </c>
      <c r="H1118" s="472" t="s">
        <v>600</v>
      </c>
      <c r="I1118" s="472" t="s">
        <v>876</v>
      </c>
      <c r="J1118" s="472" t="s">
        <v>830</v>
      </c>
      <c r="K1118" s="472" t="s">
        <v>894</v>
      </c>
      <c r="L1118" s="473">
        <v>2024</v>
      </c>
      <c r="M1118" s="474">
        <v>77880</v>
      </c>
      <c r="N1118" s="474">
        <v>59000</v>
      </c>
      <c r="O1118" s="472" t="s">
        <v>895</v>
      </c>
    </row>
    <row r="1119" spans="1:15" x14ac:dyDescent="0.3">
      <c r="A1119" s="472" t="s">
        <v>795</v>
      </c>
      <c r="B1119" s="472" t="s">
        <v>414</v>
      </c>
      <c r="C1119" s="472" t="s">
        <v>225</v>
      </c>
      <c r="D1119" s="472" t="s">
        <v>226</v>
      </c>
      <c r="E1119" s="472" t="s">
        <v>227</v>
      </c>
      <c r="F1119" s="472" t="s">
        <v>1015</v>
      </c>
      <c r="G1119" s="472" t="s">
        <v>1017</v>
      </c>
      <c r="H1119" s="472" t="s">
        <v>549</v>
      </c>
      <c r="I1119" s="472" t="s">
        <v>860</v>
      </c>
      <c r="J1119" s="472" t="s">
        <v>820</v>
      </c>
      <c r="K1119" s="472" t="s">
        <v>894</v>
      </c>
      <c r="L1119" s="473">
        <v>2024</v>
      </c>
      <c r="M1119" s="474">
        <v>4000</v>
      </c>
      <c r="N1119" s="474">
        <v>500</v>
      </c>
      <c r="O1119" s="472" t="s">
        <v>895</v>
      </c>
    </row>
    <row r="1120" spans="1:15" x14ac:dyDescent="0.3">
      <c r="A1120" s="472" t="s">
        <v>795</v>
      </c>
      <c r="B1120" s="472" t="s">
        <v>414</v>
      </c>
      <c r="C1120" s="472" t="s">
        <v>225</v>
      </c>
      <c r="D1120" s="472" t="s">
        <v>226</v>
      </c>
      <c r="E1120" s="472" t="s">
        <v>227</v>
      </c>
      <c r="F1120" s="472" t="s">
        <v>1015</v>
      </c>
      <c r="G1120" s="472" t="s">
        <v>1017</v>
      </c>
      <c r="H1120" s="472" t="s">
        <v>587</v>
      </c>
      <c r="I1120" s="472" t="s">
        <v>873</v>
      </c>
      <c r="J1120" s="472" t="s">
        <v>808</v>
      </c>
      <c r="K1120" s="472" t="s">
        <v>894</v>
      </c>
      <c r="L1120" s="473">
        <v>2024</v>
      </c>
      <c r="M1120" s="474">
        <v>369.6</v>
      </c>
      <c r="N1120" s="474">
        <v>8</v>
      </c>
      <c r="O1120" s="472" t="s">
        <v>895</v>
      </c>
    </row>
    <row r="1121" spans="1:15" x14ac:dyDescent="0.3">
      <c r="A1121" s="472" t="s">
        <v>795</v>
      </c>
      <c r="B1121" s="472" t="s">
        <v>414</v>
      </c>
      <c r="C1121" s="472" t="s">
        <v>225</v>
      </c>
      <c r="D1121" s="472" t="s">
        <v>226</v>
      </c>
      <c r="E1121" s="472" t="s">
        <v>227</v>
      </c>
      <c r="F1121" s="472" t="s">
        <v>1015</v>
      </c>
      <c r="G1121" s="472" t="s">
        <v>1017</v>
      </c>
      <c r="H1121" s="472" t="s">
        <v>355</v>
      </c>
      <c r="I1121" s="472" t="s">
        <v>872</v>
      </c>
      <c r="J1121" s="472" t="s">
        <v>814</v>
      </c>
      <c r="K1121" s="472" t="s">
        <v>894</v>
      </c>
      <c r="L1121" s="473">
        <v>2024</v>
      </c>
      <c r="M1121" s="474">
        <v>13832.664999999999</v>
      </c>
      <c r="N1121" s="474">
        <v>1456.07</v>
      </c>
      <c r="O1121" s="472" t="s">
        <v>895</v>
      </c>
    </row>
    <row r="1122" spans="1:15" x14ac:dyDescent="0.3">
      <c r="A1122" s="472" t="s">
        <v>795</v>
      </c>
      <c r="B1122" s="472" t="s">
        <v>414</v>
      </c>
      <c r="C1122" s="472" t="s">
        <v>225</v>
      </c>
      <c r="D1122" s="472" t="s">
        <v>226</v>
      </c>
      <c r="E1122" s="472" t="s">
        <v>227</v>
      </c>
      <c r="F1122" s="472" t="s">
        <v>1015</v>
      </c>
      <c r="G1122" s="472" t="s">
        <v>1017</v>
      </c>
      <c r="H1122" s="472" t="s">
        <v>551</v>
      </c>
      <c r="I1122" s="472" t="s">
        <v>863</v>
      </c>
      <c r="J1122" s="472" t="s">
        <v>820</v>
      </c>
      <c r="K1122" s="472" t="s">
        <v>894</v>
      </c>
      <c r="L1122" s="473">
        <v>2024</v>
      </c>
      <c r="M1122" s="474">
        <v>98000</v>
      </c>
      <c r="N1122" s="474">
        <v>7000</v>
      </c>
      <c r="O1122" s="472" t="s">
        <v>895</v>
      </c>
    </row>
    <row r="1123" spans="1:15" x14ac:dyDescent="0.3">
      <c r="A1123" s="472" t="s">
        <v>795</v>
      </c>
      <c r="B1123" s="472" t="s">
        <v>414</v>
      </c>
      <c r="C1123" s="472" t="s">
        <v>225</v>
      </c>
      <c r="D1123" s="472" t="s">
        <v>226</v>
      </c>
      <c r="E1123" s="472" t="s">
        <v>227</v>
      </c>
      <c r="F1123" s="472" t="s">
        <v>1015</v>
      </c>
      <c r="G1123" s="472" t="s">
        <v>1017</v>
      </c>
      <c r="H1123" s="472" t="s">
        <v>604</v>
      </c>
      <c r="I1123" s="472" t="s">
        <v>876</v>
      </c>
      <c r="J1123" s="472" t="s">
        <v>830</v>
      </c>
      <c r="K1123" s="472" t="s">
        <v>894</v>
      </c>
      <c r="L1123" s="473">
        <v>2024</v>
      </c>
      <c r="M1123" s="474">
        <v>249181.9</v>
      </c>
      <c r="N1123" s="474">
        <v>69410</v>
      </c>
      <c r="O1123" s="472" t="s">
        <v>895</v>
      </c>
    </row>
    <row r="1124" spans="1:15" x14ac:dyDescent="0.3">
      <c r="A1124" s="472" t="s">
        <v>795</v>
      </c>
      <c r="B1124" s="472" t="s">
        <v>414</v>
      </c>
      <c r="C1124" s="472" t="s">
        <v>225</v>
      </c>
      <c r="D1124" s="472" t="s">
        <v>226</v>
      </c>
      <c r="E1124" s="472" t="s">
        <v>227</v>
      </c>
      <c r="F1124" s="472" t="s">
        <v>1015</v>
      </c>
      <c r="G1124" s="472" t="s">
        <v>1017</v>
      </c>
      <c r="H1124" s="472" t="s">
        <v>554</v>
      </c>
      <c r="I1124" s="472" t="s">
        <v>873</v>
      </c>
      <c r="J1124" s="472" t="s">
        <v>820</v>
      </c>
      <c r="K1124" s="472" t="s">
        <v>894</v>
      </c>
      <c r="L1124" s="473">
        <v>2024</v>
      </c>
      <c r="M1124" s="474">
        <v>47186.341999999997</v>
      </c>
      <c r="N1124" s="474">
        <v>2653.9</v>
      </c>
      <c r="O1124" s="472" t="s">
        <v>895</v>
      </c>
    </row>
    <row r="1125" spans="1:15" x14ac:dyDescent="0.3">
      <c r="A1125" s="472" t="s">
        <v>795</v>
      </c>
      <c r="B1125" s="472" t="s">
        <v>414</v>
      </c>
      <c r="C1125" s="472" t="s">
        <v>225</v>
      </c>
      <c r="D1125" s="472" t="s">
        <v>226</v>
      </c>
      <c r="E1125" s="472" t="s">
        <v>227</v>
      </c>
      <c r="F1125" s="472" t="s">
        <v>1015</v>
      </c>
      <c r="G1125" s="472" t="s">
        <v>1017</v>
      </c>
      <c r="H1125" s="472" t="s">
        <v>357</v>
      </c>
      <c r="I1125" s="472" t="s">
        <v>871</v>
      </c>
      <c r="J1125" s="472" t="s">
        <v>814</v>
      </c>
      <c r="K1125" s="472" t="s">
        <v>894</v>
      </c>
      <c r="L1125" s="473">
        <v>2024</v>
      </c>
      <c r="M1125" s="474">
        <v>198.88</v>
      </c>
      <c r="N1125" s="474">
        <v>11</v>
      </c>
      <c r="O1125" s="472" t="s">
        <v>895</v>
      </c>
    </row>
    <row r="1126" spans="1:15" x14ac:dyDescent="0.3">
      <c r="A1126" s="472" t="s">
        <v>795</v>
      </c>
      <c r="B1126" s="472" t="s">
        <v>414</v>
      </c>
      <c r="C1126" s="472" t="s">
        <v>225</v>
      </c>
      <c r="D1126" s="472" t="s">
        <v>226</v>
      </c>
      <c r="E1126" s="472" t="s">
        <v>227</v>
      </c>
      <c r="F1126" s="472" t="s">
        <v>1015</v>
      </c>
      <c r="G1126" s="472" t="s">
        <v>1017</v>
      </c>
      <c r="H1126" s="472" t="s">
        <v>592</v>
      </c>
      <c r="I1126" s="472" t="s">
        <v>875</v>
      </c>
      <c r="J1126" s="472" t="s">
        <v>814</v>
      </c>
      <c r="K1126" s="472" t="s">
        <v>894</v>
      </c>
      <c r="L1126" s="473">
        <v>2024</v>
      </c>
      <c r="M1126" s="474">
        <v>5446</v>
      </c>
      <c r="N1126" s="474">
        <v>389</v>
      </c>
      <c r="O1126" s="472" t="s">
        <v>895</v>
      </c>
    </row>
    <row r="1127" spans="1:15" x14ac:dyDescent="0.3">
      <c r="A1127" s="472" t="s">
        <v>795</v>
      </c>
      <c r="B1127" s="472" t="s">
        <v>414</v>
      </c>
      <c r="C1127" s="472" t="s">
        <v>225</v>
      </c>
      <c r="D1127" s="472" t="s">
        <v>226</v>
      </c>
      <c r="E1127" s="472" t="s">
        <v>227</v>
      </c>
      <c r="F1127" s="472" t="s">
        <v>1015</v>
      </c>
      <c r="G1127" s="472" t="s">
        <v>1017</v>
      </c>
      <c r="H1127" s="472" t="s">
        <v>364</v>
      </c>
      <c r="I1127" s="472" t="s">
        <v>874</v>
      </c>
      <c r="J1127" s="472" t="s">
        <v>814</v>
      </c>
      <c r="K1127" s="472" t="s">
        <v>894</v>
      </c>
      <c r="L1127" s="473">
        <v>2024</v>
      </c>
      <c r="M1127" s="474">
        <v>998.47</v>
      </c>
      <c r="N1127" s="474">
        <v>90.77</v>
      </c>
      <c r="O1127" s="472" t="s">
        <v>895</v>
      </c>
    </row>
    <row r="1128" spans="1:15" x14ac:dyDescent="0.3">
      <c r="A1128" s="472" t="s">
        <v>795</v>
      </c>
      <c r="B1128" s="472" t="s">
        <v>414</v>
      </c>
      <c r="C1128" s="472" t="s">
        <v>225</v>
      </c>
      <c r="D1128" s="472" t="s">
        <v>226</v>
      </c>
      <c r="E1128" s="472" t="s">
        <v>227</v>
      </c>
      <c r="F1128" s="472" t="s">
        <v>1015</v>
      </c>
      <c r="G1128" s="472" t="s">
        <v>1017</v>
      </c>
      <c r="H1128" s="472" t="s">
        <v>365</v>
      </c>
      <c r="I1128" s="472" t="s">
        <v>863</v>
      </c>
      <c r="J1128" s="472" t="s">
        <v>814</v>
      </c>
      <c r="K1128" s="472" t="s">
        <v>894</v>
      </c>
      <c r="L1128" s="473">
        <v>2024</v>
      </c>
      <c r="M1128" s="474">
        <v>6304716</v>
      </c>
      <c r="N1128" s="474">
        <v>394044.75</v>
      </c>
      <c r="O1128" s="472" t="s">
        <v>895</v>
      </c>
    </row>
    <row r="1129" spans="1:15" x14ac:dyDescent="0.3">
      <c r="A1129" s="472" t="s">
        <v>795</v>
      </c>
      <c r="B1129" s="472" t="s">
        <v>414</v>
      </c>
      <c r="C1129" s="472" t="s">
        <v>225</v>
      </c>
      <c r="D1129" s="472" t="s">
        <v>226</v>
      </c>
      <c r="E1129" s="472" t="s">
        <v>227</v>
      </c>
      <c r="F1129" s="472" t="s">
        <v>1015</v>
      </c>
      <c r="G1129" s="472" t="s">
        <v>1017</v>
      </c>
      <c r="H1129" s="472" t="s">
        <v>372</v>
      </c>
      <c r="I1129" s="472" t="s">
        <v>859</v>
      </c>
      <c r="J1129" s="472" t="s">
        <v>814</v>
      </c>
      <c r="K1129" s="472" t="s">
        <v>894</v>
      </c>
      <c r="L1129" s="473">
        <v>2024</v>
      </c>
      <c r="M1129" s="474">
        <v>9000</v>
      </c>
      <c r="N1129" s="474">
        <v>1000</v>
      </c>
      <c r="O1129" s="472" t="s">
        <v>895</v>
      </c>
    </row>
    <row r="1130" spans="1:15" x14ac:dyDescent="0.3">
      <c r="A1130" s="472" t="s">
        <v>795</v>
      </c>
      <c r="B1130" s="472" t="s">
        <v>414</v>
      </c>
      <c r="C1130" s="472" t="s">
        <v>225</v>
      </c>
      <c r="D1130" s="472" t="s">
        <v>226</v>
      </c>
      <c r="E1130" s="472" t="s">
        <v>227</v>
      </c>
      <c r="F1130" s="472" t="s">
        <v>1015</v>
      </c>
      <c r="G1130" s="472" t="s">
        <v>1017</v>
      </c>
      <c r="H1130" s="472" t="s">
        <v>556</v>
      </c>
      <c r="I1130" s="472" t="s">
        <v>873</v>
      </c>
      <c r="J1130" s="472" t="s">
        <v>820</v>
      </c>
      <c r="K1130" s="472" t="s">
        <v>894</v>
      </c>
      <c r="L1130" s="473">
        <v>2024</v>
      </c>
      <c r="M1130" s="474">
        <v>72800</v>
      </c>
      <c r="N1130" s="474">
        <v>8000</v>
      </c>
      <c r="O1130" s="472" t="s">
        <v>895</v>
      </c>
    </row>
    <row r="1131" spans="1:15" x14ac:dyDescent="0.3">
      <c r="A1131" s="472" t="s">
        <v>795</v>
      </c>
      <c r="B1131" s="472" t="s">
        <v>414</v>
      </c>
      <c r="C1131" s="472" t="s">
        <v>225</v>
      </c>
      <c r="D1131" s="472" t="s">
        <v>226</v>
      </c>
      <c r="E1131" s="472" t="s">
        <v>227</v>
      </c>
      <c r="F1131" s="472" t="s">
        <v>1015</v>
      </c>
      <c r="G1131" s="472" t="s">
        <v>1017</v>
      </c>
      <c r="H1131" s="472" t="s">
        <v>559</v>
      </c>
      <c r="I1131" s="472" t="s">
        <v>860</v>
      </c>
      <c r="J1131" s="472" t="s">
        <v>820</v>
      </c>
      <c r="K1131" s="472" t="s">
        <v>894</v>
      </c>
      <c r="L1131" s="473">
        <v>2024</v>
      </c>
      <c r="M1131" s="474">
        <v>22330</v>
      </c>
      <c r="N1131" s="474">
        <v>2030</v>
      </c>
      <c r="O1131" s="472" t="s">
        <v>895</v>
      </c>
    </row>
    <row r="1132" spans="1:15" x14ac:dyDescent="0.3">
      <c r="A1132" s="472" t="s">
        <v>795</v>
      </c>
      <c r="B1132" s="472" t="s">
        <v>414</v>
      </c>
      <c r="C1132" s="472" t="s">
        <v>225</v>
      </c>
      <c r="D1132" s="472" t="s">
        <v>226</v>
      </c>
      <c r="E1132" s="472" t="s">
        <v>227</v>
      </c>
      <c r="F1132" s="472" t="s">
        <v>1015</v>
      </c>
      <c r="G1132" s="472" t="s">
        <v>1017</v>
      </c>
      <c r="H1132" s="472" t="s">
        <v>474</v>
      </c>
      <c r="I1132" s="472" t="s">
        <v>873</v>
      </c>
      <c r="J1132" s="472" t="s">
        <v>845</v>
      </c>
      <c r="K1132" s="472" t="s">
        <v>894</v>
      </c>
      <c r="L1132" s="473">
        <v>2024</v>
      </c>
      <c r="M1132" s="474">
        <v>23790</v>
      </c>
      <c r="N1132" s="474">
        <v>6100</v>
      </c>
      <c r="O1132" s="472" t="s">
        <v>897</v>
      </c>
    </row>
    <row r="1133" spans="1:15" x14ac:dyDescent="0.3">
      <c r="A1133" s="472" t="s">
        <v>795</v>
      </c>
      <c r="B1133" s="472" t="s">
        <v>414</v>
      </c>
      <c r="C1133" s="472" t="s">
        <v>225</v>
      </c>
      <c r="D1133" s="472" t="s">
        <v>226</v>
      </c>
      <c r="E1133" s="472" t="s">
        <v>227</v>
      </c>
      <c r="F1133" s="472" t="s">
        <v>1015</v>
      </c>
      <c r="G1133" s="472" t="s">
        <v>1017</v>
      </c>
      <c r="H1133" s="472" t="s">
        <v>475</v>
      </c>
      <c r="I1133" s="472" t="s">
        <v>873</v>
      </c>
      <c r="J1133" s="472" t="s">
        <v>845</v>
      </c>
      <c r="K1133" s="472" t="s">
        <v>894</v>
      </c>
      <c r="L1133" s="473">
        <v>2024</v>
      </c>
      <c r="M1133" s="474">
        <v>31974.251400000001</v>
      </c>
      <c r="N1133" s="474">
        <v>1638</v>
      </c>
      <c r="O1133" s="472" t="s">
        <v>897</v>
      </c>
    </row>
    <row r="1134" spans="1:15" x14ac:dyDescent="0.3">
      <c r="A1134" s="472" t="s">
        <v>795</v>
      </c>
      <c r="B1134" s="472" t="s">
        <v>414</v>
      </c>
      <c r="C1134" s="472" t="s">
        <v>225</v>
      </c>
      <c r="D1134" s="472" t="s">
        <v>226</v>
      </c>
      <c r="E1134" s="472" t="s">
        <v>227</v>
      </c>
      <c r="F1134" s="472" t="s">
        <v>1015</v>
      </c>
      <c r="G1134" s="472" t="s">
        <v>1017</v>
      </c>
      <c r="H1134" s="472" t="s">
        <v>589</v>
      </c>
      <c r="I1134" s="472" t="s">
        <v>864</v>
      </c>
      <c r="J1134" s="472" t="s">
        <v>809</v>
      </c>
      <c r="K1134" s="472" t="s">
        <v>894</v>
      </c>
      <c r="L1134" s="473">
        <v>2024</v>
      </c>
      <c r="M1134" s="474">
        <v>477160.82520000002</v>
      </c>
      <c r="N1134" s="474">
        <v>48573.48</v>
      </c>
      <c r="O1134" s="472" t="s">
        <v>895</v>
      </c>
    </row>
    <row r="1135" spans="1:15" x14ac:dyDescent="0.3">
      <c r="A1135" s="472" t="s">
        <v>795</v>
      </c>
      <c r="B1135" s="472" t="s">
        <v>414</v>
      </c>
      <c r="C1135" s="472" t="s">
        <v>225</v>
      </c>
      <c r="D1135" s="472" t="s">
        <v>226</v>
      </c>
      <c r="E1135" s="472" t="s">
        <v>227</v>
      </c>
      <c r="F1135" s="472" t="s">
        <v>1015</v>
      </c>
      <c r="G1135" s="472" t="s">
        <v>1017</v>
      </c>
      <c r="H1135" s="472" t="s">
        <v>459</v>
      </c>
      <c r="I1135" s="472" t="s">
        <v>864</v>
      </c>
      <c r="J1135" s="472" t="s">
        <v>853</v>
      </c>
      <c r="K1135" s="472" t="s">
        <v>894</v>
      </c>
      <c r="L1135" s="473">
        <v>2024</v>
      </c>
      <c r="M1135" s="474">
        <v>4512.5999999999995</v>
      </c>
      <c r="N1135" s="474">
        <v>3270</v>
      </c>
      <c r="O1135" s="472" t="s">
        <v>895</v>
      </c>
    </row>
    <row r="1136" spans="1:15" x14ac:dyDescent="0.3">
      <c r="A1136" s="472" t="s">
        <v>795</v>
      </c>
      <c r="B1136" s="472" t="s">
        <v>414</v>
      </c>
      <c r="C1136" s="472" t="s">
        <v>225</v>
      </c>
      <c r="D1136" s="472" t="s">
        <v>226</v>
      </c>
      <c r="E1136" s="472" t="s">
        <v>227</v>
      </c>
      <c r="F1136" s="472" t="s">
        <v>1015</v>
      </c>
      <c r="G1136" s="472" t="s">
        <v>1017</v>
      </c>
      <c r="H1136" s="472" t="s">
        <v>451</v>
      </c>
      <c r="I1136" s="472" t="s">
        <v>876</v>
      </c>
      <c r="J1136" s="472" t="s">
        <v>850</v>
      </c>
      <c r="K1136" s="472" t="s">
        <v>894</v>
      </c>
      <c r="L1136" s="473">
        <v>2024</v>
      </c>
      <c r="M1136" s="474">
        <v>4949.75</v>
      </c>
      <c r="N1136" s="474">
        <v>325</v>
      </c>
      <c r="O1136" s="472" t="s">
        <v>895</v>
      </c>
    </row>
    <row r="1137" spans="1:15" x14ac:dyDescent="0.3">
      <c r="A1137" s="472" t="s">
        <v>795</v>
      </c>
      <c r="B1137" s="472" t="s">
        <v>414</v>
      </c>
      <c r="C1137" s="472" t="s">
        <v>225</v>
      </c>
      <c r="D1137" s="472" t="s">
        <v>226</v>
      </c>
      <c r="E1137" s="472" t="s">
        <v>227</v>
      </c>
      <c r="F1137" s="472" t="s">
        <v>1015</v>
      </c>
      <c r="G1137" s="472" t="s">
        <v>1017</v>
      </c>
      <c r="H1137" s="472" t="s">
        <v>617</v>
      </c>
      <c r="I1137" s="472" t="s">
        <v>873</v>
      </c>
      <c r="J1137" s="472" t="s">
        <v>838</v>
      </c>
      <c r="K1137" s="472" t="s">
        <v>894</v>
      </c>
      <c r="L1137" s="473">
        <v>2024</v>
      </c>
      <c r="M1137" s="474">
        <v>1410</v>
      </c>
      <c r="N1137" s="474">
        <v>40</v>
      </c>
      <c r="O1137" s="472" t="s">
        <v>895</v>
      </c>
    </row>
    <row r="1138" spans="1:15" x14ac:dyDescent="0.3">
      <c r="A1138" s="472" t="s">
        <v>795</v>
      </c>
      <c r="B1138" s="472" t="s">
        <v>414</v>
      </c>
      <c r="C1138" s="472" t="s">
        <v>225</v>
      </c>
      <c r="D1138" s="472" t="s">
        <v>226</v>
      </c>
      <c r="E1138" s="472" t="s">
        <v>227</v>
      </c>
      <c r="F1138" s="472" t="s">
        <v>1015</v>
      </c>
      <c r="G1138" s="472" t="s">
        <v>1017</v>
      </c>
      <c r="H1138" s="472" t="s">
        <v>374</v>
      </c>
      <c r="I1138" s="472" t="s">
        <v>865</v>
      </c>
      <c r="J1138" s="472" t="s">
        <v>814</v>
      </c>
      <c r="K1138" s="472" t="s">
        <v>894</v>
      </c>
      <c r="L1138" s="473">
        <v>2024</v>
      </c>
      <c r="M1138" s="474">
        <v>16902</v>
      </c>
      <c r="N1138" s="474">
        <v>939</v>
      </c>
      <c r="O1138" s="472" t="s">
        <v>895</v>
      </c>
    </row>
    <row r="1139" spans="1:15" x14ac:dyDescent="0.3">
      <c r="A1139" s="472" t="s">
        <v>795</v>
      </c>
      <c r="B1139" s="472" t="s">
        <v>414</v>
      </c>
      <c r="C1139" s="472" t="s">
        <v>225</v>
      </c>
      <c r="D1139" s="472" t="s">
        <v>226</v>
      </c>
      <c r="E1139" s="472" t="s">
        <v>227</v>
      </c>
      <c r="F1139" s="472" t="s">
        <v>1015</v>
      </c>
      <c r="G1139" s="472" t="s">
        <v>1017</v>
      </c>
      <c r="H1139" s="472" t="s">
        <v>375</v>
      </c>
      <c r="I1139" s="472" t="s">
        <v>865</v>
      </c>
      <c r="J1139" s="472" t="s">
        <v>814</v>
      </c>
      <c r="K1139" s="472" t="s">
        <v>894</v>
      </c>
      <c r="L1139" s="473">
        <v>2024</v>
      </c>
      <c r="M1139" s="474">
        <v>2500</v>
      </c>
      <c r="N1139" s="474">
        <v>250</v>
      </c>
      <c r="O1139" s="472" t="s">
        <v>895</v>
      </c>
    </row>
    <row r="1140" spans="1:15" x14ac:dyDescent="0.3">
      <c r="A1140" s="472" t="s">
        <v>795</v>
      </c>
      <c r="B1140" s="472" t="s">
        <v>414</v>
      </c>
      <c r="C1140" s="472" t="s">
        <v>225</v>
      </c>
      <c r="D1140" s="472" t="s">
        <v>226</v>
      </c>
      <c r="E1140" s="472" t="s">
        <v>227</v>
      </c>
      <c r="F1140" s="472" t="s">
        <v>1015</v>
      </c>
      <c r="G1140" s="472" t="s">
        <v>1017</v>
      </c>
      <c r="H1140" s="472" t="s">
        <v>453</v>
      </c>
      <c r="I1140" s="472" t="s">
        <v>876</v>
      </c>
      <c r="J1140" s="472" t="s">
        <v>850</v>
      </c>
      <c r="K1140" s="472" t="s">
        <v>894</v>
      </c>
      <c r="L1140" s="473">
        <v>2024</v>
      </c>
      <c r="M1140" s="474">
        <v>4482.9000000000005</v>
      </c>
      <c r="N1140" s="474">
        <v>293</v>
      </c>
      <c r="O1140" s="472" t="s">
        <v>895</v>
      </c>
    </row>
    <row r="1141" spans="1:15" x14ac:dyDescent="0.3">
      <c r="A1141" s="472" t="s">
        <v>795</v>
      </c>
      <c r="B1141" s="472" t="s">
        <v>414</v>
      </c>
      <c r="C1141" s="472" t="s">
        <v>225</v>
      </c>
      <c r="D1141" s="472" t="s">
        <v>226</v>
      </c>
      <c r="E1141" s="472" t="s">
        <v>236</v>
      </c>
      <c r="F1141" s="472" t="s">
        <v>1015</v>
      </c>
      <c r="G1141" s="472" t="s">
        <v>1018</v>
      </c>
      <c r="H1141" s="472" t="s">
        <v>362</v>
      </c>
      <c r="I1141" s="472" t="s">
        <v>860</v>
      </c>
      <c r="J1141" s="472" t="s">
        <v>814</v>
      </c>
      <c r="K1141" s="472" t="s">
        <v>894</v>
      </c>
      <c r="L1141" s="473">
        <v>2024</v>
      </c>
      <c r="M1141" s="474">
        <v>4179.1898000000001</v>
      </c>
      <c r="N1141" s="474">
        <v>498.71</v>
      </c>
      <c r="O1141" s="472" t="s">
        <v>895</v>
      </c>
    </row>
    <row r="1142" spans="1:15" x14ac:dyDescent="0.3">
      <c r="A1142" s="472" t="s">
        <v>795</v>
      </c>
      <c r="B1142" s="472" t="s">
        <v>414</v>
      </c>
      <c r="C1142" s="472" t="s">
        <v>225</v>
      </c>
      <c r="D1142" s="472" t="s">
        <v>226</v>
      </c>
      <c r="E1142" s="472" t="s">
        <v>236</v>
      </c>
      <c r="F1142" s="472" t="s">
        <v>1015</v>
      </c>
      <c r="G1142" s="472" t="s">
        <v>1018</v>
      </c>
      <c r="H1142" s="472" t="s">
        <v>589</v>
      </c>
      <c r="I1142" s="472" t="s">
        <v>864</v>
      </c>
      <c r="J1142" s="472" t="s">
        <v>809</v>
      </c>
      <c r="K1142" s="472" t="s">
        <v>894</v>
      </c>
      <c r="L1142" s="473">
        <v>2024</v>
      </c>
      <c r="M1142" s="474">
        <v>22962.979199999998</v>
      </c>
      <c r="N1142" s="474">
        <v>2138.08</v>
      </c>
      <c r="O1142" s="472" t="s">
        <v>895</v>
      </c>
    </row>
    <row r="1143" spans="1:15" x14ac:dyDescent="0.3">
      <c r="A1143" s="472" t="s">
        <v>795</v>
      </c>
      <c r="B1143" s="472" t="s">
        <v>414</v>
      </c>
      <c r="C1143" s="472" t="s">
        <v>225</v>
      </c>
      <c r="D1143" s="472" t="s">
        <v>226</v>
      </c>
      <c r="E1143" s="472" t="s">
        <v>228</v>
      </c>
      <c r="F1143" s="472" t="s">
        <v>1015</v>
      </c>
      <c r="G1143" s="472" t="s">
        <v>1019</v>
      </c>
      <c r="H1143" s="472" t="s">
        <v>547</v>
      </c>
      <c r="I1143" s="472" t="s">
        <v>873</v>
      </c>
      <c r="J1143" s="472" t="s">
        <v>820</v>
      </c>
      <c r="K1143" s="472" t="s">
        <v>894</v>
      </c>
      <c r="L1143" s="473">
        <v>2024</v>
      </c>
      <c r="M1143" s="474">
        <v>495</v>
      </c>
      <c r="N1143" s="474">
        <v>50</v>
      </c>
      <c r="O1143" s="472" t="s">
        <v>895</v>
      </c>
    </row>
    <row r="1144" spans="1:15" x14ac:dyDescent="0.3">
      <c r="A1144" s="472" t="s">
        <v>795</v>
      </c>
      <c r="B1144" s="472" t="s">
        <v>414</v>
      </c>
      <c r="C1144" s="472" t="s">
        <v>225</v>
      </c>
      <c r="D1144" s="472" t="s">
        <v>226</v>
      </c>
      <c r="E1144" s="472" t="s">
        <v>228</v>
      </c>
      <c r="F1144" s="472" t="s">
        <v>1015</v>
      </c>
      <c r="G1144" s="472" t="s">
        <v>1019</v>
      </c>
      <c r="H1144" s="472" t="s">
        <v>365</v>
      </c>
      <c r="I1144" s="472" t="s">
        <v>863</v>
      </c>
      <c r="J1144" s="472" t="s">
        <v>814</v>
      </c>
      <c r="K1144" s="472" t="s">
        <v>894</v>
      </c>
      <c r="L1144" s="473">
        <v>2024</v>
      </c>
      <c r="M1144" s="474">
        <v>174192</v>
      </c>
      <c r="N1144" s="474">
        <v>10887</v>
      </c>
      <c r="O1144" s="472" t="s">
        <v>895</v>
      </c>
    </row>
    <row r="1145" spans="1:15" x14ac:dyDescent="0.3">
      <c r="A1145" s="472" t="s">
        <v>795</v>
      </c>
      <c r="B1145" s="472" t="s">
        <v>414</v>
      </c>
      <c r="C1145" s="472" t="s">
        <v>225</v>
      </c>
      <c r="D1145" s="472" t="s">
        <v>226</v>
      </c>
      <c r="E1145" s="472" t="s">
        <v>228</v>
      </c>
      <c r="F1145" s="472" t="s">
        <v>1015</v>
      </c>
      <c r="G1145" s="472" t="s">
        <v>1019</v>
      </c>
      <c r="H1145" s="472" t="s">
        <v>589</v>
      </c>
      <c r="I1145" s="472" t="s">
        <v>864</v>
      </c>
      <c r="J1145" s="472" t="s">
        <v>809</v>
      </c>
      <c r="K1145" s="472" t="s">
        <v>894</v>
      </c>
      <c r="L1145" s="473">
        <v>2024</v>
      </c>
      <c r="M1145" s="474">
        <v>502921.43460000004</v>
      </c>
      <c r="N1145" s="474">
        <v>59014.54</v>
      </c>
      <c r="O1145" s="472" t="s">
        <v>895</v>
      </c>
    </row>
    <row r="1146" spans="1:15" x14ac:dyDescent="0.3">
      <c r="A1146" s="472" t="s">
        <v>795</v>
      </c>
      <c r="B1146" s="472" t="s">
        <v>414</v>
      </c>
      <c r="C1146" s="472" t="s">
        <v>225</v>
      </c>
      <c r="D1146" s="472" t="s">
        <v>226</v>
      </c>
      <c r="E1146" s="472" t="s">
        <v>229</v>
      </c>
      <c r="F1146" s="472" t="s">
        <v>1015</v>
      </c>
      <c r="G1146" s="472" t="s">
        <v>1020</v>
      </c>
      <c r="H1146" s="472" t="s">
        <v>355</v>
      </c>
      <c r="I1146" s="472" t="s">
        <v>872</v>
      </c>
      <c r="J1146" s="472" t="s">
        <v>814</v>
      </c>
      <c r="K1146" s="472" t="s">
        <v>894</v>
      </c>
      <c r="L1146" s="473">
        <v>2024</v>
      </c>
      <c r="M1146" s="474">
        <v>2346.5</v>
      </c>
      <c r="N1146" s="474">
        <v>247</v>
      </c>
      <c r="O1146" s="472" t="s">
        <v>895</v>
      </c>
    </row>
    <row r="1147" spans="1:15" x14ac:dyDescent="0.3">
      <c r="A1147" s="472" t="s">
        <v>795</v>
      </c>
      <c r="B1147" s="472" t="s">
        <v>414</v>
      </c>
      <c r="C1147" s="472" t="s">
        <v>225</v>
      </c>
      <c r="D1147" s="472" t="s">
        <v>226</v>
      </c>
      <c r="E1147" s="472" t="s">
        <v>229</v>
      </c>
      <c r="F1147" s="472" t="s">
        <v>1015</v>
      </c>
      <c r="G1147" s="472" t="s">
        <v>1020</v>
      </c>
      <c r="H1147" s="472" t="s">
        <v>365</v>
      </c>
      <c r="I1147" s="472" t="s">
        <v>863</v>
      </c>
      <c r="J1147" s="472" t="s">
        <v>814</v>
      </c>
      <c r="K1147" s="472" t="s">
        <v>894</v>
      </c>
      <c r="L1147" s="473">
        <v>2024</v>
      </c>
      <c r="M1147" s="474">
        <v>4196.4799999999996</v>
      </c>
      <c r="N1147" s="474">
        <v>262.27999999999997</v>
      </c>
      <c r="O1147" s="472" t="s">
        <v>895</v>
      </c>
    </row>
    <row r="1148" spans="1:15" x14ac:dyDescent="0.3">
      <c r="A1148" s="472" t="s">
        <v>795</v>
      </c>
      <c r="B1148" s="472" t="s">
        <v>414</v>
      </c>
      <c r="C1148" s="472" t="s">
        <v>225</v>
      </c>
      <c r="D1148" s="472" t="s">
        <v>226</v>
      </c>
      <c r="E1148" s="472" t="s">
        <v>229</v>
      </c>
      <c r="F1148" s="472" t="s">
        <v>1015</v>
      </c>
      <c r="G1148" s="472" t="s">
        <v>1020</v>
      </c>
      <c r="H1148" s="472" t="s">
        <v>371</v>
      </c>
      <c r="I1148" s="472" t="s">
        <v>862</v>
      </c>
      <c r="J1148" s="472" t="s">
        <v>814</v>
      </c>
      <c r="K1148" s="472" t="s">
        <v>894</v>
      </c>
      <c r="L1148" s="473">
        <v>2024</v>
      </c>
      <c r="M1148" s="474">
        <v>32400</v>
      </c>
      <c r="N1148" s="474">
        <v>2000</v>
      </c>
      <c r="O1148" s="472" t="s">
        <v>895</v>
      </c>
    </row>
    <row r="1149" spans="1:15" x14ac:dyDescent="0.3">
      <c r="A1149" s="472" t="s">
        <v>795</v>
      </c>
      <c r="B1149" s="472" t="s">
        <v>414</v>
      </c>
      <c r="C1149" s="472" t="s">
        <v>225</v>
      </c>
      <c r="D1149" s="472" t="s">
        <v>226</v>
      </c>
      <c r="E1149" s="472" t="s">
        <v>229</v>
      </c>
      <c r="F1149" s="472" t="s">
        <v>1015</v>
      </c>
      <c r="G1149" s="472" t="s">
        <v>1020</v>
      </c>
      <c r="H1149" s="472" t="s">
        <v>589</v>
      </c>
      <c r="I1149" s="472" t="s">
        <v>864</v>
      </c>
      <c r="J1149" s="472" t="s">
        <v>809</v>
      </c>
      <c r="K1149" s="472" t="s">
        <v>894</v>
      </c>
      <c r="L1149" s="473">
        <v>2024</v>
      </c>
      <c r="M1149" s="474">
        <v>1295264.1912</v>
      </c>
      <c r="N1149" s="474">
        <v>120601.88</v>
      </c>
      <c r="O1149" s="472" t="s">
        <v>895</v>
      </c>
    </row>
    <row r="1150" spans="1:15" x14ac:dyDescent="0.3">
      <c r="A1150" s="472" t="s">
        <v>795</v>
      </c>
      <c r="B1150" s="472" t="s">
        <v>414</v>
      </c>
      <c r="C1150" s="472" t="s">
        <v>225</v>
      </c>
      <c r="D1150" s="472" t="s">
        <v>226</v>
      </c>
      <c r="E1150" s="472" t="s">
        <v>229</v>
      </c>
      <c r="F1150" s="472" t="s">
        <v>1015</v>
      </c>
      <c r="G1150" s="472" t="s">
        <v>1020</v>
      </c>
      <c r="H1150" s="472" t="s">
        <v>483</v>
      </c>
      <c r="I1150" s="472" t="s">
        <v>874</v>
      </c>
      <c r="J1150" s="472" t="s">
        <v>700</v>
      </c>
      <c r="K1150" s="472" t="s">
        <v>894</v>
      </c>
      <c r="L1150" s="473">
        <v>2024</v>
      </c>
      <c r="M1150" s="474">
        <v>97125</v>
      </c>
      <c r="N1150" s="474">
        <v>55500</v>
      </c>
      <c r="O1150" s="472" t="s">
        <v>895</v>
      </c>
    </row>
    <row r="1151" spans="1:15" x14ac:dyDescent="0.3">
      <c r="A1151" s="472" t="s">
        <v>795</v>
      </c>
      <c r="B1151" s="472" t="s">
        <v>414</v>
      </c>
      <c r="C1151" s="472" t="s">
        <v>225</v>
      </c>
      <c r="D1151" s="472" t="s">
        <v>226</v>
      </c>
      <c r="E1151" s="472" t="s">
        <v>229</v>
      </c>
      <c r="F1151" s="472" t="s">
        <v>1015</v>
      </c>
      <c r="G1151" s="472" t="s">
        <v>1020</v>
      </c>
      <c r="H1151" s="472" t="s">
        <v>451</v>
      </c>
      <c r="I1151" s="472" t="s">
        <v>876</v>
      </c>
      <c r="J1151" s="472" t="s">
        <v>850</v>
      </c>
      <c r="K1151" s="472" t="s">
        <v>894</v>
      </c>
      <c r="L1151" s="473">
        <v>2024</v>
      </c>
      <c r="M1151" s="474">
        <v>362930.9</v>
      </c>
      <c r="N1151" s="474">
        <v>23830</v>
      </c>
      <c r="O1151" s="472" t="s">
        <v>895</v>
      </c>
    </row>
    <row r="1152" spans="1:15" x14ac:dyDescent="0.3">
      <c r="A1152" s="472" t="s">
        <v>795</v>
      </c>
      <c r="B1152" s="472" t="s">
        <v>414</v>
      </c>
      <c r="C1152" s="472" t="s">
        <v>225</v>
      </c>
      <c r="D1152" s="472" t="s">
        <v>226</v>
      </c>
      <c r="E1152" s="472" t="s">
        <v>229</v>
      </c>
      <c r="F1152" s="472" t="s">
        <v>1015</v>
      </c>
      <c r="G1152" s="472" t="s">
        <v>1020</v>
      </c>
      <c r="H1152" s="472" t="s">
        <v>453</v>
      </c>
      <c r="I1152" s="472" t="s">
        <v>876</v>
      </c>
      <c r="J1152" s="472" t="s">
        <v>850</v>
      </c>
      <c r="K1152" s="472" t="s">
        <v>894</v>
      </c>
      <c r="L1152" s="473">
        <v>2024</v>
      </c>
      <c r="M1152" s="474">
        <v>362319.3</v>
      </c>
      <c r="N1152" s="474">
        <v>23681</v>
      </c>
      <c r="O1152" s="472" t="s">
        <v>895</v>
      </c>
    </row>
    <row r="1153" spans="1:15" x14ac:dyDescent="0.3">
      <c r="A1153" s="472" t="s">
        <v>795</v>
      </c>
      <c r="B1153" s="472" t="s">
        <v>414</v>
      </c>
      <c r="C1153" s="472" t="s">
        <v>225</v>
      </c>
      <c r="D1153" s="472" t="s">
        <v>226</v>
      </c>
      <c r="E1153" s="472" t="s">
        <v>242</v>
      </c>
      <c r="F1153" s="472" t="s">
        <v>1015</v>
      </c>
      <c r="G1153" s="472" t="s">
        <v>1021</v>
      </c>
      <c r="H1153" s="472" t="s">
        <v>531</v>
      </c>
      <c r="I1153" s="472" t="s">
        <v>863</v>
      </c>
      <c r="J1153" s="472" t="s">
        <v>820</v>
      </c>
      <c r="K1153" s="472" t="s">
        <v>894</v>
      </c>
      <c r="L1153" s="473">
        <v>2024</v>
      </c>
      <c r="M1153" s="474">
        <v>3019.41</v>
      </c>
      <c r="N1153" s="474">
        <v>335.49</v>
      </c>
      <c r="O1153" s="472" t="s">
        <v>895</v>
      </c>
    </row>
    <row r="1154" spans="1:15" x14ac:dyDescent="0.3">
      <c r="A1154" s="472" t="s">
        <v>795</v>
      </c>
      <c r="B1154" s="472" t="s">
        <v>414</v>
      </c>
      <c r="C1154" s="472" t="s">
        <v>225</v>
      </c>
      <c r="D1154" s="472" t="s">
        <v>226</v>
      </c>
      <c r="E1154" s="472" t="s">
        <v>242</v>
      </c>
      <c r="F1154" s="472" t="s">
        <v>1015</v>
      </c>
      <c r="G1154" s="472" t="s">
        <v>1021</v>
      </c>
      <c r="H1154" s="472" t="s">
        <v>537</v>
      </c>
      <c r="I1154" s="472" t="s">
        <v>872</v>
      </c>
      <c r="J1154" s="472" t="s">
        <v>820</v>
      </c>
      <c r="K1154" s="472" t="s">
        <v>894</v>
      </c>
      <c r="L1154" s="473">
        <v>2024</v>
      </c>
      <c r="M1154" s="474">
        <v>22690.799999999999</v>
      </c>
      <c r="N1154" s="474">
        <v>1485</v>
      </c>
      <c r="O1154" s="472" t="s">
        <v>895</v>
      </c>
    </row>
    <row r="1155" spans="1:15" x14ac:dyDescent="0.3">
      <c r="A1155" s="472" t="s">
        <v>795</v>
      </c>
      <c r="B1155" s="472" t="s">
        <v>414</v>
      </c>
      <c r="C1155" s="472" t="s">
        <v>225</v>
      </c>
      <c r="D1155" s="472" t="s">
        <v>226</v>
      </c>
      <c r="E1155" s="472" t="s">
        <v>242</v>
      </c>
      <c r="F1155" s="472" t="s">
        <v>1015</v>
      </c>
      <c r="G1155" s="472" t="s">
        <v>1021</v>
      </c>
      <c r="H1155" s="472" t="s">
        <v>355</v>
      </c>
      <c r="I1155" s="472" t="s">
        <v>872</v>
      </c>
      <c r="J1155" s="472" t="s">
        <v>814</v>
      </c>
      <c r="K1155" s="472" t="s">
        <v>894</v>
      </c>
      <c r="L1155" s="473">
        <v>2024</v>
      </c>
      <c r="M1155" s="474">
        <v>301112</v>
      </c>
      <c r="N1155" s="474">
        <v>31696</v>
      </c>
      <c r="O1155" s="472" t="s">
        <v>895</v>
      </c>
    </row>
    <row r="1156" spans="1:15" x14ac:dyDescent="0.3">
      <c r="A1156" s="472" t="s">
        <v>795</v>
      </c>
      <c r="B1156" s="472" t="s">
        <v>414</v>
      </c>
      <c r="C1156" s="472" t="s">
        <v>225</v>
      </c>
      <c r="D1156" s="472" t="s">
        <v>226</v>
      </c>
      <c r="E1156" s="472" t="s">
        <v>242</v>
      </c>
      <c r="F1156" s="472" t="s">
        <v>1015</v>
      </c>
      <c r="G1156" s="472" t="s">
        <v>1021</v>
      </c>
      <c r="H1156" s="472" t="s">
        <v>592</v>
      </c>
      <c r="I1156" s="472" t="s">
        <v>875</v>
      </c>
      <c r="J1156" s="472" t="s">
        <v>814</v>
      </c>
      <c r="K1156" s="472" t="s">
        <v>894</v>
      </c>
      <c r="L1156" s="473">
        <v>2024</v>
      </c>
      <c r="M1156" s="474">
        <v>33138</v>
      </c>
      <c r="N1156" s="474">
        <v>2367</v>
      </c>
      <c r="O1156" s="472" t="s">
        <v>895</v>
      </c>
    </row>
    <row r="1157" spans="1:15" x14ac:dyDescent="0.3">
      <c r="A1157" s="472" t="s">
        <v>795</v>
      </c>
      <c r="B1157" s="472" t="s">
        <v>414</v>
      </c>
      <c r="C1157" s="472" t="s">
        <v>225</v>
      </c>
      <c r="D1157" s="472" t="s">
        <v>226</v>
      </c>
      <c r="E1157" s="472" t="s">
        <v>242</v>
      </c>
      <c r="F1157" s="472" t="s">
        <v>1015</v>
      </c>
      <c r="G1157" s="472" t="s">
        <v>1021</v>
      </c>
      <c r="H1157" s="472" t="s">
        <v>365</v>
      </c>
      <c r="I1157" s="472" t="s">
        <v>863</v>
      </c>
      <c r="J1157" s="472" t="s">
        <v>814</v>
      </c>
      <c r="K1157" s="472" t="s">
        <v>894</v>
      </c>
      <c r="L1157" s="473">
        <v>2024</v>
      </c>
      <c r="M1157" s="474">
        <v>289709.44</v>
      </c>
      <c r="N1157" s="474">
        <v>18106.84</v>
      </c>
      <c r="O1157" s="472" t="s">
        <v>895</v>
      </c>
    </row>
    <row r="1158" spans="1:15" x14ac:dyDescent="0.3">
      <c r="A1158" s="472" t="s">
        <v>795</v>
      </c>
      <c r="B1158" s="472" t="s">
        <v>414</v>
      </c>
      <c r="C1158" s="472" t="s">
        <v>225</v>
      </c>
      <c r="D1158" s="472" t="s">
        <v>226</v>
      </c>
      <c r="E1158" s="472" t="s">
        <v>242</v>
      </c>
      <c r="F1158" s="472" t="s">
        <v>1015</v>
      </c>
      <c r="G1158" s="472" t="s">
        <v>1021</v>
      </c>
      <c r="H1158" s="472" t="s">
        <v>368</v>
      </c>
      <c r="I1158" s="472" t="s">
        <v>859</v>
      </c>
      <c r="J1158" s="472" t="s">
        <v>814</v>
      </c>
      <c r="K1158" s="472" t="s">
        <v>894</v>
      </c>
      <c r="L1158" s="473">
        <v>2024</v>
      </c>
      <c r="M1158" s="474">
        <v>24192</v>
      </c>
      <c r="N1158" s="474">
        <v>3024</v>
      </c>
      <c r="O1158" s="472" t="s">
        <v>895</v>
      </c>
    </row>
    <row r="1159" spans="1:15" x14ac:dyDescent="0.3">
      <c r="A1159" s="472" t="s">
        <v>795</v>
      </c>
      <c r="B1159" s="472" t="s">
        <v>414</v>
      </c>
      <c r="C1159" s="472" t="s">
        <v>225</v>
      </c>
      <c r="D1159" s="472" t="s">
        <v>226</v>
      </c>
      <c r="E1159" s="472" t="s">
        <v>242</v>
      </c>
      <c r="F1159" s="472" t="s">
        <v>1015</v>
      </c>
      <c r="G1159" s="472" t="s">
        <v>1021</v>
      </c>
      <c r="H1159" s="472" t="s">
        <v>556</v>
      </c>
      <c r="I1159" s="472" t="s">
        <v>873</v>
      </c>
      <c r="J1159" s="472" t="s">
        <v>820</v>
      </c>
      <c r="K1159" s="472" t="s">
        <v>894</v>
      </c>
      <c r="L1159" s="473">
        <v>2024</v>
      </c>
      <c r="M1159" s="474">
        <v>4550</v>
      </c>
      <c r="N1159" s="474">
        <v>500</v>
      </c>
      <c r="O1159" s="472" t="s">
        <v>895</v>
      </c>
    </row>
    <row r="1160" spans="1:15" x14ac:dyDescent="0.3">
      <c r="A1160" s="472" t="s">
        <v>795</v>
      </c>
      <c r="B1160" s="472" t="s">
        <v>414</v>
      </c>
      <c r="C1160" s="472" t="s">
        <v>225</v>
      </c>
      <c r="D1160" s="472" t="s">
        <v>226</v>
      </c>
      <c r="E1160" s="472" t="s">
        <v>242</v>
      </c>
      <c r="F1160" s="472" t="s">
        <v>1015</v>
      </c>
      <c r="G1160" s="472" t="s">
        <v>1021</v>
      </c>
      <c r="H1160" s="472" t="s">
        <v>589</v>
      </c>
      <c r="I1160" s="472" t="s">
        <v>864</v>
      </c>
      <c r="J1160" s="472" t="s">
        <v>809</v>
      </c>
      <c r="K1160" s="472" t="s">
        <v>894</v>
      </c>
      <c r="L1160" s="473">
        <v>2024</v>
      </c>
      <c r="M1160" s="474">
        <v>483899.83878765436</v>
      </c>
      <c r="N1160" s="474">
        <v>53193.287777777783</v>
      </c>
      <c r="O1160" s="472" t="s">
        <v>895</v>
      </c>
    </row>
    <row r="1161" spans="1:15" x14ac:dyDescent="0.3">
      <c r="A1161" s="472" t="s">
        <v>795</v>
      </c>
      <c r="B1161" s="472" t="s">
        <v>414</v>
      </c>
      <c r="C1161" s="472" t="s">
        <v>225</v>
      </c>
      <c r="D1161" s="472" t="s">
        <v>226</v>
      </c>
      <c r="E1161" s="472" t="s">
        <v>242</v>
      </c>
      <c r="F1161" s="472" t="s">
        <v>1015</v>
      </c>
      <c r="G1161" s="472" t="s">
        <v>1021</v>
      </c>
      <c r="H1161" s="472" t="s">
        <v>459</v>
      </c>
      <c r="I1161" s="472" t="s">
        <v>864</v>
      </c>
      <c r="J1161" s="472" t="s">
        <v>853</v>
      </c>
      <c r="K1161" s="472" t="s">
        <v>894</v>
      </c>
      <c r="L1161" s="473">
        <v>2024</v>
      </c>
      <c r="M1161" s="474">
        <v>389.15999999999997</v>
      </c>
      <c r="N1161" s="474">
        <v>282</v>
      </c>
      <c r="O1161" s="472" t="s">
        <v>895</v>
      </c>
    </row>
    <row r="1162" spans="1:15" x14ac:dyDescent="0.3">
      <c r="A1162" s="472" t="s">
        <v>795</v>
      </c>
      <c r="B1162" s="472" t="s">
        <v>414</v>
      </c>
      <c r="C1162" s="472" t="s">
        <v>225</v>
      </c>
      <c r="D1162" s="472" t="s">
        <v>226</v>
      </c>
      <c r="E1162" s="472" t="s">
        <v>242</v>
      </c>
      <c r="F1162" s="472" t="s">
        <v>1015</v>
      </c>
      <c r="G1162" s="472" t="s">
        <v>1021</v>
      </c>
      <c r="H1162" s="472" t="s">
        <v>482</v>
      </c>
      <c r="I1162" s="472" t="s">
        <v>872</v>
      </c>
      <c r="J1162" s="472" t="s">
        <v>807</v>
      </c>
      <c r="K1162" s="472" t="s">
        <v>894</v>
      </c>
      <c r="L1162" s="473">
        <v>2024</v>
      </c>
      <c r="M1162" s="474">
        <v>363.84</v>
      </c>
      <c r="N1162" s="474">
        <v>48</v>
      </c>
      <c r="O1162" s="472" t="s">
        <v>895</v>
      </c>
    </row>
    <row r="1163" spans="1:15" x14ac:dyDescent="0.3">
      <c r="A1163" s="472" t="s">
        <v>795</v>
      </c>
      <c r="B1163" s="472" t="s">
        <v>414</v>
      </c>
      <c r="C1163" s="472" t="s">
        <v>225</v>
      </c>
      <c r="D1163" s="472" t="s">
        <v>226</v>
      </c>
      <c r="E1163" s="472" t="s">
        <v>230</v>
      </c>
      <c r="F1163" s="472" t="s">
        <v>1015</v>
      </c>
      <c r="G1163" s="472" t="s">
        <v>1022</v>
      </c>
      <c r="H1163" s="472" t="s">
        <v>355</v>
      </c>
      <c r="I1163" s="472" t="s">
        <v>872</v>
      </c>
      <c r="J1163" s="472" t="s">
        <v>814</v>
      </c>
      <c r="K1163" s="472" t="s">
        <v>894</v>
      </c>
      <c r="L1163" s="473">
        <v>2024</v>
      </c>
      <c r="M1163" s="474">
        <v>1425</v>
      </c>
      <c r="N1163" s="474">
        <v>150</v>
      </c>
      <c r="O1163" s="472" t="s">
        <v>895</v>
      </c>
    </row>
    <row r="1164" spans="1:15" x14ac:dyDescent="0.3">
      <c r="A1164" s="472" t="s">
        <v>795</v>
      </c>
      <c r="B1164" s="472" t="s">
        <v>414</v>
      </c>
      <c r="C1164" s="472" t="s">
        <v>225</v>
      </c>
      <c r="D1164" s="472" t="s">
        <v>226</v>
      </c>
      <c r="E1164" s="472" t="s">
        <v>230</v>
      </c>
      <c r="F1164" s="472" t="s">
        <v>1015</v>
      </c>
      <c r="G1164" s="472" t="s">
        <v>1022</v>
      </c>
      <c r="H1164" s="472" t="s">
        <v>592</v>
      </c>
      <c r="I1164" s="472" t="s">
        <v>875</v>
      </c>
      <c r="J1164" s="472" t="s">
        <v>814</v>
      </c>
      <c r="K1164" s="472" t="s">
        <v>894</v>
      </c>
      <c r="L1164" s="473">
        <v>2024</v>
      </c>
      <c r="M1164" s="474">
        <v>672</v>
      </c>
      <c r="N1164" s="474">
        <v>48</v>
      </c>
      <c r="O1164" s="472" t="s">
        <v>895</v>
      </c>
    </row>
    <row r="1165" spans="1:15" x14ac:dyDescent="0.3">
      <c r="A1165" s="472" t="s">
        <v>795</v>
      </c>
      <c r="B1165" s="472" t="s">
        <v>414</v>
      </c>
      <c r="C1165" s="472" t="s">
        <v>225</v>
      </c>
      <c r="D1165" s="472" t="s">
        <v>226</v>
      </c>
      <c r="E1165" s="472" t="s">
        <v>230</v>
      </c>
      <c r="F1165" s="472" t="s">
        <v>1015</v>
      </c>
      <c r="G1165" s="472" t="s">
        <v>1022</v>
      </c>
      <c r="H1165" s="472" t="s">
        <v>365</v>
      </c>
      <c r="I1165" s="472" t="s">
        <v>863</v>
      </c>
      <c r="J1165" s="472" t="s">
        <v>814</v>
      </c>
      <c r="K1165" s="472" t="s">
        <v>894</v>
      </c>
      <c r="L1165" s="473">
        <v>2024</v>
      </c>
      <c r="M1165" s="474">
        <v>27102.880000000001</v>
      </c>
      <c r="N1165" s="474">
        <v>1693.93</v>
      </c>
      <c r="O1165" s="472" t="s">
        <v>895</v>
      </c>
    </row>
    <row r="1166" spans="1:15" x14ac:dyDescent="0.3">
      <c r="A1166" s="472" t="s">
        <v>795</v>
      </c>
      <c r="B1166" s="472" t="s">
        <v>414</v>
      </c>
      <c r="C1166" s="472" t="s">
        <v>225</v>
      </c>
      <c r="D1166" s="472" t="s">
        <v>226</v>
      </c>
      <c r="E1166" s="472" t="s">
        <v>230</v>
      </c>
      <c r="F1166" s="472" t="s">
        <v>1015</v>
      </c>
      <c r="G1166" s="472" t="s">
        <v>1022</v>
      </c>
      <c r="H1166" s="472" t="s">
        <v>589</v>
      </c>
      <c r="I1166" s="472" t="s">
        <v>864</v>
      </c>
      <c r="J1166" s="472" t="s">
        <v>809</v>
      </c>
      <c r="K1166" s="472" t="s">
        <v>894</v>
      </c>
      <c r="L1166" s="473">
        <v>2024</v>
      </c>
      <c r="M1166" s="474">
        <v>125732.4936</v>
      </c>
      <c r="N1166" s="474">
        <v>16208.64</v>
      </c>
      <c r="O1166" s="472" t="s">
        <v>895</v>
      </c>
    </row>
    <row r="1167" spans="1:15" x14ac:dyDescent="0.3">
      <c r="A1167" s="472" t="s">
        <v>795</v>
      </c>
      <c r="B1167" s="472" t="s">
        <v>414</v>
      </c>
      <c r="C1167" s="472" t="s">
        <v>225</v>
      </c>
      <c r="D1167" s="472" t="s">
        <v>226</v>
      </c>
      <c r="E1167" s="472" t="s">
        <v>232</v>
      </c>
      <c r="F1167" s="472" t="s">
        <v>1015</v>
      </c>
      <c r="G1167" s="472" t="s">
        <v>1023</v>
      </c>
      <c r="H1167" s="472" t="s">
        <v>589</v>
      </c>
      <c r="I1167" s="472" t="s">
        <v>864</v>
      </c>
      <c r="J1167" s="472" t="s">
        <v>809</v>
      </c>
      <c r="K1167" s="472" t="s">
        <v>894</v>
      </c>
      <c r="L1167" s="473">
        <v>2024</v>
      </c>
      <c r="M1167" s="474">
        <v>465</v>
      </c>
      <c r="N1167" s="474">
        <v>60</v>
      </c>
      <c r="O1167" s="472" t="s">
        <v>895</v>
      </c>
    </row>
    <row r="1168" spans="1:15" x14ac:dyDescent="0.3">
      <c r="A1168" s="472" t="s">
        <v>795</v>
      </c>
      <c r="B1168" s="472" t="s">
        <v>414</v>
      </c>
      <c r="C1168" s="472" t="s">
        <v>225</v>
      </c>
      <c r="D1168" s="472" t="s">
        <v>226</v>
      </c>
      <c r="E1168" s="472" t="s">
        <v>233</v>
      </c>
      <c r="F1168" s="472" t="s">
        <v>1015</v>
      </c>
      <c r="G1168" s="472" t="s">
        <v>1024</v>
      </c>
      <c r="H1168" s="472" t="s">
        <v>434</v>
      </c>
      <c r="I1168" s="472" t="s">
        <v>863</v>
      </c>
      <c r="J1168" s="472" t="s">
        <v>841</v>
      </c>
      <c r="K1168" s="472" t="s">
        <v>894</v>
      </c>
      <c r="L1168" s="473">
        <v>2024</v>
      </c>
      <c r="M1168" s="474">
        <v>600</v>
      </c>
      <c r="N1168" s="474">
        <v>0.12</v>
      </c>
      <c r="O1168" s="472" t="s">
        <v>895</v>
      </c>
    </row>
    <row r="1169" spans="1:15" x14ac:dyDescent="0.3">
      <c r="A1169" s="472" t="s">
        <v>795</v>
      </c>
      <c r="B1169" s="472" t="s">
        <v>414</v>
      </c>
      <c r="C1169" s="472" t="s">
        <v>225</v>
      </c>
      <c r="D1169" s="472" t="s">
        <v>226</v>
      </c>
      <c r="E1169" s="472" t="s">
        <v>233</v>
      </c>
      <c r="F1169" s="472" t="s">
        <v>1015</v>
      </c>
      <c r="G1169" s="472" t="s">
        <v>1024</v>
      </c>
      <c r="H1169" s="472" t="s">
        <v>354</v>
      </c>
      <c r="I1169" s="472" t="s">
        <v>864</v>
      </c>
      <c r="J1169" s="472" t="s">
        <v>814</v>
      </c>
      <c r="K1169" s="472" t="s">
        <v>894</v>
      </c>
      <c r="L1169" s="473">
        <v>2024</v>
      </c>
      <c r="M1169" s="474">
        <v>2909.7250000000004</v>
      </c>
      <c r="N1169" s="474">
        <v>166.27</v>
      </c>
      <c r="O1169" s="472" t="s">
        <v>895</v>
      </c>
    </row>
    <row r="1170" spans="1:15" x14ac:dyDescent="0.3">
      <c r="A1170" s="472" t="s">
        <v>795</v>
      </c>
      <c r="B1170" s="472" t="s">
        <v>414</v>
      </c>
      <c r="C1170" s="472" t="s">
        <v>225</v>
      </c>
      <c r="D1170" s="472" t="s">
        <v>226</v>
      </c>
      <c r="E1170" s="472" t="s">
        <v>233</v>
      </c>
      <c r="F1170" s="472" t="s">
        <v>1015</v>
      </c>
      <c r="G1170" s="472" t="s">
        <v>1024</v>
      </c>
      <c r="H1170" s="472" t="s">
        <v>365</v>
      </c>
      <c r="I1170" s="472" t="s">
        <v>863</v>
      </c>
      <c r="J1170" s="472" t="s">
        <v>814</v>
      </c>
      <c r="K1170" s="472" t="s">
        <v>894</v>
      </c>
      <c r="L1170" s="473">
        <v>2024</v>
      </c>
      <c r="M1170" s="474">
        <v>267551.35999999999</v>
      </c>
      <c r="N1170" s="474">
        <v>16721.96</v>
      </c>
      <c r="O1170" s="472" t="s">
        <v>895</v>
      </c>
    </row>
    <row r="1171" spans="1:15" x14ac:dyDescent="0.3">
      <c r="A1171" s="472" t="s">
        <v>795</v>
      </c>
      <c r="B1171" s="472" t="s">
        <v>414</v>
      </c>
      <c r="C1171" s="472" t="s">
        <v>225</v>
      </c>
      <c r="D1171" s="472" t="s">
        <v>226</v>
      </c>
      <c r="E1171" s="472" t="s">
        <v>233</v>
      </c>
      <c r="F1171" s="472" t="s">
        <v>1015</v>
      </c>
      <c r="G1171" s="472" t="s">
        <v>1024</v>
      </c>
      <c r="H1171" s="472" t="s">
        <v>475</v>
      </c>
      <c r="I1171" s="472" t="s">
        <v>873</v>
      </c>
      <c r="J1171" s="472" t="s">
        <v>845</v>
      </c>
      <c r="K1171" s="472" t="s">
        <v>894</v>
      </c>
      <c r="L1171" s="473">
        <v>2024</v>
      </c>
      <c r="M1171" s="474">
        <v>1171.2180000000001</v>
      </c>
      <c r="N1171" s="474">
        <v>60</v>
      </c>
      <c r="O1171" s="472" t="s">
        <v>897</v>
      </c>
    </row>
    <row r="1172" spans="1:15" x14ac:dyDescent="0.3">
      <c r="A1172" s="472" t="s">
        <v>795</v>
      </c>
      <c r="B1172" s="472" t="s">
        <v>414</v>
      </c>
      <c r="C1172" s="472" t="s">
        <v>225</v>
      </c>
      <c r="D1172" s="472" t="s">
        <v>226</v>
      </c>
      <c r="E1172" s="472" t="s">
        <v>233</v>
      </c>
      <c r="F1172" s="472" t="s">
        <v>1015</v>
      </c>
      <c r="G1172" s="472" t="s">
        <v>1024</v>
      </c>
      <c r="H1172" s="472" t="s">
        <v>589</v>
      </c>
      <c r="I1172" s="472" t="s">
        <v>864</v>
      </c>
      <c r="J1172" s="472" t="s">
        <v>809</v>
      </c>
      <c r="K1172" s="472" t="s">
        <v>894</v>
      </c>
      <c r="L1172" s="473">
        <v>2024</v>
      </c>
      <c r="M1172" s="474">
        <v>531408.66960000002</v>
      </c>
      <c r="N1172" s="474">
        <v>67411.039999999994</v>
      </c>
      <c r="O1172" s="472" t="s">
        <v>895</v>
      </c>
    </row>
    <row r="1173" spans="1:15" x14ac:dyDescent="0.3">
      <c r="A1173" s="472" t="s">
        <v>795</v>
      </c>
      <c r="B1173" s="472" t="s">
        <v>414</v>
      </c>
      <c r="C1173" s="472" t="s">
        <v>225</v>
      </c>
      <c r="D1173" s="472" t="s">
        <v>226</v>
      </c>
      <c r="E1173" s="472" t="s">
        <v>233</v>
      </c>
      <c r="F1173" s="472" t="s">
        <v>1015</v>
      </c>
      <c r="G1173" s="472" t="s">
        <v>1024</v>
      </c>
      <c r="H1173" s="472" t="s">
        <v>479</v>
      </c>
      <c r="I1173" s="472" t="s">
        <v>871</v>
      </c>
      <c r="J1173" s="472" t="s">
        <v>807</v>
      </c>
      <c r="K1173" s="472" t="s">
        <v>894</v>
      </c>
      <c r="L1173" s="473">
        <v>2024</v>
      </c>
      <c r="M1173" s="474">
        <v>1964.48</v>
      </c>
      <c r="N1173" s="474">
        <v>224</v>
      </c>
      <c r="O1173" s="472" t="s">
        <v>895</v>
      </c>
    </row>
    <row r="1174" spans="1:15" x14ac:dyDescent="0.3">
      <c r="A1174" s="472" t="s">
        <v>795</v>
      </c>
      <c r="B1174" s="472" t="s">
        <v>414</v>
      </c>
      <c r="C1174" s="472" t="s">
        <v>225</v>
      </c>
      <c r="D1174" s="472" t="s">
        <v>226</v>
      </c>
      <c r="E1174" s="472" t="s">
        <v>233</v>
      </c>
      <c r="F1174" s="472" t="s">
        <v>1015</v>
      </c>
      <c r="G1174" s="472" t="s">
        <v>1024</v>
      </c>
      <c r="H1174" s="472" t="s">
        <v>481</v>
      </c>
      <c r="I1174" s="472" t="s">
        <v>860</v>
      </c>
      <c r="J1174" s="472" t="s">
        <v>807</v>
      </c>
      <c r="K1174" s="472" t="s">
        <v>894</v>
      </c>
      <c r="L1174" s="473">
        <v>2024</v>
      </c>
      <c r="M1174" s="474">
        <v>336.6</v>
      </c>
      <c r="N1174" s="474">
        <v>18</v>
      </c>
      <c r="O1174" s="472" t="s">
        <v>895</v>
      </c>
    </row>
    <row r="1175" spans="1:15" x14ac:dyDescent="0.3">
      <c r="A1175" s="472" t="s">
        <v>795</v>
      </c>
      <c r="B1175" s="472" t="s">
        <v>414</v>
      </c>
      <c r="C1175" s="472" t="s">
        <v>225</v>
      </c>
      <c r="D1175" s="472" t="s">
        <v>226</v>
      </c>
      <c r="E1175" s="472" t="s">
        <v>234</v>
      </c>
      <c r="F1175" s="472" t="s">
        <v>1015</v>
      </c>
      <c r="G1175" s="472" t="s">
        <v>1025</v>
      </c>
      <c r="H1175" s="472" t="s">
        <v>589</v>
      </c>
      <c r="I1175" s="472" t="s">
        <v>864</v>
      </c>
      <c r="J1175" s="472" t="s">
        <v>809</v>
      </c>
      <c r="K1175" s="472" t="s">
        <v>894</v>
      </c>
      <c r="L1175" s="473">
        <v>2024</v>
      </c>
      <c r="M1175" s="474">
        <v>64751.25</v>
      </c>
      <c r="N1175" s="474">
        <v>8355</v>
      </c>
      <c r="O1175" s="472" t="s">
        <v>895</v>
      </c>
    </row>
    <row r="1176" spans="1:15" x14ac:dyDescent="0.3">
      <c r="A1176" s="472" t="s">
        <v>795</v>
      </c>
      <c r="B1176" s="472" t="s">
        <v>414</v>
      </c>
      <c r="C1176" s="472" t="s">
        <v>225</v>
      </c>
      <c r="D1176" s="472" t="s">
        <v>226</v>
      </c>
      <c r="E1176" s="472" t="s">
        <v>235</v>
      </c>
      <c r="F1176" s="472" t="s">
        <v>1015</v>
      </c>
      <c r="G1176" s="472" t="s">
        <v>1026</v>
      </c>
      <c r="H1176" s="472" t="s">
        <v>589</v>
      </c>
      <c r="I1176" s="472" t="s">
        <v>864</v>
      </c>
      <c r="J1176" s="472" t="s">
        <v>809</v>
      </c>
      <c r="K1176" s="472" t="s">
        <v>894</v>
      </c>
      <c r="L1176" s="473">
        <v>2024</v>
      </c>
      <c r="M1176" s="474">
        <v>2144.1336000000001</v>
      </c>
      <c r="N1176" s="474">
        <v>199.64000000000001</v>
      </c>
      <c r="O1176" s="472" t="s">
        <v>895</v>
      </c>
    </row>
    <row r="1177" spans="1:15" x14ac:dyDescent="0.3">
      <c r="A1177" s="472" t="s">
        <v>795</v>
      </c>
      <c r="B1177" s="472" t="s">
        <v>414</v>
      </c>
      <c r="C1177" s="472" t="s">
        <v>225</v>
      </c>
      <c r="D1177" s="472" t="s">
        <v>226</v>
      </c>
      <c r="E1177" s="472" t="s">
        <v>235</v>
      </c>
      <c r="F1177" s="472" t="s">
        <v>1015</v>
      </c>
      <c r="G1177" s="472" t="s">
        <v>1026</v>
      </c>
      <c r="H1177" s="472" t="s">
        <v>479</v>
      </c>
      <c r="I1177" s="472" t="s">
        <v>871</v>
      </c>
      <c r="J1177" s="472" t="s">
        <v>807</v>
      </c>
      <c r="K1177" s="472" t="s">
        <v>894</v>
      </c>
      <c r="L1177" s="473">
        <v>2024</v>
      </c>
      <c r="M1177" s="474">
        <v>473.58</v>
      </c>
      <c r="N1177" s="474">
        <v>54</v>
      </c>
      <c r="O1177" s="472" t="s">
        <v>895</v>
      </c>
    </row>
    <row r="1178" spans="1:15" x14ac:dyDescent="0.3">
      <c r="A1178" s="472" t="s">
        <v>795</v>
      </c>
      <c r="B1178" s="472" t="s">
        <v>414</v>
      </c>
      <c r="C1178" s="472" t="s">
        <v>225</v>
      </c>
      <c r="D1178" s="472" t="s">
        <v>226</v>
      </c>
      <c r="E1178" s="472" t="s">
        <v>1027</v>
      </c>
      <c r="F1178" s="472" t="s">
        <v>1015</v>
      </c>
      <c r="G1178" s="472" t="s">
        <v>1028</v>
      </c>
      <c r="H1178" s="472" t="s">
        <v>354</v>
      </c>
      <c r="I1178" s="472" t="s">
        <v>864</v>
      </c>
      <c r="J1178" s="472" t="s">
        <v>814</v>
      </c>
      <c r="K1178" s="472" t="s">
        <v>894</v>
      </c>
      <c r="L1178" s="473">
        <v>2024</v>
      </c>
      <c r="M1178" s="474">
        <v>6387.8499999999995</v>
      </c>
      <c r="N1178" s="474">
        <v>365.02</v>
      </c>
      <c r="O1178" s="472" t="s">
        <v>895</v>
      </c>
    </row>
    <row r="1179" spans="1:15" x14ac:dyDescent="0.3">
      <c r="A1179" s="472" t="s">
        <v>795</v>
      </c>
      <c r="B1179" s="472" t="s">
        <v>414</v>
      </c>
      <c r="C1179" s="472" t="s">
        <v>225</v>
      </c>
      <c r="D1179" s="472" t="s">
        <v>226</v>
      </c>
      <c r="E1179" s="472" t="s">
        <v>1027</v>
      </c>
      <c r="F1179" s="472" t="s">
        <v>1015</v>
      </c>
      <c r="G1179" s="472" t="s">
        <v>1028</v>
      </c>
      <c r="H1179" s="472" t="s">
        <v>365</v>
      </c>
      <c r="I1179" s="472" t="s">
        <v>863</v>
      </c>
      <c r="J1179" s="472" t="s">
        <v>814</v>
      </c>
      <c r="K1179" s="472" t="s">
        <v>894</v>
      </c>
      <c r="L1179" s="473">
        <v>2024</v>
      </c>
      <c r="M1179" s="474">
        <v>8000</v>
      </c>
      <c r="N1179" s="474">
        <v>500</v>
      </c>
      <c r="O1179" s="472" t="s">
        <v>895</v>
      </c>
    </row>
    <row r="1180" spans="1:15" x14ac:dyDescent="0.3">
      <c r="A1180" s="472" t="s">
        <v>795</v>
      </c>
      <c r="B1180" s="472" t="s">
        <v>414</v>
      </c>
      <c r="C1180" s="472" t="s">
        <v>225</v>
      </c>
      <c r="D1180" s="472" t="s">
        <v>226</v>
      </c>
      <c r="E1180" s="472" t="s">
        <v>238</v>
      </c>
      <c r="F1180" s="472" t="s">
        <v>1015</v>
      </c>
      <c r="G1180" s="472" t="s">
        <v>1029</v>
      </c>
      <c r="H1180" s="472" t="s">
        <v>534</v>
      </c>
      <c r="I1180" s="472" t="s">
        <v>871</v>
      </c>
      <c r="J1180" s="472" t="s">
        <v>820</v>
      </c>
      <c r="K1180" s="472" t="s">
        <v>894</v>
      </c>
      <c r="L1180" s="473">
        <v>2024</v>
      </c>
      <c r="M1180" s="474">
        <v>7296</v>
      </c>
      <c r="N1180" s="474">
        <v>608</v>
      </c>
      <c r="O1180" s="472" t="s">
        <v>895</v>
      </c>
    </row>
    <row r="1181" spans="1:15" x14ac:dyDescent="0.3">
      <c r="A1181" s="472" t="s">
        <v>795</v>
      </c>
      <c r="B1181" s="472" t="s">
        <v>414</v>
      </c>
      <c r="C1181" s="472" t="s">
        <v>225</v>
      </c>
      <c r="D1181" s="472" t="s">
        <v>226</v>
      </c>
      <c r="E1181" s="472" t="s">
        <v>238</v>
      </c>
      <c r="F1181" s="472" t="s">
        <v>1015</v>
      </c>
      <c r="G1181" s="472" t="s">
        <v>1029</v>
      </c>
      <c r="H1181" s="472" t="s">
        <v>537</v>
      </c>
      <c r="I1181" s="472" t="s">
        <v>872</v>
      </c>
      <c r="J1181" s="472" t="s">
        <v>820</v>
      </c>
      <c r="K1181" s="472" t="s">
        <v>894</v>
      </c>
      <c r="L1181" s="473">
        <v>2024</v>
      </c>
      <c r="M1181" s="474">
        <v>13752</v>
      </c>
      <c r="N1181" s="474">
        <v>900</v>
      </c>
      <c r="O1181" s="472" t="s">
        <v>895</v>
      </c>
    </row>
    <row r="1182" spans="1:15" x14ac:dyDescent="0.3">
      <c r="A1182" s="472" t="s">
        <v>795</v>
      </c>
      <c r="B1182" s="472" t="s">
        <v>414</v>
      </c>
      <c r="C1182" s="472" t="s">
        <v>225</v>
      </c>
      <c r="D1182" s="472" t="s">
        <v>226</v>
      </c>
      <c r="E1182" s="472" t="s">
        <v>238</v>
      </c>
      <c r="F1182" s="472" t="s">
        <v>1015</v>
      </c>
      <c r="G1182" s="472" t="s">
        <v>1029</v>
      </c>
      <c r="H1182" s="472" t="s">
        <v>594</v>
      </c>
      <c r="I1182" s="472" t="s">
        <v>872</v>
      </c>
      <c r="J1182" s="472" t="s">
        <v>826</v>
      </c>
      <c r="K1182" s="472" t="s">
        <v>894</v>
      </c>
      <c r="L1182" s="473">
        <v>2024</v>
      </c>
      <c r="M1182" s="474">
        <v>151.68</v>
      </c>
      <c r="N1182" s="474">
        <v>19.2</v>
      </c>
      <c r="O1182" s="472" t="s">
        <v>895</v>
      </c>
    </row>
    <row r="1183" spans="1:15" x14ac:dyDescent="0.3">
      <c r="A1183" s="472" t="s">
        <v>795</v>
      </c>
      <c r="B1183" s="472" t="s">
        <v>414</v>
      </c>
      <c r="C1183" s="472" t="s">
        <v>225</v>
      </c>
      <c r="D1183" s="472" t="s">
        <v>226</v>
      </c>
      <c r="E1183" s="472" t="s">
        <v>238</v>
      </c>
      <c r="F1183" s="472" t="s">
        <v>1015</v>
      </c>
      <c r="G1183" s="472" t="s">
        <v>1029</v>
      </c>
      <c r="H1183" s="472" t="s">
        <v>350</v>
      </c>
      <c r="I1183" s="472" t="s">
        <v>859</v>
      </c>
      <c r="J1183" s="472" t="s">
        <v>814</v>
      </c>
      <c r="K1183" s="472" t="s">
        <v>894</v>
      </c>
      <c r="L1183" s="473">
        <v>2024</v>
      </c>
      <c r="M1183" s="474">
        <v>950.04</v>
      </c>
      <c r="N1183" s="474">
        <v>117</v>
      </c>
      <c r="O1183" s="472" t="s">
        <v>895</v>
      </c>
    </row>
    <row r="1184" spans="1:15" x14ac:dyDescent="0.3">
      <c r="A1184" s="472" t="s">
        <v>795</v>
      </c>
      <c r="B1184" s="472" t="s">
        <v>414</v>
      </c>
      <c r="C1184" s="472" t="s">
        <v>225</v>
      </c>
      <c r="D1184" s="472" t="s">
        <v>226</v>
      </c>
      <c r="E1184" s="472" t="s">
        <v>238</v>
      </c>
      <c r="F1184" s="472" t="s">
        <v>1015</v>
      </c>
      <c r="G1184" s="472" t="s">
        <v>1029</v>
      </c>
      <c r="H1184" s="472" t="s">
        <v>434</v>
      </c>
      <c r="I1184" s="472" t="s">
        <v>863</v>
      </c>
      <c r="J1184" s="472" t="s">
        <v>841</v>
      </c>
      <c r="K1184" s="472" t="s">
        <v>894</v>
      </c>
      <c r="L1184" s="473">
        <v>2024</v>
      </c>
      <c r="M1184" s="474">
        <v>720</v>
      </c>
      <c r="N1184" s="474">
        <v>0.14399999999999999</v>
      </c>
      <c r="O1184" s="472" t="s">
        <v>895</v>
      </c>
    </row>
    <row r="1185" spans="1:15" x14ac:dyDescent="0.3">
      <c r="A1185" s="472" t="s">
        <v>795</v>
      </c>
      <c r="B1185" s="472" t="s">
        <v>414</v>
      </c>
      <c r="C1185" s="472" t="s">
        <v>225</v>
      </c>
      <c r="D1185" s="472" t="s">
        <v>226</v>
      </c>
      <c r="E1185" s="472" t="s">
        <v>238</v>
      </c>
      <c r="F1185" s="472" t="s">
        <v>1015</v>
      </c>
      <c r="G1185" s="472" t="s">
        <v>1029</v>
      </c>
      <c r="H1185" s="472" t="s">
        <v>417</v>
      </c>
      <c r="I1185" s="472" t="s">
        <v>864</v>
      </c>
      <c r="J1185" s="472" t="s">
        <v>827</v>
      </c>
      <c r="K1185" s="472" t="s">
        <v>894</v>
      </c>
      <c r="L1185" s="473">
        <v>2024</v>
      </c>
      <c r="M1185" s="474">
        <v>31036.799999999999</v>
      </c>
      <c r="N1185" s="474">
        <v>12720</v>
      </c>
      <c r="O1185" s="472" t="s">
        <v>895</v>
      </c>
    </row>
    <row r="1186" spans="1:15" x14ac:dyDescent="0.3">
      <c r="A1186" s="472" t="s">
        <v>795</v>
      </c>
      <c r="B1186" s="472" t="s">
        <v>414</v>
      </c>
      <c r="C1186" s="472" t="s">
        <v>225</v>
      </c>
      <c r="D1186" s="472" t="s">
        <v>226</v>
      </c>
      <c r="E1186" s="472" t="s">
        <v>238</v>
      </c>
      <c r="F1186" s="472" t="s">
        <v>1015</v>
      </c>
      <c r="G1186" s="472" t="s">
        <v>1029</v>
      </c>
      <c r="H1186" s="472" t="s">
        <v>354</v>
      </c>
      <c r="I1186" s="472" t="s">
        <v>864</v>
      </c>
      <c r="J1186" s="472" t="s">
        <v>814</v>
      </c>
      <c r="K1186" s="472" t="s">
        <v>894</v>
      </c>
      <c r="L1186" s="473">
        <v>2024</v>
      </c>
      <c r="M1186" s="474">
        <v>111029.1</v>
      </c>
      <c r="N1186" s="474">
        <v>6344.52</v>
      </c>
      <c r="O1186" s="472" t="s">
        <v>895</v>
      </c>
    </row>
    <row r="1187" spans="1:15" x14ac:dyDescent="0.3">
      <c r="A1187" s="472" t="s">
        <v>795</v>
      </c>
      <c r="B1187" s="472" t="s">
        <v>414</v>
      </c>
      <c r="C1187" s="472" t="s">
        <v>225</v>
      </c>
      <c r="D1187" s="472" t="s">
        <v>226</v>
      </c>
      <c r="E1187" s="472" t="s">
        <v>238</v>
      </c>
      <c r="F1187" s="472" t="s">
        <v>1015</v>
      </c>
      <c r="G1187" s="472" t="s">
        <v>1029</v>
      </c>
      <c r="H1187" s="472" t="s">
        <v>586</v>
      </c>
      <c r="I1187" s="472" t="s">
        <v>864</v>
      </c>
      <c r="J1187" s="472" t="s">
        <v>808</v>
      </c>
      <c r="K1187" s="472" t="s">
        <v>894</v>
      </c>
      <c r="L1187" s="473">
        <v>2024</v>
      </c>
      <c r="M1187" s="474">
        <v>5700.9</v>
      </c>
      <c r="N1187" s="474">
        <v>116.25</v>
      </c>
      <c r="O1187" s="472" t="s">
        <v>895</v>
      </c>
    </row>
    <row r="1188" spans="1:15" x14ac:dyDescent="0.3">
      <c r="A1188" s="472" t="s">
        <v>795</v>
      </c>
      <c r="B1188" s="472" t="s">
        <v>414</v>
      </c>
      <c r="C1188" s="472" t="s">
        <v>225</v>
      </c>
      <c r="D1188" s="472" t="s">
        <v>226</v>
      </c>
      <c r="E1188" s="472" t="s">
        <v>238</v>
      </c>
      <c r="F1188" s="472" t="s">
        <v>1015</v>
      </c>
      <c r="G1188" s="472" t="s">
        <v>1029</v>
      </c>
      <c r="H1188" s="472" t="s">
        <v>355</v>
      </c>
      <c r="I1188" s="472" t="s">
        <v>872</v>
      </c>
      <c r="J1188" s="472" t="s">
        <v>814</v>
      </c>
      <c r="K1188" s="472" t="s">
        <v>894</v>
      </c>
      <c r="L1188" s="473">
        <v>2024</v>
      </c>
      <c r="M1188" s="474">
        <v>59212.455000000002</v>
      </c>
      <c r="N1188" s="474">
        <v>6232.89</v>
      </c>
      <c r="O1188" s="472" t="s">
        <v>895</v>
      </c>
    </row>
    <row r="1189" spans="1:15" x14ac:dyDescent="0.3">
      <c r="A1189" s="472" t="s">
        <v>795</v>
      </c>
      <c r="B1189" s="472" t="s">
        <v>414</v>
      </c>
      <c r="C1189" s="472" t="s">
        <v>225</v>
      </c>
      <c r="D1189" s="472" t="s">
        <v>226</v>
      </c>
      <c r="E1189" s="472" t="s">
        <v>238</v>
      </c>
      <c r="F1189" s="472" t="s">
        <v>1015</v>
      </c>
      <c r="G1189" s="472" t="s">
        <v>1029</v>
      </c>
      <c r="H1189" s="472" t="s">
        <v>551</v>
      </c>
      <c r="I1189" s="472" t="s">
        <v>863</v>
      </c>
      <c r="J1189" s="472" t="s">
        <v>820</v>
      </c>
      <c r="K1189" s="472" t="s">
        <v>894</v>
      </c>
      <c r="L1189" s="473">
        <v>2024</v>
      </c>
      <c r="M1189" s="474">
        <v>49000</v>
      </c>
      <c r="N1189" s="474">
        <v>3500</v>
      </c>
      <c r="O1189" s="472" t="s">
        <v>895</v>
      </c>
    </row>
    <row r="1190" spans="1:15" x14ac:dyDescent="0.3">
      <c r="A1190" s="472" t="s">
        <v>795</v>
      </c>
      <c r="B1190" s="472" t="s">
        <v>414</v>
      </c>
      <c r="C1190" s="472" t="s">
        <v>225</v>
      </c>
      <c r="D1190" s="472" t="s">
        <v>226</v>
      </c>
      <c r="E1190" s="472" t="s">
        <v>238</v>
      </c>
      <c r="F1190" s="472" t="s">
        <v>1015</v>
      </c>
      <c r="G1190" s="472" t="s">
        <v>1029</v>
      </c>
      <c r="H1190" s="472" t="s">
        <v>613</v>
      </c>
      <c r="I1190" s="472" t="s">
        <v>862</v>
      </c>
      <c r="J1190" s="472" t="s">
        <v>831</v>
      </c>
      <c r="K1190" s="472" t="s">
        <v>899</v>
      </c>
      <c r="L1190" s="473">
        <v>2024</v>
      </c>
      <c r="M1190" s="474">
        <v>30520</v>
      </c>
      <c r="N1190" s="474">
        <v>2000</v>
      </c>
      <c r="O1190" s="472" t="s">
        <v>895</v>
      </c>
    </row>
    <row r="1191" spans="1:15" x14ac:dyDescent="0.3">
      <c r="A1191" s="472" t="s">
        <v>795</v>
      </c>
      <c r="B1191" s="472" t="s">
        <v>414</v>
      </c>
      <c r="C1191" s="472" t="s">
        <v>225</v>
      </c>
      <c r="D1191" s="472" t="s">
        <v>226</v>
      </c>
      <c r="E1191" s="472" t="s">
        <v>238</v>
      </c>
      <c r="F1191" s="472" t="s">
        <v>1015</v>
      </c>
      <c r="G1191" s="472" t="s">
        <v>1029</v>
      </c>
      <c r="H1191" s="472" t="s">
        <v>554</v>
      </c>
      <c r="I1191" s="472" t="s">
        <v>873</v>
      </c>
      <c r="J1191" s="472" t="s">
        <v>820</v>
      </c>
      <c r="K1191" s="472" t="s">
        <v>894</v>
      </c>
      <c r="L1191" s="473">
        <v>2024</v>
      </c>
      <c r="M1191" s="474">
        <v>27150.06</v>
      </c>
      <c r="N1191" s="474">
        <v>1527</v>
      </c>
      <c r="O1191" s="472" t="s">
        <v>895</v>
      </c>
    </row>
    <row r="1192" spans="1:15" x14ac:dyDescent="0.3">
      <c r="A1192" s="472" t="s">
        <v>795</v>
      </c>
      <c r="B1192" s="472" t="s">
        <v>414</v>
      </c>
      <c r="C1192" s="472" t="s">
        <v>225</v>
      </c>
      <c r="D1192" s="472" t="s">
        <v>226</v>
      </c>
      <c r="E1192" s="472" t="s">
        <v>238</v>
      </c>
      <c r="F1192" s="472" t="s">
        <v>1015</v>
      </c>
      <c r="G1192" s="472" t="s">
        <v>1029</v>
      </c>
      <c r="H1192" s="472" t="s">
        <v>592</v>
      </c>
      <c r="I1192" s="472" t="s">
        <v>875</v>
      </c>
      <c r="J1192" s="472" t="s">
        <v>814</v>
      </c>
      <c r="K1192" s="472" t="s">
        <v>894</v>
      </c>
      <c r="L1192" s="473">
        <v>2024</v>
      </c>
      <c r="M1192" s="474">
        <v>1582</v>
      </c>
      <c r="N1192" s="474">
        <v>113</v>
      </c>
      <c r="O1192" s="472" t="s">
        <v>895</v>
      </c>
    </row>
    <row r="1193" spans="1:15" x14ac:dyDescent="0.3">
      <c r="A1193" s="472" t="s">
        <v>795</v>
      </c>
      <c r="B1193" s="472" t="s">
        <v>414</v>
      </c>
      <c r="C1193" s="472" t="s">
        <v>225</v>
      </c>
      <c r="D1193" s="472" t="s">
        <v>226</v>
      </c>
      <c r="E1193" s="472" t="s">
        <v>238</v>
      </c>
      <c r="F1193" s="472" t="s">
        <v>1015</v>
      </c>
      <c r="G1193" s="472" t="s">
        <v>1029</v>
      </c>
      <c r="H1193" s="472" t="s">
        <v>365</v>
      </c>
      <c r="I1193" s="472" t="s">
        <v>863</v>
      </c>
      <c r="J1193" s="472" t="s">
        <v>814</v>
      </c>
      <c r="K1193" s="472" t="s">
        <v>894</v>
      </c>
      <c r="L1193" s="473">
        <v>2024</v>
      </c>
      <c r="M1193" s="474">
        <v>1984156.64</v>
      </c>
      <c r="N1193" s="474">
        <v>124009.79</v>
      </c>
      <c r="O1193" s="472" t="s">
        <v>895</v>
      </c>
    </row>
    <row r="1194" spans="1:15" x14ac:dyDescent="0.3">
      <c r="A1194" s="472" t="s">
        <v>795</v>
      </c>
      <c r="B1194" s="472" t="s">
        <v>414</v>
      </c>
      <c r="C1194" s="472" t="s">
        <v>225</v>
      </c>
      <c r="D1194" s="472" t="s">
        <v>226</v>
      </c>
      <c r="E1194" s="472" t="s">
        <v>238</v>
      </c>
      <c r="F1194" s="472" t="s">
        <v>1015</v>
      </c>
      <c r="G1194" s="472" t="s">
        <v>1029</v>
      </c>
      <c r="H1194" s="472" t="s">
        <v>368</v>
      </c>
      <c r="I1194" s="472" t="s">
        <v>859</v>
      </c>
      <c r="J1194" s="472" t="s">
        <v>814</v>
      </c>
      <c r="K1194" s="472" t="s">
        <v>894</v>
      </c>
      <c r="L1194" s="473">
        <v>2024</v>
      </c>
      <c r="M1194" s="474">
        <v>15256</v>
      </c>
      <c r="N1194" s="474">
        <v>1907</v>
      </c>
      <c r="O1194" s="472" t="s">
        <v>895</v>
      </c>
    </row>
    <row r="1195" spans="1:15" x14ac:dyDescent="0.3">
      <c r="A1195" s="472" t="s">
        <v>795</v>
      </c>
      <c r="B1195" s="472" t="s">
        <v>414</v>
      </c>
      <c r="C1195" s="472" t="s">
        <v>225</v>
      </c>
      <c r="D1195" s="472" t="s">
        <v>226</v>
      </c>
      <c r="E1195" s="472" t="s">
        <v>238</v>
      </c>
      <c r="F1195" s="472" t="s">
        <v>1015</v>
      </c>
      <c r="G1195" s="472" t="s">
        <v>1029</v>
      </c>
      <c r="H1195" s="472" t="s">
        <v>372</v>
      </c>
      <c r="I1195" s="472" t="s">
        <v>859</v>
      </c>
      <c r="J1195" s="472" t="s">
        <v>814</v>
      </c>
      <c r="K1195" s="472" t="s">
        <v>894</v>
      </c>
      <c r="L1195" s="473">
        <v>2024</v>
      </c>
      <c r="M1195" s="474">
        <v>31500</v>
      </c>
      <c r="N1195" s="474">
        <v>3500</v>
      </c>
      <c r="O1195" s="472" t="s">
        <v>895</v>
      </c>
    </row>
    <row r="1196" spans="1:15" x14ac:dyDescent="0.3">
      <c r="A1196" s="472" t="s">
        <v>795</v>
      </c>
      <c r="B1196" s="472" t="s">
        <v>414</v>
      </c>
      <c r="C1196" s="472" t="s">
        <v>225</v>
      </c>
      <c r="D1196" s="472" t="s">
        <v>226</v>
      </c>
      <c r="E1196" s="472" t="s">
        <v>238</v>
      </c>
      <c r="F1196" s="472" t="s">
        <v>1015</v>
      </c>
      <c r="G1196" s="472" t="s">
        <v>1029</v>
      </c>
      <c r="H1196" s="472" t="s">
        <v>556</v>
      </c>
      <c r="I1196" s="472" t="s">
        <v>873</v>
      </c>
      <c r="J1196" s="472" t="s">
        <v>820</v>
      </c>
      <c r="K1196" s="472" t="s">
        <v>894</v>
      </c>
      <c r="L1196" s="473">
        <v>2024</v>
      </c>
      <c r="M1196" s="474">
        <v>13650</v>
      </c>
      <c r="N1196" s="474">
        <v>1500</v>
      </c>
      <c r="O1196" s="472" t="s">
        <v>895</v>
      </c>
    </row>
    <row r="1197" spans="1:15" x14ac:dyDescent="0.3">
      <c r="A1197" s="472" t="s">
        <v>795</v>
      </c>
      <c r="B1197" s="472" t="s">
        <v>414</v>
      </c>
      <c r="C1197" s="472" t="s">
        <v>225</v>
      </c>
      <c r="D1197" s="472" t="s">
        <v>226</v>
      </c>
      <c r="E1197" s="472" t="s">
        <v>238</v>
      </c>
      <c r="F1197" s="472" t="s">
        <v>1015</v>
      </c>
      <c r="G1197" s="472" t="s">
        <v>1029</v>
      </c>
      <c r="H1197" s="472" t="s">
        <v>557</v>
      </c>
      <c r="I1197" s="472" t="s">
        <v>873</v>
      </c>
      <c r="J1197" s="472" t="s">
        <v>820</v>
      </c>
      <c r="K1197" s="472" t="s">
        <v>894</v>
      </c>
      <c r="L1197" s="473">
        <v>2024</v>
      </c>
      <c r="M1197" s="474">
        <v>2297.1</v>
      </c>
      <c r="N1197" s="474">
        <v>247</v>
      </c>
      <c r="O1197" s="472" t="s">
        <v>895</v>
      </c>
    </row>
    <row r="1198" spans="1:15" x14ac:dyDescent="0.3">
      <c r="A1198" s="472" t="s">
        <v>795</v>
      </c>
      <c r="B1198" s="472" t="s">
        <v>414</v>
      </c>
      <c r="C1198" s="472" t="s">
        <v>225</v>
      </c>
      <c r="D1198" s="472" t="s">
        <v>226</v>
      </c>
      <c r="E1198" s="472" t="s">
        <v>238</v>
      </c>
      <c r="F1198" s="472" t="s">
        <v>1015</v>
      </c>
      <c r="G1198" s="472" t="s">
        <v>1029</v>
      </c>
      <c r="H1198" s="472" t="s">
        <v>558</v>
      </c>
      <c r="I1198" s="472" t="s">
        <v>873</v>
      </c>
      <c r="J1198" s="472" t="s">
        <v>820</v>
      </c>
      <c r="K1198" s="472" t="s">
        <v>894</v>
      </c>
      <c r="L1198" s="473">
        <v>2024</v>
      </c>
      <c r="M1198" s="474">
        <v>3040</v>
      </c>
      <c r="N1198" s="474">
        <v>400</v>
      </c>
      <c r="O1198" s="472" t="s">
        <v>895</v>
      </c>
    </row>
    <row r="1199" spans="1:15" x14ac:dyDescent="0.3">
      <c r="A1199" s="472" t="s">
        <v>795</v>
      </c>
      <c r="B1199" s="472" t="s">
        <v>414</v>
      </c>
      <c r="C1199" s="472" t="s">
        <v>225</v>
      </c>
      <c r="D1199" s="472" t="s">
        <v>226</v>
      </c>
      <c r="E1199" s="472" t="s">
        <v>238</v>
      </c>
      <c r="F1199" s="472" t="s">
        <v>1015</v>
      </c>
      <c r="G1199" s="472" t="s">
        <v>1029</v>
      </c>
      <c r="H1199" s="472" t="s">
        <v>559</v>
      </c>
      <c r="I1199" s="472" t="s">
        <v>860</v>
      </c>
      <c r="J1199" s="472" t="s">
        <v>820</v>
      </c>
      <c r="K1199" s="472" t="s">
        <v>894</v>
      </c>
      <c r="L1199" s="473">
        <v>2024</v>
      </c>
      <c r="M1199" s="474">
        <v>295680</v>
      </c>
      <c r="N1199" s="474">
        <v>26880</v>
      </c>
      <c r="O1199" s="472" t="s">
        <v>895</v>
      </c>
    </row>
    <row r="1200" spans="1:15" x14ac:dyDescent="0.3">
      <c r="A1200" s="472" t="s">
        <v>795</v>
      </c>
      <c r="B1200" s="472" t="s">
        <v>414</v>
      </c>
      <c r="C1200" s="472" t="s">
        <v>225</v>
      </c>
      <c r="D1200" s="472" t="s">
        <v>226</v>
      </c>
      <c r="E1200" s="472" t="s">
        <v>238</v>
      </c>
      <c r="F1200" s="472" t="s">
        <v>1015</v>
      </c>
      <c r="G1200" s="472" t="s">
        <v>1029</v>
      </c>
      <c r="H1200" s="472" t="s">
        <v>589</v>
      </c>
      <c r="I1200" s="472" t="s">
        <v>864</v>
      </c>
      <c r="J1200" s="472" t="s">
        <v>809</v>
      </c>
      <c r="K1200" s="472" t="s">
        <v>894</v>
      </c>
      <c r="L1200" s="473">
        <v>2024</v>
      </c>
      <c r="M1200" s="474">
        <v>14810722.43</v>
      </c>
      <c r="N1200" s="474">
        <v>1677168.8499999999</v>
      </c>
      <c r="O1200" s="472" t="s">
        <v>895</v>
      </c>
    </row>
    <row r="1201" spans="1:15" x14ac:dyDescent="0.3">
      <c r="A1201" s="472" t="s">
        <v>795</v>
      </c>
      <c r="B1201" s="472" t="s">
        <v>414</v>
      </c>
      <c r="C1201" s="472" t="s">
        <v>225</v>
      </c>
      <c r="D1201" s="472" t="s">
        <v>226</v>
      </c>
      <c r="E1201" s="472" t="s">
        <v>238</v>
      </c>
      <c r="F1201" s="472" t="s">
        <v>1015</v>
      </c>
      <c r="G1201" s="472" t="s">
        <v>1029</v>
      </c>
      <c r="H1201" s="472" t="s">
        <v>459</v>
      </c>
      <c r="I1201" s="472" t="s">
        <v>864</v>
      </c>
      <c r="J1201" s="472" t="s">
        <v>853</v>
      </c>
      <c r="K1201" s="472" t="s">
        <v>894</v>
      </c>
      <c r="L1201" s="473">
        <v>2024</v>
      </c>
      <c r="M1201" s="474">
        <v>397.43999999999994</v>
      </c>
      <c r="N1201" s="474">
        <v>288</v>
      </c>
      <c r="O1201" s="472" t="s">
        <v>895</v>
      </c>
    </row>
    <row r="1202" spans="1:15" x14ac:dyDescent="0.3">
      <c r="A1202" s="472" t="s">
        <v>795</v>
      </c>
      <c r="B1202" s="472" t="s">
        <v>414</v>
      </c>
      <c r="C1202" s="472" t="s">
        <v>225</v>
      </c>
      <c r="D1202" s="472" t="s">
        <v>226</v>
      </c>
      <c r="E1202" s="472" t="s">
        <v>238</v>
      </c>
      <c r="F1202" s="472" t="s">
        <v>1015</v>
      </c>
      <c r="G1202" s="472" t="s">
        <v>1029</v>
      </c>
      <c r="H1202" s="472" t="s">
        <v>479</v>
      </c>
      <c r="I1202" s="472" t="s">
        <v>871</v>
      </c>
      <c r="J1202" s="472" t="s">
        <v>807</v>
      </c>
      <c r="K1202" s="472" t="s">
        <v>894</v>
      </c>
      <c r="L1202" s="473">
        <v>2024</v>
      </c>
      <c r="M1202" s="474">
        <v>35088.769999999997</v>
      </c>
      <c r="N1202" s="474">
        <v>4001</v>
      </c>
      <c r="O1202" s="472" t="s">
        <v>895</v>
      </c>
    </row>
    <row r="1203" spans="1:15" x14ac:dyDescent="0.3">
      <c r="A1203" s="472" t="s">
        <v>795</v>
      </c>
      <c r="B1203" s="472" t="s">
        <v>414</v>
      </c>
      <c r="C1203" s="472" t="s">
        <v>225</v>
      </c>
      <c r="D1203" s="472" t="s">
        <v>226</v>
      </c>
      <c r="E1203" s="472" t="s">
        <v>238</v>
      </c>
      <c r="F1203" s="472" t="s">
        <v>1015</v>
      </c>
      <c r="G1203" s="472" t="s">
        <v>1029</v>
      </c>
      <c r="H1203" s="472" t="s">
        <v>611</v>
      </c>
      <c r="I1203" s="472" t="s">
        <v>864</v>
      </c>
      <c r="J1203" s="472" t="s">
        <v>831</v>
      </c>
      <c r="K1203" s="472" t="s">
        <v>899</v>
      </c>
      <c r="L1203" s="473">
        <v>2024</v>
      </c>
      <c r="M1203" s="474">
        <v>397600</v>
      </c>
      <c r="N1203" s="474">
        <v>20000</v>
      </c>
      <c r="O1203" s="472" t="s">
        <v>895</v>
      </c>
    </row>
    <row r="1204" spans="1:15" x14ac:dyDescent="0.3">
      <c r="A1204" s="472" t="s">
        <v>795</v>
      </c>
      <c r="B1204" s="472" t="s">
        <v>414</v>
      </c>
      <c r="C1204" s="472" t="s">
        <v>225</v>
      </c>
      <c r="D1204" s="472" t="s">
        <v>226</v>
      </c>
      <c r="E1204" s="472" t="s">
        <v>238</v>
      </c>
      <c r="F1204" s="472" t="s">
        <v>1015</v>
      </c>
      <c r="G1204" s="472" t="s">
        <v>1029</v>
      </c>
      <c r="H1204" s="472" t="s">
        <v>451</v>
      </c>
      <c r="I1204" s="472" t="s">
        <v>876</v>
      </c>
      <c r="J1204" s="472" t="s">
        <v>850</v>
      </c>
      <c r="K1204" s="472" t="s">
        <v>894</v>
      </c>
      <c r="L1204" s="473">
        <v>2024</v>
      </c>
      <c r="M1204" s="474">
        <v>34633.020000000004</v>
      </c>
      <c r="N1204" s="474">
        <v>2274</v>
      </c>
      <c r="O1204" s="472" t="s">
        <v>895</v>
      </c>
    </row>
    <row r="1205" spans="1:15" x14ac:dyDescent="0.3">
      <c r="A1205" s="472" t="s">
        <v>795</v>
      </c>
      <c r="B1205" s="472" t="s">
        <v>414</v>
      </c>
      <c r="C1205" s="472" t="s">
        <v>225</v>
      </c>
      <c r="D1205" s="472" t="s">
        <v>226</v>
      </c>
      <c r="E1205" s="472" t="s">
        <v>238</v>
      </c>
      <c r="F1205" s="472" t="s">
        <v>1015</v>
      </c>
      <c r="G1205" s="472" t="s">
        <v>1029</v>
      </c>
      <c r="H1205" s="472" t="s">
        <v>480</v>
      </c>
      <c r="I1205" s="472" t="s">
        <v>865</v>
      </c>
      <c r="J1205" s="472" t="s">
        <v>807</v>
      </c>
      <c r="K1205" s="472" t="s">
        <v>894</v>
      </c>
      <c r="L1205" s="473">
        <v>2024</v>
      </c>
      <c r="M1205" s="474">
        <v>6524.9999999999991</v>
      </c>
      <c r="N1205" s="474">
        <v>1500</v>
      </c>
      <c r="O1205" s="472" t="s">
        <v>895</v>
      </c>
    </row>
    <row r="1206" spans="1:15" x14ac:dyDescent="0.3">
      <c r="A1206" s="472" t="s">
        <v>795</v>
      </c>
      <c r="B1206" s="472" t="s">
        <v>414</v>
      </c>
      <c r="C1206" s="472" t="s">
        <v>225</v>
      </c>
      <c r="D1206" s="472" t="s">
        <v>226</v>
      </c>
      <c r="E1206" s="472" t="s">
        <v>238</v>
      </c>
      <c r="F1206" s="472" t="s">
        <v>1015</v>
      </c>
      <c r="G1206" s="472" t="s">
        <v>1029</v>
      </c>
      <c r="H1206" s="472" t="s">
        <v>374</v>
      </c>
      <c r="I1206" s="472" t="s">
        <v>865</v>
      </c>
      <c r="J1206" s="472" t="s">
        <v>814</v>
      </c>
      <c r="K1206" s="472" t="s">
        <v>894</v>
      </c>
      <c r="L1206" s="473">
        <v>2024</v>
      </c>
      <c r="M1206" s="474">
        <v>7061.4000000000005</v>
      </c>
      <c r="N1206" s="474">
        <v>392.3</v>
      </c>
      <c r="O1206" s="472" t="s">
        <v>895</v>
      </c>
    </row>
    <row r="1207" spans="1:15" x14ac:dyDescent="0.3">
      <c r="A1207" s="472" t="s">
        <v>795</v>
      </c>
      <c r="B1207" s="472" t="s">
        <v>414</v>
      </c>
      <c r="C1207" s="472" t="s">
        <v>225</v>
      </c>
      <c r="D1207" s="472" t="s">
        <v>226</v>
      </c>
      <c r="E1207" s="472" t="s">
        <v>238</v>
      </c>
      <c r="F1207" s="472" t="s">
        <v>1015</v>
      </c>
      <c r="G1207" s="472" t="s">
        <v>1029</v>
      </c>
      <c r="H1207" s="472" t="s">
        <v>375</v>
      </c>
      <c r="I1207" s="472" t="s">
        <v>865</v>
      </c>
      <c r="J1207" s="472" t="s">
        <v>814</v>
      </c>
      <c r="K1207" s="472" t="s">
        <v>894</v>
      </c>
      <c r="L1207" s="473">
        <v>2024</v>
      </c>
      <c r="M1207" s="474">
        <v>15000</v>
      </c>
      <c r="N1207" s="474">
        <v>1500</v>
      </c>
      <c r="O1207" s="472" t="s">
        <v>895</v>
      </c>
    </row>
    <row r="1208" spans="1:15" x14ac:dyDescent="0.3">
      <c r="A1208" s="472" t="s">
        <v>795</v>
      </c>
      <c r="B1208" s="472" t="s">
        <v>414</v>
      </c>
      <c r="C1208" s="472" t="s">
        <v>225</v>
      </c>
      <c r="D1208" s="472" t="s">
        <v>226</v>
      </c>
      <c r="E1208" s="472" t="s">
        <v>238</v>
      </c>
      <c r="F1208" s="472" t="s">
        <v>1015</v>
      </c>
      <c r="G1208" s="472" t="s">
        <v>1029</v>
      </c>
      <c r="H1208" s="472" t="s">
        <v>481</v>
      </c>
      <c r="I1208" s="472" t="s">
        <v>860</v>
      </c>
      <c r="J1208" s="472" t="s">
        <v>807</v>
      </c>
      <c r="K1208" s="472" t="s">
        <v>894</v>
      </c>
      <c r="L1208" s="473">
        <v>2024</v>
      </c>
      <c r="M1208" s="474">
        <v>4057.9</v>
      </c>
      <c r="N1208" s="474">
        <v>217</v>
      </c>
      <c r="O1208" s="472" t="s">
        <v>895</v>
      </c>
    </row>
    <row r="1209" spans="1:15" x14ac:dyDescent="0.3">
      <c r="A1209" s="472" t="s">
        <v>795</v>
      </c>
      <c r="B1209" s="472" t="s">
        <v>414</v>
      </c>
      <c r="C1209" s="472" t="s">
        <v>225</v>
      </c>
      <c r="D1209" s="472" t="s">
        <v>226</v>
      </c>
      <c r="E1209" s="472" t="s">
        <v>238</v>
      </c>
      <c r="F1209" s="472" t="s">
        <v>1015</v>
      </c>
      <c r="G1209" s="472" t="s">
        <v>1029</v>
      </c>
      <c r="H1209" s="472" t="s">
        <v>452</v>
      </c>
      <c r="I1209" s="472" t="s">
        <v>860</v>
      </c>
      <c r="J1209" s="472" t="s">
        <v>850</v>
      </c>
      <c r="K1209" s="472" t="s">
        <v>894</v>
      </c>
      <c r="L1209" s="473">
        <v>2024</v>
      </c>
      <c r="M1209" s="474">
        <v>8022.4400000000005</v>
      </c>
      <c r="N1209" s="474">
        <v>262</v>
      </c>
      <c r="O1209" s="472" t="s">
        <v>895</v>
      </c>
    </row>
    <row r="1210" spans="1:15" x14ac:dyDescent="0.3">
      <c r="A1210" s="472" t="s">
        <v>795</v>
      </c>
      <c r="B1210" s="472" t="s">
        <v>414</v>
      </c>
      <c r="C1210" s="472" t="s">
        <v>225</v>
      </c>
      <c r="D1210" s="472" t="s">
        <v>226</v>
      </c>
      <c r="E1210" s="472" t="s">
        <v>238</v>
      </c>
      <c r="F1210" s="472" t="s">
        <v>1015</v>
      </c>
      <c r="G1210" s="472" t="s">
        <v>1029</v>
      </c>
      <c r="H1210" s="472" t="s">
        <v>453</v>
      </c>
      <c r="I1210" s="472" t="s">
        <v>876</v>
      </c>
      <c r="J1210" s="472" t="s">
        <v>850</v>
      </c>
      <c r="K1210" s="472" t="s">
        <v>894</v>
      </c>
      <c r="L1210" s="473">
        <v>2024</v>
      </c>
      <c r="M1210" s="474">
        <v>47338.200000000004</v>
      </c>
      <c r="N1210" s="474">
        <v>3094</v>
      </c>
      <c r="O1210" s="472" t="s">
        <v>895</v>
      </c>
    </row>
    <row r="1211" spans="1:15" x14ac:dyDescent="0.3">
      <c r="A1211" s="472" t="s">
        <v>795</v>
      </c>
      <c r="B1211" s="472" t="s">
        <v>414</v>
      </c>
      <c r="C1211" s="472" t="s">
        <v>225</v>
      </c>
      <c r="D1211" s="472" t="s">
        <v>226</v>
      </c>
      <c r="E1211" s="472" t="s">
        <v>239</v>
      </c>
      <c r="F1211" s="472" t="s">
        <v>1015</v>
      </c>
      <c r="G1211" s="472" t="s">
        <v>1030</v>
      </c>
      <c r="H1211" s="472" t="s">
        <v>589</v>
      </c>
      <c r="I1211" s="472" t="s">
        <v>864</v>
      </c>
      <c r="J1211" s="472" t="s">
        <v>809</v>
      </c>
      <c r="K1211" s="472" t="s">
        <v>894</v>
      </c>
      <c r="L1211" s="473">
        <v>2024</v>
      </c>
      <c r="M1211" s="474">
        <v>35805</v>
      </c>
      <c r="N1211" s="474">
        <v>4620</v>
      </c>
      <c r="O1211" s="472" t="s">
        <v>895</v>
      </c>
    </row>
    <row r="1212" spans="1:15" x14ac:dyDescent="0.3">
      <c r="A1212" s="472" t="s">
        <v>795</v>
      </c>
      <c r="B1212" s="472" t="s">
        <v>414</v>
      </c>
      <c r="C1212" s="472" t="s">
        <v>225</v>
      </c>
      <c r="D1212" s="472" t="s">
        <v>226</v>
      </c>
      <c r="E1212" s="472" t="s">
        <v>240</v>
      </c>
      <c r="F1212" s="472" t="s">
        <v>1015</v>
      </c>
      <c r="G1212" s="472" t="s">
        <v>1031</v>
      </c>
      <c r="H1212" s="472" t="s">
        <v>355</v>
      </c>
      <c r="I1212" s="472" t="s">
        <v>872</v>
      </c>
      <c r="J1212" s="472" t="s">
        <v>814</v>
      </c>
      <c r="K1212" s="472" t="s">
        <v>894</v>
      </c>
      <c r="L1212" s="473">
        <v>2024</v>
      </c>
      <c r="M1212" s="474">
        <v>368.505</v>
      </c>
      <c r="N1212" s="474">
        <v>38.79</v>
      </c>
      <c r="O1212" s="472" t="s">
        <v>895</v>
      </c>
    </row>
    <row r="1213" spans="1:15" x14ac:dyDescent="0.3">
      <c r="A1213" s="472" t="s">
        <v>795</v>
      </c>
      <c r="B1213" s="472" t="s">
        <v>414</v>
      </c>
      <c r="C1213" s="472" t="s">
        <v>225</v>
      </c>
      <c r="D1213" s="472" t="s">
        <v>226</v>
      </c>
      <c r="E1213" s="472" t="s">
        <v>240</v>
      </c>
      <c r="F1213" s="472" t="s">
        <v>1015</v>
      </c>
      <c r="G1213" s="472" t="s">
        <v>1031</v>
      </c>
      <c r="H1213" s="472" t="s">
        <v>365</v>
      </c>
      <c r="I1213" s="472" t="s">
        <v>863</v>
      </c>
      <c r="J1213" s="472" t="s">
        <v>814</v>
      </c>
      <c r="K1213" s="472" t="s">
        <v>894</v>
      </c>
      <c r="L1213" s="473">
        <v>2024</v>
      </c>
      <c r="M1213" s="474">
        <v>322960</v>
      </c>
      <c r="N1213" s="474">
        <v>20185</v>
      </c>
      <c r="O1213" s="472" t="s">
        <v>895</v>
      </c>
    </row>
    <row r="1214" spans="1:15" x14ac:dyDescent="0.3">
      <c r="A1214" s="472" t="s">
        <v>795</v>
      </c>
      <c r="B1214" s="472" t="s">
        <v>414</v>
      </c>
      <c r="C1214" s="472" t="s">
        <v>225</v>
      </c>
      <c r="D1214" s="472" t="s">
        <v>226</v>
      </c>
      <c r="E1214" s="472" t="s">
        <v>240</v>
      </c>
      <c r="F1214" s="472" t="s">
        <v>1015</v>
      </c>
      <c r="G1214" s="472" t="s">
        <v>1031</v>
      </c>
      <c r="H1214" s="472" t="s">
        <v>368</v>
      </c>
      <c r="I1214" s="472" t="s">
        <v>859</v>
      </c>
      <c r="J1214" s="472" t="s">
        <v>814</v>
      </c>
      <c r="K1214" s="472" t="s">
        <v>894</v>
      </c>
      <c r="L1214" s="473">
        <v>2024</v>
      </c>
      <c r="M1214" s="474">
        <v>2448</v>
      </c>
      <c r="N1214" s="474">
        <v>306</v>
      </c>
      <c r="O1214" s="472" t="s">
        <v>895</v>
      </c>
    </row>
    <row r="1215" spans="1:15" x14ac:dyDescent="0.3">
      <c r="A1215" s="472" t="s">
        <v>795</v>
      </c>
      <c r="B1215" s="472" t="s">
        <v>414</v>
      </c>
      <c r="C1215" s="472" t="s">
        <v>225</v>
      </c>
      <c r="D1215" s="472" t="s">
        <v>226</v>
      </c>
      <c r="E1215" s="472" t="s">
        <v>240</v>
      </c>
      <c r="F1215" s="472" t="s">
        <v>1015</v>
      </c>
      <c r="G1215" s="472" t="s">
        <v>1031</v>
      </c>
      <c r="H1215" s="472" t="s">
        <v>589</v>
      </c>
      <c r="I1215" s="472" t="s">
        <v>864</v>
      </c>
      <c r="J1215" s="472" t="s">
        <v>809</v>
      </c>
      <c r="K1215" s="472" t="s">
        <v>894</v>
      </c>
      <c r="L1215" s="473">
        <v>2024</v>
      </c>
      <c r="M1215" s="474">
        <v>683945.40540000005</v>
      </c>
      <c r="N1215" s="474">
        <v>77754.94</v>
      </c>
      <c r="O1215" s="472" t="s">
        <v>895</v>
      </c>
    </row>
    <row r="1216" spans="1:15" x14ac:dyDescent="0.3">
      <c r="A1216" s="472" t="s">
        <v>795</v>
      </c>
      <c r="B1216" s="472" t="s">
        <v>414</v>
      </c>
      <c r="C1216" s="472" t="s">
        <v>225</v>
      </c>
      <c r="D1216" s="472" t="s">
        <v>226</v>
      </c>
      <c r="E1216" s="472" t="s">
        <v>241</v>
      </c>
      <c r="F1216" s="472" t="s">
        <v>1015</v>
      </c>
      <c r="G1216" s="472" t="s">
        <v>1032</v>
      </c>
      <c r="H1216" s="472" t="s">
        <v>537</v>
      </c>
      <c r="I1216" s="472" t="s">
        <v>872</v>
      </c>
      <c r="J1216" s="472" t="s">
        <v>820</v>
      </c>
      <c r="K1216" s="472" t="s">
        <v>894</v>
      </c>
      <c r="L1216" s="473">
        <v>2024</v>
      </c>
      <c r="M1216" s="474">
        <v>916.8</v>
      </c>
      <c r="N1216" s="474">
        <v>60</v>
      </c>
      <c r="O1216" s="472" t="s">
        <v>895</v>
      </c>
    </row>
    <row r="1217" spans="1:15" x14ac:dyDescent="0.3">
      <c r="A1217" s="472" t="s">
        <v>795</v>
      </c>
      <c r="B1217" s="472" t="s">
        <v>414</v>
      </c>
      <c r="C1217" s="472" t="s">
        <v>225</v>
      </c>
      <c r="D1217" s="472" t="s">
        <v>226</v>
      </c>
      <c r="E1217" s="472" t="s">
        <v>241</v>
      </c>
      <c r="F1217" s="472" t="s">
        <v>1015</v>
      </c>
      <c r="G1217" s="472" t="s">
        <v>1032</v>
      </c>
      <c r="H1217" s="472" t="s">
        <v>365</v>
      </c>
      <c r="I1217" s="472" t="s">
        <v>863</v>
      </c>
      <c r="J1217" s="472" t="s">
        <v>814</v>
      </c>
      <c r="K1217" s="472" t="s">
        <v>894</v>
      </c>
      <c r="L1217" s="473">
        <v>2024</v>
      </c>
      <c r="M1217" s="474">
        <v>272240</v>
      </c>
      <c r="N1217" s="474">
        <v>17015</v>
      </c>
      <c r="O1217" s="472" t="s">
        <v>895</v>
      </c>
    </row>
    <row r="1218" spans="1:15" x14ac:dyDescent="0.3">
      <c r="A1218" s="472" t="s">
        <v>795</v>
      </c>
      <c r="B1218" s="472" t="s">
        <v>414</v>
      </c>
      <c r="C1218" s="472" t="s">
        <v>225</v>
      </c>
      <c r="D1218" s="472" t="s">
        <v>226</v>
      </c>
      <c r="E1218" s="472" t="s">
        <v>241</v>
      </c>
      <c r="F1218" s="472" t="s">
        <v>1015</v>
      </c>
      <c r="G1218" s="472" t="s">
        <v>1032</v>
      </c>
      <c r="H1218" s="472" t="s">
        <v>589</v>
      </c>
      <c r="I1218" s="472" t="s">
        <v>864</v>
      </c>
      <c r="J1218" s="472" t="s">
        <v>809</v>
      </c>
      <c r="K1218" s="472" t="s">
        <v>894</v>
      </c>
      <c r="L1218" s="473">
        <v>2024</v>
      </c>
      <c r="M1218" s="474">
        <v>310038.75</v>
      </c>
      <c r="N1218" s="474">
        <v>40005</v>
      </c>
      <c r="O1218" s="472" t="s">
        <v>895</v>
      </c>
    </row>
    <row r="1219" spans="1:15" x14ac:dyDescent="0.3">
      <c r="A1219" s="472" t="s">
        <v>795</v>
      </c>
      <c r="B1219" s="472" t="s">
        <v>414</v>
      </c>
      <c r="C1219" s="472" t="s">
        <v>225</v>
      </c>
      <c r="D1219" s="472" t="s">
        <v>226</v>
      </c>
      <c r="E1219" s="472" t="s">
        <v>231</v>
      </c>
      <c r="F1219" s="472" t="s">
        <v>1015</v>
      </c>
      <c r="G1219" s="472" t="s">
        <v>1033</v>
      </c>
      <c r="H1219" s="472" t="s">
        <v>531</v>
      </c>
      <c r="I1219" s="472" t="s">
        <v>863</v>
      </c>
      <c r="J1219" s="472" t="s">
        <v>820</v>
      </c>
      <c r="K1219" s="472" t="s">
        <v>894</v>
      </c>
      <c r="L1219" s="473">
        <v>2024</v>
      </c>
      <c r="M1219" s="474">
        <v>187356.56</v>
      </c>
      <c r="N1219" s="474">
        <v>24861.84</v>
      </c>
      <c r="O1219" s="472" t="s">
        <v>895</v>
      </c>
    </row>
    <row r="1220" spans="1:15" x14ac:dyDescent="0.3">
      <c r="A1220" s="472" t="s">
        <v>795</v>
      </c>
      <c r="B1220" s="472" t="s">
        <v>414</v>
      </c>
      <c r="C1220" s="472" t="s">
        <v>225</v>
      </c>
      <c r="D1220" s="472" t="s">
        <v>226</v>
      </c>
      <c r="E1220" s="472" t="s">
        <v>231</v>
      </c>
      <c r="F1220" s="472" t="s">
        <v>1015</v>
      </c>
      <c r="G1220" s="472" t="s">
        <v>1033</v>
      </c>
      <c r="H1220" s="472" t="s">
        <v>532</v>
      </c>
      <c r="I1220" s="472" t="s">
        <v>863</v>
      </c>
      <c r="J1220" s="472" t="s">
        <v>820</v>
      </c>
      <c r="K1220" s="472" t="s">
        <v>894</v>
      </c>
      <c r="L1220" s="473">
        <v>2024</v>
      </c>
      <c r="M1220" s="474">
        <v>1264000</v>
      </c>
      <c r="N1220" s="474">
        <v>140000</v>
      </c>
      <c r="O1220" s="472" t="s">
        <v>895</v>
      </c>
    </row>
    <row r="1221" spans="1:15" x14ac:dyDescent="0.3">
      <c r="A1221" s="472" t="s">
        <v>795</v>
      </c>
      <c r="B1221" s="472" t="s">
        <v>414</v>
      </c>
      <c r="C1221" s="472" t="s">
        <v>225</v>
      </c>
      <c r="D1221" s="472" t="s">
        <v>226</v>
      </c>
      <c r="E1221" s="472" t="s">
        <v>231</v>
      </c>
      <c r="F1221" s="472" t="s">
        <v>1015</v>
      </c>
      <c r="G1221" s="472" t="s">
        <v>1033</v>
      </c>
      <c r="H1221" s="472" t="s">
        <v>534</v>
      </c>
      <c r="I1221" s="472" t="s">
        <v>871</v>
      </c>
      <c r="J1221" s="472" t="s">
        <v>820</v>
      </c>
      <c r="K1221" s="472" t="s">
        <v>894</v>
      </c>
      <c r="L1221" s="473">
        <v>2024</v>
      </c>
      <c r="M1221" s="474">
        <v>24324</v>
      </c>
      <c r="N1221" s="474">
        <v>2027</v>
      </c>
      <c r="O1221" s="472" t="s">
        <v>895</v>
      </c>
    </row>
    <row r="1222" spans="1:15" x14ac:dyDescent="0.3">
      <c r="A1222" s="472" t="s">
        <v>795</v>
      </c>
      <c r="B1222" s="472" t="s">
        <v>414</v>
      </c>
      <c r="C1222" s="472" t="s">
        <v>225</v>
      </c>
      <c r="D1222" s="472" t="s">
        <v>226</v>
      </c>
      <c r="E1222" s="472" t="s">
        <v>231</v>
      </c>
      <c r="F1222" s="472" t="s">
        <v>1015</v>
      </c>
      <c r="G1222" s="472" t="s">
        <v>1033</v>
      </c>
      <c r="H1222" s="472" t="s">
        <v>537</v>
      </c>
      <c r="I1222" s="472" t="s">
        <v>872</v>
      </c>
      <c r="J1222" s="472" t="s">
        <v>820</v>
      </c>
      <c r="K1222" s="472" t="s">
        <v>894</v>
      </c>
      <c r="L1222" s="473">
        <v>2024</v>
      </c>
      <c r="M1222" s="474">
        <v>8113.6799999999994</v>
      </c>
      <c r="N1222" s="474">
        <v>531</v>
      </c>
      <c r="O1222" s="472" t="s">
        <v>895</v>
      </c>
    </row>
    <row r="1223" spans="1:15" x14ac:dyDescent="0.3">
      <c r="A1223" s="472" t="s">
        <v>795</v>
      </c>
      <c r="B1223" s="472" t="s">
        <v>414</v>
      </c>
      <c r="C1223" s="472" t="s">
        <v>225</v>
      </c>
      <c r="D1223" s="472" t="s">
        <v>226</v>
      </c>
      <c r="E1223" s="472" t="s">
        <v>231</v>
      </c>
      <c r="F1223" s="472" t="s">
        <v>1015</v>
      </c>
      <c r="G1223" s="472" t="s">
        <v>1033</v>
      </c>
      <c r="H1223" s="472" t="s">
        <v>544</v>
      </c>
      <c r="I1223" s="472" t="s">
        <v>861</v>
      </c>
      <c r="J1223" s="472" t="s">
        <v>820</v>
      </c>
      <c r="K1223" s="472" t="s">
        <v>894</v>
      </c>
      <c r="L1223" s="473">
        <v>2024</v>
      </c>
      <c r="M1223" s="474">
        <v>6156</v>
      </c>
      <c r="N1223" s="474">
        <v>810</v>
      </c>
      <c r="O1223" s="472" t="s">
        <v>895</v>
      </c>
    </row>
    <row r="1224" spans="1:15" x14ac:dyDescent="0.3">
      <c r="A1224" s="472" t="s">
        <v>795</v>
      </c>
      <c r="B1224" s="472" t="s">
        <v>414</v>
      </c>
      <c r="C1224" s="472" t="s">
        <v>225</v>
      </c>
      <c r="D1224" s="472" t="s">
        <v>226</v>
      </c>
      <c r="E1224" s="472" t="s">
        <v>231</v>
      </c>
      <c r="F1224" s="472" t="s">
        <v>1015</v>
      </c>
      <c r="G1224" s="472" t="s">
        <v>1033</v>
      </c>
      <c r="H1224" s="472" t="s">
        <v>594</v>
      </c>
      <c r="I1224" s="472" t="s">
        <v>872</v>
      </c>
      <c r="J1224" s="472" t="s">
        <v>826</v>
      </c>
      <c r="K1224" s="472" t="s">
        <v>894</v>
      </c>
      <c r="L1224" s="473">
        <v>2024</v>
      </c>
      <c r="M1224" s="474">
        <v>79</v>
      </c>
      <c r="N1224" s="474">
        <v>10</v>
      </c>
      <c r="O1224" s="472" t="s">
        <v>895</v>
      </c>
    </row>
    <row r="1225" spans="1:15" x14ac:dyDescent="0.3">
      <c r="A1225" s="472" t="s">
        <v>795</v>
      </c>
      <c r="B1225" s="472" t="s">
        <v>414</v>
      </c>
      <c r="C1225" s="472" t="s">
        <v>225</v>
      </c>
      <c r="D1225" s="472" t="s">
        <v>226</v>
      </c>
      <c r="E1225" s="472" t="s">
        <v>231</v>
      </c>
      <c r="F1225" s="472" t="s">
        <v>1015</v>
      </c>
      <c r="G1225" s="472" t="s">
        <v>1033</v>
      </c>
      <c r="H1225" s="472" t="s">
        <v>416</v>
      </c>
      <c r="I1225" s="472" t="s">
        <v>860</v>
      </c>
      <c r="J1225" s="472" t="s">
        <v>827</v>
      </c>
      <c r="K1225" s="472" t="s">
        <v>894</v>
      </c>
      <c r="L1225" s="473">
        <v>2024</v>
      </c>
      <c r="M1225" s="474">
        <v>30000</v>
      </c>
      <c r="N1225" s="474">
        <v>12000</v>
      </c>
      <c r="O1225" s="472" t="s">
        <v>895</v>
      </c>
    </row>
    <row r="1226" spans="1:15" x14ac:dyDescent="0.3">
      <c r="A1226" s="472" t="s">
        <v>795</v>
      </c>
      <c r="B1226" s="472" t="s">
        <v>414</v>
      </c>
      <c r="C1226" s="472" t="s">
        <v>225</v>
      </c>
      <c r="D1226" s="472" t="s">
        <v>226</v>
      </c>
      <c r="E1226" s="472" t="s">
        <v>231</v>
      </c>
      <c r="F1226" s="472" t="s">
        <v>1015</v>
      </c>
      <c r="G1226" s="472" t="s">
        <v>1033</v>
      </c>
      <c r="H1226" s="472" t="s">
        <v>350</v>
      </c>
      <c r="I1226" s="472" t="s">
        <v>859</v>
      </c>
      <c r="J1226" s="472" t="s">
        <v>814</v>
      </c>
      <c r="K1226" s="472" t="s">
        <v>894</v>
      </c>
      <c r="L1226" s="473">
        <v>2024</v>
      </c>
      <c r="M1226" s="474">
        <v>8836.1839999999993</v>
      </c>
      <c r="N1226" s="474">
        <v>1088.2</v>
      </c>
      <c r="O1226" s="472" t="s">
        <v>895</v>
      </c>
    </row>
    <row r="1227" spans="1:15" x14ac:dyDescent="0.3">
      <c r="A1227" s="472" t="s">
        <v>795</v>
      </c>
      <c r="B1227" s="472" t="s">
        <v>414</v>
      </c>
      <c r="C1227" s="472" t="s">
        <v>225</v>
      </c>
      <c r="D1227" s="472" t="s">
        <v>226</v>
      </c>
      <c r="E1227" s="472" t="s">
        <v>231</v>
      </c>
      <c r="F1227" s="472" t="s">
        <v>1015</v>
      </c>
      <c r="G1227" s="472" t="s">
        <v>1033</v>
      </c>
      <c r="H1227" s="472" t="s">
        <v>434</v>
      </c>
      <c r="I1227" s="472" t="s">
        <v>863</v>
      </c>
      <c r="J1227" s="472" t="s">
        <v>841</v>
      </c>
      <c r="K1227" s="472" t="s">
        <v>894</v>
      </c>
      <c r="L1227" s="473">
        <v>2024</v>
      </c>
      <c r="M1227" s="474">
        <v>488088.5</v>
      </c>
      <c r="N1227" s="474">
        <v>97.617699999999999</v>
      </c>
      <c r="O1227" s="472" t="s">
        <v>895</v>
      </c>
    </row>
    <row r="1228" spans="1:15" x14ac:dyDescent="0.3">
      <c r="A1228" s="472" t="s">
        <v>795</v>
      </c>
      <c r="B1228" s="472" t="s">
        <v>414</v>
      </c>
      <c r="C1228" s="472" t="s">
        <v>225</v>
      </c>
      <c r="D1228" s="472" t="s">
        <v>226</v>
      </c>
      <c r="E1228" s="472" t="s">
        <v>231</v>
      </c>
      <c r="F1228" s="472" t="s">
        <v>1015</v>
      </c>
      <c r="G1228" s="472" t="s">
        <v>1033</v>
      </c>
      <c r="H1228" s="472" t="s">
        <v>546</v>
      </c>
      <c r="I1228" s="472" t="s">
        <v>873</v>
      </c>
      <c r="J1228" s="472" t="s">
        <v>820</v>
      </c>
      <c r="K1228" s="472" t="s">
        <v>894</v>
      </c>
      <c r="L1228" s="473">
        <v>2024</v>
      </c>
      <c r="M1228" s="474">
        <v>990000</v>
      </c>
      <c r="N1228" s="474">
        <v>90000</v>
      </c>
      <c r="O1228" s="472" t="s">
        <v>895</v>
      </c>
    </row>
    <row r="1229" spans="1:15" x14ac:dyDescent="0.3">
      <c r="A1229" s="472" t="s">
        <v>795</v>
      </c>
      <c r="B1229" s="472" t="s">
        <v>414</v>
      </c>
      <c r="C1229" s="472" t="s">
        <v>225</v>
      </c>
      <c r="D1229" s="472" t="s">
        <v>226</v>
      </c>
      <c r="E1229" s="472" t="s">
        <v>231</v>
      </c>
      <c r="F1229" s="472" t="s">
        <v>1015</v>
      </c>
      <c r="G1229" s="472" t="s">
        <v>1033</v>
      </c>
      <c r="H1229" s="472" t="s">
        <v>417</v>
      </c>
      <c r="I1229" s="472" t="s">
        <v>864</v>
      </c>
      <c r="J1229" s="472" t="s">
        <v>827</v>
      </c>
      <c r="K1229" s="472" t="s">
        <v>894</v>
      </c>
      <c r="L1229" s="473">
        <v>2024</v>
      </c>
      <c r="M1229" s="474">
        <v>332044.96000000002</v>
      </c>
      <c r="N1229" s="474">
        <v>136084</v>
      </c>
      <c r="O1229" s="472" t="s">
        <v>895</v>
      </c>
    </row>
    <row r="1230" spans="1:15" x14ac:dyDescent="0.3">
      <c r="A1230" s="472" t="s">
        <v>795</v>
      </c>
      <c r="B1230" s="472" t="s">
        <v>414</v>
      </c>
      <c r="C1230" s="472" t="s">
        <v>225</v>
      </c>
      <c r="D1230" s="472" t="s">
        <v>226</v>
      </c>
      <c r="E1230" s="472" t="s">
        <v>231</v>
      </c>
      <c r="F1230" s="472" t="s">
        <v>1015</v>
      </c>
      <c r="G1230" s="472" t="s">
        <v>1033</v>
      </c>
      <c r="H1230" s="472" t="s">
        <v>354</v>
      </c>
      <c r="I1230" s="472" t="s">
        <v>864</v>
      </c>
      <c r="J1230" s="472" t="s">
        <v>814</v>
      </c>
      <c r="K1230" s="472" t="s">
        <v>894</v>
      </c>
      <c r="L1230" s="473">
        <v>2024</v>
      </c>
      <c r="M1230" s="474">
        <v>171362.1</v>
      </c>
      <c r="N1230" s="474">
        <v>9792.1200000000008</v>
      </c>
      <c r="O1230" s="472" t="s">
        <v>895</v>
      </c>
    </row>
    <row r="1231" spans="1:15" x14ac:dyDescent="0.3">
      <c r="A1231" s="472" t="s">
        <v>795</v>
      </c>
      <c r="B1231" s="472" t="s">
        <v>414</v>
      </c>
      <c r="C1231" s="472" t="s">
        <v>225</v>
      </c>
      <c r="D1231" s="472" t="s">
        <v>226</v>
      </c>
      <c r="E1231" s="472" t="s">
        <v>231</v>
      </c>
      <c r="F1231" s="472" t="s">
        <v>1015</v>
      </c>
      <c r="G1231" s="472" t="s">
        <v>1033</v>
      </c>
      <c r="H1231" s="472" t="s">
        <v>587</v>
      </c>
      <c r="I1231" s="472" t="s">
        <v>873</v>
      </c>
      <c r="J1231" s="472" t="s">
        <v>808</v>
      </c>
      <c r="K1231" s="472" t="s">
        <v>894</v>
      </c>
      <c r="L1231" s="473">
        <v>2024</v>
      </c>
      <c r="M1231" s="474">
        <v>21806.400000000001</v>
      </c>
      <c r="N1231" s="474">
        <v>472</v>
      </c>
      <c r="O1231" s="472" t="s">
        <v>895</v>
      </c>
    </row>
    <row r="1232" spans="1:15" x14ac:dyDescent="0.3">
      <c r="A1232" s="472" t="s">
        <v>795</v>
      </c>
      <c r="B1232" s="472" t="s">
        <v>414</v>
      </c>
      <c r="C1232" s="472" t="s">
        <v>225</v>
      </c>
      <c r="D1232" s="472" t="s">
        <v>226</v>
      </c>
      <c r="E1232" s="472" t="s">
        <v>231</v>
      </c>
      <c r="F1232" s="472" t="s">
        <v>1015</v>
      </c>
      <c r="G1232" s="472" t="s">
        <v>1033</v>
      </c>
      <c r="H1232" s="472" t="s">
        <v>355</v>
      </c>
      <c r="I1232" s="472" t="s">
        <v>872</v>
      </c>
      <c r="J1232" s="472" t="s">
        <v>814</v>
      </c>
      <c r="K1232" s="472" t="s">
        <v>894</v>
      </c>
      <c r="L1232" s="473">
        <v>2024</v>
      </c>
      <c r="M1232" s="474">
        <v>1050398.0900000001</v>
      </c>
      <c r="N1232" s="474">
        <v>110568.22</v>
      </c>
      <c r="O1232" s="472" t="s">
        <v>895</v>
      </c>
    </row>
    <row r="1233" spans="1:15" x14ac:dyDescent="0.3">
      <c r="A1233" s="472" t="s">
        <v>795</v>
      </c>
      <c r="B1233" s="472" t="s">
        <v>414</v>
      </c>
      <c r="C1233" s="472" t="s">
        <v>225</v>
      </c>
      <c r="D1233" s="472" t="s">
        <v>226</v>
      </c>
      <c r="E1233" s="472" t="s">
        <v>231</v>
      </c>
      <c r="F1233" s="472" t="s">
        <v>1015</v>
      </c>
      <c r="G1233" s="472" t="s">
        <v>1033</v>
      </c>
      <c r="H1233" s="472" t="s">
        <v>615</v>
      </c>
      <c r="I1233" s="472" t="s">
        <v>859</v>
      </c>
      <c r="J1233" s="472" t="s">
        <v>837</v>
      </c>
      <c r="K1233" s="472" t="s">
        <v>894</v>
      </c>
      <c r="L1233" s="473">
        <v>2024</v>
      </c>
      <c r="M1233" s="474">
        <v>3802.4</v>
      </c>
      <c r="N1233" s="474">
        <v>280</v>
      </c>
      <c r="O1233" s="472" t="s">
        <v>895</v>
      </c>
    </row>
    <row r="1234" spans="1:15" x14ac:dyDescent="0.3">
      <c r="A1234" s="472" t="s">
        <v>795</v>
      </c>
      <c r="B1234" s="472" t="s">
        <v>414</v>
      </c>
      <c r="C1234" s="472" t="s">
        <v>225</v>
      </c>
      <c r="D1234" s="472" t="s">
        <v>226</v>
      </c>
      <c r="E1234" s="472" t="s">
        <v>231</v>
      </c>
      <c r="F1234" s="472" t="s">
        <v>1015</v>
      </c>
      <c r="G1234" s="472" t="s">
        <v>1033</v>
      </c>
      <c r="H1234" s="472" t="s">
        <v>551</v>
      </c>
      <c r="I1234" s="472" t="s">
        <v>863</v>
      </c>
      <c r="J1234" s="472" t="s">
        <v>820</v>
      </c>
      <c r="K1234" s="472" t="s">
        <v>894</v>
      </c>
      <c r="L1234" s="473">
        <v>2024</v>
      </c>
      <c r="M1234" s="474">
        <v>742000</v>
      </c>
      <c r="N1234" s="474">
        <v>53000</v>
      </c>
      <c r="O1234" s="472" t="s">
        <v>895</v>
      </c>
    </row>
    <row r="1235" spans="1:15" x14ac:dyDescent="0.3">
      <c r="A1235" s="472" t="s">
        <v>795</v>
      </c>
      <c r="B1235" s="472" t="s">
        <v>414</v>
      </c>
      <c r="C1235" s="472" t="s">
        <v>225</v>
      </c>
      <c r="D1235" s="472" t="s">
        <v>226</v>
      </c>
      <c r="E1235" s="472" t="s">
        <v>231</v>
      </c>
      <c r="F1235" s="472" t="s">
        <v>1015</v>
      </c>
      <c r="G1235" s="472" t="s">
        <v>1033</v>
      </c>
      <c r="H1235" s="472" t="s">
        <v>604</v>
      </c>
      <c r="I1235" s="472" t="s">
        <v>876</v>
      </c>
      <c r="J1235" s="472" t="s">
        <v>830</v>
      </c>
      <c r="K1235" s="472" t="s">
        <v>894</v>
      </c>
      <c r="L1235" s="473">
        <v>2024</v>
      </c>
      <c r="M1235" s="474">
        <v>129275.9</v>
      </c>
      <c r="N1235" s="474">
        <v>36010</v>
      </c>
      <c r="O1235" s="472" t="s">
        <v>895</v>
      </c>
    </row>
    <row r="1236" spans="1:15" x14ac:dyDescent="0.3">
      <c r="A1236" s="472" t="s">
        <v>795</v>
      </c>
      <c r="B1236" s="472" t="s">
        <v>414</v>
      </c>
      <c r="C1236" s="472" t="s">
        <v>225</v>
      </c>
      <c r="D1236" s="472" t="s">
        <v>226</v>
      </c>
      <c r="E1236" s="472" t="s">
        <v>231</v>
      </c>
      <c r="F1236" s="472" t="s">
        <v>1015</v>
      </c>
      <c r="G1236" s="472" t="s">
        <v>1033</v>
      </c>
      <c r="H1236" s="472" t="s">
        <v>436</v>
      </c>
      <c r="I1236" s="472" t="s">
        <v>861</v>
      </c>
      <c r="J1236" s="472" t="s">
        <v>841</v>
      </c>
      <c r="K1236" s="472" t="s">
        <v>894</v>
      </c>
      <c r="L1236" s="473">
        <v>2024</v>
      </c>
      <c r="M1236" s="474">
        <v>136000</v>
      </c>
      <c r="N1236" s="474">
        <v>16000</v>
      </c>
      <c r="O1236" s="472" t="s">
        <v>895</v>
      </c>
    </row>
    <row r="1237" spans="1:15" x14ac:dyDescent="0.3">
      <c r="A1237" s="472" t="s">
        <v>795</v>
      </c>
      <c r="B1237" s="472" t="s">
        <v>414</v>
      </c>
      <c r="C1237" s="472" t="s">
        <v>225</v>
      </c>
      <c r="D1237" s="472" t="s">
        <v>226</v>
      </c>
      <c r="E1237" s="472" t="s">
        <v>231</v>
      </c>
      <c r="F1237" s="472" t="s">
        <v>1015</v>
      </c>
      <c r="G1237" s="472" t="s">
        <v>1033</v>
      </c>
      <c r="H1237" s="472" t="s">
        <v>613</v>
      </c>
      <c r="I1237" s="472" t="s">
        <v>862</v>
      </c>
      <c r="J1237" s="472" t="s">
        <v>831</v>
      </c>
      <c r="K1237" s="472" t="s">
        <v>899</v>
      </c>
      <c r="L1237" s="473">
        <v>2024</v>
      </c>
      <c r="M1237" s="474">
        <v>152600</v>
      </c>
      <c r="N1237" s="474">
        <v>10000</v>
      </c>
      <c r="O1237" s="472" t="s">
        <v>895</v>
      </c>
    </row>
    <row r="1238" spans="1:15" x14ac:dyDescent="0.3">
      <c r="A1238" s="472" t="s">
        <v>795</v>
      </c>
      <c r="B1238" s="472" t="s">
        <v>414</v>
      </c>
      <c r="C1238" s="472" t="s">
        <v>225</v>
      </c>
      <c r="D1238" s="472" t="s">
        <v>226</v>
      </c>
      <c r="E1238" s="472" t="s">
        <v>231</v>
      </c>
      <c r="F1238" s="472" t="s">
        <v>1015</v>
      </c>
      <c r="G1238" s="472" t="s">
        <v>1033</v>
      </c>
      <c r="H1238" s="472" t="s">
        <v>554</v>
      </c>
      <c r="I1238" s="472" t="s">
        <v>873</v>
      </c>
      <c r="J1238" s="472" t="s">
        <v>820</v>
      </c>
      <c r="K1238" s="472" t="s">
        <v>894</v>
      </c>
      <c r="L1238" s="473">
        <v>2024</v>
      </c>
      <c r="M1238" s="474">
        <v>491350.3</v>
      </c>
      <c r="N1238" s="474">
        <v>27635</v>
      </c>
      <c r="O1238" s="472" t="s">
        <v>895</v>
      </c>
    </row>
    <row r="1239" spans="1:15" x14ac:dyDescent="0.3">
      <c r="A1239" s="472" t="s">
        <v>795</v>
      </c>
      <c r="B1239" s="472" t="s">
        <v>414</v>
      </c>
      <c r="C1239" s="472" t="s">
        <v>225</v>
      </c>
      <c r="D1239" s="472" t="s">
        <v>226</v>
      </c>
      <c r="E1239" s="472" t="s">
        <v>231</v>
      </c>
      <c r="F1239" s="472" t="s">
        <v>1015</v>
      </c>
      <c r="G1239" s="472" t="s">
        <v>1033</v>
      </c>
      <c r="H1239" s="472" t="s">
        <v>362</v>
      </c>
      <c r="I1239" s="472" t="s">
        <v>860</v>
      </c>
      <c r="J1239" s="472" t="s">
        <v>814</v>
      </c>
      <c r="K1239" s="472" t="s">
        <v>894</v>
      </c>
      <c r="L1239" s="473">
        <v>2024</v>
      </c>
      <c r="M1239" s="474">
        <v>16366.559000000001</v>
      </c>
      <c r="N1239" s="474">
        <v>1953.05</v>
      </c>
      <c r="O1239" s="472" t="s">
        <v>895</v>
      </c>
    </row>
    <row r="1240" spans="1:15" x14ac:dyDescent="0.3">
      <c r="A1240" s="472" t="s">
        <v>795</v>
      </c>
      <c r="B1240" s="472" t="s">
        <v>414</v>
      </c>
      <c r="C1240" s="472" t="s">
        <v>225</v>
      </c>
      <c r="D1240" s="472" t="s">
        <v>226</v>
      </c>
      <c r="E1240" s="472" t="s">
        <v>231</v>
      </c>
      <c r="F1240" s="472" t="s">
        <v>1015</v>
      </c>
      <c r="G1240" s="472" t="s">
        <v>1033</v>
      </c>
      <c r="H1240" s="472" t="s">
        <v>591</v>
      </c>
      <c r="I1240" s="472" t="s">
        <v>875</v>
      </c>
      <c r="J1240" s="472" t="s">
        <v>814</v>
      </c>
      <c r="K1240" s="472" t="s">
        <v>894</v>
      </c>
      <c r="L1240" s="473">
        <v>2024</v>
      </c>
      <c r="M1240" s="474">
        <v>107790</v>
      </c>
      <c r="N1240" s="474">
        <v>7186</v>
      </c>
      <c r="O1240" s="472" t="s">
        <v>895</v>
      </c>
    </row>
    <row r="1241" spans="1:15" x14ac:dyDescent="0.3">
      <c r="A1241" s="472" t="s">
        <v>795</v>
      </c>
      <c r="B1241" s="472" t="s">
        <v>414</v>
      </c>
      <c r="C1241" s="472" t="s">
        <v>225</v>
      </c>
      <c r="D1241" s="472" t="s">
        <v>226</v>
      </c>
      <c r="E1241" s="472" t="s">
        <v>231</v>
      </c>
      <c r="F1241" s="472" t="s">
        <v>1015</v>
      </c>
      <c r="G1241" s="472" t="s">
        <v>1033</v>
      </c>
      <c r="H1241" s="472" t="s">
        <v>592</v>
      </c>
      <c r="I1241" s="472" t="s">
        <v>875</v>
      </c>
      <c r="J1241" s="472" t="s">
        <v>814</v>
      </c>
      <c r="K1241" s="472" t="s">
        <v>894</v>
      </c>
      <c r="L1241" s="473">
        <v>2024</v>
      </c>
      <c r="M1241" s="474">
        <v>6262593.4000000004</v>
      </c>
      <c r="N1241" s="474">
        <v>447328.1</v>
      </c>
      <c r="O1241" s="472" t="s">
        <v>895</v>
      </c>
    </row>
    <row r="1242" spans="1:15" x14ac:dyDescent="0.3">
      <c r="A1242" s="472" t="s">
        <v>795</v>
      </c>
      <c r="B1242" s="472" t="s">
        <v>414</v>
      </c>
      <c r="C1242" s="472" t="s">
        <v>225</v>
      </c>
      <c r="D1242" s="472" t="s">
        <v>226</v>
      </c>
      <c r="E1242" s="472" t="s">
        <v>231</v>
      </c>
      <c r="F1242" s="472" t="s">
        <v>1015</v>
      </c>
      <c r="G1242" s="472" t="s">
        <v>1033</v>
      </c>
      <c r="H1242" s="472" t="s">
        <v>363</v>
      </c>
      <c r="I1242" s="472" t="s">
        <v>861</v>
      </c>
      <c r="J1242" s="472" t="s">
        <v>814</v>
      </c>
      <c r="K1242" s="472" t="s">
        <v>894</v>
      </c>
      <c r="L1242" s="473">
        <v>2024</v>
      </c>
      <c r="M1242" s="474">
        <v>48865</v>
      </c>
      <c r="N1242" s="474">
        <v>3370</v>
      </c>
      <c r="O1242" s="472" t="s">
        <v>895</v>
      </c>
    </row>
    <row r="1243" spans="1:15" x14ac:dyDescent="0.3">
      <c r="A1243" s="472" t="s">
        <v>795</v>
      </c>
      <c r="B1243" s="472" t="s">
        <v>414</v>
      </c>
      <c r="C1243" s="472" t="s">
        <v>225</v>
      </c>
      <c r="D1243" s="472" t="s">
        <v>226</v>
      </c>
      <c r="E1243" s="472" t="s">
        <v>231</v>
      </c>
      <c r="F1243" s="472" t="s">
        <v>1015</v>
      </c>
      <c r="G1243" s="472" t="s">
        <v>1033</v>
      </c>
      <c r="H1243" s="472" t="s">
        <v>364</v>
      </c>
      <c r="I1243" s="472" t="s">
        <v>874</v>
      </c>
      <c r="J1243" s="472" t="s">
        <v>814</v>
      </c>
      <c r="K1243" s="472" t="s">
        <v>894</v>
      </c>
      <c r="L1243" s="473">
        <v>2024</v>
      </c>
      <c r="M1243" s="474">
        <v>15270.53</v>
      </c>
      <c r="N1243" s="474">
        <v>1388.23</v>
      </c>
      <c r="O1243" s="472" t="s">
        <v>895</v>
      </c>
    </row>
    <row r="1244" spans="1:15" x14ac:dyDescent="0.3">
      <c r="A1244" s="472" t="s">
        <v>795</v>
      </c>
      <c r="B1244" s="472" t="s">
        <v>414</v>
      </c>
      <c r="C1244" s="472" t="s">
        <v>225</v>
      </c>
      <c r="D1244" s="472" t="s">
        <v>226</v>
      </c>
      <c r="E1244" s="472" t="s">
        <v>231</v>
      </c>
      <c r="F1244" s="472" t="s">
        <v>1015</v>
      </c>
      <c r="G1244" s="472" t="s">
        <v>1033</v>
      </c>
      <c r="H1244" s="472" t="s">
        <v>365</v>
      </c>
      <c r="I1244" s="472" t="s">
        <v>863</v>
      </c>
      <c r="J1244" s="472" t="s">
        <v>814</v>
      </c>
      <c r="K1244" s="472" t="s">
        <v>894</v>
      </c>
      <c r="L1244" s="473">
        <v>2024</v>
      </c>
      <c r="M1244" s="474">
        <v>92884855.840000004</v>
      </c>
      <c r="N1244" s="474">
        <v>5805303.4900000002</v>
      </c>
      <c r="O1244" s="472" t="s">
        <v>895</v>
      </c>
    </row>
    <row r="1245" spans="1:15" x14ac:dyDescent="0.3">
      <c r="A1245" s="472" t="s">
        <v>795</v>
      </c>
      <c r="B1245" s="472" t="s">
        <v>414</v>
      </c>
      <c r="C1245" s="472" t="s">
        <v>225</v>
      </c>
      <c r="D1245" s="472" t="s">
        <v>226</v>
      </c>
      <c r="E1245" s="472" t="s">
        <v>231</v>
      </c>
      <c r="F1245" s="472" t="s">
        <v>1015</v>
      </c>
      <c r="G1245" s="472" t="s">
        <v>1033</v>
      </c>
      <c r="H1245" s="472" t="s">
        <v>368</v>
      </c>
      <c r="I1245" s="472" t="s">
        <v>859</v>
      </c>
      <c r="J1245" s="472" t="s">
        <v>814</v>
      </c>
      <c r="K1245" s="472" t="s">
        <v>894</v>
      </c>
      <c r="L1245" s="473">
        <v>2024</v>
      </c>
      <c r="M1245" s="474">
        <v>59224</v>
      </c>
      <c r="N1245" s="474">
        <v>7403</v>
      </c>
      <c r="O1245" s="472" t="s">
        <v>895</v>
      </c>
    </row>
    <row r="1246" spans="1:15" x14ac:dyDescent="0.3">
      <c r="A1246" s="472" t="s">
        <v>795</v>
      </c>
      <c r="B1246" s="472" t="s">
        <v>414</v>
      </c>
      <c r="C1246" s="472" t="s">
        <v>225</v>
      </c>
      <c r="D1246" s="472" t="s">
        <v>226</v>
      </c>
      <c r="E1246" s="472" t="s">
        <v>231</v>
      </c>
      <c r="F1246" s="472" t="s">
        <v>1015</v>
      </c>
      <c r="G1246" s="472" t="s">
        <v>1033</v>
      </c>
      <c r="H1246" s="472" t="s">
        <v>371</v>
      </c>
      <c r="I1246" s="472" t="s">
        <v>862</v>
      </c>
      <c r="J1246" s="472" t="s">
        <v>814</v>
      </c>
      <c r="K1246" s="472" t="s">
        <v>894</v>
      </c>
      <c r="L1246" s="473">
        <v>2024</v>
      </c>
      <c r="M1246" s="474">
        <v>129600</v>
      </c>
      <c r="N1246" s="474">
        <v>8000</v>
      </c>
      <c r="O1246" s="472" t="s">
        <v>895</v>
      </c>
    </row>
    <row r="1247" spans="1:15" x14ac:dyDescent="0.3">
      <c r="A1247" s="472" t="s">
        <v>795</v>
      </c>
      <c r="B1247" s="472" t="s">
        <v>414</v>
      </c>
      <c r="C1247" s="472" t="s">
        <v>225</v>
      </c>
      <c r="D1247" s="472" t="s">
        <v>226</v>
      </c>
      <c r="E1247" s="472" t="s">
        <v>231</v>
      </c>
      <c r="F1247" s="472" t="s">
        <v>1015</v>
      </c>
      <c r="G1247" s="472" t="s">
        <v>1033</v>
      </c>
      <c r="H1247" s="472" t="s">
        <v>372</v>
      </c>
      <c r="I1247" s="472" t="s">
        <v>859</v>
      </c>
      <c r="J1247" s="472" t="s">
        <v>814</v>
      </c>
      <c r="K1247" s="472" t="s">
        <v>894</v>
      </c>
      <c r="L1247" s="473">
        <v>2024</v>
      </c>
      <c r="M1247" s="474">
        <v>81078.66</v>
      </c>
      <c r="N1247" s="474">
        <v>9008.74</v>
      </c>
      <c r="O1247" s="472" t="s">
        <v>895</v>
      </c>
    </row>
    <row r="1248" spans="1:15" x14ac:dyDescent="0.3">
      <c r="A1248" s="472" t="s">
        <v>795</v>
      </c>
      <c r="B1248" s="472" t="s">
        <v>414</v>
      </c>
      <c r="C1248" s="472" t="s">
        <v>225</v>
      </c>
      <c r="D1248" s="472" t="s">
        <v>226</v>
      </c>
      <c r="E1248" s="472" t="s">
        <v>231</v>
      </c>
      <c r="F1248" s="472" t="s">
        <v>1015</v>
      </c>
      <c r="G1248" s="472" t="s">
        <v>1033</v>
      </c>
      <c r="H1248" s="472" t="s">
        <v>618</v>
      </c>
      <c r="I1248" s="472" t="s">
        <v>870</v>
      </c>
      <c r="J1248" s="472" t="s">
        <v>844</v>
      </c>
      <c r="K1248" s="472" t="s">
        <v>894</v>
      </c>
      <c r="L1248" s="473">
        <v>2024</v>
      </c>
      <c r="M1248" s="474">
        <v>4317.3</v>
      </c>
      <c r="N1248" s="474">
        <v>2214</v>
      </c>
      <c r="O1248" s="472" t="s">
        <v>897</v>
      </c>
    </row>
    <row r="1249" spans="1:15" x14ac:dyDescent="0.3">
      <c r="A1249" s="472" t="s">
        <v>795</v>
      </c>
      <c r="B1249" s="472" t="s">
        <v>414</v>
      </c>
      <c r="C1249" s="472" t="s">
        <v>225</v>
      </c>
      <c r="D1249" s="472" t="s">
        <v>226</v>
      </c>
      <c r="E1249" s="472" t="s">
        <v>231</v>
      </c>
      <c r="F1249" s="472" t="s">
        <v>1015</v>
      </c>
      <c r="G1249" s="472" t="s">
        <v>1033</v>
      </c>
      <c r="H1249" s="472" t="s">
        <v>556</v>
      </c>
      <c r="I1249" s="472" t="s">
        <v>873</v>
      </c>
      <c r="J1249" s="472" t="s">
        <v>820</v>
      </c>
      <c r="K1249" s="472" t="s">
        <v>894</v>
      </c>
      <c r="L1249" s="473">
        <v>2024</v>
      </c>
      <c r="M1249" s="474">
        <v>101010</v>
      </c>
      <c r="N1249" s="474">
        <v>11100</v>
      </c>
      <c r="O1249" s="472" t="s">
        <v>895</v>
      </c>
    </row>
    <row r="1250" spans="1:15" x14ac:dyDescent="0.3">
      <c r="A1250" s="472" t="s">
        <v>795</v>
      </c>
      <c r="B1250" s="472" t="s">
        <v>414</v>
      </c>
      <c r="C1250" s="472" t="s">
        <v>225</v>
      </c>
      <c r="D1250" s="472" t="s">
        <v>226</v>
      </c>
      <c r="E1250" s="472" t="s">
        <v>231</v>
      </c>
      <c r="F1250" s="472" t="s">
        <v>1015</v>
      </c>
      <c r="G1250" s="472" t="s">
        <v>1033</v>
      </c>
      <c r="H1250" s="472" t="s">
        <v>557</v>
      </c>
      <c r="I1250" s="472" t="s">
        <v>873</v>
      </c>
      <c r="J1250" s="472" t="s">
        <v>820</v>
      </c>
      <c r="K1250" s="472" t="s">
        <v>894</v>
      </c>
      <c r="L1250" s="473">
        <v>2024</v>
      </c>
      <c r="M1250" s="474">
        <v>79617.3</v>
      </c>
      <c r="N1250" s="474">
        <v>8561</v>
      </c>
      <c r="O1250" s="472" t="s">
        <v>895</v>
      </c>
    </row>
    <row r="1251" spans="1:15" x14ac:dyDescent="0.3">
      <c r="A1251" s="472" t="s">
        <v>795</v>
      </c>
      <c r="B1251" s="472" t="s">
        <v>414</v>
      </c>
      <c r="C1251" s="472" t="s">
        <v>225</v>
      </c>
      <c r="D1251" s="472" t="s">
        <v>226</v>
      </c>
      <c r="E1251" s="472" t="s">
        <v>231</v>
      </c>
      <c r="F1251" s="472" t="s">
        <v>1015</v>
      </c>
      <c r="G1251" s="472" t="s">
        <v>1033</v>
      </c>
      <c r="H1251" s="472" t="s">
        <v>558</v>
      </c>
      <c r="I1251" s="472" t="s">
        <v>873</v>
      </c>
      <c r="J1251" s="472" t="s">
        <v>820</v>
      </c>
      <c r="K1251" s="472" t="s">
        <v>894</v>
      </c>
      <c r="L1251" s="473">
        <v>2024</v>
      </c>
      <c r="M1251" s="474">
        <v>63384</v>
      </c>
      <c r="N1251" s="474">
        <v>8340</v>
      </c>
      <c r="O1251" s="472" t="s">
        <v>895</v>
      </c>
    </row>
    <row r="1252" spans="1:15" x14ac:dyDescent="0.3">
      <c r="A1252" s="472" t="s">
        <v>795</v>
      </c>
      <c r="B1252" s="472" t="s">
        <v>414</v>
      </c>
      <c r="C1252" s="472" t="s">
        <v>225</v>
      </c>
      <c r="D1252" s="472" t="s">
        <v>226</v>
      </c>
      <c r="E1252" s="472" t="s">
        <v>231</v>
      </c>
      <c r="F1252" s="472" t="s">
        <v>1015</v>
      </c>
      <c r="G1252" s="472" t="s">
        <v>1033</v>
      </c>
      <c r="H1252" s="472" t="s">
        <v>474</v>
      </c>
      <c r="I1252" s="472" t="s">
        <v>873</v>
      </c>
      <c r="J1252" s="472" t="s">
        <v>845</v>
      </c>
      <c r="K1252" s="472" t="s">
        <v>894</v>
      </c>
      <c r="L1252" s="473">
        <v>2024</v>
      </c>
      <c r="M1252" s="474">
        <v>1692990</v>
      </c>
      <c r="N1252" s="474">
        <v>434100</v>
      </c>
      <c r="O1252" s="472" t="s">
        <v>897</v>
      </c>
    </row>
    <row r="1253" spans="1:15" x14ac:dyDescent="0.3">
      <c r="A1253" s="472" t="s">
        <v>795</v>
      </c>
      <c r="B1253" s="472" t="s">
        <v>414</v>
      </c>
      <c r="C1253" s="472" t="s">
        <v>225</v>
      </c>
      <c r="D1253" s="472" t="s">
        <v>226</v>
      </c>
      <c r="E1253" s="472" t="s">
        <v>231</v>
      </c>
      <c r="F1253" s="472" t="s">
        <v>1015</v>
      </c>
      <c r="G1253" s="472" t="s">
        <v>1033</v>
      </c>
      <c r="H1253" s="472" t="s">
        <v>589</v>
      </c>
      <c r="I1253" s="472" t="s">
        <v>864</v>
      </c>
      <c r="J1253" s="472" t="s">
        <v>809</v>
      </c>
      <c r="K1253" s="472" t="s">
        <v>894</v>
      </c>
      <c r="L1253" s="473">
        <v>2024</v>
      </c>
      <c r="M1253" s="474">
        <v>5382183.0414000005</v>
      </c>
      <c r="N1253" s="474">
        <v>566256.38</v>
      </c>
      <c r="O1253" s="472" t="s">
        <v>895</v>
      </c>
    </row>
    <row r="1254" spans="1:15" x14ac:dyDescent="0.3">
      <c r="A1254" s="472" t="s">
        <v>795</v>
      </c>
      <c r="B1254" s="472" t="s">
        <v>414</v>
      </c>
      <c r="C1254" s="472" t="s">
        <v>225</v>
      </c>
      <c r="D1254" s="472" t="s">
        <v>226</v>
      </c>
      <c r="E1254" s="472" t="s">
        <v>231</v>
      </c>
      <c r="F1254" s="472" t="s">
        <v>1015</v>
      </c>
      <c r="G1254" s="472" t="s">
        <v>1033</v>
      </c>
      <c r="H1254" s="472" t="s">
        <v>459</v>
      </c>
      <c r="I1254" s="472" t="s">
        <v>864</v>
      </c>
      <c r="J1254" s="472" t="s">
        <v>853</v>
      </c>
      <c r="K1254" s="472" t="s">
        <v>894</v>
      </c>
      <c r="L1254" s="473">
        <v>2024</v>
      </c>
      <c r="M1254" s="474">
        <v>91917.659999999989</v>
      </c>
      <c r="N1254" s="474">
        <v>66607</v>
      </c>
      <c r="O1254" s="472" t="s">
        <v>895</v>
      </c>
    </row>
    <row r="1255" spans="1:15" x14ac:dyDescent="0.3">
      <c r="A1255" s="472" t="s">
        <v>795</v>
      </c>
      <c r="B1255" s="472" t="s">
        <v>414</v>
      </c>
      <c r="C1255" s="472" t="s">
        <v>225</v>
      </c>
      <c r="D1255" s="472" t="s">
        <v>226</v>
      </c>
      <c r="E1255" s="472" t="s">
        <v>231</v>
      </c>
      <c r="F1255" s="472" t="s">
        <v>1015</v>
      </c>
      <c r="G1255" s="472" t="s">
        <v>1033</v>
      </c>
      <c r="H1255" s="472" t="s">
        <v>561</v>
      </c>
      <c r="I1255" s="472" t="s">
        <v>873</v>
      </c>
      <c r="J1255" s="472" t="s">
        <v>820</v>
      </c>
      <c r="K1255" s="472" t="s">
        <v>894</v>
      </c>
      <c r="L1255" s="473">
        <v>2024</v>
      </c>
      <c r="M1255" s="474">
        <v>7300</v>
      </c>
      <c r="N1255" s="474">
        <v>1000</v>
      </c>
      <c r="O1255" s="472" t="s">
        <v>895</v>
      </c>
    </row>
    <row r="1256" spans="1:15" x14ac:dyDescent="0.3">
      <c r="A1256" s="472" t="s">
        <v>795</v>
      </c>
      <c r="B1256" s="472" t="s">
        <v>414</v>
      </c>
      <c r="C1256" s="472" t="s">
        <v>225</v>
      </c>
      <c r="D1256" s="472" t="s">
        <v>226</v>
      </c>
      <c r="E1256" s="472" t="s">
        <v>231</v>
      </c>
      <c r="F1256" s="472" t="s">
        <v>1015</v>
      </c>
      <c r="G1256" s="472" t="s">
        <v>1033</v>
      </c>
      <c r="H1256" s="472" t="s">
        <v>610</v>
      </c>
      <c r="I1256" s="472" t="s">
        <v>863</v>
      </c>
      <c r="J1256" s="472" t="s">
        <v>831</v>
      </c>
      <c r="K1256" s="472" t="s">
        <v>894</v>
      </c>
      <c r="L1256" s="473">
        <v>2024</v>
      </c>
      <c r="M1256" s="474">
        <v>657748.00000000012</v>
      </c>
      <c r="N1256" s="474">
        <v>2349100</v>
      </c>
      <c r="O1256" s="472" t="s">
        <v>895</v>
      </c>
    </row>
    <row r="1257" spans="1:15" x14ac:dyDescent="0.3">
      <c r="A1257" s="472" t="s">
        <v>795</v>
      </c>
      <c r="B1257" s="472" t="s">
        <v>414</v>
      </c>
      <c r="C1257" s="472" t="s">
        <v>225</v>
      </c>
      <c r="D1257" s="472" t="s">
        <v>226</v>
      </c>
      <c r="E1257" s="472" t="s">
        <v>231</v>
      </c>
      <c r="F1257" s="472" t="s">
        <v>1015</v>
      </c>
      <c r="G1257" s="472" t="s">
        <v>1033</v>
      </c>
      <c r="H1257" s="472" t="s">
        <v>479</v>
      </c>
      <c r="I1257" s="472" t="s">
        <v>871</v>
      </c>
      <c r="J1257" s="472" t="s">
        <v>807</v>
      </c>
      <c r="K1257" s="472" t="s">
        <v>894</v>
      </c>
      <c r="L1257" s="473">
        <v>2024</v>
      </c>
      <c r="M1257" s="474">
        <v>1604.9099999999999</v>
      </c>
      <c r="N1257" s="474">
        <v>183</v>
      </c>
      <c r="O1257" s="472" t="s">
        <v>895</v>
      </c>
    </row>
    <row r="1258" spans="1:15" x14ac:dyDescent="0.3">
      <c r="A1258" s="472" t="s">
        <v>795</v>
      </c>
      <c r="B1258" s="472" t="s">
        <v>414</v>
      </c>
      <c r="C1258" s="472" t="s">
        <v>225</v>
      </c>
      <c r="D1258" s="472" t="s">
        <v>226</v>
      </c>
      <c r="E1258" s="472" t="s">
        <v>231</v>
      </c>
      <c r="F1258" s="472" t="s">
        <v>1015</v>
      </c>
      <c r="G1258" s="472" t="s">
        <v>1033</v>
      </c>
      <c r="H1258" s="472" t="s">
        <v>611</v>
      </c>
      <c r="I1258" s="472" t="s">
        <v>864</v>
      </c>
      <c r="J1258" s="472" t="s">
        <v>831</v>
      </c>
      <c r="K1258" s="472" t="s">
        <v>899</v>
      </c>
      <c r="L1258" s="473">
        <v>2024</v>
      </c>
      <c r="M1258" s="474">
        <v>795200</v>
      </c>
      <c r="N1258" s="474">
        <v>40000</v>
      </c>
      <c r="O1258" s="472" t="s">
        <v>895</v>
      </c>
    </row>
    <row r="1259" spans="1:15" x14ac:dyDescent="0.3">
      <c r="A1259" s="472" t="s">
        <v>795</v>
      </c>
      <c r="B1259" s="472" t="s">
        <v>414</v>
      </c>
      <c r="C1259" s="472" t="s">
        <v>225</v>
      </c>
      <c r="D1259" s="472" t="s">
        <v>226</v>
      </c>
      <c r="E1259" s="472" t="s">
        <v>231</v>
      </c>
      <c r="F1259" s="472" t="s">
        <v>1015</v>
      </c>
      <c r="G1259" s="472" t="s">
        <v>1033</v>
      </c>
      <c r="H1259" s="472" t="s">
        <v>483</v>
      </c>
      <c r="I1259" s="472" t="s">
        <v>874</v>
      </c>
      <c r="J1259" s="472" t="s">
        <v>700</v>
      </c>
      <c r="K1259" s="472" t="s">
        <v>894</v>
      </c>
      <c r="L1259" s="473">
        <v>2024</v>
      </c>
      <c r="M1259" s="474">
        <v>33472.25</v>
      </c>
      <c r="N1259" s="474">
        <v>19127</v>
      </c>
      <c r="O1259" s="472" t="s">
        <v>895</v>
      </c>
    </row>
    <row r="1260" spans="1:15" x14ac:dyDescent="0.3">
      <c r="A1260" s="472" t="s">
        <v>795</v>
      </c>
      <c r="B1260" s="472" t="s">
        <v>414</v>
      </c>
      <c r="C1260" s="472" t="s">
        <v>225</v>
      </c>
      <c r="D1260" s="472" t="s">
        <v>226</v>
      </c>
      <c r="E1260" s="472" t="s">
        <v>231</v>
      </c>
      <c r="F1260" s="472" t="s">
        <v>1015</v>
      </c>
      <c r="G1260" s="472" t="s">
        <v>1033</v>
      </c>
      <c r="H1260" s="472" t="s">
        <v>451</v>
      </c>
      <c r="I1260" s="472" t="s">
        <v>876</v>
      </c>
      <c r="J1260" s="472" t="s">
        <v>850</v>
      </c>
      <c r="K1260" s="472" t="s">
        <v>894</v>
      </c>
      <c r="L1260" s="473">
        <v>2024</v>
      </c>
      <c r="M1260" s="474">
        <v>1790941.3900000001</v>
      </c>
      <c r="N1260" s="474">
        <v>117593</v>
      </c>
      <c r="O1260" s="472" t="s">
        <v>895</v>
      </c>
    </row>
    <row r="1261" spans="1:15" x14ac:dyDescent="0.3">
      <c r="A1261" s="472" t="s">
        <v>795</v>
      </c>
      <c r="B1261" s="472" t="s">
        <v>414</v>
      </c>
      <c r="C1261" s="472" t="s">
        <v>225</v>
      </c>
      <c r="D1261" s="472" t="s">
        <v>226</v>
      </c>
      <c r="E1261" s="472" t="s">
        <v>231</v>
      </c>
      <c r="F1261" s="472" t="s">
        <v>1015</v>
      </c>
      <c r="G1261" s="472" t="s">
        <v>1033</v>
      </c>
      <c r="H1261" s="472" t="s">
        <v>411</v>
      </c>
      <c r="I1261" s="472" t="s">
        <v>859</v>
      </c>
      <c r="J1261" s="472" t="s">
        <v>817</v>
      </c>
      <c r="K1261" s="472" t="s">
        <v>894</v>
      </c>
      <c r="L1261" s="473">
        <v>2024</v>
      </c>
      <c r="M1261" s="474">
        <v>7137.9</v>
      </c>
      <c r="N1261" s="474">
        <v>721</v>
      </c>
      <c r="O1261" s="472" t="s">
        <v>895</v>
      </c>
    </row>
    <row r="1262" spans="1:15" x14ac:dyDescent="0.3">
      <c r="A1262" s="472" t="s">
        <v>795</v>
      </c>
      <c r="B1262" s="472" t="s">
        <v>414</v>
      </c>
      <c r="C1262" s="472" t="s">
        <v>225</v>
      </c>
      <c r="D1262" s="472" t="s">
        <v>226</v>
      </c>
      <c r="E1262" s="472" t="s">
        <v>231</v>
      </c>
      <c r="F1262" s="472" t="s">
        <v>1015</v>
      </c>
      <c r="G1262" s="472" t="s">
        <v>1033</v>
      </c>
      <c r="H1262" s="472" t="s">
        <v>617</v>
      </c>
      <c r="I1262" s="472" t="s">
        <v>873</v>
      </c>
      <c r="J1262" s="472" t="s">
        <v>838</v>
      </c>
      <c r="K1262" s="472" t="s">
        <v>894</v>
      </c>
      <c r="L1262" s="473">
        <v>2024</v>
      </c>
      <c r="M1262" s="474">
        <v>8460</v>
      </c>
      <c r="N1262" s="474">
        <v>240</v>
      </c>
      <c r="O1262" s="472" t="s">
        <v>895</v>
      </c>
    </row>
    <row r="1263" spans="1:15" x14ac:dyDescent="0.3">
      <c r="A1263" s="472" t="s">
        <v>795</v>
      </c>
      <c r="B1263" s="472" t="s">
        <v>414</v>
      </c>
      <c r="C1263" s="472" t="s">
        <v>225</v>
      </c>
      <c r="D1263" s="472" t="s">
        <v>226</v>
      </c>
      <c r="E1263" s="472" t="s">
        <v>231</v>
      </c>
      <c r="F1263" s="472" t="s">
        <v>1015</v>
      </c>
      <c r="G1263" s="472" t="s">
        <v>1033</v>
      </c>
      <c r="H1263" s="472" t="s">
        <v>374</v>
      </c>
      <c r="I1263" s="472" t="s">
        <v>865</v>
      </c>
      <c r="J1263" s="472" t="s">
        <v>814</v>
      </c>
      <c r="K1263" s="472" t="s">
        <v>894</v>
      </c>
      <c r="L1263" s="473">
        <v>2024</v>
      </c>
      <c r="M1263" s="474">
        <v>244944</v>
      </c>
      <c r="N1263" s="474">
        <v>13608</v>
      </c>
      <c r="O1263" s="472" t="s">
        <v>895</v>
      </c>
    </row>
    <row r="1264" spans="1:15" x14ac:dyDescent="0.3">
      <c r="A1264" s="472" t="s">
        <v>795</v>
      </c>
      <c r="B1264" s="472" t="s">
        <v>414</v>
      </c>
      <c r="C1264" s="472" t="s">
        <v>225</v>
      </c>
      <c r="D1264" s="472" t="s">
        <v>226</v>
      </c>
      <c r="E1264" s="472" t="s">
        <v>231</v>
      </c>
      <c r="F1264" s="472" t="s">
        <v>1015</v>
      </c>
      <c r="G1264" s="472" t="s">
        <v>1033</v>
      </c>
      <c r="H1264" s="472" t="s">
        <v>375</v>
      </c>
      <c r="I1264" s="472" t="s">
        <v>865</v>
      </c>
      <c r="J1264" s="472" t="s">
        <v>814</v>
      </c>
      <c r="K1264" s="472" t="s">
        <v>894</v>
      </c>
      <c r="L1264" s="473">
        <v>2024</v>
      </c>
      <c r="M1264" s="474">
        <v>40000</v>
      </c>
      <c r="N1264" s="474">
        <v>4000</v>
      </c>
      <c r="O1264" s="472" t="s">
        <v>895</v>
      </c>
    </row>
    <row r="1265" spans="1:15" x14ac:dyDescent="0.3">
      <c r="A1265" s="472" t="s">
        <v>795</v>
      </c>
      <c r="B1265" s="472" t="s">
        <v>414</v>
      </c>
      <c r="C1265" s="472" t="s">
        <v>225</v>
      </c>
      <c r="D1265" s="472" t="s">
        <v>226</v>
      </c>
      <c r="E1265" s="472" t="s">
        <v>231</v>
      </c>
      <c r="F1265" s="472" t="s">
        <v>1015</v>
      </c>
      <c r="G1265" s="472" t="s">
        <v>1033</v>
      </c>
      <c r="H1265" s="472" t="s">
        <v>467</v>
      </c>
      <c r="I1265" s="472" t="s">
        <v>859</v>
      </c>
      <c r="J1265" s="472" t="s">
        <v>853</v>
      </c>
      <c r="K1265" s="472" t="s">
        <v>894</v>
      </c>
      <c r="L1265" s="473">
        <v>2024</v>
      </c>
      <c r="M1265" s="474">
        <v>15159.87</v>
      </c>
      <c r="N1265" s="474">
        <v>1531.3</v>
      </c>
      <c r="O1265" s="472" t="s">
        <v>895</v>
      </c>
    </row>
    <row r="1266" spans="1:15" x14ac:dyDescent="0.3">
      <c r="A1266" s="472" t="s">
        <v>795</v>
      </c>
      <c r="B1266" s="472" t="s">
        <v>414</v>
      </c>
      <c r="C1266" s="472" t="s">
        <v>225</v>
      </c>
      <c r="D1266" s="472" t="s">
        <v>226</v>
      </c>
      <c r="E1266" s="472" t="s">
        <v>231</v>
      </c>
      <c r="F1266" s="472" t="s">
        <v>1015</v>
      </c>
      <c r="G1266" s="472" t="s">
        <v>1033</v>
      </c>
      <c r="H1266" s="472" t="s">
        <v>452</v>
      </c>
      <c r="I1266" s="472" t="s">
        <v>860</v>
      </c>
      <c r="J1266" s="472" t="s">
        <v>850</v>
      </c>
      <c r="K1266" s="472" t="s">
        <v>894</v>
      </c>
      <c r="L1266" s="473">
        <v>2024</v>
      </c>
      <c r="M1266" s="474">
        <v>6767.02</v>
      </c>
      <c r="N1266" s="474">
        <v>221</v>
      </c>
      <c r="O1266" s="472" t="s">
        <v>895</v>
      </c>
    </row>
    <row r="1267" spans="1:15" x14ac:dyDescent="0.3">
      <c r="A1267" s="472" t="s">
        <v>795</v>
      </c>
      <c r="B1267" s="472" t="s">
        <v>414</v>
      </c>
      <c r="C1267" s="472" t="s">
        <v>225</v>
      </c>
      <c r="D1267" s="472" t="s">
        <v>226</v>
      </c>
      <c r="E1267" s="472" t="s">
        <v>231</v>
      </c>
      <c r="F1267" s="472" t="s">
        <v>1015</v>
      </c>
      <c r="G1267" s="472" t="s">
        <v>1033</v>
      </c>
      <c r="H1267" s="472" t="s">
        <v>453</v>
      </c>
      <c r="I1267" s="472" t="s">
        <v>876</v>
      </c>
      <c r="J1267" s="472" t="s">
        <v>850</v>
      </c>
      <c r="K1267" s="472" t="s">
        <v>894</v>
      </c>
      <c r="L1267" s="473">
        <v>2024</v>
      </c>
      <c r="M1267" s="474">
        <v>2189430</v>
      </c>
      <c r="N1267" s="474">
        <v>143100</v>
      </c>
      <c r="O1267" s="472" t="s">
        <v>895</v>
      </c>
    </row>
    <row r="1268" spans="1:15" x14ac:dyDescent="0.3">
      <c r="A1268" s="472" t="s">
        <v>795</v>
      </c>
      <c r="B1268" s="472" t="s">
        <v>414</v>
      </c>
      <c r="C1268" s="472" t="s">
        <v>225</v>
      </c>
      <c r="D1268" s="472" t="s">
        <v>226</v>
      </c>
      <c r="E1268" s="472" t="s">
        <v>1034</v>
      </c>
      <c r="F1268" s="472" t="s">
        <v>1015</v>
      </c>
      <c r="G1268" s="472" t="s">
        <v>1035</v>
      </c>
      <c r="H1268" s="472" t="s">
        <v>416</v>
      </c>
      <c r="I1268" s="472" t="s">
        <v>860</v>
      </c>
      <c r="J1268" s="472" t="s">
        <v>827</v>
      </c>
      <c r="K1268" s="472" t="s">
        <v>894</v>
      </c>
      <c r="L1268" s="473">
        <v>2024</v>
      </c>
      <c r="M1268" s="474">
        <v>14700</v>
      </c>
      <c r="N1268" s="474">
        <v>5880</v>
      </c>
      <c r="O1268" s="472" t="s">
        <v>895</v>
      </c>
    </row>
    <row r="1269" spans="1:15" x14ac:dyDescent="0.3">
      <c r="A1269" s="472" t="s">
        <v>795</v>
      </c>
      <c r="B1269" s="472" t="s">
        <v>414</v>
      </c>
      <c r="C1269" s="472" t="s">
        <v>225</v>
      </c>
      <c r="D1269" s="472" t="s">
        <v>226</v>
      </c>
      <c r="E1269" s="472" t="s">
        <v>1034</v>
      </c>
      <c r="F1269" s="472" t="s">
        <v>1015</v>
      </c>
      <c r="G1269" s="472" t="s">
        <v>1035</v>
      </c>
      <c r="H1269" s="472" t="s">
        <v>546</v>
      </c>
      <c r="I1269" s="472" t="s">
        <v>873</v>
      </c>
      <c r="J1269" s="472" t="s">
        <v>820</v>
      </c>
      <c r="K1269" s="472" t="s">
        <v>894</v>
      </c>
      <c r="L1269" s="473">
        <v>2024</v>
      </c>
      <c r="M1269" s="474">
        <v>1265000</v>
      </c>
      <c r="N1269" s="474">
        <v>115000</v>
      </c>
      <c r="O1269" s="472" t="s">
        <v>895</v>
      </c>
    </row>
    <row r="1270" spans="1:15" x14ac:dyDescent="0.3">
      <c r="A1270" s="472" t="s">
        <v>795</v>
      </c>
      <c r="B1270" s="472" t="s">
        <v>414</v>
      </c>
      <c r="C1270" s="472" t="s">
        <v>225</v>
      </c>
      <c r="D1270" s="472" t="s">
        <v>226</v>
      </c>
      <c r="E1270" s="472" t="s">
        <v>1034</v>
      </c>
      <c r="F1270" s="472" t="s">
        <v>1015</v>
      </c>
      <c r="G1270" s="472" t="s">
        <v>1035</v>
      </c>
      <c r="H1270" s="472" t="s">
        <v>351</v>
      </c>
      <c r="I1270" s="472" t="s">
        <v>870</v>
      </c>
      <c r="J1270" s="472" t="s">
        <v>814</v>
      </c>
      <c r="K1270" s="472" t="s">
        <v>894</v>
      </c>
      <c r="L1270" s="473">
        <v>2024</v>
      </c>
      <c r="M1270" s="474">
        <v>243000</v>
      </c>
      <c r="N1270" s="474">
        <v>18000</v>
      </c>
      <c r="O1270" s="472" t="s">
        <v>895</v>
      </c>
    </row>
    <row r="1271" spans="1:15" x14ac:dyDescent="0.3">
      <c r="A1271" s="472" t="s">
        <v>795</v>
      </c>
      <c r="B1271" s="472" t="s">
        <v>414</v>
      </c>
      <c r="C1271" s="472" t="s">
        <v>225</v>
      </c>
      <c r="D1271" s="472" t="s">
        <v>226</v>
      </c>
      <c r="E1271" s="472" t="s">
        <v>1034</v>
      </c>
      <c r="F1271" s="472" t="s">
        <v>1015</v>
      </c>
      <c r="G1271" s="472" t="s">
        <v>1035</v>
      </c>
      <c r="H1271" s="472" t="s">
        <v>585</v>
      </c>
      <c r="I1271" s="472" t="s">
        <v>864</v>
      </c>
      <c r="J1271" s="472" t="s">
        <v>808</v>
      </c>
      <c r="K1271" s="472" t="s">
        <v>894</v>
      </c>
      <c r="L1271" s="473">
        <v>2024</v>
      </c>
      <c r="M1271" s="474">
        <v>4151.3999999999996</v>
      </c>
      <c r="N1271" s="474">
        <v>102</v>
      </c>
      <c r="O1271" s="472" t="s">
        <v>895</v>
      </c>
    </row>
    <row r="1272" spans="1:15" x14ac:dyDescent="0.3">
      <c r="A1272" s="472" t="s">
        <v>795</v>
      </c>
      <c r="B1272" s="472" t="s">
        <v>414</v>
      </c>
      <c r="C1272" s="472" t="s">
        <v>225</v>
      </c>
      <c r="D1272" s="472" t="s">
        <v>226</v>
      </c>
      <c r="E1272" s="472" t="s">
        <v>1034</v>
      </c>
      <c r="F1272" s="472" t="s">
        <v>1015</v>
      </c>
      <c r="G1272" s="472" t="s">
        <v>1035</v>
      </c>
      <c r="H1272" s="472" t="s">
        <v>554</v>
      </c>
      <c r="I1272" s="472" t="s">
        <v>873</v>
      </c>
      <c r="J1272" s="472" t="s">
        <v>820</v>
      </c>
      <c r="K1272" s="472" t="s">
        <v>894</v>
      </c>
      <c r="L1272" s="473">
        <v>2024</v>
      </c>
      <c r="M1272" s="474">
        <v>10668</v>
      </c>
      <c r="N1272" s="474">
        <v>600</v>
      </c>
      <c r="O1272" s="472" t="s">
        <v>895</v>
      </c>
    </row>
    <row r="1273" spans="1:15" x14ac:dyDescent="0.3">
      <c r="A1273" s="472" t="s">
        <v>795</v>
      </c>
      <c r="B1273" s="472" t="s">
        <v>414</v>
      </c>
      <c r="C1273" s="472" t="s">
        <v>225</v>
      </c>
      <c r="D1273" s="472" t="s">
        <v>226</v>
      </c>
      <c r="E1273" s="472" t="s">
        <v>1034</v>
      </c>
      <c r="F1273" s="472" t="s">
        <v>1015</v>
      </c>
      <c r="G1273" s="472" t="s">
        <v>1035</v>
      </c>
      <c r="H1273" s="472" t="s">
        <v>559</v>
      </c>
      <c r="I1273" s="472" t="s">
        <v>860</v>
      </c>
      <c r="J1273" s="472" t="s">
        <v>820</v>
      </c>
      <c r="K1273" s="472" t="s">
        <v>894</v>
      </c>
      <c r="L1273" s="473">
        <v>2024</v>
      </c>
      <c r="M1273" s="474">
        <v>3179000</v>
      </c>
      <c r="N1273" s="474">
        <v>289000</v>
      </c>
      <c r="O1273" s="472" t="s">
        <v>895</v>
      </c>
    </row>
    <row r="1274" spans="1:15" x14ac:dyDescent="0.3">
      <c r="A1274" s="472" t="s">
        <v>795</v>
      </c>
      <c r="B1274" s="472" t="s">
        <v>414</v>
      </c>
      <c r="C1274" s="472" t="s">
        <v>225</v>
      </c>
      <c r="D1274" s="472" t="s">
        <v>226</v>
      </c>
      <c r="E1274" s="472" t="s">
        <v>1034</v>
      </c>
      <c r="F1274" s="472" t="s">
        <v>1015</v>
      </c>
      <c r="G1274" s="472" t="s">
        <v>1035</v>
      </c>
      <c r="H1274" s="472" t="s">
        <v>373</v>
      </c>
      <c r="I1274" s="472" t="s">
        <v>861</v>
      </c>
      <c r="J1274" s="472" t="s">
        <v>814</v>
      </c>
      <c r="K1274" s="472" t="s">
        <v>894</v>
      </c>
      <c r="L1274" s="473">
        <v>2024</v>
      </c>
      <c r="M1274" s="474">
        <v>21716</v>
      </c>
      <c r="N1274" s="474">
        <v>1220</v>
      </c>
      <c r="O1274" s="472" t="s">
        <v>895</v>
      </c>
    </row>
    <row r="1275" spans="1:15" x14ac:dyDescent="0.3">
      <c r="A1275" s="472" t="s">
        <v>795</v>
      </c>
      <c r="B1275" s="472" t="s">
        <v>414</v>
      </c>
      <c r="C1275" s="472" t="s">
        <v>225</v>
      </c>
      <c r="D1275" s="472" t="s">
        <v>226</v>
      </c>
      <c r="E1275" s="472" t="s">
        <v>1034</v>
      </c>
      <c r="F1275" s="472" t="s">
        <v>1015</v>
      </c>
      <c r="G1275" s="472" t="s">
        <v>1035</v>
      </c>
      <c r="H1275" s="472" t="s">
        <v>589</v>
      </c>
      <c r="I1275" s="472" t="s">
        <v>864</v>
      </c>
      <c r="J1275" s="472" t="s">
        <v>809</v>
      </c>
      <c r="K1275" s="472" t="s">
        <v>894</v>
      </c>
      <c r="L1275" s="473">
        <v>2024</v>
      </c>
      <c r="M1275" s="474">
        <v>136219.04459999999</v>
      </c>
      <c r="N1275" s="474">
        <v>15374.61</v>
      </c>
      <c r="O1275" s="472" t="s">
        <v>895</v>
      </c>
    </row>
    <row r="1276" spans="1:15" x14ac:dyDescent="0.3">
      <c r="A1276" s="472" t="s">
        <v>795</v>
      </c>
      <c r="B1276" s="472" t="s">
        <v>414</v>
      </c>
      <c r="C1276" s="472" t="s">
        <v>225</v>
      </c>
      <c r="D1276" s="472" t="s">
        <v>226</v>
      </c>
      <c r="E1276" s="472" t="s">
        <v>1034</v>
      </c>
      <c r="F1276" s="472" t="s">
        <v>1015</v>
      </c>
      <c r="G1276" s="472" t="s">
        <v>1035</v>
      </c>
      <c r="H1276" s="472" t="s">
        <v>451</v>
      </c>
      <c r="I1276" s="472" t="s">
        <v>876</v>
      </c>
      <c r="J1276" s="472" t="s">
        <v>850</v>
      </c>
      <c r="K1276" s="472" t="s">
        <v>894</v>
      </c>
      <c r="L1276" s="473">
        <v>2024</v>
      </c>
      <c r="M1276" s="474">
        <v>199193.17</v>
      </c>
      <c r="N1276" s="474">
        <v>13079</v>
      </c>
      <c r="O1276" s="472" t="s">
        <v>895</v>
      </c>
    </row>
    <row r="1277" spans="1:15" x14ac:dyDescent="0.3">
      <c r="A1277" s="472" t="s">
        <v>795</v>
      </c>
      <c r="B1277" s="472" t="s">
        <v>414</v>
      </c>
      <c r="C1277" s="472" t="s">
        <v>225</v>
      </c>
      <c r="D1277" s="472" t="s">
        <v>226</v>
      </c>
      <c r="E1277" s="472" t="s">
        <v>1034</v>
      </c>
      <c r="F1277" s="472" t="s">
        <v>1015</v>
      </c>
      <c r="G1277" s="472" t="s">
        <v>1035</v>
      </c>
      <c r="H1277" s="472" t="s">
        <v>374</v>
      </c>
      <c r="I1277" s="472" t="s">
        <v>865</v>
      </c>
      <c r="J1277" s="472" t="s">
        <v>814</v>
      </c>
      <c r="K1277" s="472" t="s">
        <v>894</v>
      </c>
      <c r="L1277" s="473">
        <v>2024</v>
      </c>
      <c r="M1277" s="474">
        <v>94293</v>
      </c>
      <c r="N1277" s="474">
        <v>5238.5</v>
      </c>
      <c r="O1277" s="472" t="s">
        <v>895</v>
      </c>
    </row>
    <row r="1278" spans="1:15" x14ac:dyDescent="0.3">
      <c r="A1278" s="472" t="s">
        <v>795</v>
      </c>
      <c r="B1278" s="472" t="s">
        <v>414</v>
      </c>
      <c r="C1278" s="472" t="s">
        <v>225</v>
      </c>
      <c r="D1278" s="472" t="s">
        <v>226</v>
      </c>
      <c r="E1278" s="472" t="s">
        <v>1034</v>
      </c>
      <c r="F1278" s="472" t="s">
        <v>1015</v>
      </c>
      <c r="G1278" s="472" t="s">
        <v>1035</v>
      </c>
      <c r="H1278" s="472" t="s">
        <v>453</v>
      </c>
      <c r="I1278" s="472" t="s">
        <v>876</v>
      </c>
      <c r="J1278" s="472" t="s">
        <v>850</v>
      </c>
      <c r="K1278" s="472" t="s">
        <v>894</v>
      </c>
      <c r="L1278" s="473">
        <v>2024</v>
      </c>
      <c r="M1278" s="474">
        <v>657884.70000000007</v>
      </c>
      <c r="N1278" s="474">
        <v>42999</v>
      </c>
      <c r="O1278" s="472" t="s">
        <v>895</v>
      </c>
    </row>
    <row r="1279" spans="1:15" x14ac:dyDescent="0.3">
      <c r="A1279" s="472" t="s">
        <v>795</v>
      </c>
      <c r="B1279" s="472" t="s">
        <v>414</v>
      </c>
      <c r="C1279" s="472" t="s">
        <v>225</v>
      </c>
      <c r="D1279" s="472" t="s">
        <v>243</v>
      </c>
      <c r="E1279" s="472" t="s">
        <v>244</v>
      </c>
      <c r="F1279" s="472" t="s">
        <v>1036</v>
      </c>
      <c r="G1279" s="472" t="s">
        <v>1037</v>
      </c>
      <c r="H1279" s="472" t="s">
        <v>417</v>
      </c>
      <c r="I1279" s="472" t="s">
        <v>864</v>
      </c>
      <c r="J1279" s="472" t="s">
        <v>827</v>
      </c>
      <c r="K1279" s="472" t="s">
        <v>894</v>
      </c>
      <c r="L1279" s="473">
        <v>2024</v>
      </c>
      <c r="M1279" s="474">
        <v>17080</v>
      </c>
      <c r="N1279" s="474">
        <v>7000</v>
      </c>
      <c r="O1279" s="472" t="s">
        <v>895</v>
      </c>
    </row>
    <row r="1280" spans="1:15" x14ac:dyDescent="0.3">
      <c r="A1280" s="472" t="s">
        <v>795</v>
      </c>
      <c r="B1280" s="472" t="s">
        <v>414</v>
      </c>
      <c r="C1280" s="472" t="s">
        <v>225</v>
      </c>
      <c r="D1280" s="472" t="s">
        <v>243</v>
      </c>
      <c r="E1280" s="472" t="s">
        <v>244</v>
      </c>
      <c r="F1280" s="472" t="s">
        <v>1036</v>
      </c>
      <c r="G1280" s="472" t="s">
        <v>1037</v>
      </c>
      <c r="H1280" s="472" t="s">
        <v>613</v>
      </c>
      <c r="I1280" s="472" t="s">
        <v>862</v>
      </c>
      <c r="J1280" s="472" t="s">
        <v>831</v>
      </c>
      <c r="K1280" s="472" t="s">
        <v>899</v>
      </c>
      <c r="L1280" s="473">
        <v>2024</v>
      </c>
      <c r="M1280" s="474">
        <v>7630</v>
      </c>
      <c r="N1280" s="474">
        <v>500</v>
      </c>
      <c r="O1280" s="472" t="s">
        <v>895</v>
      </c>
    </row>
    <row r="1281" spans="1:15" x14ac:dyDescent="0.3">
      <c r="A1281" s="472" t="s">
        <v>795</v>
      </c>
      <c r="B1281" s="472" t="s">
        <v>414</v>
      </c>
      <c r="C1281" s="472" t="s">
        <v>225</v>
      </c>
      <c r="D1281" s="472" t="s">
        <v>243</v>
      </c>
      <c r="E1281" s="472" t="s">
        <v>244</v>
      </c>
      <c r="F1281" s="472" t="s">
        <v>1036</v>
      </c>
      <c r="G1281" s="472" t="s">
        <v>1037</v>
      </c>
      <c r="H1281" s="472" t="s">
        <v>365</v>
      </c>
      <c r="I1281" s="472" t="s">
        <v>863</v>
      </c>
      <c r="J1281" s="472" t="s">
        <v>814</v>
      </c>
      <c r="K1281" s="472" t="s">
        <v>894</v>
      </c>
      <c r="L1281" s="473">
        <v>2024</v>
      </c>
      <c r="M1281" s="474">
        <v>4992</v>
      </c>
      <c r="N1281" s="474">
        <v>312</v>
      </c>
      <c r="O1281" s="472" t="s">
        <v>895</v>
      </c>
    </row>
    <row r="1282" spans="1:15" x14ac:dyDescent="0.3">
      <c r="A1282" s="472" t="s">
        <v>795</v>
      </c>
      <c r="B1282" s="472" t="s">
        <v>414</v>
      </c>
      <c r="C1282" s="472" t="s">
        <v>225</v>
      </c>
      <c r="D1282" s="472" t="s">
        <v>243</v>
      </c>
      <c r="E1282" s="472" t="s">
        <v>244</v>
      </c>
      <c r="F1282" s="472" t="s">
        <v>1036</v>
      </c>
      <c r="G1282" s="472" t="s">
        <v>1037</v>
      </c>
      <c r="H1282" s="472" t="s">
        <v>589</v>
      </c>
      <c r="I1282" s="472" t="s">
        <v>864</v>
      </c>
      <c r="J1282" s="472" t="s">
        <v>809</v>
      </c>
      <c r="K1282" s="472" t="s">
        <v>894</v>
      </c>
      <c r="L1282" s="473">
        <v>2024</v>
      </c>
      <c r="M1282" s="474">
        <v>5296779.0395999998</v>
      </c>
      <c r="N1282" s="474">
        <v>595710.96000000008</v>
      </c>
      <c r="O1282" s="472" t="s">
        <v>895</v>
      </c>
    </row>
    <row r="1283" spans="1:15" x14ac:dyDescent="0.3">
      <c r="A1283" s="472" t="s">
        <v>795</v>
      </c>
      <c r="B1283" s="472" t="s">
        <v>414</v>
      </c>
      <c r="C1283" s="472" t="s">
        <v>225</v>
      </c>
      <c r="D1283" s="472" t="s">
        <v>243</v>
      </c>
      <c r="E1283" s="472" t="s">
        <v>244</v>
      </c>
      <c r="F1283" s="472" t="s">
        <v>1036</v>
      </c>
      <c r="G1283" s="472" t="s">
        <v>1037</v>
      </c>
      <c r="H1283" s="472" t="s">
        <v>479</v>
      </c>
      <c r="I1283" s="472" t="s">
        <v>871</v>
      </c>
      <c r="J1283" s="472" t="s">
        <v>807</v>
      </c>
      <c r="K1283" s="472" t="s">
        <v>894</v>
      </c>
      <c r="L1283" s="473">
        <v>2024</v>
      </c>
      <c r="M1283" s="474">
        <v>512.16800000000001</v>
      </c>
      <c r="N1283" s="474">
        <v>58.4</v>
      </c>
      <c r="O1283" s="472" t="s">
        <v>895</v>
      </c>
    </row>
    <row r="1284" spans="1:15" x14ac:dyDescent="0.3">
      <c r="A1284" s="472" t="s">
        <v>795</v>
      </c>
      <c r="B1284" s="472" t="s">
        <v>414</v>
      </c>
      <c r="C1284" s="472" t="s">
        <v>225</v>
      </c>
      <c r="D1284" s="472" t="s">
        <v>243</v>
      </c>
      <c r="E1284" s="472" t="s">
        <v>244</v>
      </c>
      <c r="F1284" s="472" t="s">
        <v>1036</v>
      </c>
      <c r="G1284" s="472" t="s">
        <v>1037</v>
      </c>
      <c r="H1284" s="472" t="s">
        <v>451</v>
      </c>
      <c r="I1284" s="472" t="s">
        <v>876</v>
      </c>
      <c r="J1284" s="472" t="s">
        <v>850</v>
      </c>
      <c r="K1284" s="472" t="s">
        <v>894</v>
      </c>
      <c r="L1284" s="473">
        <v>2024</v>
      </c>
      <c r="M1284" s="474">
        <v>205407.01</v>
      </c>
      <c r="N1284" s="474">
        <v>13487</v>
      </c>
      <c r="O1284" s="472" t="s">
        <v>895</v>
      </c>
    </row>
    <row r="1285" spans="1:15" x14ac:dyDescent="0.3">
      <c r="A1285" s="472" t="s">
        <v>795</v>
      </c>
      <c r="B1285" s="472" t="s">
        <v>414</v>
      </c>
      <c r="C1285" s="472" t="s">
        <v>225</v>
      </c>
      <c r="D1285" s="472" t="s">
        <v>243</v>
      </c>
      <c r="E1285" s="472" t="s">
        <v>244</v>
      </c>
      <c r="F1285" s="472" t="s">
        <v>1036</v>
      </c>
      <c r="G1285" s="472" t="s">
        <v>1037</v>
      </c>
      <c r="H1285" s="472" t="s">
        <v>452</v>
      </c>
      <c r="I1285" s="472" t="s">
        <v>860</v>
      </c>
      <c r="J1285" s="472" t="s">
        <v>850</v>
      </c>
      <c r="K1285" s="472" t="s">
        <v>894</v>
      </c>
      <c r="L1285" s="473">
        <v>2024</v>
      </c>
      <c r="M1285" s="474">
        <v>1837.2</v>
      </c>
      <c r="N1285" s="474">
        <v>60</v>
      </c>
      <c r="O1285" s="472" t="s">
        <v>895</v>
      </c>
    </row>
    <row r="1286" spans="1:15" x14ac:dyDescent="0.3">
      <c r="A1286" s="472" t="s">
        <v>795</v>
      </c>
      <c r="B1286" s="472" t="s">
        <v>414</v>
      </c>
      <c r="C1286" s="472" t="s">
        <v>225</v>
      </c>
      <c r="D1286" s="472" t="s">
        <v>243</v>
      </c>
      <c r="E1286" s="472" t="s">
        <v>244</v>
      </c>
      <c r="F1286" s="472" t="s">
        <v>1036</v>
      </c>
      <c r="G1286" s="472" t="s">
        <v>1037</v>
      </c>
      <c r="H1286" s="472" t="s">
        <v>453</v>
      </c>
      <c r="I1286" s="472" t="s">
        <v>876</v>
      </c>
      <c r="J1286" s="472" t="s">
        <v>850</v>
      </c>
      <c r="K1286" s="472" t="s">
        <v>894</v>
      </c>
      <c r="L1286" s="473">
        <v>2024</v>
      </c>
      <c r="M1286" s="474">
        <v>223395.30000000002</v>
      </c>
      <c r="N1286" s="474">
        <v>14601</v>
      </c>
      <c r="O1286" s="472" t="s">
        <v>895</v>
      </c>
    </row>
    <row r="1287" spans="1:15" x14ac:dyDescent="0.3">
      <c r="A1287" s="472" t="s">
        <v>795</v>
      </c>
      <c r="B1287" s="472" t="s">
        <v>414</v>
      </c>
      <c r="C1287" s="472" t="s">
        <v>225</v>
      </c>
      <c r="D1287" s="472" t="s">
        <v>243</v>
      </c>
      <c r="E1287" s="472" t="s">
        <v>245</v>
      </c>
      <c r="F1287" s="472" t="s">
        <v>1036</v>
      </c>
      <c r="G1287" s="472" t="s">
        <v>1038</v>
      </c>
      <c r="H1287" s="472" t="s">
        <v>531</v>
      </c>
      <c r="I1287" s="472" t="s">
        <v>863</v>
      </c>
      <c r="J1287" s="472" t="s">
        <v>820</v>
      </c>
      <c r="K1287" s="472" t="s">
        <v>894</v>
      </c>
      <c r="L1287" s="473">
        <v>2024</v>
      </c>
      <c r="M1287" s="474">
        <v>22963.68</v>
      </c>
      <c r="N1287" s="474">
        <v>2551.52</v>
      </c>
      <c r="O1287" s="472" t="s">
        <v>895</v>
      </c>
    </row>
    <row r="1288" spans="1:15" x14ac:dyDescent="0.3">
      <c r="A1288" s="472" t="s">
        <v>795</v>
      </c>
      <c r="B1288" s="472" t="s">
        <v>414</v>
      </c>
      <c r="C1288" s="472" t="s">
        <v>225</v>
      </c>
      <c r="D1288" s="472" t="s">
        <v>243</v>
      </c>
      <c r="E1288" s="472" t="s">
        <v>245</v>
      </c>
      <c r="F1288" s="472" t="s">
        <v>1036</v>
      </c>
      <c r="G1288" s="472" t="s">
        <v>1038</v>
      </c>
      <c r="H1288" s="472" t="s">
        <v>534</v>
      </c>
      <c r="I1288" s="472" t="s">
        <v>871</v>
      </c>
      <c r="J1288" s="472" t="s">
        <v>820</v>
      </c>
      <c r="K1288" s="472" t="s">
        <v>894</v>
      </c>
      <c r="L1288" s="473">
        <v>2024</v>
      </c>
      <c r="M1288" s="474">
        <v>17040</v>
      </c>
      <c r="N1288" s="474">
        <v>1420</v>
      </c>
      <c r="O1288" s="472" t="s">
        <v>895</v>
      </c>
    </row>
    <row r="1289" spans="1:15" x14ac:dyDescent="0.3">
      <c r="A1289" s="472" t="s">
        <v>795</v>
      </c>
      <c r="B1289" s="472" t="s">
        <v>414</v>
      </c>
      <c r="C1289" s="472" t="s">
        <v>225</v>
      </c>
      <c r="D1289" s="472" t="s">
        <v>243</v>
      </c>
      <c r="E1289" s="472" t="s">
        <v>245</v>
      </c>
      <c r="F1289" s="472" t="s">
        <v>1036</v>
      </c>
      <c r="G1289" s="472" t="s">
        <v>1038</v>
      </c>
      <c r="H1289" s="472" t="s">
        <v>434</v>
      </c>
      <c r="I1289" s="472" t="s">
        <v>863</v>
      </c>
      <c r="J1289" s="472" t="s">
        <v>841</v>
      </c>
      <c r="K1289" s="472" t="s">
        <v>894</v>
      </c>
      <c r="L1289" s="473">
        <v>2024</v>
      </c>
      <c r="M1289" s="474">
        <v>60</v>
      </c>
      <c r="N1289" s="474">
        <v>1.2E-2</v>
      </c>
      <c r="O1289" s="472" t="s">
        <v>895</v>
      </c>
    </row>
    <row r="1290" spans="1:15" x14ac:dyDescent="0.3">
      <c r="A1290" s="472" t="s">
        <v>795</v>
      </c>
      <c r="B1290" s="472" t="s">
        <v>414</v>
      </c>
      <c r="C1290" s="472" t="s">
        <v>225</v>
      </c>
      <c r="D1290" s="472" t="s">
        <v>243</v>
      </c>
      <c r="E1290" s="472" t="s">
        <v>245</v>
      </c>
      <c r="F1290" s="472" t="s">
        <v>1036</v>
      </c>
      <c r="G1290" s="472" t="s">
        <v>1038</v>
      </c>
      <c r="H1290" s="472" t="s">
        <v>600</v>
      </c>
      <c r="I1290" s="472" t="s">
        <v>876</v>
      </c>
      <c r="J1290" s="472" t="s">
        <v>830</v>
      </c>
      <c r="K1290" s="472" t="s">
        <v>894</v>
      </c>
      <c r="L1290" s="473">
        <v>2024</v>
      </c>
      <c r="M1290" s="474">
        <v>43560</v>
      </c>
      <c r="N1290" s="474">
        <v>33000</v>
      </c>
      <c r="O1290" s="472" t="s">
        <v>895</v>
      </c>
    </row>
    <row r="1291" spans="1:15" x14ac:dyDescent="0.3">
      <c r="A1291" s="472" t="s">
        <v>795</v>
      </c>
      <c r="B1291" s="472" t="s">
        <v>414</v>
      </c>
      <c r="C1291" s="472" t="s">
        <v>225</v>
      </c>
      <c r="D1291" s="472" t="s">
        <v>243</v>
      </c>
      <c r="E1291" s="472" t="s">
        <v>245</v>
      </c>
      <c r="F1291" s="472" t="s">
        <v>1036</v>
      </c>
      <c r="G1291" s="472" t="s">
        <v>1038</v>
      </c>
      <c r="H1291" s="472" t="s">
        <v>551</v>
      </c>
      <c r="I1291" s="472" t="s">
        <v>863</v>
      </c>
      <c r="J1291" s="472" t="s">
        <v>820</v>
      </c>
      <c r="K1291" s="472" t="s">
        <v>894</v>
      </c>
      <c r="L1291" s="473">
        <v>2024</v>
      </c>
      <c r="M1291" s="474">
        <v>42000</v>
      </c>
      <c r="N1291" s="474">
        <v>3000</v>
      </c>
      <c r="O1291" s="472" t="s">
        <v>895</v>
      </c>
    </row>
    <row r="1292" spans="1:15" x14ac:dyDescent="0.3">
      <c r="A1292" s="472" t="s">
        <v>795</v>
      </c>
      <c r="B1292" s="472" t="s">
        <v>414</v>
      </c>
      <c r="C1292" s="472" t="s">
        <v>225</v>
      </c>
      <c r="D1292" s="472" t="s">
        <v>243</v>
      </c>
      <c r="E1292" s="472" t="s">
        <v>245</v>
      </c>
      <c r="F1292" s="472" t="s">
        <v>1036</v>
      </c>
      <c r="G1292" s="472" t="s">
        <v>1038</v>
      </c>
      <c r="H1292" s="472" t="s">
        <v>554</v>
      </c>
      <c r="I1292" s="472" t="s">
        <v>873</v>
      </c>
      <c r="J1292" s="472" t="s">
        <v>820</v>
      </c>
      <c r="K1292" s="472" t="s">
        <v>894</v>
      </c>
      <c r="L1292" s="473">
        <v>2024</v>
      </c>
      <c r="M1292" s="474">
        <v>7396.48</v>
      </c>
      <c r="N1292" s="474">
        <v>416</v>
      </c>
      <c r="O1292" s="472" t="s">
        <v>895</v>
      </c>
    </row>
    <row r="1293" spans="1:15" x14ac:dyDescent="0.3">
      <c r="A1293" s="472" t="s">
        <v>795</v>
      </c>
      <c r="B1293" s="472" t="s">
        <v>414</v>
      </c>
      <c r="C1293" s="472" t="s">
        <v>225</v>
      </c>
      <c r="D1293" s="472" t="s">
        <v>243</v>
      </c>
      <c r="E1293" s="472" t="s">
        <v>245</v>
      </c>
      <c r="F1293" s="472" t="s">
        <v>1036</v>
      </c>
      <c r="G1293" s="472" t="s">
        <v>1038</v>
      </c>
      <c r="H1293" s="472" t="s">
        <v>365</v>
      </c>
      <c r="I1293" s="472" t="s">
        <v>863</v>
      </c>
      <c r="J1293" s="472" t="s">
        <v>814</v>
      </c>
      <c r="K1293" s="472" t="s">
        <v>894</v>
      </c>
      <c r="L1293" s="473">
        <v>2024</v>
      </c>
      <c r="M1293" s="474">
        <v>150448</v>
      </c>
      <c r="N1293" s="474">
        <v>9403</v>
      </c>
      <c r="O1293" s="472" t="s">
        <v>895</v>
      </c>
    </row>
    <row r="1294" spans="1:15" x14ac:dyDescent="0.3">
      <c r="A1294" s="472" t="s">
        <v>795</v>
      </c>
      <c r="B1294" s="472" t="s">
        <v>414</v>
      </c>
      <c r="C1294" s="472" t="s">
        <v>225</v>
      </c>
      <c r="D1294" s="472" t="s">
        <v>243</v>
      </c>
      <c r="E1294" s="472" t="s">
        <v>245</v>
      </c>
      <c r="F1294" s="472" t="s">
        <v>1036</v>
      </c>
      <c r="G1294" s="472" t="s">
        <v>1038</v>
      </c>
      <c r="H1294" s="472" t="s">
        <v>372</v>
      </c>
      <c r="I1294" s="472" t="s">
        <v>859</v>
      </c>
      <c r="J1294" s="472" t="s">
        <v>814</v>
      </c>
      <c r="K1294" s="472" t="s">
        <v>894</v>
      </c>
      <c r="L1294" s="473">
        <v>2024</v>
      </c>
      <c r="M1294" s="474">
        <v>135.9</v>
      </c>
      <c r="N1294" s="474">
        <v>15.1</v>
      </c>
      <c r="O1294" s="472" t="s">
        <v>895</v>
      </c>
    </row>
    <row r="1295" spans="1:15" x14ac:dyDescent="0.3">
      <c r="A1295" s="472" t="s">
        <v>795</v>
      </c>
      <c r="B1295" s="472" t="s">
        <v>414</v>
      </c>
      <c r="C1295" s="472" t="s">
        <v>225</v>
      </c>
      <c r="D1295" s="472" t="s">
        <v>243</v>
      </c>
      <c r="E1295" s="472" t="s">
        <v>245</v>
      </c>
      <c r="F1295" s="472" t="s">
        <v>1036</v>
      </c>
      <c r="G1295" s="472" t="s">
        <v>1038</v>
      </c>
      <c r="H1295" s="472" t="s">
        <v>474</v>
      </c>
      <c r="I1295" s="472" t="s">
        <v>873</v>
      </c>
      <c r="J1295" s="472" t="s">
        <v>845</v>
      </c>
      <c r="K1295" s="472" t="s">
        <v>894</v>
      </c>
      <c r="L1295" s="473">
        <v>2024</v>
      </c>
      <c r="M1295" s="474">
        <v>1170</v>
      </c>
      <c r="N1295" s="474">
        <v>300</v>
      </c>
      <c r="O1295" s="472" t="s">
        <v>897</v>
      </c>
    </row>
    <row r="1296" spans="1:15" x14ac:dyDescent="0.3">
      <c r="A1296" s="472" t="s">
        <v>795</v>
      </c>
      <c r="B1296" s="472" t="s">
        <v>414</v>
      </c>
      <c r="C1296" s="472" t="s">
        <v>225</v>
      </c>
      <c r="D1296" s="472" t="s">
        <v>243</v>
      </c>
      <c r="E1296" s="472" t="s">
        <v>245</v>
      </c>
      <c r="F1296" s="472" t="s">
        <v>1036</v>
      </c>
      <c r="G1296" s="472" t="s">
        <v>1038</v>
      </c>
      <c r="H1296" s="472" t="s">
        <v>589</v>
      </c>
      <c r="I1296" s="472" t="s">
        <v>864</v>
      </c>
      <c r="J1296" s="472" t="s">
        <v>809</v>
      </c>
      <c r="K1296" s="472" t="s">
        <v>894</v>
      </c>
      <c r="L1296" s="473">
        <v>2024</v>
      </c>
      <c r="M1296" s="474">
        <v>4144306.0802000002</v>
      </c>
      <c r="N1296" s="474">
        <v>425654.98</v>
      </c>
      <c r="O1296" s="472" t="s">
        <v>895</v>
      </c>
    </row>
    <row r="1297" spans="1:15" x14ac:dyDescent="0.3">
      <c r="A1297" s="472" t="s">
        <v>795</v>
      </c>
      <c r="B1297" s="472" t="s">
        <v>414</v>
      </c>
      <c r="C1297" s="472" t="s">
        <v>225</v>
      </c>
      <c r="D1297" s="472" t="s">
        <v>243</v>
      </c>
      <c r="E1297" s="472" t="s">
        <v>245</v>
      </c>
      <c r="F1297" s="472" t="s">
        <v>1036</v>
      </c>
      <c r="G1297" s="472" t="s">
        <v>1038</v>
      </c>
      <c r="H1297" s="472" t="s">
        <v>561</v>
      </c>
      <c r="I1297" s="472" t="s">
        <v>873</v>
      </c>
      <c r="J1297" s="472" t="s">
        <v>820</v>
      </c>
      <c r="K1297" s="472" t="s">
        <v>894</v>
      </c>
      <c r="L1297" s="473">
        <v>2024</v>
      </c>
      <c r="M1297" s="474">
        <v>14600</v>
      </c>
      <c r="N1297" s="474">
        <v>2000</v>
      </c>
      <c r="O1297" s="472" t="s">
        <v>895</v>
      </c>
    </row>
    <row r="1298" spans="1:15" x14ac:dyDescent="0.3">
      <c r="A1298" s="472" t="s">
        <v>795</v>
      </c>
      <c r="B1298" s="472" t="s">
        <v>414</v>
      </c>
      <c r="C1298" s="472" t="s">
        <v>225</v>
      </c>
      <c r="D1298" s="472" t="s">
        <v>243</v>
      </c>
      <c r="E1298" s="472" t="s">
        <v>245</v>
      </c>
      <c r="F1298" s="472" t="s">
        <v>1036</v>
      </c>
      <c r="G1298" s="472" t="s">
        <v>1038</v>
      </c>
      <c r="H1298" s="472" t="s">
        <v>479</v>
      </c>
      <c r="I1298" s="472" t="s">
        <v>871</v>
      </c>
      <c r="J1298" s="472" t="s">
        <v>807</v>
      </c>
      <c r="K1298" s="472" t="s">
        <v>894</v>
      </c>
      <c r="L1298" s="473">
        <v>2024</v>
      </c>
      <c r="M1298" s="474">
        <v>9471.6</v>
      </c>
      <c r="N1298" s="474">
        <v>1080</v>
      </c>
      <c r="O1298" s="472" t="s">
        <v>895</v>
      </c>
    </row>
    <row r="1299" spans="1:15" x14ac:dyDescent="0.3">
      <c r="A1299" s="472" t="s">
        <v>795</v>
      </c>
      <c r="B1299" s="472" t="s">
        <v>414</v>
      </c>
      <c r="C1299" s="472" t="s">
        <v>225</v>
      </c>
      <c r="D1299" s="472" t="s">
        <v>243</v>
      </c>
      <c r="E1299" s="472" t="s">
        <v>245</v>
      </c>
      <c r="F1299" s="472" t="s">
        <v>1036</v>
      </c>
      <c r="G1299" s="472" t="s">
        <v>1038</v>
      </c>
      <c r="H1299" s="472" t="s">
        <v>451</v>
      </c>
      <c r="I1299" s="472" t="s">
        <v>876</v>
      </c>
      <c r="J1299" s="472" t="s">
        <v>850</v>
      </c>
      <c r="K1299" s="472" t="s">
        <v>894</v>
      </c>
      <c r="L1299" s="473">
        <v>2024</v>
      </c>
      <c r="M1299" s="474">
        <v>9503.52</v>
      </c>
      <c r="N1299" s="474">
        <v>624</v>
      </c>
      <c r="O1299" s="472" t="s">
        <v>895</v>
      </c>
    </row>
    <row r="1300" spans="1:15" x14ac:dyDescent="0.3">
      <c r="A1300" s="472" t="s">
        <v>795</v>
      </c>
      <c r="B1300" s="472" t="s">
        <v>414</v>
      </c>
      <c r="C1300" s="472" t="s">
        <v>225</v>
      </c>
      <c r="D1300" s="472" t="s">
        <v>243</v>
      </c>
      <c r="E1300" s="472" t="s">
        <v>245</v>
      </c>
      <c r="F1300" s="472" t="s">
        <v>1036</v>
      </c>
      <c r="G1300" s="472" t="s">
        <v>1038</v>
      </c>
      <c r="H1300" s="472" t="s">
        <v>374</v>
      </c>
      <c r="I1300" s="472" t="s">
        <v>865</v>
      </c>
      <c r="J1300" s="472" t="s">
        <v>814</v>
      </c>
      <c r="K1300" s="472" t="s">
        <v>894</v>
      </c>
      <c r="L1300" s="473">
        <v>2024</v>
      </c>
      <c r="M1300" s="474">
        <v>16668</v>
      </c>
      <c r="N1300" s="474">
        <v>926</v>
      </c>
      <c r="O1300" s="472" t="s">
        <v>895</v>
      </c>
    </row>
    <row r="1301" spans="1:15" x14ac:dyDescent="0.3">
      <c r="A1301" s="472" t="s">
        <v>795</v>
      </c>
      <c r="B1301" s="472" t="s">
        <v>414</v>
      </c>
      <c r="C1301" s="472" t="s">
        <v>225</v>
      </c>
      <c r="D1301" s="472" t="s">
        <v>243</v>
      </c>
      <c r="E1301" s="472" t="s">
        <v>245</v>
      </c>
      <c r="F1301" s="472" t="s">
        <v>1036</v>
      </c>
      <c r="G1301" s="472" t="s">
        <v>1038</v>
      </c>
      <c r="H1301" s="472" t="s">
        <v>453</v>
      </c>
      <c r="I1301" s="472" t="s">
        <v>876</v>
      </c>
      <c r="J1301" s="472" t="s">
        <v>850</v>
      </c>
      <c r="K1301" s="472" t="s">
        <v>894</v>
      </c>
      <c r="L1301" s="473">
        <v>2024</v>
      </c>
      <c r="M1301" s="474">
        <v>12117.6</v>
      </c>
      <c r="N1301" s="474">
        <v>792</v>
      </c>
      <c r="O1301" s="472" t="s">
        <v>895</v>
      </c>
    </row>
    <row r="1302" spans="1:15" x14ac:dyDescent="0.3">
      <c r="A1302" s="472" t="s">
        <v>795</v>
      </c>
      <c r="B1302" s="472" t="s">
        <v>414</v>
      </c>
      <c r="C1302" s="472" t="s">
        <v>225</v>
      </c>
      <c r="D1302" s="472" t="s">
        <v>243</v>
      </c>
      <c r="E1302" s="472" t="s">
        <v>246</v>
      </c>
      <c r="F1302" s="472" t="s">
        <v>1036</v>
      </c>
      <c r="G1302" s="472" t="s">
        <v>1039</v>
      </c>
      <c r="H1302" s="472" t="s">
        <v>584</v>
      </c>
      <c r="I1302" s="472" t="s">
        <v>861</v>
      </c>
      <c r="J1302" s="472" t="s">
        <v>808</v>
      </c>
      <c r="K1302" s="472" t="s">
        <v>894</v>
      </c>
      <c r="L1302" s="473">
        <v>2024</v>
      </c>
      <c r="M1302" s="474">
        <v>84645.86</v>
      </c>
      <c r="N1302" s="474">
        <v>2682</v>
      </c>
      <c r="O1302" s="472" t="s">
        <v>895</v>
      </c>
    </row>
    <row r="1303" spans="1:15" x14ac:dyDescent="0.3">
      <c r="A1303" s="472" t="s">
        <v>795</v>
      </c>
      <c r="B1303" s="472" t="s">
        <v>414</v>
      </c>
      <c r="C1303" s="472" t="s">
        <v>225</v>
      </c>
      <c r="D1303" s="472" t="s">
        <v>243</v>
      </c>
      <c r="E1303" s="472" t="s">
        <v>246</v>
      </c>
      <c r="F1303" s="472" t="s">
        <v>1036</v>
      </c>
      <c r="G1303" s="472" t="s">
        <v>1039</v>
      </c>
      <c r="H1303" s="472" t="s">
        <v>585</v>
      </c>
      <c r="I1303" s="472" t="s">
        <v>864</v>
      </c>
      <c r="J1303" s="472" t="s">
        <v>808</v>
      </c>
      <c r="K1303" s="472" t="s">
        <v>894</v>
      </c>
      <c r="L1303" s="473">
        <v>2024</v>
      </c>
      <c r="M1303" s="474">
        <v>3805.45</v>
      </c>
      <c r="N1303" s="474">
        <v>93.5</v>
      </c>
      <c r="O1303" s="472" t="s">
        <v>895</v>
      </c>
    </row>
    <row r="1304" spans="1:15" x14ac:dyDescent="0.3">
      <c r="A1304" s="472" t="s">
        <v>795</v>
      </c>
      <c r="B1304" s="472" t="s">
        <v>414</v>
      </c>
      <c r="C1304" s="472" t="s">
        <v>225</v>
      </c>
      <c r="D1304" s="472" t="s">
        <v>243</v>
      </c>
      <c r="E1304" s="472" t="s">
        <v>246</v>
      </c>
      <c r="F1304" s="472" t="s">
        <v>1036</v>
      </c>
      <c r="G1304" s="472" t="s">
        <v>1039</v>
      </c>
      <c r="H1304" s="472" t="s">
        <v>365</v>
      </c>
      <c r="I1304" s="472" t="s">
        <v>863</v>
      </c>
      <c r="J1304" s="472" t="s">
        <v>814</v>
      </c>
      <c r="K1304" s="472" t="s">
        <v>894</v>
      </c>
      <c r="L1304" s="473">
        <v>2024</v>
      </c>
      <c r="M1304" s="474">
        <v>177558.88</v>
      </c>
      <c r="N1304" s="474">
        <v>11097.43</v>
      </c>
      <c r="O1304" s="472" t="s">
        <v>895</v>
      </c>
    </row>
    <row r="1305" spans="1:15" x14ac:dyDescent="0.3">
      <c r="A1305" s="472" t="s">
        <v>795</v>
      </c>
      <c r="B1305" s="472" t="s">
        <v>414</v>
      </c>
      <c r="C1305" s="472" t="s">
        <v>225</v>
      </c>
      <c r="D1305" s="472" t="s">
        <v>243</v>
      </c>
      <c r="E1305" s="472" t="s">
        <v>246</v>
      </c>
      <c r="F1305" s="472" t="s">
        <v>1036</v>
      </c>
      <c r="G1305" s="472" t="s">
        <v>1039</v>
      </c>
      <c r="H1305" s="472" t="s">
        <v>474</v>
      </c>
      <c r="I1305" s="472" t="s">
        <v>873</v>
      </c>
      <c r="J1305" s="472" t="s">
        <v>845</v>
      </c>
      <c r="K1305" s="472" t="s">
        <v>894</v>
      </c>
      <c r="L1305" s="473">
        <v>2024</v>
      </c>
      <c r="M1305" s="474">
        <v>1560</v>
      </c>
      <c r="N1305" s="474">
        <v>400</v>
      </c>
      <c r="O1305" s="472" t="s">
        <v>897</v>
      </c>
    </row>
    <row r="1306" spans="1:15" x14ac:dyDescent="0.3">
      <c r="A1306" s="472" t="s">
        <v>795</v>
      </c>
      <c r="B1306" s="472" t="s">
        <v>414</v>
      </c>
      <c r="C1306" s="472" t="s">
        <v>225</v>
      </c>
      <c r="D1306" s="472" t="s">
        <v>243</v>
      </c>
      <c r="E1306" s="472" t="s">
        <v>246</v>
      </c>
      <c r="F1306" s="472" t="s">
        <v>1036</v>
      </c>
      <c r="G1306" s="472" t="s">
        <v>1039</v>
      </c>
      <c r="H1306" s="472" t="s">
        <v>589</v>
      </c>
      <c r="I1306" s="472" t="s">
        <v>864</v>
      </c>
      <c r="J1306" s="472" t="s">
        <v>809</v>
      </c>
      <c r="K1306" s="472" t="s">
        <v>894</v>
      </c>
      <c r="L1306" s="473">
        <v>2024</v>
      </c>
      <c r="M1306" s="474">
        <v>2595167.2068000003</v>
      </c>
      <c r="N1306" s="474">
        <v>314209.65000000002</v>
      </c>
      <c r="O1306" s="472" t="s">
        <v>895</v>
      </c>
    </row>
    <row r="1307" spans="1:15" x14ac:dyDescent="0.3">
      <c r="A1307" s="472" t="s">
        <v>795</v>
      </c>
      <c r="B1307" s="472" t="s">
        <v>414</v>
      </c>
      <c r="C1307" s="472" t="s">
        <v>225</v>
      </c>
      <c r="D1307" s="472" t="s">
        <v>243</v>
      </c>
      <c r="E1307" s="472" t="s">
        <v>246</v>
      </c>
      <c r="F1307" s="472" t="s">
        <v>1036</v>
      </c>
      <c r="G1307" s="472" t="s">
        <v>1039</v>
      </c>
      <c r="H1307" s="472" t="s">
        <v>479</v>
      </c>
      <c r="I1307" s="472" t="s">
        <v>871</v>
      </c>
      <c r="J1307" s="472" t="s">
        <v>807</v>
      </c>
      <c r="K1307" s="472" t="s">
        <v>894</v>
      </c>
      <c r="L1307" s="473">
        <v>2024</v>
      </c>
      <c r="M1307" s="474">
        <v>5454.94</v>
      </c>
      <c r="N1307" s="474">
        <v>622</v>
      </c>
      <c r="O1307" s="472" t="s">
        <v>895</v>
      </c>
    </row>
    <row r="1308" spans="1:15" x14ac:dyDescent="0.3">
      <c r="A1308" s="472" t="s">
        <v>795</v>
      </c>
      <c r="B1308" s="472" t="s">
        <v>414</v>
      </c>
      <c r="C1308" s="472" t="s">
        <v>225</v>
      </c>
      <c r="D1308" s="472" t="s">
        <v>243</v>
      </c>
      <c r="E1308" s="472" t="s">
        <v>246</v>
      </c>
      <c r="F1308" s="472" t="s">
        <v>1036</v>
      </c>
      <c r="G1308" s="472" t="s">
        <v>1039</v>
      </c>
      <c r="H1308" s="472" t="s">
        <v>451</v>
      </c>
      <c r="I1308" s="472" t="s">
        <v>876</v>
      </c>
      <c r="J1308" s="472" t="s">
        <v>850</v>
      </c>
      <c r="K1308" s="472" t="s">
        <v>894</v>
      </c>
      <c r="L1308" s="473">
        <v>2024</v>
      </c>
      <c r="M1308" s="474">
        <v>10478.24</v>
      </c>
      <c r="N1308" s="474">
        <v>688</v>
      </c>
      <c r="O1308" s="472" t="s">
        <v>895</v>
      </c>
    </row>
    <row r="1309" spans="1:15" x14ac:dyDescent="0.3">
      <c r="A1309" s="472" t="s">
        <v>795</v>
      </c>
      <c r="B1309" s="472" t="s">
        <v>414</v>
      </c>
      <c r="C1309" s="472" t="s">
        <v>225</v>
      </c>
      <c r="D1309" s="472" t="s">
        <v>243</v>
      </c>
      <c r="E1309" s="472" t="s">
        <v>246</v>
      </c>
      <c r="F1309" s="472" t="s">
        <v>1036</v>
      </c>
      <c r="G1309" s="472" t="s">
        <v>1039</v>
      </c>
      <c r="H1309" s="472" t="s">
        <v>480</v>
      </c>
      <c r="I1309" s="472" t="s">
        <v>865</v>
      </c>
      <c r="J1309" s="472" t="s">
        <v>807</v>
      </c>
      <c r="K1309" s="472" t="s">
        <v>894</v>
      </c>
      <c r="L1309" s="473">
        <v>2024</v>
      </c>
      <c r="M1309" s="474">
        <v>5437.5</v>
      </c>
      <c r="N1309" s="474">
        <v>1250</v>
      </c>
      <c r="O1309" s="472" t="s">
        <v>895</v>
      </c>
    </row>
    <row r="1310" spans="1:15" x14ac:dyDescent="0.3">
      <c r="A1310" s="472" t="s">
        <v>795</v>
      </c>
      <c r="B1310" s="472" t="s">
        <v>414</v>
      </c>
      <c r="C1310" s="472" t="s">
        <v>225</v>
      </c>
      <c r="D1310" s="472" t="s">
        <v>243</v>
      </c>
      <c r="E1310" s="472" t="s">
        <v>246</v>
      </c>
      <c r="F1310" s="472" t="s">
        <v>1036</v>
      </c>
      <c r="G1310" s="472" t="s">
        <v>1039</v>
      </c>
      <c r="H1310" s="472" t="s">
        <v>453</v>
      </c>
      <c r="I1310" s="472" t="s">
        <v>876</v>
      </c>
      <c r="J1310" s="472" t="s">
        <v>850</v>
      </c>
      <c r="K1310" s="472" t="s">
        <v>894</v>
      </c>
      <c r="L1310" s="473">
        <v>2024</v>
      </c>
      <c r="M1310" s="474">
        <v>21848.400000000001</v>
      </c>
      <c r="N1310" s="474">
        <v>1428</v>
      </c>
      <c r="O1310" s="472" t="s">
        <v>895</v>
      </c>
    </row>
    <row r="1311" spans="1:15" x14ac:dyDescent="0.3">
      <c r="A1311" s="472" t="s">
        <v>795</v>
      </c>
      <c r="B1311" s="472" t="s">
        <v>414</v>
      </c>
      <c r="C1311" s="472" t="s">
        <v>225</v>
      </c>
      <c r="D1311" s="472" t="s">
        <v>243</v>
      </c>
      <c r="E1311" s="472" t="s">
        <v>247</v>
      </c>
      <c r="F1311" s="472" t="s">
        <v>1036</v>
      </c>
      <c r="G1311" s="472" t="s">
        <v>1040</v>
      </c>
      <c r="H1311" s="472" t="s">
        <v>354</v>
      </c>
      <c r="I1311" s="472" t="s">
        <v>864</v>
      </c>
      <c r="J1311" s="472" t="s">
        <v>814</v>
      </c>
      <c r="K1311" s="472" t="s">
        <v>894</v>
      </c>
      <c r="L1311" s="473">
        <v>2024</v>
      </c>
      <c r="M1311" s="474">
        <v>11166.75</v>
      </c>
      <c r="N1311" s="474">
        <v>638.1</v>
      </c>
      <c r="O1311" s="472" t="s">
        <v>895</v>
      </c>
    </row>
    <row r="1312" spans="1:15" x14ac:dyDescent="0.3">
      <c r="A1312" s="472" t="s">
        <v>795</v>
      </c>
      <c r="B1312" s="472" t="s">
        <v>414</v>
      </c>
      <c r="C1312" s="472" t="s">
        <v>225</v>
      </c>
      <c r="D1312" s="472" t="s">
        <v>243</v>
      </c>
      <c r="E1312" s="472" t="s">
        <v>247</v>
      </c>
      <c r="F1312" s="472" t="s">
        <v>1036</v>
      </c>
      <c r="G1312" s="472" t="s">
        <v>1040</v>
      </c>
      <c r="H1312" s="472" t="s">
        <v>551</v>
      </c>
      <c r="I1312" s="472" t="s">
        <v>863</v>
      </c>
      <c r="J1312" s="472" t="s">
        <v>820</v>
      </c>
      <c r="K1312" s="472" t="s">
        <v>894</v>
      </c>
      <c r="L1312" s="473">
        <v>2024</v>
      </c>
      <c r="M1312" s="474">
        <v>21000</v>
      </c>
      <c r="N1312" s="474">
        <v>1500</v>
      </c>
      <c r="O1312" s="472" t="s">
        <v>895</v>
      </c>
    </row>
    <row r="1313" spans="1:15" x14ac:dyDescent="0.3">
      <c r="A1313" s="472" t="s">
        <v>795</v>
      </c>
      <c r="B1313" s="472" t="s">
        <v>414</v>
      </c>
      <c r="C1313" s="472" t="s">
        <v>225</v>
      </c>
      <c r="D1313" s="472" t="s">
        <v>243</v>
      </c>
      <c r="E1313" s="472" t="s">
        <v>247</v>
      </c>
      <c r="F1313" s="472" t="s">
        <v>1036</v>
      </c>
      <c r="G1313" s="472" t="s">
        <v>1040</v>
      </c>
      <c r="H1313" s="472" t="s">
        <v>592</v>
      </c>
      <c r="I1313" s="472" t="s">
        <v>875</v>
      </c>
      <c r="J1313" s="472" t="s">
        <v>814</v>
      </c>
      <c r="K1313" s="472" t="s">
        <v>894</v>
      </c>
      <c r="L1313" s="473">
        <v>2024</v>
      </c>
      <c r="M1313" s="474">
        <v>8134</v>
      </c>
      <c r="N1313" s="474">
        <v>581</v>
      </c>
      <c r="O1313" s="472" t="s">
        <v>895</v>
      </c>
    </row>
    <row r="1314" spans="1:15" x14ac:dyDescent="0.3">
      <c r="A1314" s="472" t="s">
        <v>795</v>
      </c>
      <c r="B1314" s="472" t="s">
        <v>414</v>
      </c>
      <c r="C1314" s="472" t="s">
        <v>225</v>
      </c>
      <c r="D1314" s="472" t="s">
        <v>243</v>
      </c>
      <c r="E1314" s="472" t="s">
        <v>247</v>
      </c>
      <c r="F1314" s="472" t="s">
        <v>1036</v>
      </c>
      <c r="G1314" s="472" t="s">
        <v>1040</v>
      </c>
      <c r="H1314" s="472" t="s">
        <v>365</v>
      </c>
      <c r="I1314" s="472" t="s">
        <v>863</v>
      </c>
      <c r="J1314" s="472" t="s">
        <v>814</v>
      </c>
      <c r="K1314" s="472" t="s">
        <v>894</v>
      </c>
      <c r="L1314" s="473">
        <v>2024</v>
      </c>
      <c r="M1314" s="474">
        <v>502466.4</v>
      </c>
      <c r="N1314" s="474">
        <v>31404.15</v>
      </c>
      <c r="O1314" s="472" t="s">
        <v>895</v>
      </c>
    </row>
    <row r="1315" spans="1:15" x14ac:dyDescent="0.3">
      <c r="A1315" s="472" t="s">
        <v>795</v>
      </c>
      <c r="B1315" s="472" t="s">
        <v>414</v>
      </c>
      <c r="C1315" s="472" t="s">
        <v>225</v>
      </c>
      <c r="D1315" s="472" t="s">
        <v>243</v>
      </c>
      <c r="E1315" s="472" t="s">
        <v>247</v>
      </c>
      <c r="F1315" s="472" t="s">
        <v>1036</v>
      </c>
      <c r="G1315" s="472" t="s">
        <v>1040</v>
      </c>
      <c r="H1315" s="472" t="s">
        <v>556</v>
      </c>
      <c r="I1315" s="472" t="s">
        <v>873</v>
      </c>
      <c r="J1315" s="472" t="s">
        <v>820</v>
      </c>
      <c r="K1315" s="472" t="s">
        <v>894</v>
      </c>
      <c r="L1315" s="473">
        <v>2024</v>
      </c>
      <c r="M1315" s="474">
        <v>227500</v>
      </c>
      <c r="N1315" s="474">
        <v>25000</v>
      </c>
      <c r="O1315" s="472" t="s">
        <v>895</v>
      </c>
    </row>
    <row r="1316" spans="1:15" x14ac:dyDescent="0.3">
      <c r="A1316" s="472" t="s">
        <v>795</v>
      </c>
      <c r="B1316" s="472" t="s">
        <v>414</v>
      </c>
      <c r="C1316" s="472" t="s">
        <v>225</v>
      </c>
      <c r="D1316" s="472" t="s">
        <v>243</v>
      </c>
      <c r="E1316" s="472" t="s">
        <v>247</v>
      </c>
      <c r="F1316" s="472" t="s">
        <v>1036</v>
      </c>
      <c r="G1316" s="472" t="s">
        <v>1040</v>
      </c>
      <c r="H1316" s="472" t="s">
        <v>589</v>
      </c>
      <c r="I1316" s="472" t="s">
        <v>864</v>
      </c>
      <c r="J1316" s="472" t="s">
        <v>809</v>
      </c>
      <c r="K1316" s="472" t="s">
        <v>894</v>
      </c>
      <c r="L1316" s="473">
        <v>2024</v>
      </c>
      <c r="M1316" s="474">
        <v>3008802.2998000002</v>
      </c>
      <c r="N1316" s="474">
        <v>358511.54</v>
      </c>
      <c r="O1316" s="472" t="s">
        <v>895</v>
      </c>
    </row>
    <row r="1317" spans="1:15" x14ac:dyDescent="0.3">
      <c r="A1317" s="472" t="s">
        <v>795</v>
      </c>
      <c r="B1317" s="472" t="s">
        <v>414</v>
      </c>
      <c r="C1317" s="472" t="s">
        <v>225</v>
      </c>
      <c r="D1317" s="472" t="s">
        <v>243</v>
      </c>
      <c r="E1317" s="472" t="s">
        <v>247</v>
      </c>
      <c r="F1317" s="472" t="s">
        <v>1036</v>
      </c>
      <c r="G1317" s="472" t="s">
        <v>1040</v>
      </c>
      <c r="H1317" s="472" t="s">
        <v>479</v>
      </c>
      <c r="I1317" s="472" t="s">
        <v>871</v>
      </c>
      <c r="J1317" s="472" t="s">
        <v>807</v>
      </c>
      <c r="K1317" s="472" t="s">
        <v>894</v>
      </c>
      <c r="L1317" s="473">
        <v>2024</v>
      </c>
      <c r="M1317" s="474">
        <v>7156.32</v>
      </c>
      <c r="N1317" s="474">
        <v>816</v>
      </c>
      <c r="O1317" s="472" t="s">
        <v>895</v>
      </c>
    </row>
    <row r="1318" spans="1:15" x14ac:dyDescent="0.3">
      <c r="A1318" s="472" t="s">
        <v>795</v>
      </c>
      <c r="B1318" s="472" t="s">
        <v>414</v>
      </c>
      <c r="C1318" s="472" t="s">
        <v>225</v>
      </c>
      <c r="D1318" s="472" t="s">
        <v>243</v>
      </c>
      <c r="E1318" s="472" t="s">
        <v>247</v>
      </c>
      <c r="F1318" s="472" t="s">
        <v>1036</v>
      </c>
      <c r="G1318" s="472" t="s">
        <v>1040</v>
      </c>
      <c r="H1318" s="472" t="s">
        <v>451</v>
      </c>
      <c r="I1318" s="472" t="s">
        <v>876</v>
      </c>
      <c r="J1318" s="472" t="s">
        <v>850</v>
      </c>
      <c r="K1318" s="472" t="s">
        <v>894</v>
      </c>
      <c r="L1318" s="473">
        <v>2024</v>
      </c>
      <c r="M1318" s="474">
        <v>8772.48</v>
      </c>
      <c r="N1318" s="474">
        <v>576</v>
      </c>
      <c r="O1318" s="472" t="s">
        <v>895</v>
      </c>
    </row>
    <row r="1319" spans="1:15" x14ac:dyDescent="0.3">
      <c r="A1319" s="472" t="s">
        <v>795</v>
      </c>
      <c r="B1319" s="472" t="s">
        <v>414</v>
      </c>
      <c r="C1319" s="472" t="s">
        <v>225</v>
      </c>
      <c r="D1319" s="472" t="s">
        <v>243</v>
      </c>
      <c r="E1319" s="472" t="s">
        <v>247</v>
      </c>
      <c r="F1319" s="472" t="s">
        <v>1036</v>
      </c>
      <c r="G1319" s="472" t="s">
        <v>1040</v>
      </c>
      <c r="H1319" s="472" t="s">
        <v>463</v>
      </c>
      <c r="I1319" s="472" t="s">
        <v>873</v>
      </c>
      <c r="J1319" s="472" t="s">
        <v>853</v>
      </c>
      <c r="K1319" s="472" t="s">
        <v>894</v>
      </c>
      <c r="L1319" s="473">
        <v>2024</v>
      </c>
      <c r="M1319" s="474">
        <v>2722.5</v>
      </c>
      <c r="N1319" s="474">
        <v>495</v>
      </c>
      <c r="O1319" s="472" t="s">
        <v>895</v>
      </c>
    </row>
    <row r="1320" spans="1:15" x14ac:dyDescent="0.3">
      <c r="A1320" s="472" t="s">
        <v>795</v>
      </c>
      <c r="B1320" s="472" t="s">
        <v>414</v>
      </c>
      <c r="C1320" s="472" t="s">
        <v>225</v>
      </c>
      <c r="D1320" s="472" t="s">
        <v>243</v>
      </c>
      <c r="E1320" s="472" t="s">
        <v>247</v>
      </c>
      <c r="F1320" s="472" t="s">
        <v>1036</v>
      </c>
      <c r="G1320" s="472" t="s">
        <v>1040</v>
      </c>
      <c r="H1320" s="472" t="s">
        <v>480</v>
      </c>
      <c r="I1320" s="472" t="s">
        <v>865</v>
      </c>
      <c r="J1320" s="472" t="s">
        <v>807</v>
      </c>
      <c r="K1320" s="472" t="s">
        <v>894</v>
      </c>
      <c r="L1320" s="473">
        <v>2024</v>
      </c>
      <c r="M1320" s="474">
        <v>10875</v>
      </c>
      <c r="N1320" s="474">
        <v>2500</v>
      </c>
      <c r="O1320" s="472" t="s">
        <v>895</v>
      </c>
    </row>
    <row r="1321" spans="1:15" x14ac:dyDescent="0.3">
      <c r="A1321" s="472" t="s">
        <v>795</v>
      </c>
      <c r="B1321" s="472" t="s">
        <v>414</v>
      </c>
      <c r="C1321" s="472" t="s">
        <v>225</v>
      </c>
      <c r="D1321" s="472" t="s">
        <v>243</v>
      </c>
      <c r="E1321" s="472" t="s">
        <v>247</v>
      </c>
      <c r="F1321" s="472" t="s">
        <v>1036</v>
      </c>
      <c r="G1321" s="472" t="s">
        <v>1040</v>
      </c>
      <c r="H1321" s="472" t="s">
        <v>465</v>
      </c>
      <c r="I1321" s="472" t="s">
        <v>873</v>
      </c>
      <c r="J1321" s="472" t="s">
        <v>853</v>
      </c>
      <c r="K1321" s="472" t="s">
        <v>894</v>
      </c>
      <c r="L1321" s="473">
        <v>2024</v>
      </c>
      <c r="M1321" s="474">
        <v>796.5</v>
      </c>
      <c r="N1321" s="474">
        <v>135</v>
      </c>
      <c r="O1321" s="472" t="s">
        <v>895</v>
      </c>
    </row>
    <row r="1322" spans="1:15" x14ac:dyDescent="0.3">
      <c r="A1322" s="472" t="s">
        <v>795</v>
      </c>
      <c r="B1322" s="472" t="s">
        <v>414</v>
      </c>
      <c r="C1322" s="472" t="s">
        <v>225</v>
      </c>
      <c r="D1322" s="472" t="s">
        <v>243</v>
      </c>
      <c r="E1322" s="472" t="s">
        <v>247</v>
      </c>
      <c r="F1322" s="472" t="s">
        <v>1036</v>
      </c>
      <c r="G1322" s="472" t="s">
        <v>1040</v>
      </c>
      <c r="H1322" s="472" t="s">
        <v>375</v>
      </c>
      <c r="I1322" s="472" t="s">
        <v>865</v>
      </c>
      <c r="J1322" s="472" t="s">
        <v>814</v>
      </c>
      <c r="K1322" s="472" t="s">
        <v>894</v>
      </c>
      <c r="L1322" s="473">
        <v>2024</v>
      </c>
      <c r="M1322" s="474">
        <v>8000</v>
      </c>
      <c r="N1322" s="474">
        <v>800</v>
      </c>
      <c r="O1322" s="472" t="s">
        <v>895</v>
      </c>
    </row>
    <row r="1323" spans="1:15" x14ac:dyDescent="0.3">
      <c r="A1323" s="472" t="s">
        <v>795</v>
      </c>
      <c r="B1323" s="472" t="s">
        <v>414</v>
      </c>
      <c r="C1323" s="472" t="s">
        <v>225</v>
      </c>
      <c r="D1323" s="472" t="s">
        <v>243</v>
      </c>
      <c r="E1323" s="472" t="s">
        <v>247</v>
      </c>
      <c r="F1323" s="472" t="s">
        <v>1036</v>
      </c>
      <c r="G1323" s="472" t="s">
        <v>1040</v>
      </c>
      <c r="H1323" s="472" t="s">
        <v>453</v>
      </c>
      <c r="I1323" s="472" t="s">
        <v>876</v>
      </c>
      <c r="J1323" s="472" t="s">
        <v>850</v>
      </c>
      <c r="K1323" s="472" t="s">
        <v>894</v>
      </c>
      <c r="L1323" s="473">
        <v>2024</v>
      </c>
      <c r="M1323" s="474">
        <v>13219.2</v>
      </c>
      <c r="N1323" s="474">
        <v>864</v>
      </c>
      <c r="O1323" s="472" t="s">
        <v>895</v>
      </c>
    </row>
    <row r="1324" spans="1:15" x14ac:dyDescent="0.3">
      <c r="A1324" s="472" t="s">
        <v>795</v>
      </c>
      <c r="B1324" s="472" t="s">
        <v>414</v>
      </c>
      <c r="C1324" s="472" t="s">
        <v>225</v>
      </c>
      <c r="D1324" s="472" t="s">
        <v>243</v>
      </c>
      <c r="E1324" s="472" t="s">
        <v>249</v>
      </c>
      <c r="F1324" s="472" t="s">
        <v>1036</v>
      </c>
      <c r="G1324" s="472" t="s">
        <v>1041</v>
      </c>
      <c r="H1324" s="472" t="s">
        <v>355</v>
      </c>
      <c r="I1324" s="472" t="s">
        <v>872</v>
      </c>
      <c r="J1324" s="472" t="s">
        <v>814</v>
      </c>
      <c r="K1324" s="472" t="s">
        <v>894</v>
      </c>
      <c r="L1324" s="473">
        <v>2024</v>
      </c>
      <c r="M1324" s="474">
        <v>5367.5</v>
      </c>
      <c r="N1324" s="474">
        <v>565</v>
      </c>
      <c r="O1324" s="472" t="s">
        <v>895</v>
      </c>
    </row>
    <row r="1325" spans="1:15" x14ac:dyDescent="0.3">
      <c r="A1325" s="472" t="s">
        <v>795</v>
      </c>
      <c r="B1325" s="472" t="s">
        <v>414</v>
      </c>
      <c r="C1325" s="472" t="s">
        <v>225</v>
      </c>
      <c r="D1325" s="472" t="s">
        <v>243</v>
      </c>
      <c r="E1325" s="472" t="s">
        <v>249</v>
      </c>
      <c r="F1325" s="472" t="s">
        <v>1036</v>
      </c>
      <c r="G1325" s="472" t="s">
        <v>1041</v>
      </c>
      <c r="H1325" s="472" t="s">
        <v>592</v>
      </c>
      <c r="I1325" s="472" t="s">
        <v>875</v>
      </c>
      <c r="J1325" s="472" t="s">
        <v>814</v>
      </c>
      <c r="K1325" s="472" t="s">
        <v>894</v>
      </c>
      <c r="L1325" s="473">
        <v>2024</v>
      </c>
      <c r="M1325" s="474">
        <v>2842</v>
      </c>
      <c r="N1325" s="474">
        <v>203</v>
      </c>
      <c r="O1325" s="472" t="s">
        <v>895</v>
      </c>
    </row>
    <row r="1326" spans="1:15" x14ac:dyDescent="0.3">
      <c r="A1326" s="472" t="s">
        <v>795</v>
      </c>
      <c r="B1326" s="472" t="s">
        <v>414</v>
      </c>
      <c r="C1326" s="472" t="s">
        <v>225</v>
      </c>
      <c r="D1326" s="472" t="s">
        <v>243</v>
      </c>
      <c r="E1326" s="472" t="s">
        <v>249</v>
      </c>
      <c r="F1326" s="472" t="s">
        <v>1036</v>
      </c>
      <c r="G1326" s="472" t="s">
        <v>1041</v>
      </c>
      <c r="H1326" s="472" t="s">
        <v>365</v>
      </c>
      <c r="I1326" s="472" t="s">
        <v>863</v>
      </c>
      <c r="J1326" s="472" t="s">
        <v>814</v>
      </c>
      <c r="K1326" s="472" t="s">
        <v>894</v>
      </c>
      <c r="L1326" s="473">
        <v>2024</v>
      </c>
      <c r="M1326" s="474">
        <v>122117.12</v>
      </c>
      <c r="N1326" s="474">
        <v>7632.32</v>
      </c>
      <c r="O1326" s="472" t="s">
        <v>895</v>
      </c>
    </row>
    <row r="1327" spans="1:15" x14ac:dyDescent="0.3">
      <c r="A1327" s="472" t="s">
        <v>795</v>
      </c>
      <c r="B1327" s="472" t="s">
        <v>414</v>
      </c>
      <c r="C1327" s="472" t="s">
        <v>225</v>
      </c>
      <c r="D1327" s="472" t="s">
        <v>243</v>
      </c>
      <c r="E1327" s="472" t="s">
        <v>249</v>
      </c>
      <c r="F1327" s="472" t="s">
        <v>1036</v>
      </c>
      <c r="G1327" s="472" t="s">
        <v>1041</v>
      </c>
      <c r="H1327" s="472" t="s">
        <v>589</v>
      </c>
      <c r="I1327" s="472" t="s">
        <v>864</v>
      </c>
      <c r="J1327" s="472" t="s">
        <v>809</v>
      </c>
      <c r="K1327" s="472" t="s">
        <v>894</v>
      </c>
      <c r="L1327" s="473">
        <v>2024</v>
      </c>
      <c r="M1327" s="474">
        <v>1058095.3488</v>
      </c>
      <c r="N1327" s="474">
        <v>98519.12000000001</v>
      </c>
      <c r="O1327" s="472" t="s">
        <v>895</v>
      </c>
    </row>
    <row r="1328" spans="1:15" x14ac:dyDescent="0.3">
      <c r="A1328" s="472" t="s">
        <v>795</v>
      </c>
      <c r="B1328" s="472" t="s">
        <v>414</v>
      </c>
      <c r="C1328" s="472" t="s">
        <v>225</v>
      </c>
      <c r="D1328" s="472" t="s">
        <v>243</v>
      </c>
      <c r="E1328" s="472" t="s">
        <v>249</v>
      </c>
      <c r="F1328" s="472" t="s">
        <v>1036</v>
      </c>
      <c r="G1328" s="472" t="s">
        <v>1041</v>
      </c>
      <c r="H1328" s="472" t="s">
        <v>375</v>
      </c>
      <c r="I1328" s="472" t="s">
        <v>865</v>
      </c>
      <c r="J1328" s="472" t="s">
        <v>814</v>
      </c>
      <c r="K1328" s="472" t="s">
        <v>894</v>
      </c>
      <c r="L1328" s="473">
        <v>2024</v>
      </c>
      <c r="M1328" s="474">
        <v>3000</v>
      </c>
      <c r="N1328" s="474">
        <v>300</v>
      </c>
      <c r="O1328" s="472" t="s">
        <v>895</v>
      </c>
    </row>
    <row r="1329" spans="1:15" x14ac:dyDescent="0.3">
      <c r="A1329" s="472" t="s">
        <v>795</v>
      </c>
      <c r="B1329" s="472" t="s">
        <v>414</v>
      </c>
      <c r="C1329" s="472" t="s">
        <v>225</v>
      </c>
      <c r="D1329" s="472" t="s">
        <v>243</v>
      </c>
      <c r="E1329" s="472" t="s">
        <v>249</v>
      </c>
      <c r="F1329" s="472" t="s">
        <v>1036</v>
      </c>
      <c r="G1329" s="472" t="s">
        <v>1041</v>
      </c>
      <c r="H1329" s="472" t="s">
        <v>453</v>
      </c>
      <c r="I1329" s="472" t="s">
        <v>876</v>
      </c>
      <c r="J1329" s="472" t="s">
        <v>850</v>
      </c>
      <c r="K1329" s="472" t="s">
        <v>894</v>
      </c>
      <c r="L1329" s="473">
        <v>2024</v>
      </c>
      <c r="M1329" s="474">
        <v>108920.70000000001</v>
      </c>
      <c r="N1329" s="474">
        <v>7119</v>
      </c>
      <c r="O1329" s="472" t="s">
        <v>895</v>
      </c>
    </row>
    <row r="1330" spans="1:15" x14ac:dyDescent="0.3">
      <c r="A1330" s="472" t="s">
        <v>795</v>
      </c>
      <c r="B1330" s="472" t="s">
        <v>414</v>
      </c>
      <c r="C1330" s="472" t="s">
        <v>225</v>
      </c>
      <c r="D1330" s="472" t="s">
        <v>243</v>
      </c>
      <c r="E1330" s="472" t="s">
        <v>248</v>
      </c>
      <c r="F1330" s="472" t="s">
        <v>1036</v>
      </c>
      <c r="G1330" s="472" t="s">
        <v>1042</v>
      </c>
      <c r="H1330" s="472" t="s">
        <v>589</v>
      </c>
      <c r="I1330" s="472" t="s">
        <v>864</v>
      </c>
      <c r="J1330" s="472" t="s">
        <v>809</v>
      </c>
      <c r="K1330" s="472" t="s">
        <v>894</v>
      </c>
      <c r="L1330" s="473">
        <v>2024</v>
      </c>
      <c r="M1330" s="474">
        <v>17083.903200000001</v>
      </c>
      <c r="N1330" s="474">
        <v>1590.68</v>
      </c>
      <c r="O1330" s="472" t="s">
        <v>895</v>
      </c>
    </row>
    <row r="1331" spans="1:15" x14ac:dyDescent="0.3">
      <c r="A1331" s="472" t="s">
        <v>795</v>
      </c>
      <c r="B1331" s="472" t="s">
        <v>414</v>
      </c>
      <c r="C1331" s="472" t="s">
        <v>225</v>
      </c>
      <c r="D1331" s="472" t="s">
        <v>243</v>
      </c>
      <c r="E1331" s="472" t="s">
        <v>250</v>
      </c>
      <c r="F1331" s="472" t="s">
        <v>1036</v>
      </c>
      <c r="G1331" s="472" t="s">
        <v>1043</v>
      </c>
      <c r="H1331" s="472" t="s">
        <v>365</v>
      </c>
      <c r="I1331" s="472" t="s">
        <v>863</v>
      </c>
      <c r="J1331" s="472" t="s">
        <v>814</v>
      </c>
      <c r="K1331" s="472" t="s">
        <v>894</v>
      </c>
      <c r="L1331" s="473">
        <v>2024</v>
      </c>
      <c r="M1331" s="474">
        <v>14416</v>
      </c>
      <c r="N1331" s="474">
        <v>901</v>
      </c>
      <c r="O1331" s="472" t="s">
        <v>895</v>
      </c>
    </row>
    <row r="1332" spans="1:15" x14ac:dyDescent="0.3">
      <c r="A1332" s="472" t="s">
        <v>795</v>
      </c>
      <c r="B1332" s="472" t="s">
        <v>414</v>
      </c>
      <c r="C1332" s="472" t="s">
        <v>225</v>
      </c>
      <c r="D1332" s="472" t="s">
        <v>243</v>
      </c>
      <c r="E1332" s="472" t="s">
        <v>250</v>
      </c>
      <c r="F1332" s="472" t="s">
        <v>1036</v>
      </c>
      <c r="G1332" s="472" t="s">
        <v>1043</v>
      </c>
      <c r="H1332" s="472" t="s">
        <v>589</v>
      </c>
      <c r="I1332" s="472" t="s">
        <v>864</v>
      </c>
      <c r="J1332" s="472" t="s">
        <v>809</v>
      </c>
      <c r="K1332" s="472" t="s">
        <v>894</v>
      </c>
      <c r="L1332" s="473">
        <v>2024</v>
      </c>
      <c r="M1332" s="474">
        <v>79966.124400000001</v>
      </c>
      <c r="N1332" s="474">
        <v>8084.56</v>
      </c>
      <c r="O1332" s="472" t="s">
        <v>895</v>
      </c>
    </row>
    <row r="1333" spans="1:15" x14ac:dyDescent="0.3">
      <c r="A1333" s="472" t="s">
        <v>795</v>
      </c>
      <c r="B1333" s="472" t="s">
        <v>414</v>
      </c>
      <c r="C1333" s="472" t="s">
        <v>225</v>
      </c>
      <c r="D1333" s="472" t="s">
        <v>243</v>
      </c>
      <c r="E1333" s="472" t="s">
        <v>251</v>
      </c>
      <c r="F1333" s="472" t="s">
        <v>1036</v>
      </c>
      <c r="G1333" s="472" t="s">
        <v>1044</v>
      </c>
      <c r="H1333" s="472" t="s">
        <v>354</v>
      </c>
      <c r="I1333" s="472" t="s">
        <v>864</v>
      </c>
      <c r="J1333" s="472" t="s">
        <v>814</v>
      </c>
      <c r="K1333" s="472" t="s">
        <v>894</v>
      </c>
      <c r="L1333" s="473">
        <v>2024</v>
      </c>
      <c r="M1333" s="474">
        <v>1925</v>
      </c>
      <c r="N1333" s="474">
        <v>110</v>
      </c>
      <c r="O1333" s="472" t="s">
        <v>895</v>
      </c>
    </row>
    <row r="1334" spans="1:15" x14ac:dyDescent="0.3">
      <c r="A1334" s="472" t="s">
        <v>795</v>
      </c>
      <c r="B1334" s="472" t="s">
        <v>414</v>
      </c>
      <c r="C1334" s="472" t="s">
        <v>225</v>
      </c>
      <c r="D1334" s="472" t="s">
        <v>243</v>
      </c>
      <c r="E1334" s="472" t="s">
        <v>251</v>
      </c>
      <c r="F1334" s="472" t="s">
        <v>1036</v>
      </c>
      <c r="G1334" s="472" t="s">
        <v>1044</v>
      </c>
      <c r="H1334" s="472" t="s">
        <v>615</v>
      </c>
      <c r="I1334" s="472" t="s">
        <v>859</v>
      </c>
      <c r="J1334" s="472" t="s">
        <v>837</v>
      </c>
      <c r="K1334" s="472" t="s">
        <v>894</v>
      </c>
      <c r="L1334" s="473">
        <v>2024</v>
      </c>
      <c r="M1334" s="474">
        <v>1358</v>
      </c>
      <c r="N1334" s="474">
        <v>100</v>
      </c>
      <c r="O1334" s="472" t="s">
        <v>895</v>
      </c>
    </row>
    <row r="1335" spans="1:15" x14ac:dyDescent="0.3">
      <c r="A1335" s="472" t="s">
        <v>795</v>
      </c>
      <c r="B1335" s="472" t="s">
        <v>414</v>
      </c>
      <c r="C1335" s="472" t="s">
        <v>225</v>
      </c>
      <c r="D1335" s="472" t="s">
        <v>243</v>
      </c>
      <c r="E1335" s="472" t="s">
        <v>251</v>
      </c>
      <c r="F1335" s="472" t="s">
        <v>1036</v>
      </c>
      <c r="G1335" s="472" t="s">
        <v>1044</v>
      </c>
      <c r="H1335" s="472" t="s">
        <v>365</v>
      </c>
      <c r="I1335" s="472" t="s">
        <v>863</v>
      </c>
      <c r="J1335" s="472" t="s">
        <v>814</v>
      </c>
      <c r="K1335" s="472" t="s">
        <v>894</v>
      </c>
      <c r="L1335" s="473">
        <v>2024</v>
      </c>
      <c r="M1335" s="474">
        <v>315522.40000000002</v>
      </c>
      <c r="N1335" s="474">
        <v>19720.150000000001</v>
      </c>
      <c r="O1335" s="472" t="s">
        <v>895</v>
      </c>
    </row>
    <row r="1336" spans="1:15" x14ac:dyDescent="0.3">
      <c r="A1336" s="472" t="s">
        <v>795</v>
      </c>
      <c r="B1336" s="472" t="s">
        <v>414</v>
      </c>
      <c r="C1336" s="472" t="s">
        <v>225</v>
      </c>
      <c r="D1336" s="472" t="s">
        <v>243</v>
      </c>
      <c r="E1336" s="472" t="s">
        <v>251</v>
      </c>
      <c r="F1336" s="472" t="s">
        <v>1036</v>
      </c>
      <c r="G1336" s="472" t="s">
        <v>1044</v>
      </c>
      <c r="H1336" s="472" t="s">
        <v>368</v>
      </c>
      <c r="I1336" s="472" t="s">
        <v>859</v>
      </c>
      <c r="J1336" s="472" t="s">
        <v>814</v>
      </c>
      <c r="K1336" s="472" t="s">
        <v>894</v>
      </c>
      <c r="L1336" s="473">
        <v>2024</v>
      </c>
      <c r="M1336" s="474">
        <v>1200</v>
      </c>
      <c r="N1336" s="474">
        <v>150</v>
      </c>
      <c r="O1336" s="472" t="s">
        <v>895</v>
      </c>
    </row>
    <row r="1337" spans="1:15" x14ac:dyDescent="0.3">
      <c r="A1337" s="472" t="s">
        <v>795</v>
      </c>
      <c r="B1337" s="472" t="s">
        <v>414</v>
      </c>
      <c r="C1337" s="472" t="s">
        <v>225</v>
      </c>
      <c r="D1337" s="472" t="s">
        <v>243</v>
      </c>
      <c r="E1337" s="472" t="s">
        <v>251</v>
      </c>
      <c r="F1337" s="472" t="s">
        <v>1036</v>
      </c>
      <c r="G1337" s="472" t="s">
        <v>1044</v>
      </c>
      <c r="H1337" s="472" t="s">
        <v>556</v>
      </c>
      <c r="I1337" s="472" t="s">
        <v>873</v>
      </c>
      <c r="J1337" s="472" t="s">
        <v>820</v>
      </c>
      <c r="K1337" s="472" t="s">
        <v>894</v>
      </c>
      <c r="L1337" s="473">
        <v>2024</v>
      </c>
      <c r="M1337" s="474">
        <v>45500</v>
      </c>
      <c r="N1337" s="474">
        <v>5000</v>
      </c>
      <c r="O1337" s="472" t="s">
        <v>895</v>
      </c>
    </row>
    <row r="1338" spans="1:15" x14ac:dyDescent="0.3">
      <c r="A1338" s="472" t="s">
        <v>795</v>
      </c>
      <c r="B1338" s="472" t="s">
        <v>414</v>
      </c>
      <c r="C1338" s="472" t="s">
        <v>225</v>
      </c>
      <c r="D1338" s="472" t="s">
        <v>243</v>
      </c>
      <c r="E1338" s="472" t="s">
        <v>251</v>
      </c>
      <c r="F1338" s="472" t="s">
        <v>1036</v>
      </c>
      <c r="G1338" s="472" t="s">
        <v>1044</v>
      </c>
      <c r="H1338" s="472" t="s">
        <v>589</v>
      </c>
      <c r="I1338" s="472" t="s">
        <v>864</v>
      </c>
      <c r="J1338" s="472" t="s">
        <v>809</v>
      </c>
      <c r="K1338" s="472" t="s">
        <v>894</v>
      </c>
      <c r="L1338" s="473">
        <v>2024</v>
      </c>
      <c r="M1338" s="474">
        <v>601102.3012000001</v>
      </c>
      <c r="N1338" s="474">
        <v>59916.87</v>
      </c>
      <c r="O1338" s="472" t="s">
        <v>895</v>
      </c>
    </row>
    <row r="1339" spans="1:15" x14ac:dyDescent="0.3">
      <c r="A1339" s="472" t="s">
        <v>795</v>
      </c>
      <c r="B1339" s="472" t="s">
        <v>414</v>
      </c>
      <c r="C1339" s="472" t="s">
        <v>225</v>
      </c>
      <c r="D1339" s="472" t="s">
        <v>243</v>
      </c>
      <c r="E1339" s="472" t="s">
        <v>252</v>
      </c>
      <c r="F1339" s="472" t="s">
        <v>1036</v>
      </c>
      <c r="G1339" s="472" t="s">
        <v>1045</v>
      </c>
      <c r="H1339" s="472" t="s">
        <v>589</v>
      </c>
      <c r="I1339" s="472" t="s">
        <v>864</v>
      </c>
      <c r="J1339" s="472" t="s">
        <v>809</v>
      </c>
      <c r="K1339" s="472" t="s">
        <v>894</v>
      </c>
      <c r="L1339" s="473">
        <v>2024</v>
      </c>
      <c r="M1339" s="474">
        <v>6224.9040000000005</v>
      </c>
      <c r="N1339" s="474">
        <v>579.6</v>
      </c>
      <c r="O1339" s="472" t="s">
        <v>895</v>
      </c>
    </row>
    <row r="1340" spans="1:15" x14ac:dyDescent="0.3">
      <c r="A1340" s="472" t="s">
        <v>795</v>
      </c>
      <c r="B1340" s="472" t="s">
        <v>414</v>
      </c>
      <c r="C1340" s="472" t="s">
        <v>225</v>
      </c>
      <c r="D1340" s="472" t="s">
        <v>243</v>
      </c>
      <c r="E1340" s="472" t="s">
        <v>253</v>
      </c>
      <c r="F1340" s="472" t="s">
        <v>1036</v>
      </c>
      <c r="G1340" s="472" t="s">
        <v>1046</v>
      </c>
      <c r="H1340" s="472" t="s">
        <v>365</v>
      </c>
      <c r="I1340" s="472" t="s">
        <v>863</v>
      </c>
      <c r="J1340" s="472" t="s">
        <v>814</v>
      </c>
      <c r="K1340" s="472" t="s">
        <v>894</v>
      </c>
      <c r="L1340" s="473">
        <v>2024</v>
      </c>
      <c r="M1340" s="474">
        <v>21551.360000000001</v>
      </c>
      <c r="N1340" s="474">
        <v>1346.96</v>
      </c>
      <c r="O1340" s="472" t="s">
        <v>895</v>
      </c>
    </row>
    <row r="1341" spans="1:15" x14ac:dyDescent="0.3">
      <c r="A1341" s="472" t="s">
        <v>795</v>
      </c>
      <c r="B1341" s="472" t="s">
        <v>414</v>
      </c>
      <c r="C1341" s="472" t="s">
        <v>225</v>
      </c>
      <c r="D1341" s="472" t="s">
        <v>243</v>
      </c>
      <c r="E1341" s="472" t="s">
        <v>253</v>
      </c>
      <c r="F1341" s="472" t="s">
        <v>1036</v>
      </c>
      <c r="G1341" s="472" t="s">
        <v>1046</v>
      </c>
      <c r="H1341" s="472" t="s">
        <v>589</v>
      </c>
      <c r="I1341" s="472" t="s">
        <v>864</v>
      </c>
      <c r="J1341" s="472" t="s">
        <v>809</v>
      </c>
      <c r="K1341" s="472" t="s">
        <v>894</v>
      </c>
      <c r="L1341" s="473">
        <v>2024</v>
      </c>
      <c r="M1341" s="474">
        <v>534254.89080000005</v>
      </c>
      <c r="N1341" s="474">
        <v>62423.12</v>
      </c>
      <c r="O1341" s="472" t="s">
        <v>895</v>
      </c>
    </row>
    <row r="1342" spans="1:15" x14ac:dyDescent="0.3">
      <c r="A1342" s="472" t="s">
        <v>795</v>
      </c>
      <c r="B1342" s="472" t="s">
        <v>414</v>
      </c>
      <c r="C1342" s="472" t="s">
        <v>225</v>
      </c>
      <c r="D1342" s="472" t="s">
        <v>243</v>
      </c>
      <c r="E1342" s="472" t="s">
        <v>253</v>
      </c>
      <c r="F1342" s="472" t="s">
        <v>1036</v>
      </c>
      <c r="G1342" s="472" t="s">
        <v>1046</v>
      </c>
      <c r="H1342" s="472" t="s">
        <v>561</v>
      </c>
      <c r="I1342" s="472" t="s">
        <v>873</v>
      </c>
      <c r="J1342" s="472" t="s">
        <v>820</v>
      </c>
      <c r="K1342" s="472" t="s">
        <v>894</v>
      </c>
      <c r="L1342" s="473">
        <v>2024</v>
      </c>
      <c r="M1342" s="474">
        <v>8760</v>
      </c>
      <c r="N1342" s="474">
        <v>1200</v>
      </c>
      <c r="O1342" s="472" t="s">
        <v>895</v>
      </c>
    </row>
    <row r="1343" spans="1:15" x14ac:dyDescent="0.3">
      <c r="A1343" s="472" t="s">
        <v>795</v>
      </c>
      <c r="B1343" s="472" t="s">
        <v>414</v>
      </c>
      <c r="C1343" s="472" t="s">
        <v>225</v>
      </c>
      <c r="D1343" s="472" t="s">
        <v>243</v>
      </c>
      <c r="E1343" s="472" t="s">
        <v>253</v>
      </c>
      <c r="F1343" s="472" t="s">
        <v>1036</v>
      </c>
      <c r="G1343" s="472" t="s">
        <v>1046</v>
      </c>
      <c r="H1343" s="472" t="s">
        <v>479</v>
      </c>
      <c r="I1343" s="472" t="s">
        <v>871</v>
      </c>
      <c r="J1343" s="472" t="s">
        <v>807</v>
      </c>
      <c r="K1343" s="472" t="s">
        <v>894</v>
      </c>
      <c r="L1343" s="473">
        <v>2024</v>
      </c>
      <c r="M1343" s="474">
        <v>11786.88</v>
      </c>
      <c r="N1343" s="474">
        <v>1344</v>
      </c>
      <c r="O1343" s="472" t="s">
        <v>895</v>
      </c>
    </row>
    <row r="1344" spans="1:15" x14ac:dyDescent="0.3">
      <c r="A1344" s="472" t="s">
        <v>795</v>
      </c>
      <c r="B1344" s="472" t="s">
        <v>414</v>
      </c>
      <c r="C1344" s="472" t="s">
        <v>225</v>
      </c>
      <c r="D1344" s="472" t="s">
        <v>243</v>
      </c>
      <c r="E1344" s="472" t="s">
        <v>254</v>
      </c>
      <c r="F1344" s="472" t="s">
        <v>1036</v>
      </c>
      <c r="G1344" s="472" t="s">
        <v>1047</v>
      </c>
      <c r="H1344" s="472" t="s">
        <v>355</v>
      </c>
      <c r="I1344" s="472" t="s">
        <v>872</v>
      </c>
      <c r="J1344" s="472" t="s">
        <v>814</v>
      </c>
      <c r="K1344" s="472" t="s">
        <v>894</v>
      </c>
      <c r="L1344" s="473">
        <v>2024</v>
      </c>
      <c r="M1344" s="474">
        <v>256.5</v>
      </c>
      <c r="N1344" s="474">
        <v>27</v>
      </c>
      <c r="O1344" s="472" t="s">
        <v>895</v>
      </c>
    </row>
    <row r="1345" spans="1:15" x14ac:dyDescent="0.3">
      <c r="A1345" s="472" t="s">
        <v>795</v>
      </c>
      <c r="B1345" s="472" t="s">
        <v>414</v>
      </c>
      <c r="C1345" s="472" t="s">
        <v>225</v>
      </c>
      <c r="D1345" s="472" t="s">
        <v>243</v>
      </c>
      <c r="E1345" s="472" t="s">
        <v>254</v>
      </c>
      <c r="F1345" s="472" t="s">
        <v>1036</v>
      </c>
      <c r="G1345" s="472" t="s">
        <v>1047</v>
      </c>
      <c r="H1345" s="472" t="s">
        <v>365</v>
      </c>
      <c r="I1345" s="472" t="s">
        <v>863</v>
      </c>
      <c r="J1345" s="472" t="s">
        <v>814</v>
      </c>
      <c r="K1345" s="472" t="s">
        <v>894</v>
      </c>
      <c r="L1345" s="473">
        <v>2024</v>
      </c>
      <c r="M1345" s="474">
        <v>19748.48</v>
      </c>
      <c r="N1345" s="474">
        <v>1234.28</v>
      </c>
      <c r="O1345" s="472" t="s">
        <v>895</v>
      </c>
    </row>
    <row r="1346" spans="1:15" x14ac:dyDescent="0.3">
      <c r="A1346" s="472" t="s">
        <v>795</v>
      </c>
      <c r="B1346" s="472" t="s">
        <v>414</v>
      </c>
      <c r="C1346" s="472" t="s">
        <v>225</v>
      </c>
      <c r="D1346" s="472" t="s">
        <v>243</v>
      </c>
      <c r="E1346" s="472" t="s">
        <v>254</v>
      </c>
      <c r="F1346" s="472" t="s">
        <v>1036</v>
      </c>
      <c r="G1346" s="472" t="s">
        <v>1047</v>
      </c>
      <c r="H1346" s="472" t="s">
        <v>589</v>
      </c>
      <c r="I1346" s="472" t="s">
        <v>864</v>
      </c>
      <c r="J1346" s="472" t="s">
        <v>809</v>
      </c>
      <c r="K1346" s="472" t="s">
        <v>894</v>
      </c>
      <c r="L1346" s="473">
        <v>2024</v>
      </c>
      <c r="M1346" s="474">
        <v>1308447.1926</v>
      </c>
      <c r="N1346" s="474">
        <v>172258.26</v>
      </c>
      <c r="O1346" s="472" t="s">
        <v>895</v>
      </c>
    </row>
    <row r="1347" spans="1:15" x14ac:dyDescent="0.3">
      <c r="A1347" s="472" t="s">
        <v>795</v>
      </c>
      <c r="B1347" s="472" t="s">
        <v>414</v>
      </c>
      <c r="C1347" s="472" t="s">
        <v>654</v>
      </c>
      <c r="D1347" s="472" t="s">
        <v>1048</v>
      </c>
      <c r="E1347" s="472" t="s">
        <v>1049</v>
      </c>
      <c r="F1347" s="472" t="s">
        <v>1050</v>
      </c>
      <c r="G1347" s="472" t="s">
        <v>1051</v>
      </c>
      <c r="H1347" s="472" t="s">
        <v>350</v>
      </c>
      <c r="I1347" s="472" t="s">
        <v>859</v>
      </c>
      <c r="J1347" s="472" t="s">
        <v>814</v>
      </c>
      <c r="K1347" s="472" t="s">
        <v>894</v>
      </c>
      <c r="L1347" s="473">
        <v>2024</v>
      </c>
      <c r="M1347" s="474">
        <v>791.69999999999993</v>
      </c>
      <c r="N1347" s="474">
        <v>97.5</v>
      </c>
      <c r="O1347" s="472" t="s">
        <v>895</v>
      </c>
    </row>
    <row r="1348" spans="1:15" x14ac:dyDescent="0.3">
      <c r="A1348" s="472" t="s">
        <v>795</v>
      </c>
      <c r="B1348" s="472" t="s">
        <v>414</v>
      </c>
      <c r="C1348" s="472" t="s">
        <v>654</v>
      </c>
      <c r="D1348" s="472" t="s">
        <v>1048</v>
      </c>
      <c r="E1348" s="472" t="s">
        <v>420</v>
      </c>
      <c r="F1348" s="472" t="s">
        <v>1050</v>
      </c>
      <c r="G1348" s="472" t="s">
        <v>1052</v>
      </c>
      <c r="H1348" s="472" t="s">
        <v>418</v>
      </c>
      <c r="I1348" s="472" t="s">
        <v>876</v>
      </c>
      <c r="J1348" s="472" t="s">
        <v>827</v>
      </c>
      <c r="K1348" s="472" t="s">
        <v>894</v>
      </c>
      <c r="L1348" s="473">
        <v>2024</v>
      </c>
      <c r="M1348" s="474">
        <v>644798.69999999995</v>
      </c>
      <c r="N1348" s="474">
        <v>307047</v>
      </c>
      <c r="O1348" s="472" t="s">
        <v>895</v>
      </c>
    </row>
  </sheetData>
  <sheetProtection algorithmName="SHA-512" hashValue="otq2hBotd1IoBlnBq8HcwgQIHn7eYNosg26Q1dyjHdxsvQ/p9n13dWy3Yt/6bELZNV36EDcEjVvsPRZrPvsG4A==" saltValue="BxnSG1V03a9OiYavpChUlA==" spinCount="100000" sheet="1" objects="1" scenarios="1"/>
  <autoFilter ref="A1:O1348" xr:uid="{A8D9605A-0701-4A23-BD77-EDA5D4A348C8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31B28-8B31-4B9A-844D-D01F5423C801}">
  <sheetPr>
    <pageSetUpPr fitToPage="1"/>
  </sheetPr>
  <dimension ref="B1:AH102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3" sqref="D3"/>
    </sheetView>
  </sheetViews>
  <sheetFormatPr baseColWidth="10" defaultRowHeight="13.8" x14ac:dyDescent="0.3"/>
  <cols>
    <col min="1" max="1" width="3.21875" style="415" customWidth="1"/>
    <col min="2" max="2" width="25" style="415" customWidth="1"/>
    <col min="3" max="3" width="32.88671875" style="415" customWidth="1"/>
    <col min="4" max="4" width="14" style="415" bestFit="1" customWidth="1"/>
    <col min="5" max="5" width="12.5546875" style="415" customWidth="1"/>
    <col min="6" max="6" width="13" style="415" bestFit="1" customWidth="1"/>
    <col min="7" max="7" width="11.5546875" style="415"/>
    <col min="8" max="8" width="12.33203125" style="415" customWidth="1"/>
    <col min="9" max="9" width="11.5546875" style="415"/>
    <col min="10" max="10" width="10.44140625" style="415" bestFit="1" customWidth="1"/>
    <col min="11" max="11" width="12" style="415" bestFit="1" customWidth="1"/>
    <col min="12" max="13" width="10.44140625" style="415" bestFit="1" customWidth="1"/>
    <col min="14" max="15" width="12" style="415" bestFit="1" customWidth="1"/>
    <col min="16" max="16" width="14" style="415" bestFit="1" customWidth="1"/>
    <col min="17" max="18" width="11.5546875" style="415"/>
    <col min="19" max="19" width="12" style="415" bestFit="1" customWidth="1"/>
    <col min="20" max="20" width="13" style="415" bestFit="1" customWidth="1"/>
    <col min="21" max="22" width="12" style="415" bestFit="1" customWidth="1"/>
    <col min="23" max="23" width="10.77734375" style="415" bestFit="1" customWidth="1"/>
    <col min="24" max="24" width="9.44140625" style="415" bestFit="1" customWidth="1"/>
    <col min="25" max="26" width="13" style="415" bestFit="1" customWidth="1"/>
    <col min="27" max="27" width="13.109375" style="415" bestFit="1" customWidth="1"/>
    <col min="28" max="29" width="12.109375" style="415" bestFit="1" customWidth="1"/>
    <col min="30" max="30" width="13.109375" style="415" bestFit="1" customWidth="1"/>
    <col min="31" max="31" width="14.77734375" style="415" bestFit="1" customWidth="1"/>
    <col min="32" max="32" width="11.5546875" style="415"/>
    <col min="33" max="33" width="27.21875" style="415" customWidth="1"/>
    <col min="34" max="34" width="11.77734375" style="415" bestFit="1" customWidth="1"/>
    <col min="35" max="16384" width="11.5546875" style="415"/>
  </cols>
  <sheetData>
    <row r="1" spans="2:31" x14ac:dyDescent="0.3">
      <c r="B1" s="414" t="s">
        <v>620</v>
      </c>
    </row>
    <row r="3" spans="2:31" ht="27.6" x14ac:dyDescent="0.3">
      <c r="B3" s="251" t="s">
        <v>579</v>
      </c>
      <c r="C3" s="251" t="s">
        <v>621</v>
      </c>
      <c r="D3" s="251" t="s">
        <v>160</v>
      </c>
      <c r="E3" s="251" t="s">
        <v>161</v>
      </c>
      <c r="F3" s="251" t="s">
        <v>162</v>
      </c>
      <c r="G3" s="251" t="s">
        <v>163</v>
      </c>
      <c r="H3" s="251" t="s">
        <v>164</v>
      </c>
      <c r="I3" s="251" t="s">
        <v>165</v>
      </c>
      <c r="J3" s="251" t="s">
        <v>166</v>
      </c>
      <c r="K3" s="251" t="s">
        <v>167</v>
      </c>
      <c r="L3" s="251" t="s">
        <v>168</v>
      </c>
      <c r="M3" s="251" t="s">
        <v>169</v>
      </c>
      <c r="N3" s="251" t="s">
        <v>170</v>
      </c>
      <c r="O3" s="251" t="s">
        <v>171</v>
      </c>
      <c r="P3" s="251" t="s">
        <v>172</v>
      </c>
      <c r="Q3" s="251" t="s">
        <v>173</v>
      </c>
      <c r="R3" s="251" t="s">
        <v>174</v>
      </c>
      <c r="S3" s="251" t="s">
        <v>175</v>
      </c>
      <c r="T3" s="251" t="s">
        <v>176</v>
      </c>
      <c r="U3" s="251" t="s">
        <v>177</v>
      </c>
      <c r="V3" s="251" t="s">
        <v>178</v>
      </c>
      <c r="W3" s="251" t="s">
        <v>179</v>
      </c>
      <c r="X3" s="251" t="s">
        <v>180</v>
      </c>
      <c r="Y3" s="251" t="s">
        <v>181</v>
      </c>
      <c r="Z3" s="251" t="s">
        <v>182</v>
      </c>
      <c r="AA3" s="251" t="s">
        <v>183</v>
      </c>
      <c r="AB3" s="251" t="s">
        <v>184</v>
      </c>
      <c r="AC3" s="251" t="s">
        <v>185</v>
      </c>
      <c r="AD3" s="251" t="s">
        <v>419</v>
      </c>
      <c r="AE3" s="251" t="s">
        <v>580</v>
      </c>
    </row>
    <row r="4" spans="2:31" x14ac:dyDescent="0.3">
      <c r="B4" s="252" t="s">
        <v>622</v>
      </c>
      <c r="C4" s="253" t="s">
        <v>581</v>
      </c>
      <c r="D4" s="254">
        <v>0</v>
      </c>
      <c r="E4" s="254">
        <v>0</v>
      </c>
      <c r="F4" s="254">
        <v>0</v>
      </c>
      <c r="G4" s="254">
        <v>0</v>
      </c>
      <c r="H4" s="254">
        <v>0</v>
      </c>
      <c r="I4" s="254">
        <v>0</v>
      </c>
      <c r="J4" s="254">
        <v>0</v>
      </c>
      <c r="K4" s="254">
        <v>0</v>
      </c>
      <c r="L4" s="254">
        <v>0</v>
      </c>
      <c r="M4" s="254">
        <v>0</v>
      </c>
      <c r="N4" s="254">
        <v>0</v>
      </c>
      <c r="O4" s="254">
        <v>0</v>
      </c>
      <c r="P4" s="254">
        <v>67080</v>
      </c>
      <c r="Q4" s="254">
        <v>0</v>
      </c>
      <c r="R4" s="254">
        <v>0</v>
      </c>
      <c r="S4" s="254">
        <v>0</v>
      </c>
      <c r="T4" s="254">
        <v>228683</v>
      </c>
      <c r="U4" s="254">
        <v>0</v>
      </c>
      <c r="V4" s="254">
        <v>0</v>
      </c>
      <c r="W4" s="254">
        <v>0</v>
      </c>
      <c r="X4" s="254">
        <v>0</v>
      </c>
      <c r="Y4" s="254">
        <v>0</v>
      </c>
      <c r="Z4" s="254">
        <v>0</v>
      </c>
      <c r="AA4" s="254">
        <v>0</v>
      </c>
      <c r="AB4" s="254">
        <v>0</v>
      </c>
      <c r="AC4" s="254">
        <v>0</v>
      </c>
      <c r="AD4" s="254">
        <v>0</v>
      </c>
      <c r="AE4" s="256">
        <v>295763</v>
      </c>
    </row>
    <row r="5" spans="2:31" x14ac:dyDescent="0.3">
      <c r="B5" s="491" t="s">
        <v>623</v>
      </c>
      <c r="C5" s="258" t="s">
        <v>582</v>
      </c>
      <c r="D5" s="259">
        <v>0</v>
      </c>
      <c r="E5" s="259">
        <v>0</v>
      </c>
      <c r="F5" s="259">
        <v>0</v>
      </c>
      <c r="G5" s="259">
        <v>0</v>
      </c>
      <c r="H5" s="259">
        <v>0</v>
      </c>
      <c r="I5" s="259">
        <v>0</v>
      </c>
      <c r="J5" s="259">
        <v>0</v>
      </c>
      <c r="K5" s="259">
        <v>0</v>
      </c>
      <c r="L5" s="259">
        <v>0</v>
      </c>
      <c r="M5" s="259">
        <v>0</v>
      </c>
      <c r="N5" s="259">
        <v>0</v>
      </c>
      <c r="O5" s="259">
        <v>0</v>
      </c>
      <c r="P5" s="259">
        <v>0</v>
      </c>
      <c r="Q5" s="259">
        <v>0</v>
      </c>
      <c r="R5" s="259">
        <v>0</v>
      </c>
      <c r="S5" s="259">
        <v>0</v>
      </c>
      <c r="T5" s="259">
        <v>631.47699999999998</v>
      </c>
      <c r="U5" s="259">
        <v>0</v>
      </c>
      <c r="V5" s="259">
        <v>0</v>
      </c>
      <c r="W5" s="259">
        <v>0</v>
      </c>
      <c r="X5" s="259">
        <v>0</v>
      </c>
      <c r="Y5" s="259">
        <v>0</v>
      </c>
      <c r="Z5" s="259">
        <v>0</v>
      </c>
      <c r="AA5" s="259">
        <v>0</v>
      </c>
      <c r="AB5" s="259">
        <v>0</v>
      </c>
      <c r="AC5" s="259">
        <v>0</v>
      </c>
      <c r="AD5" s="259">
        <v>0</v>
      </c>
      <c r="AE5" s="260">
        <v>631.47699999999998</v>
      </c>
    </row>
    <row r="6" spans="2:31" x14ac:dyDescent="0.3">
      <c r="B6" s="491"/>
      <c r="C6" s="258" t="s">
        <v>583</v>
      </c>
      <c r="D6" s="259">
        <v>1109955</v>
      </c>
      <c r="E6" s="259">
        <v>0</v>
      </c>
      <c r="F6" s="259">
        <v>0</v>
      </c>
      <c r="G6" s="259">
        <v>0</v>
      </c>
      <c r="H6" s="259">
        <v>0</v>
      </c>
      <c r="I6" s="259">
        <v>0</v>
      </c>
      <c r="J6" s="259">
        <v>0</v>
      </c>
      <c r="K6" s="259">
        <v>0</v>
      </c>
      <c r="L6" s="259">
        <v>0</v>
      </c>
      <c r="M6" s="259">
        <v>0</v>
      </c>
      <c r="N6" s="259">
        <v>0</v>
      </c>
      <c r="O6" s="259">
        <v>0</v>
      </c>
      <c r="P6" s="259">
        <v>0</v>
      </c>
      <c r="Q6" s="259">
        <v>0</v>
      </c>
      <c r="R6" s="259">
        <v>0</v>
      </c>
      <c r="S6" s="259">
        <v>0</v>
      </c>
      <c r="T6" s="259">
        <v>247380</v>
      </c>
      <c r="U6" s="259">
        <v>0</v>
      </c>
      <c r="V6" s="259">
        <v>0</v>
      </c>
      <c r="W6" s="259">
        <v>169260</v>
      </c>
      <c r="X6" s="259">
        <v>0</v>
      </c>
      <c r="Y6" s="259">
        <v>0</v>
      </c>
      <c r="Z6" s="259">
        <v>0</v>
      </c>
      <c r="AA6" s="259">
        <v>2187360</v>
      </c>
      <c r="AB6" s="259">
        <v>0</v>
      </c>
      <c r="AC6" s="259">
        <v>0</v>
      </c>
      <c r="AD6" s="259">
        <v>0</v>
      </c>
      <c r="AE6" s="260">
        <v>3713955</v>
      </c>
    </row>
    <row r="7" spans="2:31" x14ac:dyDescent="0.3">
      <c r="B7" s="490" t="s">
        <v>624</v>
      </c>
      <c r="C7" s="253" t="s">
        <v>478</v>
      </c>
      <c r="D7" s="254">
        <v>0</v>
      </c>
      <c r="E7" s="254">
        <v>0</v>
      </c>
      <c r="F7" s="254">
        <v>0</v>
      </c>
      <c r="G7" s="254">
        <v>0</v>
      </c>
      <c r="H7" s="254">
        <v>0</v>
      </c>
      <c r="I7" s="254">
        <v>0</v>
      </c>
      <c r="J7" s="254">
        <v>0</v>
      </c>
      <c r="K7" s="254">
        <v>0</v>
      </c>
      <c r="L7" s="254">
        <v>0</v>
      </c>
      <c r="M7" s="254">
        <v>0</v>
      </c>
      <c r="N7" s="254">
        <v>0</v>
      </c>
      <c r="O7" s="254">
        <v>0</v>
      </c>
      <c r="P7" s="254">
        <v>456</v>
      </c>
      <c r="Q7" s="254">
        <v>0</v>
      </c>
      <c r="R7" s="254">
        <v>0</v>
      </c>
      <c r="S7" s="254">
        <v>0</v>
      </c>
      <c r="T7" s="254">
        <v>0</v>
      </c>
      <c r="U7" s="254">
        <v>0</v>
      </c>
      <c r="V7" s="254">
        <v>0</v>
      </c>
      <c r="W7" s="254">
        <v>0</v>
      </c>
      <c r="X7" s="254">
        <v>0</v>
      </c>
      <c r="Y7" s="254">
        <v>0</v>
      </c>
      <c r="Z7" s="254">
        <v>0</v>
      </c>
      <c r="AA7" s="254">
        <v>0</v>
      </c>
      <c r="AB7" s="254">
        <v>0</v>
      </c>
      <c r="AC7" s="254">
        <v>0</v>
      </c>
      <c r="AD7" s="254">
        <v>0</v>
      </c>
      <c r="AE7" s="256">
        <v>456</v>
      </c>
    </row>
    <row r="8" spans="2:31" x14ac:dyDescent="0.3">
      <c r="B8" s="490"/>
      <c r="C8" s="253" t="s">
        <v>479</v>
      </c>
      <c r="D8" s="254">
        <v>1669327.0532</v>
      </c>
      <c r="E8" s="254">
        <v>0</v>
      </c>
      <c r="F8" s="254">
        <v>11987.8884</v>
      </c>
      <c r="G8" s="254">
        <v>0</v>
      </c>
      <c r="H8" s="254">
        <v>1227.8</v>
      </c>
      <c r="I8" s="254">
        <v>0</v>
      </c>
      <c r="J8" s="254">
        <v>0</v>
      </c>
      <c r="K8" s="254">
        <v>1718.9199999999998</v>
      </c>
      <c r="L8" s="254">
        <v>0</v>
      </c>
      <c r="M8" s="254">
        <v>0</v>
      </c>
      <c r="N8" s="254">
        <v>0</v>
      </c>
      <c r="O8" s="254">
        <v>0</v>
      </c>
      <c r="P8" s="254">
        <v>636386.27999999991</v>
      </c>
      <c r="Q8" s="254">
        <v>526.19999999999993</v>
      </c>
      <c r="R8" s="254">
        <v>0</v>
      </c>
      <c r="S8" s="254">
        <v>10787.1</v>
      </c>
      <c r="T8" s="254">
        <v>0</v>
      </c>
      <c r="U8" s="254">
        <v>0</v>
      </c>
      <c r="V8" s="254">
        <v>1175.1799999999998</v>
      </c>
      <c r="W8" s="254">
        <v>0</v>
      </c>
      <c r="X8" s="254">
        <v>0</v>
      </c>
      <c r="Y8" s="254">
        <v>344099.72</v>
      </c>
      <c r="Z8" s="254">
        <v>17583.849999999999</v>
      </c>
      <c r="AA8" s="254">
        <v>724.40199999999993</v>
      </c>
      <c r="AB8" s="254">
        <v>0</v>
      </c>
      <c r="AC8" s="254">
        <v>657.75</v>
      </c>
      <c r="AD8" s="254">
        <v>0</v>
      </c>
      <c r="AE8" s="256">
        <v>2696202.1436000001</v>
      </c>
    </row>
    <row r="9" spans="2:31" x14ac:dyDescent="0.3">
      <c r="B9" s="490"/>
      <c r="C9" s="253" t="s">
        <v>480</v>
      </c>
      <c r="D9" s="254">
        <v>39150</v>
      </c>
      <c r="E9" s="254">
        <v>2610</v>
      </c>
      <c r="F9" s="254">
        <v>5220</v>
      </c>
      <c r="G9" s="254">
        <v>0</v>
      </c>
      <c r="H9" s="254">
        <v>5220</v>
      </c>
      <c r="I9" s="254">
        <v>0</v>
      </c>
      <c r="J9" s="254">
        <v>0</v>
      </c>
      <c r="K9" s="254">
        <v>2392.5</v>
      </c>
      <c r="L9" s="254">
        <v>0</v>
      </c>
      <c r="M9" s="254">
        <v>0</v>
      </c>
      <c r="N9" s="254">
        <v>0</v>
      </c>
      <c r="O9" s="254">
        <v>0</v>
      </c>
      <c r="P9" s="254">
        <v>58724.999999999993</v>
      </c>
      <c r="Q9" s="254">
        <v>0</v>
      </c>
      <c r="R9" s="254">
        <v>0</v>
      </c>
      <c r="S9" s="254">
        <v>3262.4999999999995</v>
      </c>
      <c r="T9" s="254">
        <v>18270</v>
      </c>
      <c r="U9" s="254">
        <v>0</v>
      </c>
      <c r="V9" s="254">
        <v>0</v>
      </c>
      <c r="W9" s="254">
        <v>0</v>
      </c>
      <c r="X9" s="254">
        <v>0</v>
      </c>
      <c r="Y9" s="254">
        <v>13049.999999999998</v>
      </c>
      <c r="Z9" s="254">
        <v>30449.999999999996</v>
      </c>
      <c r="AA9" s="254">
        <v>52199.999999999993</v>
      </c>
      <c r="AB9" s="254">
        <v>0</v>
      </c>
      <c r="AC9" s="254">
        <v>8700</v>
      </c>
      <c r="AD9" s="254">
        <v>0</v>
      </c>
      <c r="AE9" s="256">
        <v>239250</v>
      </c>
    </row>
    <row r="10" spans="2:31" x14ac:dyDescent="0.3">
      <c r="B10" s="490"/>
      <c r="C10" s="253" t="s">
        <v>481</v>
      </c>
      <c r="D10" s="254">
        <v>14305.5</v>
      </c>
      <c r="E10" s="254">
        <v>16269</v>
      </c>
      <c r="F10" s="254">
        <v>63355.6</v>
      </c>
      <c r="G10" s="254">
        <v>0</v>
      </c>
      <c r="H10" s="254">
        <v>143073.70000000001</v>
      </c>
      <c r="I10" s="254">
        <v>1103.3</v>
      </c>
      <c r="J10" s="254">
        <v>0</v>
      </c>
      <c r="K10" s="254">
        <v>0</v>
      </c>
      <c r="L10" s="254">
        <v>0</v>
      </c>
      <c r="M10" s="254">
        <v>0</v>
      </c>
      <c r="N10" s="254">
        <v>0</v>
      </c>
      <c r="O10" s="254">
        <v>0</v>
      </c>
      <c r="P10" s="254">
        <v>308718.3</v>
      </c>
      <c r="Q10" s="254">
        <v>5610</v>
      </c>
      <c r="R10" s="254">
        <v>0</v>
      </c>
      <c r="S10" s="254">
        <v>11220</v>
      </c>
      <c r="T10" s="254">
        <v>0</v>
      </c>
      <c r="U10" s="254">
        <v>0</v>
      </c>
      <c r="V10" s="254">
        <v>51032.3</v>
      </c>
      <c r="W10" s="254">
        <v>0</v>
      </c>
      <c r="X10" s="254">
        <v>0</v>
      </c>
      <c r="Y10" s="254">
        <v>2131.8000000000002</v>
      </c>
      <c r="Z10" s="254">
        <v>3235.1</v>
      </c>
      <c r="AA10" s="254">
        <v>0</v>
      </c>
      <c r="AB10" s="254">
        <v>1570.8</v>
      </c>
      <c r="AC10" s="254">
        <v>0</v>
      </c>
      <c r="AD10" s="254">
        <v>20925.3</v>
      </c>
      <c r="AE10" s="256">
        <v>642550.69999999995</v>
      </c>
    </row>
    <row r="11" spans="2:31" x14ac:dyDescent="0.3">
      <c r="B11" s="490"/>
      <c r="C11" s="253" t="s">
        <v>482</v>
      </c>
      <c r="D11" s="254">
        <v>235775.9</v>
      </c>
      <c r="E11" s="254">
        <v>0</v>
      </c>
      <c r="F11" s="254">
        <v>4555.58</v>
      </c>
      <c r="G11" s="254">
        <v>0</v>
      </c>
      <c r="H11" s="254">
        <v>0</v>
      </c>
      <c r="I11" s="254">
        <v>0</v>
      </c>
      <c r="J11" s="254">
        <v>0</v>
      </c>
      <c r="K11" s="254">
        <v>5578.88</v>
      </c>
      <c r="L11" s="254">
        <v>0</v>
      </c>
      <c r="M11" s="254">
        <v>0</v>
      </c>
      <c r="N11" s="254">
        <v>0</v>
      </c>
      <c r="O11" s="254">
        <v>7860.46</v>
      </c>
      <c r="P11" s="254">
        <v>352985.44</v>
      </c>
      <c r="Q11" s="254">
        <v>303.2</v>
      </c>
      <c r="R11" s="254">
        <v>0</v>
      </c>
      <c r="S11" s="254">
        <v>0</v>
      </c>
      <c r="T11" s="254">
        <v>0</v>
      </c>
      <c r="U11" s="254">
        <v>0</v>
      </c>
      <c r="V11" s="254">
        <v>12469.1</v>
      </c>
      <c r="W11" s="254">
        <v>0</v>
      </c>
      <c r="X11" s="254">
        <v>0</v>
      </c>
      <c r="Y11" s="254">
        <v>0</v>
      </c>
      <c r="Z11" s="254">
        <v>909.6</v>
      </c>
      <c r="AA11" s="254">
        <v>21769.759999999998</v>
      </c>
      <c r="AB11" s="254">
        <v>0</v>
      </c>
      <c r="AC11" s="254">
        <v>75.8</v>
      </c>
      <c r="AD11" s="254">
        <v>0</v>
      </c>
      <c r="AE11" s="256">
        <v>642283.72</v>
      </c>
    </row>
    <row r="12" spans="2:31" x14ac:dyDescent="0.3">
      <c r="B12" s="491" t="s">
        <v>625</v>
      </c>
      <c r="C12" s="258" t="s">
        <v>584</v>
      </c>
      <c r="D12" s="259">
        <v>0</v>
      </c>
      <c r="E12" s="259">
        <v>0</v>
      </c>
      <c r="F12" s="259">
        <v>0</v>
      </c>
      <c r="G12" s="259">
        <v>0</v>
      </c>
      <c r="H12" s="259">
        <v>0</v>
      </c>
      <c r="I12" s="259">
        <v>0</v>
      </c>
      <c r="J12" s="259">
        <v>0</v>
      </c>
      <c r="K12" s="259">
        <v>0</v>
      </c>
      <c r="L12" s="259">
        <v>0</v>
      </c>
      <c r="M12" s="259">
        <v>0</v>
      </c>
      <c r="N12" s="259">
        <v>0</v>
      </c>
      <c r="O12" s="259">
        <v>0</v>
      </c>
      <c r="P12" s="259">
        <v>0</v>
      </c>
      <c r="Q12" s="259">
        <v>0</v>
      </c>
      <c r="R12" s="259">
        <v>0</v>
      </c>
      <c r="S12" s="259">
        <v>0</v>
      </c>
      <c r="T12" s="259">
        <v>0</v>
      </c>
      <c r="U12" s="259">
        <v>0</v>
      </c>
      <c r="V12" s="259">
        <v>0</v>
      </c>
      <c r="W12" s="259">
        <v>0</v>
      </c>
      <c r="X12" s="259">
        <v>0</v>
      </c>
      <c r="Y12" s="259">
        <v>0</v>
      </c>
      <c r="Z12" s="259">
        <v>0</v>
      </c>
      <c r="AA12" s="259">
        <v>0</v>
      </c>
      <c r="AB12" s="259">
        <v>0</v>
      </c>
      <c r="AC12" s="259">
        <v>0</v>
      </c>
      <c r="AD12" s="259">
        <v>740279.48670000001</v>
      </c>
      <c r="AE12" s="260">
        <v>740279.48670000001</v>
      </c>
    </row>
    <row r="13" spans="2:31" x14ac:dyDescent="0.3">
      <c r="B13" s="491"/>
      <c r="C13" s="258" t="s">
        <v>585</v>
      </c>
      <c r="D13" s="259">
        <v>20881.849999999999</v>
      </c>
      <c r="E13" s="259">
        <v>2075.6999999999998</v>
      </c>
      <c r="F13" s="259">
        <v>229797.7</v>
      </c>
      <c r="G13" s="259">
        <v>0</v>
      </c>
      <c r="H13" s="259">
        <v>15913.7</v>
      </c>
      <c r="I13" s="259">
        <v>0</v>
      </c>
      <c r="J13" s="259">
        <v>3805.45</v>
      </c>
      <c r="K13" s="259">
        <v>12454.2</v>
      </c>
      <c r="L13" s="259">
        <v>0</v>
      </c>
      <c r="M13" s="259">
        <v>0</v>
      </c>
      <c r="N13" s="259">
        <v>0</v>
      </c>
      <c r="O13" s="259">
        <v>0</v>
      </c>
      <c r="P13" s="259">
        <v>638138.6</v>
      </c>
      <c r="Q13" s="259">
        <v>2075.6999999999998</v>
      </c>
      <c r="R13" s="259">
        <v>490.05</v>
      </c>
      <c r="S13" s="259">
        <v>1037.8499999999999</v>
      </c>
      <c r="T13" s="259">
        <v>451935</v>
      </c>
      <c r="U13" s="259">
        <v>0</v>
      </c>
      <c r="V13" s="259">
        <v>0</v>
      </c>
      <c r="W13" s="259">
        <v>1037.8499999999999</v>
      </c>
      <c r="X13" s="259">
        <v>0</v>
      </c>
      <c r="Y13" s="259">
        <v>2056.4499999999998</v>
      </c>
      <c r="Z13" s="259">
        <v>0</v>
      </c>
      <c r="AA13" s="259">
        <v>17816.150000000001</v>
      </c>
      <c r="AB13" s="259">
        <v>20276.300000000003</v>
      </c>
      <c r="AC13" s="259">
        <v>4497.3500000000004</v>
      </c>
      <c r="AD13" s="259">
        <v>0</v>
      </c>
      <c r="AE13" s="260">
        <v>1424289.9000000001</v>
      </c>
    </row>
    <row r="14" spans="2:31" x14ac:dyDescent="0.3">
      <c r="B14" s="491"/>
      <c r="C14" s="258" t="s">
        <v>586</v>
      </c>
      <c r="D14" s="259">
        <v>27582.22</v>
      </c>
      <c r="E14" s="259">
        <v>894.06999999999994</v>
      </c>
      <c r="F14" s="259">
        <v>16451.53</v>
      </c>
      <c r="G14" s="259">
        <v>0</v>
      </c>
      <c r="H14" s="259">
        <v>0</v>
      </c>
      <c r="I14" s="259">
        <v>0</v>
      </c>
      <c r="J14" s="259">
        <v>760.12</v>
      </c>
      <c r="K14" s="259">
        <v>1900.3</v>
      </c>
      <c r="L14" s="259">
        <v>0</v>
      </c>
      <c r="M14" s="259">
        <v>760.12</v>
      </c>
      <c r="N14" s="259">
        <v>0</v>
      </c>
      <c r="O14" s="259">
        <v>0</v>
      </c>
      <c r="P14" s="259">
        <v>542558.94999999995</v>
      </c>
      <c r="Q14" s="259">
        <v>0</v>
      </c>
      <c r="R14" s="259">
        <v>0</v>
      </c>
      <c r="S14" s="259">
        <v>760.12</v>
      </c>
      <c r="T14" s="259">
        <v>133322.85</v>
      </c>
      <c r="U14" s="259">
        <v>0</v>
      </c>
      <c r="V14" s="259">
        <v>894.06999999999994</v>
      </c>
      <c r="W14" s="259">
        <v>1274.1300000000001</v>
      </c>
      <c r="X14" s="259">
        <v>0</v>
      </c>
      <c r="Y14" s="259">
        <v>21772.37</v>
      </c>
      <c r="Z14" s="259">
        <v>0</v>
      </c>
      <c r="AA14" s="259">
        <v>183334.35</v>
      </c>
      <c r="AB14" s="259">
        <v>760.12</v>
      </c>
      <c r="AC14" s="259">
        <v>380.06</v>
      </c>
      <c r="AD14" s="259">
        <v>0</v>
      </c>
      <c r="AE14" s="260">
        <v>933405.38000000012</v>
      </c>
    </row>
    <row r="15" spans="2:31" x14ac:dyDescent="0.3">
      <c r="B15" s="491"/>
      <c r="C15" s="258" t="s">
        <v>587</v>
      </c>
      <c r="D15" s="259">
        <v>22014.3</v>
      </c>
      <c r="E15" s="259">
        <v>2125.1999999999998</v>
      </c>
      <c r="F15" s="259">
        <v>7923.3</v>
      </c>
      <c r="G15" s="259">
        <v>231</v>
      </c>
      <c r="H15" s="259">
        <v>369.6</v>
      </c>
      <c r="I15" s="259">
        <v>0</v>
      </c>
      <c r="J15" s="259">
        <v>0</v>
      </c>
      <c r="K15" s="259">
        <v>115.5</v>
      </c>
      <c r="L15" s="259">
        <v>0</v>
      </c>
      <c r="M15" s="259">
        <v>0</v>
      </c>
      <c r="N15" s="259">
        <v>369.6</v>
      </c>
      <c r="O15" s="259">
        <v>115.5</v>
      </c>
      <c r="P15" s="259">
        <v>93993.9</v>
      </c>
      <c r="Q15" s="259">
        <v>369.6</v>
      </c>
      <c r="R15" s="259">
        <v>0</v>
      </c>
      <c r="S15" s="259">
        <v>115.5</v>
      </c>
      <c r="T15" s="259">
        <v>214899.3</v>
      </c>
      <c r="U15" s="259">
        <v>600.6</v>
      </c>
      <c r="V15" s="259">
        <v>0</v>
      </c>
      <c r="W15" s="259">
        <v>115.5</v>
      </c>
      <c r="X15" s="259">
        <v>0</v>
      </c>
      <c r="Y15" s="259">
        <v>19265.400000000001</v>
      </c>
      <c r="Z15" s="259">
        <v>7738.5</v>
      </c>
      <c r="AA15" s="259">
        <v>1409.1</v>
      </c>
      <c r="AB15" s="259">
        <v>346.5</v>
      </c>
      <c r="AC15" s="259">
        <v>1963.5</v>
      </c>
      <c r="AD15" s="259">
        <v>0</v>
      </c>
      <c r="AE15" s="260">
        <v>374081.39999999997</v>
      </c>
    </row>
    <row r="16" spans="2:31" x14ac:dyDescent="0.3">
      <c r="B16" s="490" t="s">
        <v>626</v>
      </c>
      <c r="C16" s="253" t="s">
        <v>588</v>
      </c>
      <c r="D16" s="254">
        <v>62969.802000000003</v>
      </c>
      <c r="E16" s="254">
        <v>1587.4739999999999</v>
      </c>
      <c r="F16" s="254">
        <v>139848.9</v>
      </c>
      <c r="G16" s="254">
        <v>0</v>
      </c>
      <c r="H16" s="254">
        <v>0</v>
      </c>
      <c r="I16" s="254">
        <v>0</v>
      </c>
      <c r="J16" s="254">
        <v>0</v>
      </c>
      <c r="K16" s="254">
        <v>302.37599999999998</v>
      </c>
      <c r="L16" s="254">
        <v>0</v>
      </c>
      <c r="M16" s="254">
        <v>226.78200000000001</v>
      </c>
      <c r="N16" s="254">
        <v>0</v>
      </c>
      <c r="O16" s="254">
        <v>0</v>
      </c>
      <c r="P16" s="254">
        <v>166684.76999999999</v>
      </c>
      <c r="Q16" s="254">
        <v>0</v>
      </c>
      <c r="R16" s="254">
        <v>0</v>
      </c>
      <c r="S16" s="254">
        <v>0</v>
      </c>
      <c r="T16" s="254">
        <v>4006.482</v>
      </c>
      <c r="U16" s="254">
        <v>0</v>
      </c>
      <c r="V16" s="254">
        <v>2419.0079999999998</v>
      </c>
      <c r="W16" s="254">
        <v>75.593999999999994</v>
      </c>
      <c r="X16" s="254">
        <v>0</v>
      </c>
      <c r="Y16" s="254">
        <v>185356.48800000001</v>
      </c>
      <c r="Z16" s="254">
        <v>529.15800000000002</v>
      </c>
      <c r="AA16" s="254">
        <v>0</v>
      </c>
      <c r="AB16" s="254">
        <v>0</v>
      </c>
      <c r="AC16" s="254">
        <v>151.18799999999999</v>
      </c>
      <c r="AD16" s="254">
        <v>0</v>
      </c>
      <c r="AE16" s="256">
        <v>564158.02200000011</v>
      </c>
    </row>
    <row r="17" spans="2:31" x14ac:dyDescent="0.3">
      <c r="B17" s="490"/>
      <c r="C17" s="253" t="s">
        <v>589</v>
      </c>
      <c r="D17" s="254">
        <v>93184136.945940748</v>
      </c>
      <c r="E17" s="254">
        <v>506066.22519999999</v>
      </c>
      <c r="F17" s="254">
        <v>7330910.9077629643</v>
      </c>
      <c r="G17" s="254">
        <v>737125.3284</v>
      </c>
      <c r="H17" s="254">
        <v>450688.30700000003</v>
      </c>
      <c r="I17" s="254">
        <v>109265.88720000001</v>
      </c>
      <c r="J17" s="254">
        <v>904177.47660000005</v>
      </c>
      <c r="K17" s="254">
        <v>4643770.0467999997</v>
      </c>
      <c r="L17" s="254">
        <v>171091.25520000001</v>
      </c>
      <c r="M17" s="254">
        <v>58744.308000000005</v>
      </c>
      <c r="N17" s="254">
        <v>612493.78620000009</v>
      </c>
      <c r="O17" s="254">
        <v>705357.2916</v>
      </c>
      <c r="P17" s="254">
        <v>70222023.921829641</v>
      </c>
      <c r="Q17" s="254">
        <v>152943.61860000002</v>
      </c>
      <c r="R17" s="254">
        <v>195450.05979999996</v>
      </c>
      <c r="S17" s="254">
        <v>424418.53200000001</v>
      </c>
      <c r="T17" s="254">
        <v>41658977.923298776</v>
      </c>
      <c r="U17" s="254">
        <v>1310293.0056000003</v>
      </c>
      <c r="V17" s="254">
        <v>3214965.6282000002</v>
      </c>
      <c r="W17" s="254">
        <v>19919.692800000001</v>
      </c>
      <c r="X17" s="254">
        <v>28150.399200000003</v>
      </c>
      <c r="Y17" s="254">
        <v>9639819.296098765</v>
      </c>
      <c r="Z17" s="254">
        <v>2017951.1846000003</v>
      </c>
      <c r="AA17" s="254">
        <v>11033820.6248</v>
      </c>
      <c r="AB17" s="254">
        <v>1207042.0992000001</v>
      </c>
      <c r="AC17" s="254">
        <v>2227152.5444</v>
      </c>
      <c r="AD17" s="254">
        <v>0</v>
      </c>
      <c r="AE17" s="256">
        <v>252766756.29633087</v>
      </c>
    </row>
    <row r="18" spans="2:31" ht="25.2" customHeight="1" x14ac:dyDescent="0.3">
      <c r="B18" s="257" t="s">
        <v>627</v>
      </c>
      <c r="C18" s="258" t="s">
        <v>590</v>
      </c>
      <c r="D18" s="259">
        <v>131250</v>
      </c>
      <c r="E18" s="259">
        <v>15000</v>
      </c>
      <c r="F18" s="259">
        <v>15000</v>
      </c>
      <c r="G18" s="259">
        <v>0</v>
      </c>
      <c r="H18" s="259">
        <v>0</v>
      </c>
      <c r="I18" s="259">
        <v>0</v>
      </c>
      <c r="J18" s="259">
        <v>0</v>
      </c>
      <c r="K18" s="259">
        <v>100000</v>
      </c>
      <c r="L18" s="259">
        <v>0</v>
      </c>
      <c r="M18" s="259">
        <v>0</v>
      </c>
      <c r="N18" s="259">
        <v>0</v>
      </c>
      <c r="O18" s="259">
        <v>0</v>
      </c>
      <c r="P18" s="259">
        <v>300000</v>
      </c>
      <c r="Q18" s="259">
        <v>125000</v>
      </c>
      <c r="R18" s="259">
        <v>0</v>
      </c>
      <c r="S18" s="259">
        <v>182500</v>
      </c>
      <c r="T18" s="259">
        <v>500000</v>
      </c>
      <c r="U18" s="259">
        <v>50000</v>
      </c>
      <c r="V18" s="259">
        <v>0</v>
      </c>
      <c r="W18" s="259">
        <v>0</v>
      </c>
      <c r="X18" s="259">
        <v>0</v>
      </c>
      <c r="Y18" s="259">
        <v>112500</v>
      </c>
      <c r="Z18" s="259">
        <v>62500</v>
      </c>
      <c r="AA18" s="259">
        <v>75000</v>
      </c>
      <c r="AB18" s="259">
        <v>0</v>
      </c>
      <c r="AC18" s="259">
        <v>64725</v>
      </c>
      <c r="AD18" s="259">
        <v>0</v>
      </c>
      <c r="AE18" s="260">
        <v>1733475</v>
      </c>
    </row>
    <row r="19" spans="2:31" x14ac:dyDescent="0.3">
      <c r="B19" s="490" t="s">
        <v>628</v>
      </c>
      <c r="C19" s="253" t="s">
        <v>350</v>
      </c>
      <c r="D19" s="254">
        <v>106022.84</v>
      </c>
      <c r="E19" s="254">
        <v>0</v>
      </c>
      <c r="F19" s="254">
        <v>0</v>
      </c>
      <c r="G19" s="254">
        <v>0</v>
      </c>
      <c r="H19" s="254">
        <v>0</v>
      </c>
      <c r="I19" s="254">
        <v>93.38</v>
      </c>
      <c r="J19" s="254">
        <v>0</v>
      </c>
      <c r="K19" s="254">
        <v>0</v>
      </c>
      <c r="L19" s="254">
        <v>0</v>
      </c>
      <c r="M19" s="254">
        <v>0</v>
      </c>
      <c r="N19" s="254">
        <v>0</v>
      </c>
      <c r="O19" s="254">
        <v>0</v>
      </c>
      <c r="P19" s="254">
        <v>1468.9079999999999</v>
      </c>
      <c r="Q19" s="254">
        <v>0</v>
      </c>
      <c r="R19" s="254">
        <v>0</v>
      </c>
      <c r="S19" s="254">
        <v>0</v>
      </c>
      <c r="T19" s="254">
        <v>0</v>
      </c>
      <c r="U19" s="254">
        <v>0</v>
      </c>
      <c r="V19" s="254">
        <v>0</v>
      </c>
      <c r="W19" s="254">
        <v>0</v>
      </c>
      <c r="X19" s="254">
        <v>0</v>
      </c>
      <c r="Y19" s="254">
        <v>0</v>
      </c>
      <c r="Z19" s="254">
        <v>0</v>
      </c>
      <c r="AA19" s="254">
        <v>161456.45599999998</v>
      </c>
      <c r="AB19" s="254">
        <v>0</v>
      </c>
      <c r="AC19" s="254">
        <v>0</v>
      </c>
      <c r="AD19" s="254">
        <v>0</v>
      </c>
      <c r="AE19" s="256">
        <v>269041.58399999997</v>
      </c>
    </row>
    <row r="20" spans="2:31" x14ac:dyDescent="0.3">
      <c r="B20" s="490"/>
      <c r="C20" s="253" t="s">
        <v>351</v>
      </c>
      <c r="D20" s="254">
        <v>0</v>
      </c>
      <c r="E20" s="254">
        <v>0</v>
      </c>
      <c r="F20" s="254">
        <v>0</v>
      </c>
      <c r="G20" s="254">
        <v>0</v>
      </c>
      <c r="H20" s="254">
        <v>0</v>
      </c>
      <c r="I20" s="254">
        <v>0</v>
      </c>
      <c r="J20" s="254">
        <v>0</v>
      </c>
      <c r="K20" s="254">
        <v>0</v>
      </c>
      <c r="L20" s="254">
        <v>0</v>
      </c>
      <c r="M20" s="254">
        <v>0</v>
      </c>
      <c r="N20" s="254">
        <v>0</v>
      </c>
      <c r="O20" s="254">
        <v>0</v>
      </c>
      <c r="P20" s="254">
        <v>0</v>
      </c>
      <c r="Q20" s="254">
        <v>0</v>
      </c>
      <c r="R20" s="254">
        <v>0</v>
      </c>
      <c r="S20" s="254">
        <v>0</v>
      </c>
      <c r="T20" s="254">
        <v>0</v>
      </c>
      <c r="U20" s="254">
        <v>0</v>
      </c>
      <c r="V20" s="254">
        <v>0</v>
      </c>
      <c r="W20" s="254">
        <v>0</v>
      </c>
      <c r="X20" s="254">
        <v>0</v>
      </c>
      <c r="Y20" s="254">
        <v>0</v>
      </c>
      <c r="Z20" s="254">
        <v>0</v>
      </c>
      <c r="AA20" s="254">
        <v>0</v>
      </c>
      <c r="AB20" s="254">
        <v>0</v>
      </c>
      <c r="AC20" s="254">
        <v>0</v>
      </c>
      <c r="AD20" s="254">
        <v>677241</v>
      </c>
      <c r="AE20" s="256">
        <v>677241</v>
      </c>
    </row>
    <row r="21" spans="2:31" x14ac:dyDescent="0.3">
      <c r="B21" s="490"/>
      <c r="C21" s="253" t="s">
        <v>354</v>
      </c>
      <c r="D21" s="254">
        <v>12320.525</v>
      </c>
      <c r="E21" s="254">
        <v>120.22500000000001</v>
      </c>
      <c r="F21" s="254">
        <v>0</v>
      </c>
      <c r="G21" s="254">
        <v>0</v>
      </c>
      <c r="H21" s="254">
        <v>0</v>
      </c>
      <c r="I21" s="254">
        <v>0</v>
      </c>
      <c r="J21" s="254">
        <v>11623.5</v>
      </c>
      <c r="K21" s="254">
        <v>0</v>
      </c>
      <c r="L21" s="254">
        <v>0</v>
      </c>
      <c r="M21" s="254">
        <v>0</v>
      </c>
      <c r="N21" s="254">
        <v>0</v>
      </c>
      <c r="O21" s="254">
        <v>0</v>
      </c>
      <c r="P21" s="254">
        <v>36275.050000000003</v>
      </c>
      <c r="Q21" s="254">
        <v>219.1</v>
      </c>
      <c r="R21" s="254">
        <v>612.5</v>
      </c>
      <c r="S21" s="254">
        <v>0</v>
      </c>
      <c r="T21" s="254">
        <v>518</v>
      </c>
      <c r="U21" s="254">
        <v>0</v>
      </c>
      <c r="V21" s="254">
        <v>0</v>
      </c>
      <c r="W21" s="254">
        <v>0</v>
      </c>
      <c r="X21" s="254">
        <v>0</v>
      </c>
      <c r="Y21" s="254">
        <v>5609.9749999999995</v>
      </c>
      <c r="Z21" s="254">
        <v>767.2</v>
      </c>
      <c r="AA21" s="254">
        <v>66.149999999999991</v>
      </c>
      <c r="AB21" s="254">
        <v>0</v>
      </c>
      <c r="AC21" s="254">
        <v>1820</v>
      </c>
      <c r="AD21" s="254">
        <v>0</v>
      </c>
      <c r="AE21" s="256">
        <v>69952.224999999991</v>
      </c>
    </row>
    <row r="22" spans="2:31" x14ac:dyDescent="0.3">
      <c r="B22" s="490"/>
      <c r="C22" s="253" t="s">
        <v>355</v>
      </c>
      <c r="D22" s="254">
        <v>95936.414999999994</v>
      </c>
      <c r="E22" s="254">
        <v>2515.6950000000002</v>
      </c>
      <c r="F22" s="254">
        <v>0</v>
      </c>
      <c r="G22" s="254">
        <v>0</v>
      </c>
      <c r="H22" s="254">
        <v>1343.7749999999999</v>
      </c>
      <c r="I22" s="254">
        <v>351.5</v>
      </c>
      <c r="J22" s="254">
        <v>280.82</v>
      </c>
      <c r="K22" s="254">
        <v>33343.195</v>
      </c>
      <c r="L22" s="254">
        <v>0</v>
      </c>
      <c r="M22" s="254">
        <v>0</v>
      </c>
      <c r="N22" s="254">
        <v>0</v>
      </c>
      <c r="O22" s="254">
        <v>1165.8399999999999</v>
      </c>
      <c r="P22" s="254">
        <v>35377.620000000003</v>
      </c>
      <c r="Q22" s="254">
        <v>1026</v>
      </c>
      <c r="R22" s="254">
        <v>755.15499999999997</v>
      </c>
      <c r="S22" s="254">
        <v>2971.9799999999996</v>
      </c>
      <c r="T22" s="254">
        <v>12616.285</v>
      </c>
      <c r="U22" s="254">
        <v>0</v>
      </c>
      <c r="V22" s="254">
        <v>4343.97</v>
      </c>
      <c r="W22" s="254">
        <v>0</v>
      </c>
      <c r="X22" s="254">
        <v>0</v>
      </c>
      <c r="Y22" s="254">
        <v>6852.92</v>
      </c>
      <c r="Z22" s="254">
        <v>8062.2699999999995</v>
      </c>
      <c r="AA22" s="254">
        <v>7493.7900000000009</v>
      </c>
      <c r="AB22" s="254">
        <v>0</v>
      </c>
      <c r="AC22" s="254">
        <v>18492.415000000001</v>
      </c>
      <c r="AD22" s="254">
        <v>0</v>
      </c>
      <c r="AE22" s="256">
        <v>232929.64500000002</v>
      </c>
    </row>
    <row r="23" spans="2:31" x14ac:dyDescent="0.3">
      <c r="B23" s="490"/>
      <c r="C23" s="253" t="s">
        <v>357</v>
      </c>
      <c r="D23" s="254">
        <v>8443.3599999999988</v>
      </c>
      <c r="E23" s="254">
        <v>4357.28</v>
      </c>
      <c r="F23" s="254">
        <v>0</v>
      </c>
      <c r="G23" s="254">
        <v>0</v>
      </c>
      <c r="H23" s="254">
        <v>0</v>
      </c>
      <c r="I23" s="254">
        <v>0</v>
      </c>
      <c r="J23" s="254">
        <v>0</v>
      </c>
      <c r="K23" s="254">
        <v>0</v>
      </c>
      <c r="L23" s="254">
        <v>0</v>
      </c>
      <c r="M23" s="254">
        <v>0</v>
      </c>
      <c r="N23" s="254">
        <v>0</v>
      </c>
      <c r="O23" s="254">
        <v>0</v>
      </c>
      <c r="P23" s="254">
        <v>72.319999999999993</v>
      </c>
      <c r="Q23" s="254">
        <v>36.159999999999997</v>
      </c>
      <c r="R23" s="254">
        <v>0</v>
      </c>
      <c r="S23" s="254">
        <v>0</v>
      </c>
      <c r="T23" s="254">
        <v>0</v>
      </c>
      <c r="U23" s="254">
        <v>0</v>
      </c>
      <c r="V23" s="254">
        <v>1229.4399999999998</v>
      </c>
      <c r="W23" s="254">
        <v>0</v>
      </c>
      <c r="X23" s="254">
        <v>0</v>
      </c>
      <c r="Y23" s="254">
        <v>216.95999999999998</v>
      </c>
      <c r="Z23" s="254">
        <v>2368.4799999999996</v>
      </c>
      <c r="AA23" s="254">
        <v>596.64</v>
      </c>
      <c r="AB23" s="254">
        <v>0</v>
      </c>
      <c r="AC23" s="254">
        <v>0</v>
      </c>
      <c r="AD23" s="254">
        <v>0</v>
      </c>
      <c r="AE23" s="256">
        <v>17320.64</v>
      </c>
    </row>
    <row r="24" spans="2:31" x14ac:dyDescent="0.3">
      <c r="B24" s="490"/>
      <c r="C24" s="253" t="s">
        <v>374</v>
      </c>
      <c r="D24" s="254">
        <v>38532.6</v>
      </c>
      <c r="E24" s="254">
        <v>0</v>
      </c>
      <c r="F24" s="254">
        <v>49395.6</v>
      </c>
      <c r="G24" s="254">
        <v>918</v>
      </c>
      <c r="H24" s="254">
        <v>8172</v>
      </c>
      <c r="I24" s="254">
        <v>630</v>
      </c>
      <c r="J24" s="254">
        <v>0</v>
      </c>
      <c r="K24" s="254">
        <v>0</v>
      </c>
      <c r="L24" s="254">
        <v>63828</v>
      </c>
      <c r="M24" s="254">
        <v>0</v>
      </c>
      <c r="N24" s="254">
        <v>0</v>
      </c>
      <c r="O24" s="254">
        <v>20822.399999999998</v>
      </c>
      <c r="P24" s="254">
        <v>57924</v>
      </c>
      <c r="Q24" s="254">
        <v>2250</v>
      </c>
      <c r="R24" s="254">
        <v>21168</v>
      </c>
      <c r="S24" s="254">
        <v>13374</v>
      </c>
      <c r="T24" s="254">
        <v>14598</v>
      </c>
      <c r="U24" s="254">
        <v>0</v>
      </c>
      <c r="V24" s="254">
        <v>14364</v>
      </c>
      <c r="W24" s="254">
        <v>936</v>
      </c>
      <c r="X24" s="254">
        <v>0</v>
      </c>
      <c r="Y24" s="254">
        <v>16038</v>
      </c>
      <c r="Z24" s="254">
        <v>43848</v>
      </c>
      <c r="AA24" s="254">
        <v>32590.799999999999</v>
      </c>
      <c r="AB24" s="254">
        <v>0</v>
      </c>
      <c r="AC24" s="254">
        <v>24102</v>
      </c>
      <c r="AD24" s="254">
        <v>0</v>
      </c>
      <c r="AE24" s="256">
        <v>423491.4</v>
      </c>
    </row>
    <row r="25" spans="2:31" x14ac:dyDescent="0.3">
      <c r="B25" s="490"/>
      <c r="C25" s="253" t="s">
        <v>362</v>
      </c>
      <c r="D25" s="254">
        <v>1042.1368</v>
      </c>
      <c r="E25" s="254">
        <v>0</v>
      </c>
      <c r="F25" s="254">
        <v>0</v>
      </c>
      <c r="G25" s="254">
        <v>0</v>
      </c>
      <c r="H25" s="254">
        <v>0</v>
      </c>
      <c r="I25" s="254">
        <v>0</v>
      </c>
      <c r="J25" s="254">
        <v>0</v>
      </c>
      <c r="K25" s="254">
        <v>0</v>
      </c>
      <c r="L25" s="254">
        <v>0</v>
      </c>
      <c r="M25" s="254">
        <v>0</v>
      </c>
      <c r="N25" s="254">
        <v>0</v>
      </c>
      <c r="O25" s="254">
        <v>0</v>
      </c>
      <c r="P25" s="254">
        <v>1888844.4580000003</v>
      </c>
      <c r="Q25" s="254">
        <v>0</v>
      </c>
      <c r="R25" s="254">
        <v>0</v>
      </c>
      <c r="S25" s="254">
        <v>0</v>
      </c>
      <c r="T25" s="254">
        <v>0</v>
      </c>
      <c r="U25" s="254">
        <v>0</v>
      </c>
      <c r="V25" s="254">
        <v>0</v>
      </c>
      <c r="W25" s="254">
        <v>0</v>
      </c>
      <c r="X25" s="254">
        <v>0</v>
      </c>
      <c r="Y25" s="254">
        <v>0</v>
      </c>
      <c r="Z25" s="254">
        <v>2577.6880000000006</v>
      </c>
      <c r="AA25" s="254">
        <v>0</v>
      </c>
      <c r="AB25" s="254">
        <v>0</v>
      </c>
      <c r="AC25" s="254">
        <v>3451.1354000000001</v>
      </c>
      <c r="AD25" s="254">
        <v>0</v>
      </c>
      <c r="AE25" s="256">
        <v>1895915.4182000004</v>
      </c>
    </row>
    <row r="26" spans="2:31" x14ac:dyDescent="0.3">
      <c r="B26" s="490"/>
      <c r="C26" s="253" t="s">
        <v>591</v>
      </c>
      <c r="D26" s="254">
        <v>4035</v>
      </c>
      <c r="E26" s="254">
        <v>0</v>
      </c>
      <c r="F26" s="254">
        <v>0</v>
      </c>
      <c r="G26" s="254">
        <v>0</v>
      </c>
      <c r="H26" s="254">
        <v>0</v>
      </c>
      <c r="I26" s="254">
        <v>0</v>
      </c>
      <c r="J26" s="254">
        <v>0</v>
      </c>
      <c r="K26" s="254">
        <v>0</v>
      </c>
      <c r="L26" s="254">
        <v>0</v>
      </c>
      <c r="M26" s="254">
        <v>0</v>
      </c>
      <c r="N26" s="254">
        <v>0</v>
      </c>
      <c r="O26" s="254">
        <v>0</v>
      </c>
      <c r="P26" s="254">
        <v>1635</v>
      </c>
      <c r="Q26" s="254">
        <v>0</v>
      </c>
      <c r="R26" s="254">
        <v>255</v>
      </c>
      <c r="S26" s="254">
        <v>0</v>
      </c>
      <c r="T26" s="254">
        <v>0</v>
      </c>
      <c r="U26" s="254">
        <v>0</v>
      </c>
      <c r="V26" s="254">
        <v>435</v>
      </c>
      <c r="W26" s="254">
        <v>0</v>
      </c>
      <c r="X26" s="254">
        <v>0</v>
      </c>
      <c r="Y26" s="254">
        <v>0</v>
      </c>
      <c r="Z26" s="254">
        <v>375</v>
      </c>
      <c r="AA26" s="254">
        <v>2325</v>
      </c>
      <c r="AB26" s="254">
        <v>0</v>
      </c>
      <c r="AC26" s="254">
        <v>0</v>
      </c>
      <c r="AD26" s="254">
        <v>2715</v>
      </c>
      <c r="AE26" s="256">
        <v>11775</v>
      </c>
    </row>
    <row r="27" spans="2:31" x14ac:dyDescent="0.3">
      <c r="B27" s="490"/>
      <c r="C27" s="253" t="s">
        <v>592</v>
      </c>
      <c r="D27" s="254">
        <v>31428.6</v>
      </c>
      <c r="E27" s="254">
        <v>9629.2000000000007</v>
      </c>
      <c r="F27" s="254">
        <v>0</v>
      </c>
      <c r="G27" s="254">
        <v>6407.8</v>
      </c>
      <c r="H27" s="254">
        <v>0</v>
      </c>
      <c r="I27" s="254">
        <v>0</v>
      </c>
      <c r="J27" s="254">
        <v>0</v>
      </c>
      <c r="K27" s="254">
        <v>6916</v>
      </c>
      <c r="L27" s="254">
        <v>0</v>
      </c>
      <c r="M27" s="254">
        <v>0</v>
      </c>
      <c r="N27" s="254">
        <v>0</v>
      </c>
      <c r="O27" s="254">
        <v>0</v>
      </c>
      <c r="P27" s="254">
        <v>1358</v>
      </c>
      <c r="Q27" s="254">
        <v>1344</v>
      </c>
      <c r="R27" s="254">
        <v>910</v>
      </c>
      <c r="S27" s="254">
        <v>0</v>
      </c>
      <c r="T27" s="254">
        <v>3024</v>
      </c>
      <c r="U27" s="254">
        <v>25242</v>
      </c>
      <c r="V27" s="254">
        <v>1344</v>
      </c>
      <c r="W27" s="254">
        <v>0</v>
      </c>
      <c r="X27" s="254">
        <v>0</v>
      </c>
      <c r="Y27" s="254">
        <v>0</v>
      </c>
      <c r="Z27" s="254">
        <v>11270</v>
      </c>
      <c r="AA27" s="254">
        <v>602</v>
      </c>
      <c r="AB27" s="254">
        <v>588</v>
      </c>
      <c r="AC27" s="254">
        <v>6407.8</v>
      </c>
      <c r="AD27" s="254">
        <v>0</v>
      </c>
      <c r="AE27" s="256">
        <v>106471.40000000001</v>
      </c>
    </row>
    <row r="28" spans="2:31" x14ac:dyDescent="0.3">
      <c r="B28" s="490"/>
      <c r="C28" s="253" t="s">
        <v>375</v>
      </c>
      <c r="D28" s="254">
        <v>20000</v>
      </c>
      <c r="E28" s="254">
        <v>15000</v>
      </c>
      <c r="F28" s="254">
        <v>0</v>
      </c>
      <c r="G28" s="254">
        <v>0</v>
      </c>
      <c r="H28" s="254">
        <v>0</v>
      </c>
      <c r="I28" s="254">
        <v>0</v>
      </c>
      <c r="J28" s="254">
        <v>0</v>
      </c>
      <c r="K28" s="254">
        <v>5000</v>
      </c>
      <c r="L28" s="254">
        <v>0</v>
      </c>
      <c r="M28" s="254">
        <v>0</v>
      </c>
      <c r="N28" s="254">
        <v>0</v>
      </c>
      <c r="O28" s="254">
        <v>0</v>
      </c>
      <c r="P28" s="254">
        <v>0</v>
      </c>
      <c r="Q28" s="254">
        <v>0</v>
      </c>
      <c r="R28" s="254">
        <v>0</v>
      </c>
      <c r="S28" s="254">
        <v>5000</v>
      </c>
      <c r="T28" s="254">
        <v>7000</v>
      </c>
      <c r="U28" s="254">
        <v>0</v>
      </c>
      <c r="V28" s="254">
        <v>0</v>
      </c>
      <c r="W28" s="254">
        <v>0</v>
      </c>
      <c r="X28" s="254">
        <v>0</v>
      </c>
      <c r="Y28" s="254">
        <v>20000</v>
      </c>
      <c r="Z28" s="254">
        <v>0</v>
      </c>
      <c r="AA28" s="254">
        <v>0</v>
      </c>
      <c r="AB28" s="254">
        <v>0</v>
      </c>
      <c r="AC28" s="254">
        <v>0</v>
      </c>
      <c r="AD28" s="254">
        <v>0</v>
      </c>
      <c r="AE28" s="256">
        <v>72000</v>
      </c>
    </row>
    <row r="29" spans="2:31" x14ac:dyDescent="0.3">
      <c r="B29" s="490"/>
      <c r="C29" s="253" t="s">
        <v>363</v>
      </c>
      <c r="D29" s="254">
        <v>13224</v>
      </c>
      <c r="E29" s="254">
        <v>0</v>
      </c>
      <c r="F29" s="254">
        <v>0</v>
      </c>
      <c r="G29" s="254">
        <v>0</v>
      </c>
      <c r="H29" s="254">
        <v>0</v>
      </c>
      <c r="I29" s="254">
        <v>0</v>
      </c>
      <c r="J29" s="254">
        <v>0</v>
      </c>
      <c r="K29" s="254">
        <v>0</v>
      </c>
      <c r="L29" s="254">
        <v>0</v>
      </c>
      <c r="M29" s="254">
        <v>0</v>
      </c>
      <c r="N29" s="254">
        <v>0</v>
      </c>
      <c r="O29" s="254">
        <v>0</v>
      </c>
      <c r="P29" s="254">
        <v>0</v>
      </c>
      <c r="Q29" s="254">
        <v>0</v>
      </c>
      <c r="R29" s="254">
        <v>0</v>
      </c>
      <c r="S29" s="254">
        <v>7032.5</v>
      </c>
      <c r="T29" s="254">
        <v>0</v>
      </c>
      <c r="U29" s="254">
        <v>0</v>
      </c>
      <c r="V29" s="254">
        <v>0</v>
      </c>
      <c r="W29" s="254">
        <v>0</v>
      </c>
      <c r="X29" s="254">
        <v>0</v>
      </c>
      <c r="Y29" s="254">
        <v>0</v>
      </c>
      <c r="Z29" s="254">
        <v>0</v>
      </c>
      <c r="AA29" s="254">
        <v>35641</v>
      </c>
      <c r="AB29" s="254">
        <v>0</v>
      </c>
      <c r="AC29" s="254">
        <v>0</v>
      </c>
      <c r="AD29" s="254">
        <v>0</v>
      </c>
      <c r="AE29" s="256">
        <v>55897.5</v>
      </c>
    </row>
    <row r="30" spans="2:31" x14ac:dyDescent="0.3">
      <c r="B30" s="490"/>
      <c r="C30" s="253" t="s">
        <v>364</v>
      </c>
      <c r="D30" s="254">
        <v>1607.98</v>
      </c>
      <c r="E30" s="254">
        <v>333.63</v>
      </c>
      <c r="F30" s="254">
        <v>0</v>
      </c>
      <c r="G30" s="254">
        <v>0</v>
      </c>
      <c r="H30" s="254">
        <v>0</v>
      </c>
      <c r="I30" s="254">
        <v>0</v>
      </c>
      <c r="J30" s="254">
        <v>0</v>
      </c>
      <c r="K30" s="254">
        <v>0</v>
      </c>
      <c r="L30" s="254">
        <v>0</v>
      </c>
      <c r="M30" s="254">
        <v>0</v>
      </c>
      <c r="N30" s="254">
        <v>0</v>
      </c>
      <c r="O30" s="254">
        <v>0</v>
      </c>
      <c r="P30" s="254">
        <v>340.56</v>
      </c>
      <c r="Q30" s="254">
        <v>0</v>
      </c>
      <c r="R30" s="254">
        <v>0</v>
      </c>
      <c r="S30" s="254">
        <v>0</v>
      </c>
      <c r="T30" s="254">
        <v>0</v>
      </c>
      <c r="U30" s="254">
        <v>0</v>
      </c>
      <c r="V30" s="254">
        <v>207.9</v>
      </c>
      <c r="W30" s="254">
        <v>0</v>
      </c>
      <c r="X30" s="254">
        <v>0</v>
      </c>
      <c r="Y30" s="254">
        <v>0</v>
      </c>
      <c r="Z30" s="254">
        <v>0</v>
      </c>
      <c r="AA30" s="254">
        <v>0</v>
      </c>
      <c r="AB30" s="254">
        <v>0</v>
      </c>
      <c r="AC30" s="254">
        <v>350.13</v>
      </c>
      <c r="AD30" s="254">
        <v>1606.22</v>
      </c>
      <c r="AE30" s="256">
        <v>4446.42</v>
      </c>
    </row>
    <row r="31" spans="2:31" x14ac:dyDescent="0.3">
      <c r="B31" s="490"/>
      <c r="C31" s="253" t="s">
        <v>365</v>
      </c>
      <c r="D31" s="254">
        <v>9345866.7200000007</v>
      </c>
      <c r="E31" s="254">
        <v>1177821.6000000001</v>
      </c>
      <c r="F31" s="254">
        <v>3080533.76</v>
      </c>
      <c r="G31" s="254">
        <v>20981.759999999998</v>
      </c>
      <c r="H31" s="254">
        <v>65652.320000000007</v>
      </c>
      <c r="I31" s="254">
        <v>40314.239999999998</v>
      </c>
      <c r="J31" s="254">
        <v>4503.2</v>
      </c>
      <c r="K31" s="254">
        <v>2592583.36</v>
      </c>
      <c r="L31" s="254">
        <v>21296.48</v>
      </c>
      <c r="M31" s="254">
        <v>10304</v>
      </c>
      <c r="N31" s="254">
        <v>43040.639999999999</v>
      </c>
      <c r="O31" s="254">
        <v>862133.76000000001</v>
      </c>
      <c r="P31" s="254">
        <v>4654283.3600000003</v>
      </c>
      <c r="Q31" s="254">
        <v>103151.52</v>
      </c>
      <c r="R31" s="254">
        <v>37551.519999999997</v>
      </c>
      <c r="S31" s="254">
        <v>490566.88</v>
      </c>
      <c r="T31" s="254">
        <v>1315476.1599999999</v>
      </c>
      <c r="U31" s="254">
        <v>68031.199999999997</v>
      </c>
      <c r="V31" s="254">
        <v>21569.599999999999</v>
      </c>
      <c r="W31" s="254">
        <v>11952</v>
      </c>
      <c r="X31" s="254">
        <v>9120</v>
      </c>
      <c r="Y31" s="254">
        <v>4568947.68</v>
      </c>
      <c r="Z31" s="254">
        <v>513220.16</v>
      </c>
      <c r="AA31" s="254">
        <v>2812912.32</v>
      </c>
      <c r="AB31" s="254">
        <v>1456</v>
      </c>
      <c r="AC31" s="254">
        <v>2608382.88</v>
      </c>
      <c r="AD31" s="254">
        <v>0</v>
      </c>
      <c r="AE31" s="256">
        <v>34481653.119999997</v>
      </c>
    </row>
    <row r="32" spans="2:31" x14ac:dyDescent="0.3">
      <c r="B32" s="490"/>
      <c r="C32" s="253" t="s">
        <v>368</v>
      </c>
      <c r="D32" s="254">
        <v>109600</v>
      </c>
      <c r="E32" s="254">
        <v>0</v>
      </c>
      <c r="F32" s="254">
        <v>248</v>
      </c>
      <c r="G32" s="254">
        <v>0</v>
      </c>
      <c r="H32" s="254">
        <v>0</v>
      </c>
      <c r="I32" s="254">
        <v>888</v>
      </c>
      <c r="J32" s="254">
        <v>0</v>
      </c>
      <c r="K32" s="254">
        <v>168</v>
      </c>
      <c r="L32" s="254">
        <v>0</v>
      </c>
      <c r="M32" s="254">
        <v>0</v>
      </c>
      <c r="N32" s="254">
        <v>0</v>
      </c>
      <c r="O32" s="254">
        <v>0</v>
      </c>
      <c r="P32" s="254">
        <v>2456</v>
      </c>
      <c r="Q32" s="254">
        <v>0</v>
      </c>
      <c r="R32" s="254">
        <v>0</v>
      </c>
      <c r="S32" s="254">
        <v>1008</v>
      </c>
      <c r="T32" s="254">
        <v>0</v>
      </c>
      <c r="U32" s="254">
        <v>0</v>
      </c>
      <c r="V32" s="254">
        <v>0</v>
      </c>
      <c r="W32" s="254">
        <v>0</v>
      </c>
      <c r="X32" s="254">
        <v>0</v>
      </c>
      <c r="Y32" s="254">
        <v>488</v>
      </c>
      <c r="Z32" s="254">
        <v>0</v>
      </c>
      <c r="AA32" s="254">
        <v>1216312</v>
      </c>
      <c r="AB32" s="254">
        <v>0</v>
      </c>
      <c r="AC32" s="254">
        <v>0</v>
      </c>
      <c r="AD32" s="254">
        <v>0</v>
      </c>
      <c r="AE32" s="256">
        <v>1331168</v>
      </c>
    </row>
    <row r="33" spans="2:31" x14ac:dyDescent="0.3">
      <c r="B33" s="490"/>
      <c r="C33" s="253" t="s">
        <v>369</v>
      </c>
      <c r="D33" s="254">
        <v>3994.3409999999999</v>
      </c>
      <c r="E33" s="254">
        <v>0</v>
      </c>
      <c r="F33" s="254">
        <v>0</v>
      </c>
      <c r="G33" s="254">
        <v>0</v>
      </c>
      <c r="H33" s="254">
        <v>0</v>
      </c>
      <c r="I33" s="254">
        <v>0</v>
      </c>
      <c r="J33" s="254">
        <v>134.32</v>
      </c>
      <c r="K33" s="254">
        <v>1731.049</v>
      </c>
      <c r="L33" s="254">
        <v>0</v>
      </c>
      <c r="M33" s="254">
        <v>0</v>
      </c>
      <c r="N33" s="254">
        <v>0</v>
      </c>
      <c r="O33" s="254">
        <v>8.3949999999999996</v>
      </c>
      <c r="P33" s="254">
        <v>587.65</v>
      </c>
      <c r="Q33" s="254">
        <v>0</v>
      </c>
      <c r="R33" s="254">
        <v>0</v>
      </c>
      <c r="S33" s="254">
        <v>0</v>
      </c>
      <c r="T33" s="254">
        <v>0</v>
      </c>
      <c r="U33" s="254">
        <v>0</v>
      </c>
      <c r="V33" s="254">
        <v>2921.46</v>
      </c>
      <c r="W33" s="254">
        <v>0</v>
      </c>
      <c r="X33" s="254">
        <v>0</v>
      </c>
      <c r="Y33" s="254">
        <v>0</v>
      </c>
      <c r="Z33" s="254">
        <v>0</v>
      </c>
      <c r="AA33" s="254">
        <v>3656.8620000000001</v>
      </c>
      <c r="AB33" s="254">
        <v>0</v>
      </c>
      <c r="AC33" s="254">
        <v>4202.5370000000003</v>
      </c>
      <c r="AD33" s="254">
        <v>48583.544000000009</v>
      </c>
      <c r="AE33" s="256">
        <v>65820.15800000001</v>
      </c>
    </row>
    <row r="34" spans="2:31" x14ac:dyDescent="0.3">
      <c r="B34" s="490"/>
      <c r="C34" s="253" t="s">
        <v>371</v>
      </c>
      <c r="D34" s="254">
        <v>24300</v>
      </c>
      <c r="E34" s="254">
        <v>0</v>
      </c>
      <c r="F34" s="254">
        <v>24300</v>
      </c>
      <c r="G34" s="254">
        <v>0</v>
      </c>
      <c r="H34" s="254">
        <v>0</v>
      </c>
      <c r="I34" s="254">
        <v>0</v>
      </c>
      <c r="J34" s="254">
        <v>0</v>
      </c>
      <c r="K34" s="254">
        <v>0</v>
      </c>
      <c r="L34" s="254">
        <v>0</v>
      </c>
      <c r="M34" s="254">
        <v>0</v>
      </c>
      <c r="N34" s="254">
        <v>0</v>
      </c>
      <c r="O34" s="254">
        <v>0</v>
      </c>
      <c r="P34" s="254">
        <v>40500</v>
      </c>
      <c r="Q34" s="254">
        <v>0</v>
      </c>
      <c r="R34" s="254">
        <v>0</v>
      </c>
      <c r="S34" s="254">
        <v>0</v>
      </c>
      <c r="T34" s="254">
        <v>0</v>
      </c>
      <c r="U34" s="254">
        <v>0</v>
      </c>
      <c r="V34" s="254">
        <v>0</v>
      </c>
      <c r="W34" s="254">
        <v>0</v>
      </c>
      <c r="X34" s="254">
        <v>0</v>
      </c>
      <c r="Y34" s="254">
        <v>0</v>
      </c>
      <c r="Z34" s="254">
        <v>0</v>
      </c>
      <c r="AA34" s="254">
        <v>0</v>
      </c>
      <c r="AB34" s="254">
        <v>0</v>
      </c>
      <c r="AC34" s="254">
        <v>0</v>
      </c>
      <c r="AD34" s="254">
        <v>0</v>
      </c>
      <c r="AE34" s="256">
        <v>89100</v>
      </c>
    </row>
    <row r="35" spans="2:31" x14ac:dyDescent="0.3">
      <c r="B35" s="490"/>
      <c r="C35" s="253" t="s">
        <v>372</v>
      </c>
      <c r="D35" s="254">
        <v>10882.800000000001</v>
      </c>
      <c r="E35" s="254">
        <v>900</v>
      </c>
      <c r="F35" s="254">
        <v>0</v>
      </c>
      <c r="G35" s="254">
        <v>0</v>
      </c>
      <c r="H35" s="254">
        <v>0</v>
      </c>
      <c r="I35" s="254">
        <v>0</v>
      </c>
      <c r="J35" s="254">
        <v>0</v>
      </c>
      <c r="K35" s="254">
        <v>5400</v>
      </c>
      <c r="L35" s="254">
        <v>0</v>
      </c>
      <c r="M35" s="254">
        <v>0</v>
      </c>
      <c r="N35" s="254">
        <v>0</v>
      </c>
      <c r="O35" s="254">
        <v>1800</v>
      </c>
      <c r="P35" s="254">
        <v>2250</v>
      </c>
      <c r="Q35" s="254">
        <v>0</v>
      </c>
      <c r="R35" s="254">
        <v>1934.1000000000001</v>
      </c>
      <c r="S35" s="254">
        <v>1800</v>
      </c>
      <c r="T35" s="254">
        <v>13073.4</v>
      </c>
      <c r="U35" s="254">
        <v>0</v>
      </c>
      <c r="V35" s="254">
        <v>0</v>
      </c>
      <c r="W35" s="254">
        <v>0</v>
      </c>
      <c r="X35" s="254">
        <v>0</v>
      </c>
      <c r="Y35" s="254">
        <v>2250</v>
      </c>
      <c r="Z35" s="254">
        <v>0</v>
      </c>
      <c r="AA35" s="254">
        <v>0</v>
      </c>
      <c r="AB35" s="254">
        <v>0</v>
      </c>
      <c r="AC35" s="254">
        <v>0</v>
      </c>
      <c r="AD35" s="254">
        <v>0</v>
      </c>
      <c r="AE35" s="256">
        <v>40290.300000000003</v>
      </c>
    </row>
    <row r="36" spans="2:31" x14ac:dyDescent="0.3">
      <c r="B36" s="490"/>
      <c r="C36" s="253" t="s">
        <v>373</v>
      </c>
      <c r="D36" s="254">
        <v>39160</v>
      </c>
      <c r="E36" s="254">
        <v>0</v>
      </c>
      <c r="F36" s="254">
        <v>5874</v>
      </c>
      <c r="G36" s="254">
        <v>0</v>
      </c>
      <c r="H36" s="254">
        <v>0</v>
      </c>
      <c r="I36" s="254">
        <v>0</v>
      </c>
      <c r="J36" s="254">
        <v>0</v>
      </c>
      <c r="K36" s="254">
        <v>0</v>
      </c>
      <c r="L36" s="254">
        <v>0</v>
      </c>
      <c r="M36" s="254">
        <v>0</v>
      </c>
      <c r="N36" s="254">
        <v>0</v>
      </c>
      <c r="O36" s="254">
        <v>0</v>
      </c>
      <c r="P36" s="254">
        <v>35706.800000000003</v>
      </c>
      <c r="Q36" s="254">
        <v>3560</v>
      </c>
      <c r="R36" s="254">
        <v>0</v>
      </c>
      <c r="S36" s="254">
        <v>4450</v>
      </c>
      <c r="T36" s="254">
        <v>26700</v>
      </c>
      <c r="U36" s="254">
        <v>0</v>
      </c>
      <c r="V36" s="254">
        <v>0</v>
      </c>
      <c r="W36" s="254">
        <v>0</v>
      </c>
      <c r="X36" s="254">
        <v>0</v>
      </c>
      <c r="Y36" s="254">
        <v>8900</v>
      </c>
      <c r="Z36" s="254">
        <v>0</v>
      </c>
      <c r="AA36" s="254">
        <v>16376</v>
      </c>
      <c r="AB36" s="254">
        <v>0</v>
      </c>
      <c r="AC36" s="254">
        <v>0</v>
      </c>
      <c r="AD36" s="254">
        <v>0</v>
      </c>
      <c r="AE36" s="256">
        <v>140726.79999999999</v>
      </c>
    </row>
    <row r="37" spans="2:31" x14ac:dyDescent="0.3">
      <c r="B37" s="491" t="s">
        <v>629</v>
      </c>
      <c r="C37" s="258" t="s">
        <v>411</v>
      </c>
      <c r="D37" s="259">
        <v>0</v>
      </c>
      <c r="E37" s="259">
        <v>0</v>
      </c>
      <c r="F37" s="259">
        <v>0</v>
      </c>
      <c r="G37" s="259">
        <v>0</v>
      </c>
      <c r="H37" s="259">
        <v>0</v>
      </c>
      <c r="I37" s="259">
        <v>0</v>
      </c>
      <c r="J37" s="259">
        <v>0</v>
      </c>
      <c r="K37" s="259">
        <v>0</v>
      </c>
      <c r="L37" s="259">
        <v>0</v>
      </c>
      <c r="M37" s="259">
        <v>0</v>
      </c>
      <c r="N37" s="259">
        <v>0</v>
      </c>
      <c r="O37" s="259">
        <v>0</v>
      </c>
      <c r="P37" s="259">
        <v>168.3</v>
      </c>
      <c r="Q37" s="259">
        <v>0</v>
      </c>
      <c r="R37" s="259">
        <v>0</v>
      </c>
      <c r="S37" s="259">
        <v>0</v>
      </c>
      <c r="T37" s="259">
        <v>0</v>
      </c>
      <c r="U37" s="259">
        <v>0</v>
      </c>
      <c r="V37" s="259">
        <v>0</v>
      </c>
      <c r="W37" s="259">
        <v>0</v>
      </c>
      <c r="X37" s="259">
        <v>0</v>
      </c>
      <c r="Y37" s="259">
        <v>0</v>
      </c>
      <c r="Z37" s="259">
        <v>0</v>
      </c>
      <c r="AA37" s="259">
        <v>0</v>
      </c>
      <c r="AB37" s="259">
        <v>0</v>
      </c>
      <c r="AC37" s="259">
        <v>0</v>
      </c>
      <c r="AD37" s="259">
        <v>0</v>
      </c>
      <c r="AE37" s="260">
        <v>168.3</v>
      </c>
    </row>
    <row r="38" spans="2:31" x14ac:dyDescent="0.3">
      <c r="B38" s="491"/>
      <c r="C38" s="258" t="s">
        <v>410</v>
      </c>
      <c r="D38" s="259">
        <v>0</v>
      </c>
      <c r="E38" s="259">
        <v>70</v>
      </c>
      <c r="F38" s="259">
        <v>0</v>
      </c>
      <c r="G38" s="259">
        <v>0</v>
      </c>
      <c r="H38" s="259">
        <v>0</v>
      </c>
      <c r="I38" s="259">
        <v>0</v>
      </c>
      <c r="J38" s="259">
        <v>0</v>
      </c>
      <c r="K38" s="259">
        <v>0</v>
      </c>
      <c r="L38" s="259">
        <v>0</v>
      </c>
      <c r="M38" s="259">
        <v>0</v>
      </c>
      <c r="N38" s="259">
        <v>0</v>
      </c>
      <c r="O38" s="259">
        <v>0</v>
      </c>
      <c r="P38" s="259">
        <v>210</v>
      </c>
      <c r="Q38" s="259">
        <v>0</v>
      </c>
      <c r="R38" s="259">
        <v>0</v>
      </c>
      <c r="S38" s="259">
        <v>0</v>
      </c>
      <c r="T38" s="259">
        <v>0</v>
      </c>
      <c r="U38" s="259">
        <v>0</v>
      </c>
      <c r="V38" s="259">
        <v>0</v>
      </c>
      <c r="W38" s="259">
        <v>0</v>
      </c>
      <c r="X38" s="259">
        <v>0</v>
      </c>
      <c r="Y38" s="259">
        <v>0</v>
      </c>
      <c r="Z38" s="259">
        <v>0</v>
      </c>
      <c r="AA38" s="259">
        <v>0</v>
      </c>
      <c r="AB38" s="259">
        <v>0</v>
      </c>
      <c r="AC38" s="259">
        <v>0</v>
      </c>
      <c r="AD38" s="259">
        <v>0</v>
      </c>
      <c r="AE38" s="260">
        <v>280</v>
      </c>
    </row>
    <row r="39" spans="2:31" x14ac:dyDescent="0.3">
      <c r="B39" s="490" t="s">
        <v>630</v>
      </c>
      <c r="C39" s="253" t="s">
        <v>531</v>
      </c>
      <c r="D39" s="254">
        <v>6203.61</v>
      </c>
      <c r="E39" s="254">
        <v>0</v>
      </c>
      <c r="F39" s="254">
        <v>0</v>
      </c>
      <c r="G39" s="254">
        <v>1257.21</v>
      </c>
      <c r="H39" s="254">
        <v>6735.33</v>
      </c>
      <c r="I39" s="254">
        <v>0</v>
      </c>
      <c r="J39" s="254">
        <v>0</v>
      </c>
      <c r="K39" s="254">
        <v>24220.89</v>
      </c>
      <c r="L39" s="254">
        <v>0</v>
      </c>
      <c r="M39" s="254">
        <v>0</v>
      </c>
      <c r="N39" s="254">
        <v>0</v>
      </c>
      <c r="O39" s="254">
        <v>0</v>
      </c>
      <c r="P39" s="254">
        <v>2555.64</v>
      </c>
      <c r="Q39" s="254">
        <v>0</v>
      </c>
      <c r="R39" s="254">
        <v>0</v>
      </c>
      <c r="S39" s="254">
        <v>0</v>
      </c>
      <c r="T39" s="254">
        <v>0</v>
      </c>
      <c r="U39" s="254">
        <v>0</v>
      </c>
      <c r="V39" s="254">
        <v>0</v>
      </c>
      <c r="W39" s="254">
        <v>0</v>
      </c>
      <c r="X39" s="254">
        <v>0</v>
      </c>
      <c r="Y39" s="254">
        <v>4538.34</v>
      </c>
      <c r="Z39" s="254">
        <v>23342.85</v>
      </c>
      <c r="AA39" s="254">
        <v>0</v>
      </c>
      <c r="AB39" s="254">
        <v>85437.54</v>
      </c>
      <c r="AC39" s="254">
        <v>0</v>
      </c>
      <c r="AD39" s="254">
        <v>0</v>
      </c>
      <c r="AE39" s="256">
        <v>154291.40999999997</v>
      </c>
    </row>
    <row r="40" spans="2:31" x14ac:dyDescent="0.3">
      <c r="B40" s="490"/>
      <c r="C40" s="253" t="s">
        <v>560</v>
      </c>
      <c r="D40" s="254">
        <v>0</v>
      </c>
      <c r="E40" s="254">
        <v>0</v>
      </c>
      <c r="F40" s="254">
        <v>864.45</v>
      </c>
      <c r="G40" s="254">
        <v>0</v>
      </c>
      <c r="H40" s="254">
        <v>0</v>
      </c>
      <c r="I40" s="254">
        <v>0</v>
      </c>
      <c r="J40" s="254">
        <v>0</v>
      </c>
      <c r="K40" s="254">
        <v>0</v>
      </c>
      <c r="L40" s="254">
        <v>0</v>
      </c>
      <c r="M40" s="254">
        <v>0</v>
      </c>
      <c r="N40" s="254">
        <v>0</v>
      </c>
      <c r="O40" s="254">
        <v>0</v>
      </c>
      <c r="P40" s="254">
        <v>0</v>
      </c>
      <c r="Q40" s="254">
        <v>0</v>
      </c>
      <c r="R40" s="254">
        <v>0</v>
      </c>
      <c r="S40" s="254">
        <v>0</v>
      </c>
      <c r="T40" s="254">
        <v>0</v>
      </c>
      <c r="U40" s="254">
        <v>0</v>
      </c>
      <c r="V40" s="254">
        <v>0</v>
      </c>
      <c r="W40" s="254">
        <v>0</v>
      </c>
      <c r="X40" s="254">
        <v>0</v>
      </c>
      <c r="Y40" s="254">
        <v>0</v>
      </c>
      <c r="Z40" s="254">
        <v>0</v>
      </c>
      <c r="AA40" s="254">
        <v>0</v>
      </c>
      <c r="AB40" s="254">
        <v>0</v>
      </c>
      <c r="AC40" s="254">
        <v>0</v>
      </c>
      <c r="AD40" s="254">
        <v>0</v>
      </c>
      <c r="AE40" s="256">
        <v>864.45</v>
      </c>
    </row>
    <row r="41" spans="2:31" x14ac:dyDescent="0.3">
      <c r="B41" s="490"/>
      <c r="C41" s="253" t="s">
        <v>561</v>
      </c>
      <c r="D41" s="254">
        <v>22630</v>
      </c>
      <c r="E41" s="254">
        <v>0</v>
      </c>
      <c r="F41" s="254">
        <v>236520</v>
      </c>
      <c r="G41" s="254">
        <v>0</v>
      </c>
      <c r="H41" s="254">
        <v>0</v>
      </c>
      <c r="I41" s="254">
        <v>0</v>
      </c>
      <c r="J41" s="254">
        <v>0</v>
      </c>
      <c r="K41" s="254">
        <v>0</v>
      </c>
      <c r="L41" s="254">
        <v>0</v>
      </c>
      <c r="M41" s="254">
        <v>0</v>
      </c>
      <c r="N41" s="254">
        <v>0</v>
      </c>
      <c r="O41" s="254">
        <v>0</v>
      </c>
      <c r="P41" s="254">
        <v>0</v>
      </c>
      <c r="Q41" s="254">
        <v>0</v>
      </c>
      <c r="R41" s="254">
        <v>0</v>
      </c>
      <c r="S41" s="254">
        <v>0</v>
      </c>
      <c r="T41" s="254">
        <v>0</v>
      </c>
      <c r="U41" s="254">
        <v>0</v>
      </c>
      <c r="V41" s="254">
        <v>0</v>
      </c>
      <c r="W41" s="254">
        <v>0</v>
      </c>
      <c r="X41" s="254">
        <v>0</v>
      </c>
      <c r="Y41" s="254">
        <v>9563</v>
      </c>
      <c r="Z41" s="254">
        <v>0</v>
      </c>
      <c r="AA41" s="254">
        <v>0</v>
      </c>
      <c r="AB41" s="254">
        <v>0</v>
      </c>
      <c r="AC41" s="254">
        <v>0</v>
      </c>
      <c r="AD41" s="254">
        <v>0</v>
      </c>
      <c r="AE41" s="256">
        <v>268713</v>
      </c>
    </row>
    <row r="42" spans="2:31" x14ac:dyDescent="0.3">
      <c r="B42" s="490"/>
      <c r="C42" s="253" t="s">
        <v>534</v>
      </c>
      <c r="D42" s="254">
        <v>121644</v>
      </c>
      <c r="E42" s="254">
        <v>48660</v>
      </c>
      <c r="F42" s="254">
        <v>72996</v>
      </c>
      <c r="G42" s="254">
        <v>0</v>
      </c>
      <c r="H42" s="254">
        <v>0</v>
      </c>
      <c r="I42" s="254">
        <v>0</v>
      </c>
      <c r="J42" s="254">
        <v>0</v>
      </c>
      <c r="K42" s="254">
        <v>38928</v>
      </c>
      <c r="L42" s="254">
        <v>0</v>
      </c>
      <c r="M42" s="254">
        <v>0</v>
      </c>
      <c r="N42" s="254">
        <v>0</v>
      </c>
      <c r="O42" s="254">
        <v>24324</v>
      </c>
      <c r="P42" s="254">
        <v>87600</v>
      </c>
      <c r="Q42" s="254">
        <v>0</v>
      </c>
      <c r="R42" s="254">
        <v>0</v>
      </c>
      <c r="S42" s="254">
        <v>0</v>
      </c>
      <c r="T42" s="254">
        <v>0</v>
      </c>
      <c r="U42" s="254">
        <v>0</v>
      </c>
      <c r="V42" s="254">
        <v>0</v>
      </c>
      <c r="W42" s="254">
        <v>24324</v>
      </c>
      <c r="X42" s="254">
        <v>0</v>
      </c>
      <c r="Y42" s="254">
        <v>68124</v>
      </c>
      <c r="Z42" s="254">
        <v>0</v>
      </c>
      <c r="AA42" s="254">
        <v>0</v>
      </c>
      <c r="AB42" s="254">
        <v>0</v>
      </c>
      <c r="AC42" s="254">
        <v>0</v>
      </c>
      <c r="AD42" s="254">
        <v>0</v>
      </c>
      <c r="AE42" s="256">
        <v>486600</v>
      </c>
    </row>
    <row r="43" spans="2:31" x14ac:dyDescent="0.3">
      <c r="B43" s="490"/>
      <c r="C43" s="253" t="s">
        <v>537</v>
      </c>
      <c r="D43" s="254">
        <v>435327.19999999995</v>
      </c>
      <c r="E43" s="254">
        <v>1879.4399999999998</v>
      </c>
      <c r="F43" s="254">
        <v>10359.84</v>
      </c>
      <c r="G43" s="254">
        <v>0</v>
      </c>
      <c r="H43" s="254">
        <v>2139.1999999999998</v>
      </c>
      <c r="I43" s="254">
        <v>0</v>
      </c>
      <c r="J43" s="254">
        <v>0</v>
      </c>
      <c r="K43" s="254">
        <v>916.8</v>
      </c>
      <c r="L43" s="254">
        <v>320.88</v>
      </c>
      <c r="M43" s="254">
        <v>0</v>
      </c>
      <c r="N43" s="254">
        <v>595.91999999999996</v>
      </c>
      <c r="O43" s="254">
        <v>0</v>
      </c>
      <c r="P43" s="254">
        <v>2979.6</v>
      </c>
      <c r="Q43" s="254">
        <v>0</v>
      </c>
      <c r="R43" s="254">
        <v>0</v>
      </c>
      <c r="S43" s="254">
        <v>0</v>
      </c>
      <c r="T43" s="254">
        <v>0</v>
      </c>
      <c r="U43" s="254">
        <v>0</v>
      </c>
      <c r="V43" s="254">
        <v>458.4</v>
      </c>
      <c r="W43" s="254">
        <v>0</v>
      </c>
      <c r="X43" s="254">
        <v>0</v>
      </c>
      <c r="Y43" s="254">
        <v>702.88</v>
      </c>
      <c r="Z43" s="254">
        <v>2949.04</v>
      </c>
      <c r="AA43" s="254">
        <v>0</v>
      </c>
      <c r="AB43" s="254">
        <v>0</v>
      </c>
      <c r="AC43" s="254">
        <v>25670.399999999998</v>
      </c>
      <c r="AD43" s="254">
        <v>0</v>
      </c>
      <c r="AE43" s="256">
        <v>484299.6</v>
      </c>
    </row>
    <row r="44" spans="2:31" x14ac:dyDescent="0.3">
      <c r="B44" s="490"/>
      <c r="C44" s="253" t="s">
        <v>539</v>
      </c>
      <c r="D44" s="254">
        <v>10000</v>
      </c>
      <c r="E44" s="254">
        <v>0</v>
      </c>
      <c r="F44" s="254">
        <v>0</v>
      </c>
      <c r="G44" s="254">
        <v>0</v>
      </c>
      <c r="H44" s="254">
        <v>0</v>
      </c>
      <c r="I44" s="254">
        <v>0</v>
      </c>
      <c r="J44" s="254">
        <v>0</v>
      </c>
      <c r="K44" s="254">
        <v>0</v>
      </c>
      <c r="L44" s="254">
        <v>0</v>
      </c>
      <c r="M44" s="254">
        <v>0</v>
      </c>
      <c r="N44" s="254">
        <v>0</v>
      </c>
      <c r="O44" s="254">
        <v>0</v>
      </c>
      <c r="P44" s="254">
        <v>20000</v>
      </c>
      <c r="Q44" s="254">
        <v>0</v>
      </c>
      <c r="R44" s="254">
        <v>0</v>
      </c>
      <c r="S44" s="254">
        <v>40000</v>
      </c>
      <c r="T44" s="254">
        <v>10000</v>
      </c>
      <c r="U44" s="254">
        <v>0</v>
      </c>
      <c r="V44" s="254">
        <v>0</v>
      </c>
      <c r="W44" s="254">
        <v>0</v>
      </c>
      <c r="X44" s="254">
        <v>0</v>
      </c>
      <c r="Y44" s="254">
        <v>0</v>
      </c>
      <c r="Z44" s="254">
        <v>0</v>
      </c>
      <c r="AA44" s="254">
        <v>0</v>
      </c>
      <c r="AB44" s="254">
        <v>0</v>
      </c>
      <c r="AC44" s="254">
        <v>0</v>
      </c>
      <c r="AD44" s="254">
        <v>0</v>
      </c>
      <c r="AE44" s="256">
        <v>80000</v>
      </c>
    </row>
    <row r="45" spans="2:31" x14ac:dyDescent="0.3">
      <c r="B45" s="490"/>
      <c r="C45" s="253" t="s">
        <v>540</v>
      </c>
      <c r="D45" s="254">
        <v>7195.5</v>
      </c>
      <c r="E45" s="254">
        <v>0</v>
      </c>
      <c r="F45" s="254">
        <v>0</v>
      </c>
      <c r="G45" s="254">
        <v>0</v>
      </c>
      <c r="H45" s="254">
        <v>0</v>
      </c>
      <c r="I45" s="254">
        <v>0</v>
      </c>
      <c r="J45" s="254">
        <v>0</v>
      </c>
      <c r="K45" s="254">
        <v>0</v>
      </c>
      <c r="L45" s="254">
        <v>0</v>
      </c>
      <c r="M45" s="254">
        <v>0</v>
      </c>
      <c r="N45" s="254">
        <v>0</v>
      </c>
      <c r="O45" s="254">
        <v>0</v>
      </c>
      <c r="P45" s="254">
        <v>110.7</v>
      </c>
      <c r="Q45" s="254">
        <v>0</v>
      </c>
      <c r="R45" s="254">
        <v>0</v>
      </c>
      <c r="S45" s="254">
        <v>0</v>
      </c>
      <c r="T45" s="254">
        <v>0</v>
      </c>
      <c r="U45" s="254">
        <v>0</v>
      </c>
      <c r="V45" s="254">
        <v>0</v>
      </c>
      <c r="W45" s="254">
        <v>0</v>
      </c>
      <c r="X45" s="254">
        <v>0</v>
      </c>
      <c r="Y45" s="254">
        <v>0</v>
      </c>
      <c r="Z45" s="254">
        <v>0</v>
      </c>
      <c r="AA45" s="254">
        <v>0</v>
      </c>
      <c r="AB45" s="254">
        <v>0</v>
      </c>
      <c r="AC45" s="254">
        <v>0</v>
      </c>
      <c r="AD45" s="254">
        <v>0</v>
      </c>
      <c r="AE45" s="256">
        <v>7306.2</v>
      </c>
    </row>
    <row r="46" spans="2:31" x14ac:dyDescent="0.3">
      <c r="B46" s="490"/>
      <c r="C46" s="253" t="s">
        <v>544</v>
      </c>
      <c r="D46" s="254">
        <v>0</v>
      </c>
      <c r="E46" s="254">
        <v>0</v>
      </c>
      <c r="F46" s="254">
        <v>0</v>
      </c>
      <c r="G46" s="254">
        <v>0</v>
      </c>
      <c r="H46" s="254">
        <v>0</v>
      </c>
      <c r="I46" s="254">
        <v>0</v>
      </c>
      <c r="J46" s="254">
        <v>0</v>
      </c>
      <c r="K46" s="254">
        <v>0</v>
      </c>
      <c r="L46" s="254">
        <v>0</v>
      </c>
      <c r="M46" s="254">
        <v>0</v>
      </c>
      <c r="N46" s="254">
        <v>0</v>
      </c>
      <c r="O46" s="254">
        <v>0</v>
      </c>
      <c r="P46" s="254">
        <v>0</v>
      </c>
      <c r="Q46" s="254">
        <v>0</v>
      </c>
      <c r="R46" s="254">
        <v>0</v>
      </c>
      <c r="S46" s="254">
        <v>0</v>
      </c>
      <c r="T46" s="254">
        <v>0</v>
      </c>
      <c r="U46" s="254">
        <v>0</v>
      </c>
      <c r="V46" s="254">
        <v>0</v>
      </c>
      <c r="W46" s="254">
        <v>0</v>
      </c>
      <c r="X46" s="254">
        <v>0</v>
      </c>
      <c r="Y46" s="254">
        <v>0</v>
      </c>
      <c r="Z46" s="254">
        <v>0</v>
      </c>
      <c r="AA46" s="254">
        <v>0</v>
      </c>
      <c r="AB46" s="254">
        <v>0</v>
      </c>
      <c r="AC46" s="254">
        <v>0</v>
      </c>
      <c r="AD46" s="254">
        <v>836</v>
      </c>
      <c r="AE46" s="256">
        <v>836</v>
      </c>
    </row>
    <row r="47" spans="2:31" x14ac:dyDescent="0.3">
      <c r="B47" s="490"/>
      <c r="C47" s="253" t="s">
        <v>546</v>
      </c>
      <c r="D47" s="254">
        <v>0</v>
      </c>
      <c r="E47" s="254">
        <v>0</v>
      </c>
      <c r="F47" s="254">
        <v>0</v>
      </c>
      <c r="G47" s="254">
        <v>0</v>
      </c>
      <c r="H47" s="254">
        <v>0</v>
      </c>
      <c r="I47" s="254">
        <v>0</v>
      </c>
      <c r="J47" s="254">
        <v>0</v>
      </c>
      <c r="K47" s="254">
        <v>0</v>
      </c>
      <c r="L47" s="254">
        <v>0</v>
      </c>
      <c r="M47" s="254">
        <v>0</v>
      </c>
      <c r="N47" s="254">
        <v>0</v>
      </c>
      <c r="O47" s="254">
        <v>0</v>
      </c>
      <c r="P47" s="254">
        <v>0</v>
      </c>
      <c r="Q47" s="254">
        <v>0</v>
      </c>
      <c r="R47" s="254">
        <v>0</v>
      </c>
      <c r="S47" s="254">
        <v>0</v>
      </c>
      <c r="T47" s="254">
        <v>0</v>
      </c>
      <c r="U47" s="254">
        <v>0</v>
      </c>
      <c r="V47" s="254">
        <v>0</v>
      </c>
      <c r="W47" s="254">
        <v>0</v>
      </c>
      <c r="X47" s="254">
        <v>0</v>
      </c>
      <c r="Y47" s="254">
        <v>0</v>
      </c>
      <c r="Z47" s="254">
        <v>0</v>
      </c>
      <c r="AA47" s="254">
        <v>0</v>
      </c>
      <c r="AB47" s="254">
        <v>0</v>
      </c>
      <c r="AC47" s="254">
        <v>0</v>
      </c>
      <c r="AD47" s="254">
        <v>2090000</v>
      </c>
      <c r="AE47" s="256">
        <v>2090000</v>
      </c>
    </row>
    <row r="48" spans="2:31" x14ac:dyDescent="0.3">
      <c r="B48" s="490"/>
      <c r="C48" s="253" t="s">
        <v>547</v>
      </c>
      <c r="D48" s="254">
        <v>60984</v>
      </c>
      <c r="E48" s="254">
        <v>6930</v>
      </c>
      <c r="F48" s="254">
        <v>2970</v>
      </c>
      <c r="G48" s="254">
        <v>1188</v>
      </c>
      <c r="H48" s="254">
        <v>9801</v>
      </c>
      <c r="I48" s="254">
        <v>0</v>
      </c>
      <c r="J48" s="254">
        <v>6930</v>
      </c>
      <c r="K48" s="254">
        <v>290070</v>
      </c>
      <c r="L48" s="254">
        <v>6534</v>
      </c>
      <c r="M48" s="254">
        <v>0</v>
      </c>
      <c r="N48" s="254">
        <v>0</v>
      </c>
      <c r="O48" s="254">
        <v>0</v>
      </c>
      <c r="P48" s="254">
        <v>19800</v>
      </c>
      <c r="Q48" s="254">
        <v>0</v>
      </c>
      <c r="R48" s="254">
        <v>58410</v>
      </c>
      <c r="S48" s="254">
        <v>1089</v>
      </c>
      <c r="T48" s="254">
        <v>8118</v>
      </c>
      <c r="U48" s="254">
        <v>396</v>
      </c>
      <c r="V48" s="254">
        <v>2871</v>
      </c>
      <c r="W48" s="254">
        <v>118.80000000000001</v>
      </c>
      <c r="X48" s="254">
        <v>297</v>
      </c>
      <c r="Y48" s="254">
        <v>2871</v>
      </c>
      <c r="Z48" s="254">
        <v>16434</v>
      </c>
      <c r="AA48" s="254">
        <v>12870</v>
      </c>
      <c r="AB48" s="254">
        <v>18711</v>
      </c>
      <c r="AC48" s="254">
        <v>4950</v>
      </c>
      <c r="AD48" s="254">
        <v>0</v>
      </c>
      <c r="AE48" s="256">
        <v>532342.80000000005</v>
      </c>
    </row>
    <row r="49" spans="2:31" x14ac:dyDescent="0.3">
      <c r="B49" s="490"/>
      <c r="C49" s="253" t="s">
        <v>548</v>
      </c>
      <c r="D49" s="254">
        <v>24230</v>
      </c>
      <c r="E49" s="254">
        <v>0</v>
      </c>
      <c r="F49" s="254">
        <v>0</v>
      </c>
      <c r="G49" s="254">
        <v>0</v>
      </c>
      <c r="H49" s="254">
        <v>0</v>
      </c>
      <c r="I49" s="254">
        <v>0</v>
      </c>
      <c r="J49" s="254">
        <v>0</v>
      </c>
      <c r="K49" s="254">
        <v>0</v>
      </c>
      <c r="L49" s="254">
        <v>0</v>
      </c>
      <c r="M49" s="254">
        <v>0</v>
      </c>
      <c r="N49" s="254">
        <v>0</v>
      </c>
      <c r="O49" s="254">
        <v>0</v>
      </c>
      <c r="P49" s="254">
        <v>0</v>
      </c>
      <c r="Q49" s="254">
        <v>0</v>
      </c>
      <c r="R49" s="254">
        <v>0</v>
      </c>
      <c r="S49" s="254">
        <v>0</v>
      </c>
      <c r="T49" s="254">
        <v>0</v>
      </c>
      <c r="U49" s="254">
        <v>0</v>
      </c>
      <c r="V49" s="254">
        <v>0</v>
      </c>
      <c r="W49" s="254">
        <v>0</v>
      </c>
      <c r="X49" s="254">
        <v>0</v>
      </c>
      <c r="Y49" s="254">
        <v>0</v>
      </c>
      <c r="Z49" s="254">
        <v>0</v>
      </c>
      <c r="AA49" s="254">
        <v>0</v>
      </c>
      <c r="AB49" s="254">
        <v>0</v>
      </c>
      <c r="AC49" s="254">
        <v>0</v>
      </c>
      <c r="AD49" s="254">
        <v>0</v>
      </c>
      <c r="AE49" s="256">
        <v>24230</v>
      </c>
    </row>
    <row r="50" spans="2:31" x14ac:dyDescent="0.3">
      <c r="B50" s="490"/>
      <c r="C50" s="253" t="s">
        <v>549</v>
      </c>
      <c r="D50" s="254">
        <v>112000</v>
      </c>
      <c r="E50" s="254">
        <v>2320</v>
      </c>
      <c r="F50" s="254">
        <v>73440</v>
      </c>
      <c r="G50" s="254">
        <v>0</v>
      </c>
      <c r="H50" s="254">
        <v>0</v>
      </c>
      <c r="I50" s="254">
        <v>0</v>
      </c>
      <c r="J50" s="254">
        <v>0</v>
      </c>
      <c r="K50" s="254">
        <v>50080</v>
      </c>
      <c r="L50" s="254">
        <v>0</v>
      </c>
      <c r="M50" s="254">
        <v>0</v>
      </c>
      <c r="N50" s="254">
        <v>0</v>
      </c>
      <c r="O50" s="254">
        <v>0</v>
      </c>
      <c r="P50" s="254">
        <v>229920</v>
      </c>
      <c r="Q50" s="254">
        <v>0</v>
      </c>
      <c r="R50" s="254">
        <v>0</v>
      </c>
      <c r="S50" s="254">
        <v>0</v>
      </c>
      <c r="T50" s="254">
        <v>5600</v>
      </c>
      <c r="U50" s="254">
        <v>0</v>
      </c>
      <c r="V50" s="254">
        <v>0</v>
      </c>
      <c r="W50" s="254">
        <v>0</v>
      </c>
      <c r="X50" s="254">
        <v>0</v>
      </c>
      <c r="Y50" s="254">
        <v>8000</v>
      </c>
      <c r="Z50" s="254">
        <v>12800</v>
      </c>
      <c r="AA50" s="254">
        <v>0</v>
      </c>
      <c r="AB50" s="254">
        <v>0</v>
      </c>
      <c r="AC50" s="254">
        <v>1040</v>
      </c>
      <c r="AD50" s="254">
        <v>0</v>
      </c>
      <c r="AE50" s="256">
        <v>495200</v>
      </c>
    </row>
    <row r="51" spans="2:31" x14ac:dyDescent="0.3">
      <c r="B51" s="490"/>
      <c r="C51" s="253" t="s">
        <v>551</v>
      </c>
      <c r="D51" s="254">
        <v>406000</v>
      </c>
      <c r="E51" s="254">
        <v>0</v>
      </c>
      <c r="F51" s="254">
        <v>49000</v>
      </c>
      <c r="G51" s="254">
        <v>0</v>
      </c>
      <c r="H51" s="254">
        <v>28000</v>
      </c>
      <c r="I51" s="254">
        <v>0</v>
      </c>
      <c r="J51" s="254">
        <v>0</v>
      </c>
      <c r="K51" s="254">
        <v>56000</v>
      </c>
      <c r="L51" s="254">
        <v>0</v>
      </c>
      <c r="M51" s="254">
        <v>0</v>
      </c>
      <c r="N51" s="254">
        <v>0</v>
      </c>
      <c r="O51" s="254">
        <v>0</v>
      </c>
      <c r="P51" s="254">
        <v>350000</v>
      </c>
      <c r="Q51" s="254">
        <v>0</v>
      </c>
      <c r="R51" s="254">
        <v>0</v>
      </c>
      <c r="S51" s="254">
        <v>0</v>
      </c>
      <c r="T51" s="254">
        <v>0</v>
      </c>
      <c r="U51" s="254">
        <v>0</v>
      </c>
      <c r="V51" s="254">
        <v>0</v>
      </c>
      <c r="W51" s="254">
        <v>0</v>
      </c>
      <c r="X51" s="254">
        <v>0</v>
      </c>
      <c r="Y51" s="254">
        <v>56000</v>
      </c>
      <c r="Z51" s="254">
        <v>210000</v>
      </c>
      <c r="AA51" s="254">
        <v>0</v>
      </c>
      <c r="AB51" s="254">
        <v>0</v>
      </c>
      <c r="AC51" s="254">
        <v>21000</v>
      </c>
      <c r="AD51" s="254">
        <v>0</v>
      </c>
      <c r="AE51" s="256">
        <v>1176000</v>
      </c>
    </row>
    <row r="52" spans="2:31" x14ac:dyDescent="0.3">
      <c r="B52" s="490"/>
      <c r="C52" s="253" t="s">
        <v>554</v>
      </c>
      <c r="D52" s="254">
        <v>371779.8</v>
      </c>
      <c r="E52" s="254">
        <v>17868.900000000001</v>
      </c>
      <c r="F52" s="254">
        <v>27736.799999999999</v>
      </c>
      <c r="G52" s="254">
        <v>24003</v>
      </c>
      <c r="H52" s="254">
        <v>7734.3</v>
      </c>
      <c r="I52" s="254">
        <v>0</v>
      </c>
      <c r="J52" s="254">
        <v>0</v>
      </c>
      <c r="K52" s="254">
        <v>14668.5</v>
      </c>
      <c r="L52" s="254">
        <v>26670</v>
      </c>
      <c r="M52" s="254">
        <v>533.4</v>
      </c>
      <c r="N52" s="254">
        <v>1066.8</v>
      </c>
      <c r="O52" s="254">
        <v>14135.1</v>
      </c>
      <c r="P52" s="254">
        <v>36271.199999999997</v>
      </c>
      <c r="Q52" s="254">
        <v>266.7</v>
      </c>
      <c r="R52" s="254">
        <v>266.7</v>
      </c>
      <c r="S52" s="254">
        <v>0</v>
      </c>
      <c r="T52" s="254">
        <v>6667.5</v>
      </c>
      <c r="U52" s="254">
        <v>2400.3000000000002</v>
      </c>
      <c r="V52" s="254">
        <v>0</v>
      </c>
      <c r="W52" s="254">
        <v>1866.9</v>
      </c>
      <c r="X52" s="254">
        <v>2933.7</v>
      </c>
      <c r="Y52" s="254">
        <v>895756.4</v>
      </c>
      <c r="Z52" s="254">
        <v>215529.16</v>
      </c>
      <c r="AA52" s="254">
        <v>4000.5</v>
      </c>
      <c r="AB52" s="254">
        <v>64008</v>
      </c>
      <c r="AC52" s="254">
        <v>5067.3</v>
      </c>
      <c r="AD52" s="254">
        <v>13995711.199999999</v>
      </c>
      <c r="AE52" s="256">
        <v>15736942.16</v>
      </c>
    </row>
    <row r="53" spans="2:31" x14ac:dyDescent="0.3">
      <c r="B53" s="490"/>
      <c r="C53" s="253" t="s">
        <v>556</v>
      </c>
      <c r="D53" s="254">
        <v>170170</v>
      </c>
      <c r="E53" s="254">
        <v>20020</v>
      </c>
      <c r="F53" s="254">
        <v>36400</v>
      </c>
      <c r="G53" s="254">
        <v>0</v>
      </c>
      <c r="H53" s="254">
        <v>0</v>
      </c>
      <c r="I53" s="254">
        <v>0</v>
      </c>
      <c r="J53" s="254">
        <v>0</v>
      </c>
      <c r="K53" s="254">
        <v>4550</v>
      </c>
      <c r="L53" s="254">
        <v>0</v>
      </c>
      <c r="M53" s="254">
        <v>0</v>
      </c>
      <c r="N53" s="254">
        <v>0</v>
      </c>
      <c r="O53" s="254">
        <v>0</v>
      </c>
      <c r="P53" s="254">
        <v>168350</v>
      </c>
      <c r="Q53" s="254">
        <v>0</v>
      </c>
      <c r="R53" s="254">
        <v>0</v>
      </c>
      <c r="S53" s="254">
        <v>4550</v>
      </c>
      <c r="T53" s="254">
        <v>4550</v>
      </c>
      <c r="U53" s="254">
        <v>72800</v>
      </c>
      <c r="V53" s="254">
        <v>0</v>
      </c>
      <c r="W53" s="254">
        <v>0</v>
      </c>
      <c r="X53" s="254">
        <v>0</v>
      </c>
      <c r="Y53" s="254">
        <v>4550</v>
      </c>
      <c r="Z53" s="254">
        <v>160160</v>
      </c>
      <c r="AA53" s="254">
        <v>0</v>
      </c>
      <c r="AB53" s="254">
        <v>0</v>
      </c>
      <c r="AC53" s="254">
        <v>4550</v>
      </c>
      <c r="AD53" s="254">
        <v>0</v>
      </c>
      <c r="AE53" s="256">
        <v>650650</v>
      </c>
    </row>
    <row r="54" spans="2:31" x14ac:dyDescent="0.3">
      <c r="B54" s="490"/>
      <c r="C54" s="253" t="s">
        <v>557</v>
      </c>
      <c r="D54" s="254">
        <v>22496.7</v>
      </c>
      <c r="E54" s="254">
        <v>1274.0999999999999</v>
      </c>
      <c r="F54" s="254">
        <v>0</v>
      </c>
      <c r="G54" s="254">
        <v>0</v>
      </c>
      <c r="H54" s="254">
        <v>0</v>
      </c>
      <c r="I54" s="254">
        <v>0</v>
      </c>
      <c r="J54" s="254">
        <v>0</v>
      </c>
      <c r="K54" s="254">
        <v>2790</v>
      </c>
      <c r="L54" s="254">
        <v>0</v>
      </c>
      <c r="M54" s="254">
        <v>0</v>
      </c>
      <c r="N54" s="254">
        <v>0</v>
      </c>
      <c r="O54" s="254">
        <v>0</v>
      </c>
      <c r="P54" s="254">
        <v>11150.7</v>
      </c>
      <c r="Q54" s="254">
        <v>0</v>
      </c>
      <c r="R54" s="254">
        <v>6510</v>
      </c>
      <c r="S54" s="254">
        <v>0</v>
      </c>
      <c r="T54" s="254">
        <v>0</v>
      </c>
      <c r="U54" s="254">
        <v>0</v>
      </c>
      <c r="V54" s="254">
        <v>0</v>
      </c>
      <c r="W54" s="254">
        <v>0</v>
      </c>
      <c r="X54" s="254">
        <v>0</v>
      </c>
      <c r="Y54" s="254">
        <v>12768.9</v>
      </c>
      <c r="Z54" s="254">
        <v>9300</v>
      </c>
      <c r="AA54" s="254">
        <v>0</v>
      </c>
      <c r="AB54" s="254">
        <v>5570.7</v>
      </c>
      <c r="AC54" s="254">
        <v>0</v>
      </c>
      <c r="AD54" s="254">
        <v>0</v>
      </c>
      <c r="AE54" s="256">
        <v>71861.100000000006</v>
      </c>
    </row>
    <row r="55" spans="2:31" x14ac:dyDescent="0.3">
      <c r="B55" s="490"/>
      <c r="C55" s="253" t="s">
        <v>558</v>
      </c>
      <c r="D55" s="254">
        <v>23104</v>
      </c>
      <c r="E55" s="254">
        <v>2736</v>
      </c>
      <c r="F55" s="254">
        <v>35644</v>
      </c>
      <c r="G55" s="254">
        <v>0</v>
      </c>
      <c r="H55" s="254">
        <v>0</v>
      </c>
      <c r="I55" s="254">
        <v>0</v>
      </c>
      <c r="J55" s="254">
        <v>0</v>
      </c>
      <c r="K55" s="254">
        <v>3724</v>
      </c>
      <c r="L55" s="254">
        <v>20216</v>
      </c>
      <c r="M55" s="254">
        <v>0</v>
      </c>
      <c r="N55" s="254">
        <v>0</v>
      </c>
      <c r="O55" s="254">
        <v>0</v>
      </c>
      <c r="P55" s="254">
        <v>23537.200000000001</v>
      </c>
      <c r="Q55" s="254">
        <v>0</v>
      </c>
      <c r="R55" s="254">
        <v>0</v>
      </c>
      <c r="S55" s="254">
        <v>0</v>
      </c>
      <c r="T55" s="254">
        <v>760</v>
      </c>
      <c r="U55" s="254">
        <v>0</v>
      </c>
      <c r="V55" s="254">
        <v>0</v>
      </c>
      <c r="W55" s="254">
        <v>0</v>
      </c>
      <c r="X55" s="254">
        <v>0</v>
      </c>
      <c r="Y55" s="254">
        <v>0</v>
      </c>
      <c r="Z55" s="254">
        <v>0</v>
      </c>
      <c r="AA55" s="254">
        <v>0</v>
      </c>
      <c r="AB55" s="254">
        <v>0</v>
      </c>
      <c r="AC55" s="254">
        <v>0</v>
      </c>
      <c r="AD55" s="254">
        <v>3496</v>
      </c>
      <c r="AE55" s="256">
        <v>113217.2</v>
      </c>
    </row>
    <row r="56" spans="2:31" x14ac:dyDescent="0.3">
      <c r="B56" s="490"/>
      <c r="C56" s="253" t="s">
        <v>559</v>
      </c>
      <c r="D56" s="254">
        <v>191730</v>
      </c>
      <c r="E56" s="254">
        <v>2530</v>
      </c>
      <c r="F56" s="254">
        <v>308220</v>
      </c>
      <c r="G56" s="254">
        <v>0</v>
      </c>
      <c r="H56" s="254">
        <v>0</v>
      </c>
      <c r="I56" s="254">
        <v>0</v>
      </c>
      <c r="J56" s="254">
        <v>0</v>
      </c>
      <c r="K56" s="254">
        <v>2090</v>
      </c>
      <c r="L56" s="254">
        <v>0</v>
      </c>
      <c r="M56" s="254">
        <v>0</v>
      </c>
      <c r="N56" s="254">
        <v>0</v>
      </c>
      <c r="O56" s="254">
        <v>0</v>
      </c>
      <c r="P56" s="254">
        <v>73040</v>
      </c>
      <c r="Q56" s="254">
        <v>0</v>
      </c>
      <c r="R56" s="254">
        <v>0</v>
      </c>
      <c r="S56" s="254">
        <v>0</v>
      </c>
      <c r="T56" s="254">
        <v>297220</v>
      </c>
      <c r="U56" s="254">
        <v>0</v>
      </c>
      <c r="V56" s="254">
        <v>0</v>
      </c>
      <c r="W56" s="254">
        <v>29040</v>
      </c>
      <c r="X56" s="254">
        <v>0</v>
      </c>
      <c r="Y56" s="254">
        <v>75460</v>
      </c>
      <c r="Z56" s="254">
        <v>0</v>
      </c>
      <c r="AA56" s="254">
        <v>0</v>
      </c>
      <c r="AB56" s="254">
        <v>0</v>
      </c>
      <c r="AC56" s="254">
        <v>65230</v>
      </c>
      <c r="AD56" s="254">
        <v>92400</v>
      </c>
      <c r="AE56" s="256">
        <v>1136960</v>
      </c>
    </row>
    <row r="57" spans="2:31" x14ac:dyDescent="0.3">
      <c r="B57" s="491" t="s">
        <v>631</v>
      </c>
      <c r="C57" s="258" t="s">
        <v>593</v>
      </c>
      <c r="D57" s="259">
        <v>225</v>
      </c>
      <c r="E57" s="259">
        <v>0</v>
      </c>
      <c r="F57" s="259">
        <v>0</v>
      </c>
      <c r="G57" s="259">
        <v>0</v>
      </c>
      <c r="H57" s="259">
        <v>900</v>
      </c>
      <c r="I57" s="259">
        <v>0</v>
      </c>
      <c r="J57" s="259">
        <v>0</v>
      </c>
      <c r="K57" s="259">
        <v>0</v>
      </c>
      <c r="L57" s="259">
        <v>1620</v>
      </c>
      <c r="M57" s="259">
        <v>0</v>
      </c>
      <c r="N57" s="259">
        <v>0</v>
      </c>
      <c r="O57" s="259">
        <v>0</v>
      </c>
      <c r="P57" s="259">
        <v>2070</v>
      </c>
      <c r="Q57" s="259">
        <v>0</v>
      </c>
      <c r="R57" s="259">
        <v>0</v>
      </c>
      <c r="S57" s="259">
        <v>0</v>
      </c>
      <c r="T57" s="259">
        <v>0</v>
      </c>
      <c r="U57" s="259">
        <v>0</v>
      </c>
      <c r="V57" s="259">
        <v>45</v>
      </c>
      <c r="W57" s="259">
        <v>0</v>
      </c>
      <c r="X57" s="259">
        <v>0</v>
      </c>
      <c r="Y57" s="259">
        <v>0</v>
      </c>
      <c r="Z57" s="259">
        <v>0</v>
      </c>
      <c r="AA57" s="259">
        <v>0</v>
      </c>
      <c r="AB57" s="259">
        <v>0</v>
      </c>
      <c r="AC57" s="259">
        <v>45</v>
      </c>
      <c r="AD57" s="259">
        <v>0</v>
      </c>
      <c r="AE57" s="260">
        <v>4905</v>
      </c>
    </row>
    <row r="58" spans="2:31" x14ac:dyDescent="0.3">
      <c r="B58" s="491"/>
      <c r="C58" s="258" t="s">
        <v>594</v>
      </c>
      <c r="D58" s="259">
        <v>3634</v>
      </c>
      <c r="E58" s="259">
        <v>0</v>
      </c>
      <c r="F58" s="259">
        <v>0</v>
      </c>
      <c r="G58" s="259">
        <v>0</v>
      </c>
      <c r="H58" s="259">
        <v>0</v>
      </c>
      <c r="I58" s="259">
        <v>0</v>
      </c>
      <c r="J58" s="259">
        <v>0</v>
      </c>
      <c r="K58" s="259">
        <v>0</v>
      </c>
      <c r="L58" s="259">
        <v>0</v>
      </c>
      <c r="M58" s="259">
        <v>0</v>
      </c>
      <c r="N58" s="259">
        <v>0</v>
      </c>
      <c r="O58" s="259">
        <v>0</v>
      </c>
      <c r="P58" s="259">
        <v>0</v>
      </c>
      <c r="Q58" s="259">
        <v>0</v>
      </c>
      <c r="R58" s="259">
        <v>0</v>
      </c>
      <c r="S58" s="259">
        <v>0</v>
      </c>
      <c r="T58" s="259">
        <v>0</v>
      </c>
      <c r="U58" s="259">
        <v>0</v>
      </c>
      <c r="V58" s="259">
        <v>0</v>
      </c>
      <c r="W58" s="259">
        <v>0</v>
      </c>
      <c r="X58" s="259">
        <v>0</v>
      </c>
      <c r="Y58" s="259">
        <v>0</v>
      </c>
      <c r="Z58" s="259">
        <v>0</v>
      </c>
      <c r="AA58" s="259">
        <v>0</v>
      </c>
      <c r="AB58" s="259">
        <v>0</v>
      </c>
      <c r="AC58" s="259">
        <v>0</v>
      </c>
      <c r="AD58" s="259">
        <v>0</v>
      </c>
      <c r="AE58" s="260">
        <v>3634</v>
      </c>
    </row>
    <row r="59" spans="2:31" x14ac:dyDescent="0.3">
      <c r="B59" s="490" t="s">
        <v>632</v>
      </c>
      <c r="C59" s="253" t="s">
        <v>416</v>
      </c>
      <c r="D59" s="254">
        <v>13300</v>
      </c>
      <c r="E59" s="254">
        <v>10800</v>
      </c>
      <c r="F59" s="254">
        <v>8200</v>
      </c>
      <c r="G59" s="254">
        <v>0</v>
      </c>
      <c r="H59" s="254">
        <v>0</v>
      </c>
      <c r="I59" s="254">
        <v>0</v>
      </c>
      <c r="J59" s="254">
        <v>0</v>
      </c>
      <c r="K59" s="254">
        <v>3600</v>
      </c>
      <c r="L59" s="254">
        <v>0</v>
      </c>
      <c r="M59" s="254">
        <v>0</v>
      </c>
      <c r="N59" s="254">
        <v>0</v>
      </c>
      <c r="O59" s="254">
        <v>3425</v>
      </c>
      <c r="P59" s="254">
        <v>2225</v>
      </c>
      <c r="Q59" s="254">
        <v>0</v>
      </c>
      <c r="R59" s="254">
        <v>0</v>
      </c>
      <c r="S59" s="254">
        <v>0</v>
      </c>
      <c r="T59" s="254">
        <v>17500</v>
      </c>
      <c r="U59" s="254">
        <v>0</v>
      </c>
      <c r="V59" s="254">
        <v>9000</v>
      </c>
      <c r="W59" s="254">
        <v>0</v>
      </c>
      <c r="X59" s="254">
        <v>0</v>
      </c>
      <c r="Y59" s="254">
        <v>0</v>
      </c>
      <c r="Z59" s="254">
        <v>25200</v>
      </c>
      <c r="AA59" s="254">
        <v>0</v>
      </c>
      <c r="AB59" s="254">
        <v>0</v>
      </c>
      <c r="AC59" s="254">
        <v>950</v>
      </c>
      <c r="AD59" s="254">
        <v>0</v>
      </c>
      <c r="AE59" s="256">
        <v>94200</v>
      </c>
    </row>
    <row r="60" spans="2:31" x14ac:dyDescent="0.3">
      <c r="B60" s="490"/>
      <c r="C60" s="253" t="s">
        <v>417</v>
      </c>
      <c r="D60" s="254">
        <v>36097.360000000001</v>
      </c>
      <c r="E60" s="254">
        <v>0</v>
      </c>
      <c r="F60" s="254">
        <v>58.56</v>
      </c>
      <c r="G60" s="254">
        <v>0</v>
      </c>
      <c r="H60" s="254">
        <v>19154</v>
      </c>
      <c r="I60" s="254">
        <v>0</v>
      </c>
      <c r="J60" s="254">
        <v>0</v>
      </c>
      <c r="K60" s="254">
        <v>0</v>
      </c>
      <c r="L60" s="254">
        <v>0</v>
      </c>
      <c r="M60" s="254">
        <v>0</v>
      </c>
      <c r="N60" s="254">
        <v>0</v>
      </c>
      <c r="O60" s="254">
        <v>97.6</v>
      </c>
      <c r="P60" s="254">
        <v>2269.1999999999998</v>
      </c>
      <c r="Q60" s="254">
        <v>0</v>
      </c>
      <c r="R60" s="254">
        <v>0</v>
      </c>
      <c r="S60" s="254">
        <v>0</v>
      </c>
      <c r="T60" s="254">
        <v>41480</v>
      </c>
      <c r="U60" s="254">
        <v>0</v>
      </c>
      <c r="V60" s="254">
        <v>0</v>
      </c>
      <c r="W60" s="254">
        <v>0</v>
      </c>
      <c r="X60" s="254">
        <v>0</v>
      </c>
      <c r="Y60" s="254">
        <v>11760.8</v>
      </c>
      <c r="Z60" s="254">
        <v>117.12</v>
      </c>
      <c r="AA60" s="254">
        <v>0</v>
      </c>
      <c r="AB60" s="254">
        <v>0</v>
      </c>
      <c r="AC60" s="254">
        <v>3123.2</v>
      </c>
      <c r="AD60" s="254">
        <v>244</v>
      </c>
      <c r="AE60" s="256">
        <v>114401.84</v>
      </c>
    </row>
    <row r="61" spans="2:31" ht="27.6" customHeight="1" x14ac:dyDescent="0.3">
      <c r="B61" s="257" t="s">
        <v>633</v>
      </c>
      <c r="C61" s="258" t="s">
        <v>483</v>
      </c>
      <c r="D61" s="259">
        <v>0</v>
      </c>
      <c r="E61" s="259">
        <v>0</v>
      </c>
      <c r="F61" s="259">
        <v>0</v>
      </c>
      <c r="G61" s="259">
        <v>0</v>
      </c>
      <c r="H61" s="259">
        <v>0</v>
      </c>
      <c r="I61" s="259">
        <v>0</v>
      </c>
      <c r="J61" s="259">
        <v>0</v>
      </c>
      <c r="K61" s="259">
        <v>0</v>
      </c>
      <c r="L61" s="259">
        <v>0</v>
      </c>
      <c r="M61" s="259">
        <v>0</v>
      </c>
      <c r="N61" s="259">
        <v>0</v>
      </c>
      <c r="O61" s="259">
        <v>0</v>
      </c>
      <c r="P61" s="259">
        <v>0</v>
      </c>
      <c r="Q61" s="259">
        <v>0</v>
      </c>
      <c r="R61" s="259">
        <v>0</v>
      </c>
      <c r="S61" s="259">
        <v>0</v>
      </c>
      <c r="T61" s="259">
        <v>0</v>
      </c>
      <c r="U61" s="259">
        <v>0</v>
      </c>
      <c r="V61" s="259">
        <v>0</v>
      </c>
      <c r="W61" s="259">
        <v>0</v>
      </c>
      <c r="X61" s="259">
        <v>0</v>
      </c>
      <c r="Y61" s="259">
        <v>0</v>
      </c>
      <c r="Z61" s="259">
        <v>0</v>
      </c>
      <c r="AA61" s="259">
        <v>0</v>
      </c>
      <c r="AB61" s="259">
        <v>2520</v>
      </c>
      <c r="AC61" s="259">
        <v>0</v>
      </c>
      <c r="AD61" s="259">
        <v>0</v>
      </c>
      <c r="AE61" s="260">
        <v>2520</v>
      </c>
    </row>
    <row r="62" spans="2:31" x14ac:dyDescent="0.3">
      <c r="B62" s="490" t="s">
        <v>634</v>
      </c>
      <c r="C62" s="253" t="s">
        <v>595</v>
      </c>
      <c r="D62" s="254">
        <v>0</v>
      </c>
      <c r="E62" s="254">
        <v>0</v>
      </c>
      <c r="F62" s="254">
        <v>0</v>
      </c>
      <c r="G62" s="254">
        <v>0</v>
      </c>
      <c r="H62" s="254">
        <v>0</v>
      </c>
      <c r="I62" s="254">
        <v>0</v>
      </c>
      <c r="J62" s="254">
        <v>0</v>
      </c>
      <c r="K62" s="254">
        <v>41436</v>
      </c>
      <c r="L62" s="254">
        <v>0</v>
      </c>
      <c r="M62" s="254">
        <v>0</v>
      </c>
      <c r="N62" s="254">
        <v>0</v>
      </c>
      <c r="O62" s="254">
        <v>34560</v>
      </c>
      <c r="P62" s="254">
        <v>0</v>
      </c>
      <c r="Q62" s="254">
        <v>0</v>
      </c>
      <c r="R62" s="254">
        <v>0</v>
      </c>
      <c r="S62" s="254">
        <v>4050</v>
      </c>
      <c r="T62" s="254">
        <v>96968.25</v>
      </c>
      <c r="U62" s="254">
        <v>0</v>
      </c>
      <c r="V62" s="254">
        <v>0</v>
      </c>
      <c r="W62" s="254">
        <v>0</v>
      </c>
      <c r="X62" s="254">
        <v>0</v>
      </c>
      <c r="Y62" s="254">
        <v>0</v>
      </c>
      <c r="Z62" s="254">
        <v>0</v>
      </c>
      <c r="AA62" s="254">
        <v>0</v>
      </c>
      <c r="AB62" s="254">
        <v>0</v>
      </c>
      <c r="AC62" s="254">
        <v>0</v>
      </c>
      <c r="AD62" s="254">
        <v>0</v>
      </c>
      <c r="AE62" s="256">
        <v>177014.25</v>
      </c>
    </row>
    <row r="63" spans="2:31" x14ac:dyDescent="0.3">
      <c r="B63" s="490"/>
      <c r="C63" s="253" t="s">
        <v>596</v>
      </c>
      <c r="D63" s="254">
        <v>7424</v>
      </c>
      <c r="E63" s="254">
        <v>0</v>
      </c>
      <c r="F63" s="254">
        <v>0</v>
      </c>
      <c r="G63" s="254">
        <v>0</v>
      </c>
      <c r="H63" s="254">
        <v>0</v>
      </c>
      <c r="I63" s="254">
        <v>0</v>
      </c>
      <c r="J63" s="254">
        <v>0</v>
      </c>
      <c r="K63" s="254">
        <v>0</v>
      </c>
      <c r="L63" s="254">
        <v>0</v>
      </c>
      <c r="M63" s="254">
        <v>0</v>
      </c>
      <c r="N63" s="254">
        <v>0</v>
      </c>
      <c r="O63" s="254">
        <v>0</v>
      </c>
      <c r="P63" s="254">
        <v>88508</v>
      </c>
      <c r="Q63" s="254">
        <v>0</v>
      </c>
      <c r="R63" s="254">
        <v>0</v>
      </c>
      <c r="S63" s="254">
        <v>0</v>
      </c>
      <c r="T63" s="254">
        <v>41760</v>
      </c>
      <c r="U63" s="254">
        <v>0</v>
      </c>
      <c r="V63" s="254">
        <v>0</v>
      </c>
      <c r="W63" s="254">
        <v>0</v>
      </c>
      <c r="X63" s="254">
        <v>0</v>
      </c>
      <c r="Y63" s="254">
        <v>0</v>
      </c>
      <c r="Z63" s="254">
        <v>0</v>
      </c>
      <c r="AA63" s="254">
        <v>0</v>
      </c>
      <c r="AB63" s="254">
        <v>0</v>
      </c>
      <c r="AC63" s="254">
        <v>0</v>
      </c>
      <c r="AD63" s="254">
        <v>0</v>
      </c>
      <c r="AE63" s="256">
        <v>137692</v>
      </c>
    </row>
    <row r="64" spans="2:31" x14ac:dyDescent="0.3">
      <c r="B64" s="490"/>
      <c r="C64" s="253" t="s">
        <v>597</v>
      </c>
      <c r="D64" s="254">
        <v>0</v>
      </c>
      <c r="E64" s="254">
        <v>0</v>
      </c>
      <c r="F64" s="254">
        <v>0</v>
      </c>
      <c r="G64" s="254">
        <v>0</v>
      </c>
      <c r="H64" s="254">
        <v>0</v>
      </c>
      <c r="I64" s="254">
        <v>0</v>
      </c>
      <c r="J64" s="254">
        <v>0</v>
      </c>
      <c r="K64" s="254">
        <v>0</v>
      </c>
      <c r="L64" s="254">
        <v>0</v>
      </c>
      <c r="M64" s="254">
        <v>0</v>
      </c>
      <c r="N64" s="254">
        <v>0</v>
      </c>
      <c r="O64" s="254">
        <v>0</v>
      </c>
      <c r="P64" s="254">
        <v>54725</v>
      </c>
      <c r="Q64" s="254">
        <v>0</v>
      </c>
      <c r="R64" s="254">
        <v>0</v>
      </c>
      <c r="S64" s="254">
        <v>0</v>
      </c>
      <c r="T64" s="254">
        <v>0</v>
      </c>
      <c r="U64" s="254">
        <v>0</v>
      </c>
      <c r="V64" s="254">
        <v>0</v>
      </c>
      <c r="W64" s="254">
        <v>0</v>
      </c>
      <c r="X64" s="254">
        <v>0</v>
      </c>
      <c r="Y64" s="254">
        <v>127215</v>
      </c>
      <c r="Z64" s="254">
        <v>0</v>
      </c>
      <c r="AA64" s="254">
        <v>0</v>
      </c>
      <c r="AB64" s="254">
        <v>0</v>
      </c>
      <c r="AC64" s="254">
        <v>0</v>
      </c>
      <c r="AD64" s="254">
        <v>0</v>
      </c>
      <c r="AE64" s="256">
        <v>181940</v>
      </c>
    </row>
    <row r="65" spans="2:31" x14ac:dyDescent="0.3">
      <c r="B65" s="490"/>
      <c r="C65" s="253" t="s">
        <v>598</v>
      </c>
      <c r="D65" s="254">
        <v>0</v>
      </c>
      <c r="E65" s="254">
        <v>0</v>
      </c>
      <c r="F65" s="254">
        <v>0</v>
      </c>
      <c r="G65" s="254">
        <v>0</v>
      </c>
      <c r="H65" s="254">
        <v>0</v>
      </c>
      <c r="I65" s="254">
        <v>0</v>
      </c>
      <c r="J65" s="254">
        <v>0</v>
      </c>
      <c r="K65" s="254">
        <v>0</v>
      </c>
      <c r="L65" s="254">
        <v>0</v>
      </c>
      <c r="M65" s="254">
        <v>0</v>
      </c>
      <c r="N65" s="254">
        <v>0</v>
      </c>
      <c r="O65" s="254">
        <v>0</v>
      </c>
      <c r="P65" s="254">
        <v>3095650</v>
      </c>
      <c r="Q65" s="254">
        <v>0</v>
      </c>
      <c r="R65" s="254">
        <v>0</v>
      </c>
      <c r="S65" s="254">
        <v>0</v>
      </c>
      <c r="T65" s="254">
        <v>526210</v>
      </c>
      <c r="U65" s="254">
        <v>0</v>
      </c>
      <c r="V65" s="254">
        <v>0</v>
      </c>
      <c r="W65" s="254">
        <v>0</v>
      </c>
      <c r="X65" s="254">
        <v>0</v>
      </c>
      <c r="Y65" s="254">
        <v>4155140</v>
      </c>
      <c r="Z65" s="254">
        <v>0</v>
      </c>
      <c r="AA65" s="254">
        <v>0</v>
      </c>
      <c r="AB65" s="254">
        <v>0</v>
      </c>
      <c r="AC65" s="254">
        <v>0</v>
      </c>
      <c r="AD65" s="254">
        <v>0</v>
      </c>
      <c r="AE65" s="256">
        <v>7777000</v>
      </c>
    </row>
    <row r="66" spans="2:31" x14ac:dyDescent="0.3">
      <c r="B66" s="490"/>
      <c r="C66" s="253" t="s">
        <v>599</v>
      </c>
      <c r="D66" s="254">
        <v>11040</v>
      </c>
      <c r="E66" s="254">
        <v>40200</v>
      </c>
      <c r="F66" s="254">
        <v>0</v>
      </c>
      <c r="G66" s="254">
        <v>0</v>
      </c>
      <c r="H66" s="254">
        <v>0</v>
      </c>
      <c r="I66" s="254">
        <v>0</v>
      </c>
      <c r="J66" s="254">
        <v>0</v>
      </c>
      <c r="K66" s="254">
        <v>0</v>
      </c>
      <c r="L66" s="254">
        <v>0</v>
      </c>
      <c r="M66" s="254">
        <v>0</v>
      </c>
      <c r="N66" s="254">
        <v>0</v>
      </c>
      <c r="O66" s="254">
        <v>0</v>
      </c>
      <c r="P66" s="254">
        <v>486000</v>
      </c>
      <c r="Q66" s="254">
        <v>0</v>
      </c>
      <c r="R66" s="254">
        <v>0</v>
      </c>
      <c r="S66" s="254">
        <v>0</v>
      </c>
      <c r="T66" s="254">
        <v>0</v>
      </c>
      <c r="U66" s="254">
        <v>0</v>
      </c>
      <c r="V66" s="254">
        <v>0</v>
      </c>
      <c r="W66" s="254">
        <v>0</v>
      </c>
      <c r="X66" s="254">
        <v>0</v>
      </c>
      <c r="Y66" s="254">
        <v>17760</v>
      </c>
      <c r="Z66" s="254">
        <v>600</v>
      </c>
      <c r="AA66" s="254">
        <v>39600</v>
      </c>
      <c r="AB66" s="254">
        <v>0</v>
      </c>
      <c r="AC66" s="254">
        <v>0</v>
      </c>
      <c r="AD66" s="254">
        <v>0</v>
      </c>
      <c r="AE66" s="256">
        <v>595200</v>
      </c>
    </row>
    <row r="67" spans="2:31" x14ac:dyDescent="0.3">
      <c r="B67" s="490"/>
      <c r="C67" s="253" t="s">
        <v>600</v>
      </c>
      <c r="D67" s="254">
        <v>4379760</v>
      </c>
      <c r="E67" s="254">
        <v>253440</v>
      </c>
      <c r="F67" s="254">
        <v>377520</v>
      </c>
      <c r="G67" s="254">
        <v>6600</v>
      </c>
      <c r="H67" s="254">
        <v>1059960</v>
      </c>
      <c r="I67" s="254">
        <v>0</v>
      </c>
      <c r="J67" s="254">
        <v>0</v>
      </c>
      <c r="K67" s="254">
        <v>155760</v>
      </c>
      <c r="L67" s="254">
        <v>64680</v>
      </c>
      <c r="M67" s="254">
        <v>44880</v>
      </c>
      <c r="N67" s="254">
        <v>306240</v>
      </c>
      <c r="O67" s="254">
        <v>121440</v>
      </c>
      <c r="P67" s="254">
        <v>4744080</v>
      </c>
      <c r="Q67" s="254">
        <v>167640</v>
      </c>
      <c r="R67" s="254">
        <v>25080</v>
      </c>
      <c r="S67" s="254">
        <v>75240</v>
      </c>
      <c r="T67" s="254">
        <v>4066920</v>
      </c>
      <c r="U67" s="254">
        <v>789360</v>
      </c>
      <c r="V67" s="254">
        <v>386760</v>
      </c>
      <c r="W67" s="254">
        <v>76560</v>
      </c>
      <c r="X67" s="254">
        <v>0</v>
      </c>
      <c r="Y67" s="254">
        <v>473880</v>
      </c>
      <c r="Z67" s="254">
        <v>1346400</v>
      </c>
      <c r="AA67" s="254">
        <v>508200</v>
      </c>
      <c r="AB67" s="254">
        <v>179520</v>
      </c>
      <c r="AC67" s="254">
        <v>220440</v>
      </c>
      <c r="AD67" s="254">
        <v>0</v>
      </c>
      <c r="AE67" s="256">
        <v>19830360</v>
      </c>
    </row>
    <row r="68" spans="2:31" x14ac:dyDescent="0.3">
      <c r="B68" s="490"/>
      <c r="C68" s="253" t="s">
        <v>601</v>
      </c>
      <c r="D68" s="254">
        <v>0</v>
      </c>
      <c r="E68" s="254">
        <v>0</v>
      </c>
      <c r="F68" s="254">
        <v>0</v>
      </c>
      <c r="G68" s="254">
        <v>0</v>
      </c>
      <c r="H68" s="254">
        <v>0</v>
      </c>
      <c r="I68" s="254">
        <v>0</v>
      </c>
      <c r="J68" s="254">
        <v>0</v>
      </c>
      <c r="K68" s="254">
        <v>0</v>
      </c>
      <c r="L68" s="254">
        <v>0</v>
      </c>
      <c r="M68" s="254">
        <v>0</v>
      </c>
      <c r="N68" s="254">
        <v>0</v>
      </c>
      <c r="O68" s="254">
        <v>0</v>
      </c>
      <c r="P68" s="254">
        <v>14850</v>
      </c>
      <c r="Q68" s="254">
        <v>0</v>
      </c>
      <c r="R68" s="254">
        <v>0</v>
      </c>
      <c r="S68" s="254">
        <v>0</v>
      </c>
      <c r="T68" s="254">
        <v>0</v>
      </c>
      <c r="U68" s="254">
        <v>0</v>
      </c>
      <c r="V68" s="254">
        <v>0</v>
      </c>
      <c r="W68" s="254">
        <v>0</v>
      </c>
      <c r="X68" s="254">
        <v>0</v>
      </c>
      <c r="Y68" s="254">
        <v>0</v>
      </c>
      <c r="Z68" s="254">
        <v>0</v>
      </c>
      <c r="AA68" s="254">
        <v>16830</v>
      </c>
      <c r="AB68" s="254">
        <v>0</v>
      </c>
      <c r="AC68" s="254">
        <v>0</v>
      </c>
      <c r="AD68" s="254">
        <v>15582.6</v>
      </c>
      <c r="AE68" s="256">
        <v>47262.6</v>
      </c>
    </row>
    <row r="69" spans="2:31" x14ac:dyDescent="0.3">
      <c r="B69" s="490"/>
      <c r="C69" s="253" t="s">
        <v>602</v>
      </c>
      <c r="D69" s="254">
        <v>1800000</v>
      </c>
      <c r="E69" s="254">
        <v>0</v>
      </c>
      <c r="F69" s="254">
        <v>0</v>
      </c>
      <c r="G69" s="254">
        <v>0</v>
      </c>
      <c r="H69" s="254">
        <v>0</v>
      </c>
      <c r="I69" s="254">
        <v>0</v>
      </c>
      <c r="J69" s="254">
        <v>0</v>
      </c>
      <c r="K69" s="254">
        <v>0</v>
      </c>
      <c r="L69" s="254">
        <v>0</v>
      </c>
      <c r="M69" s="254">
        <v>0</v>
      </c>
      <c r="N69" s="254">
        <v>0</v>
      </c>
      <c r="O69" s="254">
        <v>0</v>
      </c>
      <c r="P69" s="254">
        <v>0</v>
      </c>
      <c r="Q69" s="254">
        <v>0</v>
      </c>
      <c r="R69" s="254">
        <v>0</v>
      </c>
      <c r="S69" s="254">
        <v>0</v>
      </c>
      <c r="T69" s="254">
        <v>0</v>
      </c>
      <c r="U69" s="254">
        <v>0</v>
      </c>
      <c r="V69" s="254">
        <v>0</v>
      </c>
      <c r="W69" s="254">
        <v>0</v>
      </c>
      <c r="X69" s="254">
        <v>0</v>
      </c>
      <c r="Y69" s="254">
        <v>0</v>
      </c>
      <c r="Z69" s="254">
        <v>0</v>
      </c>
      <c r="AA69" s="254">
        <v>0</v>
      </c>
      <c r="AB69" s="254">
        <v>0</v>
      </c>
      <c r="AC69" s="254">
        <v>0</v>
      </c>
      <c r="AD69" s="254">
        <v>0</v>
      </c>
      <c r="AE69" s="256">
        <v>1800000</v>
      </c>
    </row>
    <row r="70" spans="2:31" x14ac:dyDescent="0.3">
      <c r="B70" s="490"/>
      <c r="C70" s="253" t="s">
        <v>603</v>
      </c>
      <c r="D70" s="254">
        <v>0</v>
      </c>
      <c r="E70" s="254">
        <v>0</v>
      </c>
      <c r="F70" s="254">
        <v>0</v>
      </c>
      <c r="G70" s="254">
        <v>0</v>
      </c>
      <c r="H70" s="254">
        <v>0</v>
      </c>
      <c r="I70" s="254">
        <v>0</v>
      </c>
      <c r="J70" s="254">
        <v>0</v>
      </c>
      <c r="K70" s="254">
        <v>0</v>
      </c>
      <c r="L70" s="254">
        <v>0</v>
      </c>
      <c r="M70" s="254">
        <v>0</v>
      </c>
      <c r="N70" s="254">
        <v>0</v>
      </c>
      <c r="O70" s="254">
        <v>0</v>
      </c>
      <c r="P70" s="254">
        <v>0</v>
      </c>
      <c r="Q70" s="254">
        <v>0</v>
      </c>
      <c r="R70" s="254">
        <v>0</v>
      </c>
      <c r="S70" s="254">
        <v>0</v>
      </c>
      <c r="T70" s="254">
        <v>0</v>
      </c>
      <c r="U70" s="254">
        <v>0</v>
      </c>
      <c r="V70" s="254">
        <v>0</v>
      </c>
      <c r="W70" s="254">
        <v>0</v>
      </c>
      <c r="X70" s="254">
        <v>0</v>
      </c>
      <c r="Y70" s="254">
        <v>84645</v>
      </c>
      <c r="Z70" s="254">
        <v>0</v>
      </c>
      <c r="AA70" s="254">
        <v>0</v>
      </c>
      <c r="AB70" s="254">
        <v>0</v>
      </c>
      <c r="AC70" s="254">
        <v>0</v>
      </c>
      <c r="AD70" s="254">
        <v>0</v>
      </c>
      <c r="AE70" s="256">
        <v>84645</v>
      </c>
    </row>
    <row r="71" spans="2:31" x14ac:dyDescent="0.3">
      <c r="B71" s="490"/>
      <c r="C71" s="253" t="s">
        <v>604</v>
      </c>
      <c r="D71" s="254">
        <v>1088775.2</v>
      </c>
      <c r="E71" s="254">
        <v>0</v>
      </c>
      <c r="F71" s="254">
        <v>56578.400000000001</v>
      </c>
      <c r="G71" s="254">
        <v>0</v>
      </c>
      <c r="H71" s="254">
        <v>0</v>
      </c>
      <c r="I71" s="254">
        <v>0</v>
      </c>
      <c r="J71" s="254">
        <v>0</v>
      </c>
      <c r="K71" s="254">
        <v>0</v>
      </c>
      <c r="L71" s="254">
        <v>0</v>
      </c>
      <c r="M71" s="254">
        <v>0</v>
      </c>
      <c r="N71" s="254">
        <v>848137.5</v>
      </c>
      <c r="O71" s="254">
        <v>0</v>
      </c>
      <c r="P71" s="254">
        <v>508379.9</v>
      </c>
      <c r="Q71" s="254">
        <v>15113.9</v>
      </c>
      <c r="R71" s="254">
        <v>0</v>
      </c>
      <c r="S71" s="254">
        <v>0</v>
      </c>
      <c r="T71" s="254">
        <v>3711270.2</v>
      </c>
      <c r="U71" s="254">
        <v>0</v>
      </c>
      <c r="V71" s="254">
        <v>0</v>
      </c>
      <c r="W71" s="254">
        <v>0</v>
      </c>
      <c r="X71" s="254">
        <v>0</v>
      </c>
      <c r="Y71" s="254">
        <v>529417.30000000005</v>
      </c>
      <c r="Z71" s="254">
        <v>0</v>
      </c>
      <c r="AA71" s="254">
        <v>523637.4</v>
      </c>
      <c r="AB71" s="254">
        <v>0</v>
      </c>
      <c r="AC71" s="254">
        <v>12672.7</v>
      </c>
      <c r="AD71" s="254">
        <v>0</v>
      </c>
      <c r="AE71" s="256">
        <v>7293982.5000000009</v>
      </c>
    </row>
    <row r="72" spans="2:31" x14ac:dyDescent="0.3">
      <c r="B72" s="490"/>
      <c r="C72" s="253" t="s">
        <v>605</v>
      </c>
      <c r="D72" s="254">
        <v>0</v>
      </c>
      <c r="E72" s="254">
        <v>0</v>
      </c>
      <c r="F72" s="254">
        <v>0</v>
      </c>
      <c r="G72" s="254">
        <v>0</v>
      </c>
      <c r="H72" s="254">
        <v>0</v>
      </c>
      <c r="I72" s="254">
        <v>0</v>
      </c>
      <c r="J72" s="254">
        <v>0</v>
      </c>
      <c r="K72" s="254">
        <v>0</v>
      </c>
      <c r="L72" s="254">
        <v>0</v>
      </c>
      <c r="M72" s="254">
        <v>0</v>
      </c>
      <c r="N72" s="254">
        <v>0</v>
      </c>
      <c r="O72" s="254">
        <v>0</v>
      </c>
      <c r="P72" s="254">
        <v>138450</v>
      </c>
      <c r="Q72" s="254">
        <v>0</v>
      </c>
      <c r="R72" s="254">
        <v>0</v>
      </c>
      <c r="S72" s="254">
        <v>0</v>
      </c>
      <c r="T72" s="254">
        <v>0</v>
      </c>
      <c r="U72" s="254">
        <v>0</v>
      </c>
      <c r="V72" s="254">
        <v>0</v>
      </c>
      <c r="W72" s="254">
        <v>0</v>
      </c>
      <c r="X72" s="254">
        <v>0</v>
      </c>
      <c r="Y72" s="254">
        <v>0</v>
      </c>
      <c r="Z72" s="254">
        <v>0</v>
      </c>
      <c r="AA72" s="254">
        <v>0</v>
      </c>
      <c r="AB72" s="254">
        <v>0</v>
      </c>
      <c r="AC72" s="254">
        <v>0</v>
      </c>
      <c r="AD72" s="254">
        <v>0</v>
      </c>
      <c r="AE72" s="256">
        <v>138450</v>
      </c>
    </row>
    <row r="73" spans="2:31" x14ac:dyDescent="0.3">
      <c r="B73" s="490"/>
      <c r="C73" s="253" t="s">
        <v>606</v>
      </c>
      <c r="D73" s="254">
        <v>24610</v>
      </c>
      <c r="E73" s="254">
        <v>0</v>
      </c>
      <c r="F73" s="254">
        <v>141240</v>
      </c>
      <c r="G73" s="254">
        <v>0</v>
      </c>
      <c r="H73" s="254">
        <v>0</v>
      </c>
      <c r="I73" s="254">
        <v>0</v>
      </c>
      <c r="J73" s="254">
        <v>0</v>
      </c>
      <c r="K73" s="254">
        <v>0</v>
      </c>
      <c r="L73" s="254">
        <v>0</v>
      </c>
      <c r="M73" s="254">
        <v>0</v>
      </c>
      <c r="N73" s="254">
        <v>0</v>
      </c>
      <c r="O73" s="254">
        <v>0</v>
      </c>
      <c r="P73" s="254">
        <v>277130</v>
      </c>
      <c r="Q73" s="254">
        <v>0</v>
      </c>
      <c r="R73" s="254">
        <v>0</v>
      </c>
      <c r="S73" s="254">
        <v>0</v>
      </c>
      <c r="T73" s="254">
        <v>0</v>
      </c>
      <c r="U73" s="254">
        <v>0</v>
      </c>
      <c r="V73" s="254">
        <v>0</v>
      </c>
      <c r="W73" s="254">
        <v>0</v>
      </c>
      <c r="X73" s="254">
        <v>0</v>
      </c>
      <c r="Y73" s="254">
        <v>0</v>
      </c>
      <c r="Z73" s="254">
        <v>564960</v>
      </c>
      <c r="AA73" s="254">
        <v>277130</v>
      </c>
      <c r="AB73" s="254">
        <v>0</v>
      </c>
      <c r="AC73" s="254">
        <v>0</v>
      </c>
      <c r="AD73" s="254">
        <v>0</v>
      </c>
      <c r="AE73" s="256">
        <v>1285070</v>
      </c>
    </row>
    <row r="74" spans="2:31" x14ac:dyDescent="0.3">
      <c r="B74" s="490"/>
      <c r="C74" s="253" t="s">
        <v>607</v>
      </c>
      <c r="D74" s="254">
        <v>0</v>
      </c>
      <c r="E74" s="254">
        <v>0</v>
      </c>
      <c r="F74" s="254">
        <v>0</v>
      </c>
      <c r="G74" s="254">
        <v>0</v>
      </c>
      <c r="H74" s="254">
        <v>0</v>
      </c>
      <c r="I74" s="254">
        <v>0</v>
      </c>
      <c r="J74" s="254">
        <v>0</v>
      </c>
      <c r="K74" s="254">
        <v>0</v>
      </c>
      <c r="L74" s="254">
        <v>0</v>
      </c>
      <c r="M74" s="254">
        <v>0</v>
      </c>
      <c r="N74" s="254">
        <v>0</v>
      </c>
      <c r="O74" s="254">
        <v>0</v>
      </c>
      <c r="P74" s="254">
        <v>1921446.8</v>
      </c>
      <c r="Q74" s="254">
        <v>0</v>
      </c>
      <c r="R74" s="254">
        <v>0</v>
      </c>
      <c r="S74" s="254">
        <v>0</v>
      </c>
      <c r="T74" s="254">
        <v>990897.6</v>
      </c>
      <c r="U74" s="254">
        <v>0</v>
      </c>
      <c r="V74" s="254">
        <v>0</v>
      </c>
      <c r="W74" s="254">
        <v>0</v>
      </c>
      <c r="X74" s="254">
        <v>0</v>
      </c>
      <c r="Y74" s="254">
        <v>0</v>
      </c>
      <c r="Z74" s="254">
        <v>0</v>
      </c>
      <c r="AA74" s="254">
        <v>53312</v>
      </c>
      <c r="AB74" s="254">
        <v>75754</v>
      </c>
      <c r="AC74" s="254">
        <v>0</v>
      </c>
      <c r="AD74" s="254">
        <v>0</v>
      </c>
      <c r="AE74" s="256">
        <v>3041410.4</v>
      </c>
    </row>
    <row r="75" spans="2:31" x14ac:dyDescent="0.3">
      <c r="B75" s="491" t="s">
        <v>635</v>
      </c>
      <c r="C75" s="258" t="s">
        <v>608</v>
      </c>
      <c r="D75" s="259">
        <v>0</v>
      </c>
      <c r="E75" s="259">
        <v>0</v>
      </c>
      <c r="F75" s="259">
        <v>0</v>
      </c>
      <c r="G75" s="259">
        <v>0</v>
      </c>
      <c r="H75" s="259">
        <v>0</v>
      </c>
      <c r="I75" s="259">
        <v>0</v>
      </c>
      <c r="J75" s="259">
        <v>0</v>
      </c>
      <c r="K75" s="259">
        <v>0</v>
      </c>
      <c r="L75" s="259">
        <v>0</v>
      </c>
      <c r="M75" s="259">
        <v>0</v>
      </c>
      <c r="N75" s="259">
        <v>0</v>
      </c>
      <c r="O75" s="259">
        <v>239031</v>
      </c>
      <c r="P75" s="259">
        <v>0</v>
      </c>
      <c r="Q75" s="259">
        <v>0</v>
      </c>
      <c r="R75" s="259">
        <v>0</v>
      </c>
      <c r="S75" s="259">
        <v>0</v>
      </c>
      <c r="T75" s="259">
        <v>0</v>
      </c>
      <c r="U75" s="259">
        <v>0</v>
      </c>
      <c r="V75" s="259">
        <v>0</v>
      </c>
      <c r="W75" s="259">
        <v>0</v>
      </c>
      <c r="X75" s="259">
        <v>0</v>
      </c>
      <c r="Y75" s="259">
        <v>0</v>
      </c>
      <c r="Z75" s="259">
        <v>0</v>
      </c>
      <c r="AA75" s="259">
        <v>0</v>
      </c>
      <c r="AB75" s="259">
        <v>0</v>
      </c>
      <c r="AC75" s="259">
        <v>141232</v>
      </c>
      <c r="AD75" s="259">
        <v>0</v>
      </c>
      <c r="AE75" s="260">
        <v>380263</v>
      </c>
    </row>
    <row r="76" spans="2:31" x14ac:dyDescent="0.3">
      <c r="B76" s="491"/>
      <c r="C76" s="258" t="s">
        <v>609</v>
      </c>
      <c r="D76" s="259">
        <v>0</v>
      </c>
      <c r="E76" s="259">
        <v>0</v>
      </c>
      <c r="F76" s="259">
        <v>0</v>
      </c>
      <c r="G76" s="259">
        <v>0</v>
      </c>
      <c r="H76" s="259">
        <v>0</v>
      </c>
      <c r="I76" s="259">
        <v>0</v>
      </c>
      <c r="J76" s="259">
        <v>0</v>
      </c>
      <c r="K76" s="259">
        <v>0</v>
      </c>
      <c r="L76" s="259">
        <v>0</v>
      </c>
      <c r="M76" s="259">
        <v>0</v>
      </c>
      <c r="N76" s="259">
        <v>0</v>
      </c>
      <c r="O76" s="259">
        <v>0</v>
      </c>
      <c r="P76" s="259">
        <v>13795.6</v>
      </c>
      <c r="Q76" s="259">
        <v>0</v>
      </c>
      <c r="R76" s="259">
        <v>0</v>
      </c>
      <c r="S76" s="259">
        <v>0</v>
      </c>
      <c r="T76" s="259">
        <v>0</v>
      </c>
      <c r="U76" s="259">
        <v>0</v>
      </c>
      <c r="V76" s="259">
        <v>0</v>
      </c>
      <c r="W76" s="259">
        <v>0</v>
      </c>
      <c r="X76" s="259">
        <v>0</v>
      </c>
      <c r="Y76" s="259">
        <v>0</v>
      </c>
      <c r="Z76" s="259">
        <v>0</v>
      </c>
      <c r="AA76" s="259">
        <v>0</v>
      </c>
      <c r="AB76" s="259">
        <v>0</v>
      </c>
      <c r="AC76" s="259">
        <v>0</v>
      </c>
      <c r="AD76" s="259">
        <v>0</v>
      </c>
      <c r="AE76" s="260">
        <v>13795.6</v>
      </c>
    </row>
    <row r="77" spans="2:31" x14ac:dyDescent="0.3">
      <c r="B77" s="491"/>
      <c r="C77" s="258" t="s">
        <v>610</v>
      </c>
      <c r="D77" s="259">
        <v>1358070.07</v>
      </c>
      <c r="E77" s="259">
        <v>287.04200000000003</v>
      </c>
      <c r="F77" s="259">
        <v>126000.16800000001</v>
      </c>
      <c r="G77" s="259">
        <v>0</v>
      </c>
      <c r="H77" s="259">
        <v>0</v>
      </c>
      <c r="I77" s="259">
        <v>0</v>
      </c>
      <c r="J77" s="259">
        <v>0</v>
      </c>
      <c r="K77" s="259">
        <v>0</v>
      </c>
      <c r="L77" s="259">
        <v>0</v>
      </c>
      <c r="M77" s="259">
        <v>0</v>
      </c>
      <c r="N77" s="259">
        <v>0</v>
      </c>
      <c r="O77" s="259">
        <v>0</v>
      </c>
      <c r="P77" s="259">
        <v>595000.04200000002</v>
      </c>
      <c r="Q77" s="259">
        <v>106526.00000000001</v>
      </c>
      <c r="R77" s="259">
        <v>0</v>
      </c>
      <c r="S77" s="259">
        <v>0</v>
      </c>
      <c r="T77" s="259">
        <v>441000.02800000005</v>
      </c>
      <c r="U77" s="259">
        <v>0</v>
      </c>
      <c r="V77" s="259">
        <v>0</v>
      </c>
      <c r="W77" s="259">
        <v>0</v>
      </c>
      <c r="X77" s="259">
        <v>0</v>
      </c>
      <c r="Y77" s="259">
        <v>63000.056000000011</v>
      </c>
      <c r="Z77" s="259">
        <v>0</v>
      </c>
      <c r="AA77" s="259">
        <v>516600.00000000006</v>
      </c>
      <c r="AB77" s="259">
        <v>0</v>
      </c>
      <c r="AC77" s="259">
        <v>0</v>
      </c>
      <c r="AD77" s="259">
        <v>0</v>
      </c>
      <c r="AE77" s="260">
        <v>3206483.406</v>
      </c>
    </row>
    <row r="78" spans="2:31" x14ac:dyDescent="0.3">
      <c r="B78" s="491"/>
      <c r="C78" s="258" t="s">
        <v>611</v>
      </c>
      <c r="D78" s="259">
        <v>397600</v>
      </c>
      <c r="E78" s="259">
        <v>0</v>
      </c>
      <c r="F78" s="259">
        <v>198800</v>
      </c>
      <c r="G78" s="259">
        <v>0</v>
      </c>
      <c r="H78" s="259">
        <v>0</v>
      </c>
      <c r="I78" s="259">
        <v>0</v>
      </c>
      <c r="J78" s="259">
        <v>0</v>
      </c>
      <c r="K78" s="259">
        <v>0</v>
      </c>
      <c r="L78" s="259">
        <v>0</v>
      </c>
      <c r="M78" s="259">
        <v>0</v>
      </c>
      <c r="N78" s="259">
        <v>0</v>
      </c>
      <c r="O78" s="259">
        <v>0</v>
      </c>
      <c r="P78" s="259">
        <v>795200</v>
      </c>
      <c r="Q78" s="259">
        <v>0</v>
      </c>
      <c r="R78" s="259">
        <v>0</v>
      </c>
      <c r="S78" s="259">
        <v>0</v>
      </c>
      <c r="T78" s="259">
        <v>397600</v>
      </c>
      <c r="U78" s="259">
        <v>0</v>
      </c>
      <c r="V78" s="259">
        <v>0</v>
      </c>
      <c r="W78" s="259">
        <v>0</v>
      </c>
      <c r="X78" s="259">
        <v>0</v>
      </c>
      <c r="Y78" s="259">
        <v>0</v>
      </c>
      <c r="Z78" s="259">
        <v>99400</v>
      </c>
      <c r="AA78" s="259">
        <v>198800</v>
      </c>
      <c r="AB78" s="259">
        <v>0</v>
      </c>
      <c r="AC78" s="259">
        <v>0</v>
      </c>
      <c r="AD78" s="259">
        <v>0</v>
      </c>
      <c r="AE78" s="260">
        <v>2087400</v>
      </c>
    </row>
    <row r="79" spans="2:31" x14ac:dyDescent="0.3">
      <c r="B79" s="491"/>
      <c r="C79" s="258" t="s">
        <v>612</v>
      </c>
      <c r="D79" s="259">
        <v>0</v>
      </c>
      <c r="E79" s="259">
        <v>0</v>
      </c>
      <c r="F79" s="259">
        <v>0</v>
      </c>
      <c r="G79" s="259">
        <v>0</v>
      </c>
      <c r="H79" s="259">
        <v>0</v>
      </c>
      <c r="I79" s="259">
        <v>0</v>
      </c>
      <c r="J79" s="259">
        <v>0</v>
      </c>
      <c r="K79" s="259">
        <v>0</v>
      </c>
      <c r="L79" s="259">
        <v>0</v>
      </c>
      <c r="M79" s="259">
        <v>0</v>
      </c>
      <c r="N79" s="259">
        <v>0</v>
      </c>
      <c r="O79" s="259">
        <v>77</v>
      </c>
      <c r="P79" s="259">
        <v>0</v>
      </c>
      <c r="Q79" s="259">
        <v>0</v>
      </c>
      <c r="R79" s="259">
        <v>0</v>
      </c>
      <c r="S79" s="259">
        <v>22</v>
      </c>
      <c r="T79" s="259">
        <v>0</v>
      </c>
      <c r="U79" s="259">
        <v>0</v>
      </c>
      <c r="V79" s="259">
        <v>0</v>
      </c>
      <c r="W79" s="259">
        <v>0</v>
      </c>
      <c r="X79" s="259">
        <v>0</v>
      </c>
      <c r="Y79" s="259">
        <v>0</v>
      </c>
      <c r="Z79" s="259">
        <v>0</v>
      </c>
      <c r="AA79" s="259">
        <v>0</v>
      </c>
      <c r="AB79" s="259">
        <v>0</v>
      </c>
      <c r="AC79" s="259">
        <v>0</v>
      </c>
      <c r="AD79" s="259">
        <v>0</v>
      </c>
      <c r="AE79" s="260">
        <v>99</v>
      </c>
    </row>
    <row r="80" spans="2:31" x14ac:dyDescent="0.3">
      <c r="B80" s="491"/>
      <c r="C80" s="258" t="s">
        <v>613</v>
      </c>
      <c r="D80" s="259">
        <v>0</v>
      </c>
      <c r="E80" s="259">
        <v>0</v>
      </c>
      <c r="F80" s="259">
        <v>0</v>
      </c>
      <c r="G80" s="259">
        <v>0</v>
      </c>
      <c r="H80" s="259">
        <v>0</v>
      </c>
      <c r="I80" s="259">
        <v>0</v>
      </c>
      <c r="J80" s="259">
        <v>0</v>
      </c>
      <c r="K80" s="259">
        <v>0</v>
      </c>
      <c r="L80" s="259">
        <v>0</v>
      </c>
      <c r="M80" s="259">
        <v>0</v>
      </c>
      <c r="N80" s="259">
        <v>0</v>
      </c>
      <c r="O80" s="259">
        <v>0</v>
      </c>
      <c r="P80" s="259">
        <v>305200</v>
      </c>
      <c r="Q80" s="259">
        <v>0</v>
      </c>
      <c r="R80" s="259">
        <v>0</v>
      </c>
      <c r="S80" s="259">
        <v>0</v>
      </c>
      <c r="T80" s="259">
        <v>0</v>
      </c>
      <c r="U80" s="259">
        <v>0</v>
      </c>
      <c r="V80" s="259">
        <v>0</v>
      </c>
      <c r="W80" s="259">
        <v>0</v>
      </c>
      <c r="X80" s="259">
        <v>0</v>
      </c>
      <c r="Y80" s="259">
        <v>0</v>
      </c>
      <c r="Z80" s="259">
        <v>0</v>
      </c>
      <c r="AA80" s="259">
        <v>152600</v>
      </c>
      <c r="AB80" s="259">
        <v>0</v>
      </c>
      <c r="AC80" s="259">
        <v>0</v>
      </c>
      <c r="AD80" s="259">
        <v>0</v>
      </c>
      <c r="AE80" s="260">
        <v>457800</v>
      </c>
    </row>
    <row r="81" spans="2:34" ht="18" customHeight="1" x14ac:dyDescent="0.3">
      <c r="B81" s="252" t="s">
        <v>636</v>
      </c>
      <c r="C81" s="253" t="s">
        <v>614</v>
      </c>
      <c r="D81" s="254">
        <v>11250</v>
      </c>
      <c r="E81" s="254">
        <v>0</v>
      </c>
      <c r="F81" s="254">
        <v>0</v>
      </c>
      <c r="G81" s="254">
        <v>0</v>
      </c>
      <c r="H81" s="254">
        <v>0</v>
      </c>
      <c r="I81" s="254">
        <v>0</v>
      </c>
      <c r="J81" s="254">
        <v>0</v>
      </c>
      <c r="K81" s="254">
        <v>0</v>
      </c>
      <c r="L81" s="254">
        <v>0</v>
      </c>
      <c r="M81" s="254">
        <v>0</v>
      </c>
      <c r="N81" s="254">
        <v>0</v>
      </c>
      <c r="O81" s="254">
        <v>0</v>
      </c>
      <c r="P81" s="254">
        <v>0</v>
      </c>
      <c r="Q81" s="254">
        <v>0</v>
      </c>
      <c r="R81" s="254">
        <v>0</v>
      </c>
      <c r="S81" s="254">
        <v>0</v>
      </c>
      <c r="T81" s="254">
        <v>0</v>
      </c>
      <c r="U81" s="254">
        <v>0</v>
      </c>
      <c r="V81" s="254">
        <v>0</v>
      </c>
      <c r="W81" s="254">
        <v>0</v>
      </c>
      <c r="X81" s="254">
        <v>0</v>
      </c>
      <c r="Y81" s="254">
        <v>0</v>
      </c>
      <c r="Z81" s="254">
        <v>0</v>
      </c>
      <c r="AA81" s="254">
        <v>0</v>
      </c>
      <c r="AB81" s="254">
        <v>0</v>
      </c>
      <c r="AC81" s="254">
        <v>0</v>
      </c>
      <c r="AD81" s="254">
        <v>0</v>
      </c>
      <c r="AE81" s="256">
        <v>11250</v>
      </c>
    </row>
    <row r="82" spans="2:34" x14ac:dyDescent="0.3">
      <c r="B82" s="257" t="s">
        <v>637</v>
      </c>
      <c r="C82" s="258" t="s">
        <v>615</v>
      </c>
      <c r="D82" s="259">
        <v>0</v>
      </c>
      <c r="E82" s="259">
        <v>0</v>
      </c>
      <c r="F82" s="259">
        <v>0</v>
      </c>
      <c r="G82" s="259">
        <v>0</v>
      </c>
      <c r="H82" s="259">
        <v>0</v>
      </c>
      <c r="I82" s="259">
        <v>0</v>
      </c>
      <c r="J82" s="259">
        <v>0</v>
      </c>
      <c r="K82" s="259">
        <v>0</v>
      </c>
      <c r="L82" s="259">
        <v>0</v>
      </c>
      <c r="M82" s="259">
        <v>0</v>
      </c>
      <c r="N82" s="259">
        <v>0</v>
      </c>
      <c r="O82" s="259">
        <v>0</v>
      </c>
      <c r="P82" s="259">
        <v>0</v>
      </c>
      <c r="Q82" s="259">
        <v>0</v>
      </c>
      <c r="R82" s="259">
        <v>0</v>
      </c>
      <c r="S82" s="259">
        <v>0</v>
      </c>
      <c r="T82" s="259">
        <v>0</v>
      </c>
      <c r="U82" s="259">
        <v>0</v>
      </c>
      <c r="V82" s="259">
        <v>0</v>
      </c>
      <c r="W82" s="259">
        <v>0</v>
      </c>
      <c r="X82" s="259">
        <v>0</v>
      </c>
      <c r="Y82" s="259">
        <v>0</v>
      </c>
      <c r="Z82" s="259">
        <v>0</v>
      </c>
      <c r="AA82" s="259">
        <v>0</v>
      </c>
      <c r="AB82" s="259">
        <v>0</v>
      </c>
      <c r="AC82" s="259">
        <v>0</v>
      </c>
      <c r="AD82" s="259">
        <v>2308600</v>
      </c>
      <c r="AE82" s="260">
        <v>2308600</v>
      </c>
    </row>
    <row r="83" spans="2:34" x14ac:dyDescent="0.3">
      <c r="B83" s="490" t="s">
        <v>638</v>
      </c>
      <c r="C83" s="253" t="s">
        <v>616</v>
      </c>
      <c r="D83" s="254">
        <v>0</v>
      </c>
      <c r="E83" s="254">
        <v>0</v>
      </c>
      <c r="F83" s="254">
        <v>6496.32</v>
      </c>
      <c r="G83" s="254">
        <v>1886.72</v>
      </c>
      <c r="H83" s="254">
        <v>85.76</v>
      </c>
      <c r="I83" s="254">
        <v>0</v>
      </c>
      <c r="J83" s="254">
        <v>0</v>
      </c>
      <c r="K83" s="254">
        <v>0</v>
      </c>
      <c r="L83" s="254">
        <v>0</v>
      </c>
      <c r="M83" s="254">
        <v>0</v>
      </c>
      <c r="N83" s="254">
        <v>0</v>
      </c>
      <c r="O83" s="254">
        <v>0</v>
      </c>
      <c r="P83" s="254">
        <v>59378.080000000002</v>
      </c>
      <c r="Q83" s="254">
        <v>0</v>
      </c>
      <c r="R83" s="254">
        <v>1361.44</v>
      </c>
      <c r="S83" s="254">
        <v>32.159999999999997</v>
      </c>
      <c r="T83" s="254">
        <v>33639.360000000001</v>
      </c>
      <c r="U83" s="254">
        <v>235.84</v>
      </c>
      <c r="V83" s="254">
        <v>0</v>
      </c>
      <c r="W83" s="254">
        <v>0</v>
      </c>
      <c r="X83" s="254">
        <v>0</v>
      </c>
      <c r="Y83" s="254">
        <v>0</v>
      </c>
      <c r="Z83" s="254">
        <v>503.84</v>
      </c>
      <c r="AA83" s="254">
        <v>0</v>
      </c>
      <c r="AB83" s="254">
        <v>0</v>
      </c>
      <c r="AC83" s="254">
        <v>0</v>
      </c>
      <c r="AD83" s="254">
        <v>0</v>
      </c>
      <c r="AE83" s="256">
        <v>103619.51999999999</v>
      </c>
    </row>
    <row r="84" spans="2:34" x14ac:dyDescent="0.3">
      <c r="B84" s="490"/>
      <c r="C84" s="253" t="s">
        <v>617</v>
      </c>
      <c r="D84" s="254">
        <v>0</v>
      </c>
      <c r="E84" s="254">
        <v>705</v>
      </c>
      <c r="F84" s="254">
        <v>3877.5</v>
      </c>
      <c r="G84" s="254">
        <v>0</v>
      </c>
      <c r="H84" s="254">
        <v>0</v>
      </c>
      <c r="I84" s="254">
        <v>0</v>
      </c>
      <c r="J84" s="254">
        <v>0</v>
      </c>
      <c r="K84" s="254">
        <v>0</v>
      </c>
      <c r="L84" s="254">
        <v>0</v>
      </c>
      <c r="M84" s="254">
        <v>0</v>
      </c>
      <c r="N84" s="254">
        <v>0</v>
      </c>
      <c r="O84" s="254">
        <v>0</v>
      </c>
      <c r="P84" s="254">
        <v>12690</v>
      </c>
      <c r="Q84" s="254">
        <v>352.5</v>
      </c>
      <c r="R84" s="254">
        <v>0</v>
      </c>
      <c r="S84" s="254">
        <v>352.5</v>
      </c>
      <c r="T84" s="254">
        <v>2820</v>
      </c>
      <c r="U84" s="254">
        <v>0</v>
      </c>
      <c r="V84" s="254">
        <v>705</v>
      </c>
      <c r="W84" s="254">
        <v>0</v>
      </c>
      <c r="X84" s="254">
        <v>0</v>
      </c>
      <c r="Y84" s="254">
        <v>14805</v>
      </c>
      <c r="Z84" s="254">
        <v>0</v>
      </c>
      <c r="AA84" s="254">
        <v>2115</v>
      </c>
      <c r="AB84" s="254">
        <v>0</v>
      </c>
      <c r="AC84" s="254">
        <v>0</v>
      </c>
      <c r="AD84" s="254">
        <v>0</v>
      </c>
      <c r="AE84" s="256">
        <v>38422.5</v>
      </c>
      <c r="AG84" s="466"/>
      <c r="AH84" s="467"/>
    </row>
    <row r="85" spans="2:34" x14ac:dyDescent="0.3">
      <c r="B85" s="491" t="s">
        <v>639</v>
      </c>
      <c r="C85" s="258" t="s">
        <v>434</v>
      </c>
      <c r="D85" s="259">
        <v>1620</v>
      </c>
      <c r="E85" s="259">
        <v>0</v>
      </c>
      <c r="F85" s="259">
        <v>1660</v>
      </c>
      <c r="G85" s="259">
        <v>0</v>
      </c>
      <c r="H85" s="259">
        <v>0</v>
      </c>
      <c r="I85" s="259">
        <v>0</v>
      </c>
      <c r="J85" s="259">
        <v>0</v>
      </c>
      <c r="K85" s="259">
        <v>11750</v>
      </c>
      <c r="L85" s="259">
        <v>0</v>
      </c>
      <c r="M85" s="259">
        <v>0</v>
      </c>
      <c r="N85" s="259">
        <v>0</v>
      </c>
      <c r="O85" s="259">
        <v>0</v>
      </c>
      <c r="P85" s="259">
        <v>55</v>
      </c>
      <c r="Q85" s="259">
        <v>0</v>
      </c>
      <c r="R85" s="259">
        <v>0</v>
      </c>
      <c r="S85" s="259">
        <v>0</v>
      </c>
      <c r="T85" s="259">
        <v>16170</v>
      </c>
      <c r="U85" s="259">
        <v>0</v>
      </c>
      <c r="V85" s="259">
        <v>0</v>
      </c>
      <c r="W85" s="259">
        <v>0</v>
      </c>
      <c r="X85" s="259">
        <v>0</v>
      </c>
      <c r="Y85" s="259">
        <v>0</v>
      </c>
      <c r="Z85" s="259">
        <v>0</v>
      </c>
      <c r="AA85" s="259">
        <v>0</v>
      </c>
      <c r="AB85" s="259">
        <v>0</v>
      </c>
      <c r="AC85" s="259">
        <v>0</v>
      </c>
      <c r="AD85" s="259">
        <v>0</v>
      </c>
      <c r="AE85" s="260">
        <v>31255</v>
      </c>
      <c r="AG85" s="466"/>
      <c r="AH85" s="467"/>
    </row>
    <row r="86" spans="2:34" x14ac:dyDescent="0.3">
      <c r="B86" s="491"/>
      <c r="C86" s="258" t="s">
        <v>435</v>
      </c>
      <c r="D86" s="259">
        <v>447.33</v>
      </c>
      <c r="E86" s="259">
        <v>0</v>
      </c>
      <c r="F86" s="259">
        <v>0</v>
      </c>
      <c r="G86" s="259">
        <v>0</v>
      </c>
      <c r="H86" s="259">
        <v>0</v>
      </c>
      <c r="I86" s="259">
        <v>0</v>
      </c>
      <c r="J86" s="259">
        <v>0</v>
      </c>
      <c r="K86" s="259">
        <v>0</v>
      </c>
      <c r="L86" s="259">
        <v>0</v>
      </c>
      <c r="M86" s="259">
        <v>0</v>
      </c>
      <c r="N86" s="259">
        <v>0</v>
      </c>
      <c r="O86" s="259">
        <v>0</v>
      </c>
      <c r="P86" s="259">
        <v>0</v>
      </c>
      <c r="Q86" s="259">
        <v>0</v>
      </c>
      <c r="R86" s="259">
        <v>0</v>
      </c>
      <c r="S86" s="259">
        <v>0</v>
      </c>
      <c r="T86" s="259">
        <v>0</v>
      </c>
      <c r="U86" s="259">
        <v>0</v>
      </c>
      <c r="V86" s="259">
        <v>0</v>
      </c>
      <c r="W86" s="259">
        <v>0</v>
      </c>
      <c r="X86" s="259">
        <v>0</v>
      </c>
      <c r="Y86" s="259">
        <v>17.204999999999998</v>
      </c>
      <c r="Z86" s="259">
        <v>0</v>
      </c>
      <c r="AA86" s="259">
        <v>0</v>
      </c>
      <c r="AB86" s="259">
        <v>0</v>
      </c>
      <c r="AC86" s="259">
        <v>0</v>
      </c>
      <c r="AD86" s="259">
        <v>0</v>
      </c>
      <c r="AE86" s="260">
        <v>464.53499999999997</v>
      </c>
      <c r="AG86" s="466"/>
      <c r="AH86" s="467"/>
    </row>
    <row r="87" spans="2:34" x14ac:dyDescent="0.3">
      <c r="B87" s="491"/>
      <c r="C87" s="258" t="s">
        <v>436</v>
      </c>
      <c r="D87" s="259">
        <v>0</v>
      </c>
      <c r="E87" s="259">
        <v>0</v>
      </c>
      <c r="F87" s="259">
        <v>0</v>
      </c>
      <c r="G87" s="259">
        <v>0</v>
      </c>
      <c r="H87" s="259">
        <v>0</v>
      </c>
      <c r="I87" s="259">
        <v>0</v>
      </c>
      <c r="J87" s="259">
        <v>0</v>
      </c>
      <c r="K87" s="259">
        <v>0</v>
      </c>
      <c r="L87" s="259">
        <v>0</v>
      </c>
      <c r="M87" s="259">
        <v>0</v>
      </c>
      <c r="N87" s="259">
        <v>0</v>
      </c>
      <c r="O87" s="259">
        <v>0</v>
      </c>
      <c r="P87" s="259">
        <v>289000</v>
      </c>
      <c r="Q87" s="259">
        <v>0</v>
      </c>
      <c r="R87" s="259">
        <v>0</v>
      </c>
      <c r="S87" s="259">
        <v>0</v>
      </c>
      <c r="T87" s="259">
        <v>272000</v>
      </c>
      <c r="U87" s="259">
        <v>0</v>
      </c>
      <c r="V87" s="259">
        <v>0</v>
      </c>
      <c r="W87" s="259">
        <v>0</v>
      </c>
      <c r="X87" s="259">
        <v>0</v>
      </c>
      <c r="Y87" s="259">
        <v>0</v>
      </c>
      <c r="Z87" s="259">
        <v>0</v>
      </c>
      <c r="AA87" s="259">
        <v>348500</v>
      </c>
      <c r="AB87" s="259">
        <v>0</v>
      </c>
      <c r="AC87" s="259">
        <v>0</v>
      </c>
      <c r="AD87" s="259">
        <v>0</v>
      </c>
      <c r="AE87" s="260">
        <v>909500</v>
      </c>
      <c r="AG87" s="466"/>
      <c r="AH87" s="467"/>
    </row>
    <row r="88" spans="2:34" x14ac:dyDescent="0.3">
      <c r="B88" s="252" t="s">
        <v>640</v>
      </c>
      <c r="C88" s="253" t="s">
        <v>618</v>
      </c>
      <c r="D88" s="254">
        <v>1234.3499999999999</v>
      </c>
      <c r="E88" s="254">
        <v>163.80000000000001</v>
      </c>
      <c r="F88" s="254">
        <v>448.5</v>
      </c>
      <c r="G88" s="254">
        <v>0</v>
      </c>
      <c r="H88" s="254">
        <v>0</v>
      </c>
      <c r="I88" s="254">
        <v>1240.2</v>
      </c>
      <c r="J88" s="254">
        <v>0</v>
      </c>
      <c r="K88" s="254">
        <v>0</v>
      </c>
      <c r="L88" s="254">
        <v>0</v>
      </c>
      <c r="M88" s="254">
        <v>0</v>
      </c>
      <c r="N88" s="254">
        <v>0</v>
      </c>
      <c r="O88" s="254">
        <v>358.8</v>
      </c>
      <c r="P88" s="254">
        <v>25.35</v>
      </c>
      <c r="Q88" s="254">
        <v>0</v>
      </c>
      <c r="R88" s="254">
        <v>0</v>
      </c>
      <c r="S88" s="254">
        <v>0</v>
      </c>
      <c r="T88" s="254">
        <v>493.35</v>
      </c>
      <c r="U88" s="254">
        <v>0</v>
      </c>
      <c r="V88" s="254">
        <v>148.19999999999999</v>
      </c>
      <c r="W88" s="254">
        <v>0</v>
      </c>
      <c r="X88" s="254">
        <v>0</v>
      </c>
      <c r="Y88" s="254">
        <v>2379</v>
      </c>
      <c r="Z88" s="254">
        <v>245.7</v>
      </c>
      <c r="AA88" s="254">
        <v>1051.05</v>
      </c>
      <c r="AB88" s="254">
        <v>475.8</v>
      </c>
      <c r="AC88" s="254">
        <v>0</v>
      </c>
      <c r="AD88" s="254">
        <v>0</v>
      </c>
      <c r="AE88" s="256">
        <v>8264.1</v>
      </c>
      <c r="AG88" s="466"/>
      <c r="AH88" s="467"/>
    </row>
    <row r="89" spans="2:34" x14ac:dyDescent="0.3">
      <c r="B89" s="491" t="s">
        <v>641</v>
      </c>
      <c r="C89" s="258" t="s">
        <v>474</v>
      </c>
      <c r="D89" s="259">
        <v>200850</v>
      </c>
      <c r="E89" s="259">
        <v>2730</v>
      </c>
      <c r="F89" s="259">
        <v>4290</v>
      </c>
      <c r="G89" s="259">
        <v>0</v>
      </c>
      <c r="H89" s="259">
        <v>0</v>
      </c>
      <c r="I89" s="259">
        <v>780</v>
      </c>
      <c r="J89" s="259">
        <v>0</v>
      </c>
      <c r="K89" s="259">
        <v>53040</v>
      </c>
      <c r="L89" s="259">
        <v>0</v>
      </c>
      <c r="M89" s="259">
        <v>0</v>
      </c>
      <c r="N89" s="259">
        <v>0</v>
      </c>
      <c r="O89" s="259">
        <v>1950</v>
      </c>
      <c r="P89" s="259">
        <v>6280560</v>
      </c>
      <c r="Q89" s="259">
        <v>6630</v>
      </c>
      <c r="R89" s="259">
        <v>1170</v>
      </c>
      <c r="S89" s="259">
        <v>1560</v>
      </c>
      <c r="T89" s="259">
        <v>396630</v>
      </c>
      <c r="U89" s="259">
        <v>0</v>
      </c>
      <c r="V89" s="259">
        <v>0</v>
      </c>
      <c r="W89" s="259">
        <v>24570</v>
      </c>
      <c r="X89" s="259">
        <v>0</v>
      </c>
      <c r="Y89" s="259">
        <v>3900</v>
      </c>
      <c r="Z89" s="259">
        <v>390</v>
      </c>
      <c r="AA89" s="259">
        <v>8970</v>
      </c>
      <c r="AB89" s="259">
        <v>0</v>
      </c>
      <c r="AC89" s="259">
        <v>145080</v>
      </c>
      <c r="AD89" s="259">
        <v>0</v>
      </c>
      <c r="AE89" s="260">
        <v>7133100</v>
      </c>
      <c r="AG89" s="466"/>
      <c r="AH89" s="467"/>
    </row>
    <row r="90" spans="2:34" x14ac:dyDescent="0.3">
      <c r="B90" s="491"/>
      <c r="C90" s="258" t="s">
        <v>475</v>
      </c>
      <c r="D90" s="259">
        <v>3747.8975999999998</v>
      </c>
      <c r="E90" s="259">
        <v>0</v>
      </c>
      <c r="F90" s="259">
        <v>1311.7641599999999</v>
      </c>
      <c r="G90" s="259">
        <v>0</v>
      </c>
      <c r="H90" s="259">
        <v>178.61074500000001</v>
      </c>
      <c r="I90" s="259">
        <v>0</v>
      </c>
      <c r="J90" s="259">
        <v>0</v>
      </c>
      <c r="K90" s="259">
        <v>0</v>
      </c>
      <c r="L90" s="259">
        <v>257.66795999999999</v>
      </c>
      <c r="M90" s="259">
        <v>0</v>
      </c>
      <c r="N90" s="259">
        <v>263.52404999999999</v>
      </c>
      <c r="O90" s="259">
        <v>0</v>
      </c>
      <c r="P90" s="259">
        <v>31537.972695</v>
      </c>
      <c r="Q90" s="259">
        <v>0</v>
      </c>
      <c r="R90" s="259">
        <v>0</v>
      </c>
      <c r="S90" s="259">
        <v>46.84872</v>
      </c>
      <c r="T90" s="259">
        <v>0</v>
      </c>
      <c r="U90" s="259">
        <v>0</v>
      </c>
      <c r="V90" s="259">
        <v>0</v>
      </c>
      <c r="W90" s="259">
        <v>4392.0675000000001</v>
      </c>
      <c r="X90" s="259">
        <v>0</v>
      </c>
      <c r="Y90" s="259">
        <v>380.64585</v>
      </c>
      <c r="Z90" s="259">
        <v>2518.1187</v>
      </c>
      <c r="AA90" s="259">
        <v>0</v>
      </c>
      <c r="AB90" s="259">
        <v>409.92630000000003</v>
      </c>
      <c r="AC90" s="259">
        <v>0</v>
      </c>
      <c r="AD90" s="259">
        <v>0</v>
      </c>
      <c r="AE90" s="260">
        <v>45045.044279999995</v>
      </c>
      <c r="AG90" s="466"/>
      <c r="AH90" s="467"/>
    </row>
    <row r="91" spans="2:34" x14ac:dyDescent="0.3">
      <c r="B91" s="252" t="s">
        <v>642</v>
      </c>
      <c r="C91" s="253" t="s">
        <v>619</v>
      </c>
      <c r="D91" s="254">
        <v>0</v>
      </c>
      <c r="E91" s="254">
        <v>0</v>
      </c>
      <c r="F91" s="254">
        <v>0</v>
      </c>
      <c r="G91" s="254">
        <v>0</v>
      </c>
      <c r="H91" s="254">
        <v>0</v>
      </c>
      <c r="I91" s="254">
        <v>0</v>
      </c>
      <c r="J91" s="254">
        <v>0</v>
      </c>
      <c r="K91" s="254">
        <v>0</v>
      </c>
      <c r="L91" s="254">
        <v>0</v>
      </c>
      <c r="M91" s="254">
        <v>0</v>
      </c>
      <c r="N91" s="254">
        <v>0</v>
      </c>
      <c r="O91" s="254">
        <v>0</v>
      </c>
      <c r="P91" s="254">
        <v>129.02000000000001</v>
      </c>
      <c r="Q91" s="254">
        <v>0</v>
      </c>
      <c r="R91" s="254">
        <v>0</v>
      </c>
      <c r="S91" s="254">
        <v>0</v>
      </c>
      <c r="T91" s="254">
        <v>0</v>
      </c>
      <c r="U91" s="254">
        <v>0</v>
      </c>
      <c r="V91" s="254">
        <v>0</v>
      </c>
      <c r="W91" s="254">
        <v>0</v>
      </c>
      <c r="X91" s="254">
        <v>0</v>
      </c>
      <c r="Y91" s="254">
        <v>0</v>
      </c>
      <c r="Z91" s="254">
        <v>0</v>
      </c>
      <c r="AA91" s="254">
        <v>0</v>
      </c>
      <c r="AB91" s="254">
        <v>0</v>
      </c>
      <c r="AC91" s="254">
        <v>0</v>
      </c>
      <c r="AD91" s="254">
        <v>0</v>
      </c>
      <c r="AE91" s="256">
        <v>129.02000000000001</v>
      </c>
      <c r="AG91" s="466"/>
      <c r="AH91" s="467"/>
    </row>
    <row r="92" spans="2:34" x14ac:dyDescent="0.3">
      <c r="B92" s="491" t="s">
        <v>643</v>
      </c>
      <c r="C92" s="258" t="s">
        <v>451</v>
      </c>
      <c r="D92" s="259">
        <v>46862.71</v>
      </c>
      <c r="E92" s="259">
        <v>1431.6200000000001</v>
      </c>
      <c r="F92" s="259">
        <v>16874.84</v>
      </c>
      <c r="G92" s="259">
        <v>0</v>
      </c>
      <c r="H92" s="259">
        <v>0</v>
      </c>
      <c r="I92" s="259">
        <v>0</v>
      </c>
      <c r="J92" s="259">
        <v>0</v>
      </c>
      <c r="K92" s="259">
        <v>0</v>
      </c>
      <c r="L92" s="259">
        <v>0</v>
      </c>
      <c r="M92" s="259">
        <v>0</v>
      </c>
      <c r="N92" s="259">
        <v>0</v>
      </c>
      <c r="O92" s="259">
        <v>0</v>
      </c>
      <c r="P92" s="259">
        <v>419099.14</v>
      </c>
      <c r="Q92" s="259">
        <v>0</v>
      </c>
      <c r="R92" s="259">
        <v>0</v>
      </c>
      <c r="S92" s="259">
        <v>3381.06</v>
      </c>
      <c r="T92" s="259">
        <v>2314.96</v>
      </c>
      <c r="U92" s="259">
        <v>0</v>
      </c>
      <c r="V92" s="259">
        <v>0</v>
      </c>
      <c r="W92" s="259">
        <v>2543.41</v>
      </c>
      <c r="X92" s="259">
        <v>0</v>
      </c>
      <c r="Y92" s="259">
        <v>5421.88</v>
      </c>
      <c r="Z92" s="259">
        <v>0</v>
      </c>
      <c r="AA92" s="259">
        <v>218474.35</v>
      </c>
      <c r="AB92" s="259">
        <v>0</v>
      </c>
      <c r="AC92" s="259">
        <v>426.44</v>
      </c>
      <c r="AD92" s="259">
        <v>0</v>
      </c>
      <c r="AE92" s="260">
        <v>716830.40999999992</v>
      </c>
      <c r="AG92" s="466"/>
      <c r="AH92" s="467"/>
    </row>
    <row r="93" spans="2:34" x14ac:dyDescent="0.3">
      <c r="B93" s="491"/>
      <c r="C93" s="258" t="s">
        <v>452</v>
      </c>
      <c r="D93" s="259">
        <v>0</v>
      </c>
      <c r="E93" s="259">
        <v>0</v>
      </c>
      <c r="F93" s="259">
        <v>0</v>
      </c>
      <c r="G93" s="259">
        <v>0</v>
      </c>
      <c r="H93" s="259">
        <v>61.24</v>
      </c>
      <c r="I93" s="259">
        <v>0</v>
      </c>
      <c r="J93" s="259">
        <v>0</v>
      </c>
      <c r="K93" s="259">
        <v>0</v>
      </c>
      <c r="L93" s="259">
        <v>0</v>
      </c>
      <c r="M93" s="259">
        <v>0</v>
      </c>
      <c r="N93" s="259">
        <v>0</v>
      </c>
      <c r="O93" s="259">
        <v>0</v>
      </c>
      <c r="P93" s="259">
        <v>4807.34</v>
      </c>
      <c r="Q93" s="259">
        <v>0</v>
      </c>
      <c r="R93" s="259">
        <v>0</v>
      </c>
      <c r="S93" s="259">
        <v>0</v>
      </c>
      <c r="T93" s="259">
        <v>0</v>
      </c>
      <c r="U93" s="259">
        <v>0</v>
      </c>
      <c r="V93" s="259">
        <v>0</v>
      </c>
      <c r="W93" s="259">
        <v>0</v>
      </c>
      <c r="X93" s="259">
        <v>459.3</v>
      </c>
      <c r="Y93" s="259">
        <v>0</v>
      </c>
      <c r="Z93" s="259">
        <v>0</v>
      </c>
      <c r="AA93" s="259">
        <v>0</v>
      </c>
      <c r="AB93" s="259">
        <v>0</v>
      </c>
      <c r="AC93" s="259">
        <v>183.72</v>
      </c>
      <c r="AD93" s="259">
        <v>0</v>
      </c>
      <c r="AE93" s="260">
        <v>5511.6</v>
      </c>
      <c r="AG93" s="466"/>
      <c r="AH93" s="467"/>
    </row>
    <row r="94" spans="2:34" x14ac:dyDescent="0.3">
      <c r="B94" s="491"/>
      <c r="C94" s="258" t="s">
        <v>453</v>
      </c>
      <c r="D94" s="259">
        <v>33476.400000000001</v>
      </c>
      <c r="E94" s="259">
        <v>933.30000000000007</v>
      </c>
      <c r="F94" s="259">
        <v>23148.9</v>
      </c>
      <c r="G94" s="259">
        <v>0</v>
      </c>
      <c r="H94" s="259">
        <v>0</v>
      </c>
      <c r="I94" s="259">
        <v>0</v>
      </c>
      <c r="J94" s="259">
        <v>0</v>
      </c>
      <c r="K94" s="259">
        <v>0</v>
      </c>
      <c r="L94" s="259">
        <v>0</v>
      </c>
      <c r="M94" s="259">
        <v>0</v>
      </c>
      <c r="N94" s="259">
        <v>0</v>
      </c>
      <c r="O94" s="259">
        <v>0</v>
      </c>
      <c r="P94" s="259">
        <v>406536.30000000005</v>
      </c>
      <c r="Q94" s="259">
        <v>0</v>
      </c>
      <c r="R94" s="259">
        <v>0</v>
      </c>
      <c r="S94" s="259">
        <v>1484.1000000000001</v>
      </c>
      <c r="T94" s="259">
        <v>20716.2</v>
      </c>
      <c r="U94" s="259">
        <v>0</v>
      </c>
      <c r="V94" s="259">
        <v>0</v>
      </c>
      <c r="W94" s="259">
        <v>2937.6000000000004</v>
      </c>
      <c r="X94" s="259">
        <v>0</v>
      </c>
      <c r="Y94" s="259">
        <v>1224</v>
      </c>
      <c r="Z94" s="259">
        <v>0</v>
      </c>
      <c r="AA94" s="259">
        <v>66555</v>
      </c>
      <c r="AB94" s="259">
        <v>0</v>
      </c>
      <c r="AC94" s="259">
        <v>382.5</v>
      </c>
      <c r="AD94" s="259">
        <v>0</v>
      </c>
      <c r="AE94" s="260">
        <v>557394.30000000005</v>
      </c>
    </row>
    <row r="95" spans="2:34" x14ac:dyDescent="0.3">
      <c r="B95" s="490" t="s">
        <v>644</v>
      </c>
      <c r="C95" s="253" t="s">
        <v>463</v>
      </c>
      <c r="D95" s="254">
        <v>74679</v>
      </c>
      <c r="E95" s="254">
        <v>22</v>
      </c>
      <c r="F95" s="254">
        <v>6506.5</v>
      </c>
      <c r="G95" s="254">
        <v>0</v>
      </c>
      <c r="H95" s="254">
        <v>0</v>
      </c>
      <c r="I95" s="254">
        <v>0</v>
      </c>
      <c r="J95" s="254">
        <v>0</v>
      </c>
      <c r="K95" s="254">
        <v>16.5</v>
      </c>
      <c r="L95" s="254">
        <v>0</v>
      </c>
      <c r="M95" s="254">
        <v>0</v>
      </c>
      <c r="N95" s="254">
        <v>0</v>
      </c>
      <c r="O95" s="254">
        <v>0</v>
      </c>
      <c r="P95" s="254">
        <v>79931.5</v>
      </c>
      <c r="Q95" s="254">
        <v>0</v>
      </c>
      <c r="R95" s="254">
        <v>797.5</v>
      </c>
      <c r="S95" s="254">
        <v>0</v>
      </c>
      <c r="T95" s="254">
        <v>253</v>
      </c>
      <c r="U95" s="254">
        <v>0</v>
      </c>
      <c r="V95" s="254">
        <v>0</v>
      </c>
      <c r="W95" s="254">
        <v>0</v>
      </c>
      <c r="X95" s="254">
        <v>0</v>
      </c>
      <c r="Y95" s="254">
        <v>3465</v>
      </c>
      <c r="Z95" s="254">
        <v>11</v>
      </c>
      <c r="AA95" s="254">
        <v>38.5</v>
      </c>
      <c r="AB95" s="254">
        <v>0</v>
      </c>
      <c r="AC95" s="254">
        <v>11</v>
      </c>
      <c r="AD95" s="254">
        <v>0</v>
      </c>
      <c r="AE95" s="256">
        <v>165731.5</v>
      </c>
    </row>
    <row r="96" spans="2:34" x14ac:dyDescent="0.3">
      <c r="B96" s="490"/>
      <c r="C96" s="253" t="s">
        <v>465</v>
      </c>
      <c r="D96" s="254">
        <v>13204.2</v>
      </c>
      <c r="E96" s="254">
        <v>17.700000000000003</v>
      </c>
      <c r="F96" s="254">
        <v>2478</v>
      </c>
      <c r="G96" s="254">
        <v>0</v>
      </c>
      <c r="H96" s="254">
        <v>0</v>
      </c>
      <c r="I96" s="254">
        <v>0</v>
      </c>
      <c r="J96" s="254">
        <v>0</v>
      </c>
      <c r="K96" s="254">
        <v>11.8</v>
      </c>
      <c r="L96" s="254">
        <v>0</v>
      </c>
      <c r="M96" s="254">
        <v>0</v>
      </c>
      <c r="N96" s="254">
        <v>0</v>
      </c>
      <c r="O96" s="254">
        <v>0</v>
      </c>
      <c r="P96" s="254">
        <v>14266.2</v>
      </c>
      <c r="Q96" s="254">
        <v>0</v>
      </c>
      <c r="R96" s="254">
        <v>0</v>
      </c>
      <c r="S96" s="254">
        <v>0</v>
      </c>
      <c r="T96" s="254">
        <v>153.4</v>
      </c>
      <c r="U96" s="254">
        <v>0</v>
      </c>
      <c r="V96" s="254">
        <v>0</v>
      </c>
      <c r="W96" s="254">
        <v>0</v>
      </c>
      <c r="X96" s="254">
        <v>0</v>
      </c>
      <c r="Y96" s="254">
        <v>1215.4000000000001</v>
      </c>
      <c r="Z96" s="254">
        <v>5.9</v>
      </c>
      <c r="AA96" s="254">
        <v>5.9</v>
      </c>
      <c r="AB96" s="254">
        <v>0</v>
      </c>
      <c r="AC96" s="254">
        <v>5.9</v>
      </c>
      <c r="AD96" s="254">
        <v>0</v>
      </c>
      <c r="AE96" s="256">
        <v>31364.400000000009</v>
      </c>
    </row>
    <row r="97" spans="2:31" x14ac:dyDescent="0.3">
      <c r="B97" s="490"/>
      <c r="C97" s="253" t="s">
        <v>459</v>
      </c>
      <c r="D97" s="254">
        <v>2731.02</v>
      </c>
      <c r="E97" s="254">
        <v>0</v>
      </c>
      <c r="F97" s="254">
        <v>747.95999999999992</v>
      </c>
      <c r="G97" s="254">
        <v>0</v>
      </c>
      <c r="H97" s="254">
        <v>4.1399999999999997</v>
      </c>
      <c r="I97" s="254">
        <v>0</v>
      </c>
      <c r="J97" s="254">
        <v>0</v>
      </c>
      <c r="K97" s="254">
        <v>0</v>
      </c>
      <c r="L97" s="254">
        <v>0</v>
      </c>
      <c r="M97" s="254">
        <v>0</v>
      </c>
      <c r="N97" s="254">
        <v>0</v>
      </c>
      <c r="O97" s="254">
        <v>9.66</v>
      </c>
      <c r="P97" s="254">
        <v>11851.439999999999</v>
      </c>
      <c r="Q97" s="254">
        <v>0</v>
      </c>
      <c r="R97" s="254">
        <v>0</v>
      </c>
      <c r="S97" s="254">
        <v>489.9</v>
      </c>
      <c r="T97" s="254">
        <v>0</v>
      </c>
      <c r="U97" s="254">
        <v>0</v>
      </c>
      <c r="V97" s="254">
        <v>34.5</v>
      </c>
      <c r="W97" s="254">
        <v>0</v>
      </c>
      <c r="X97" s="254">
        <v>0</v>
      </c>
      <c r="Y97" s="254">
        <v>197.33999999999997</v>
      </c>
      <c r="Z97" s="254">
        <v>102.11999999999999</v>
      </c>
      <c r="AA97" s="254">
        <v>1795.3799999999999</v>
      </c>
      <c r="AB97" s="254">
        <v>0</v>
      </c>
      <c r="AC97" s="254">
        <v>0</v>
      </c>
      <c r="AD97" s="254">
        <v>0</v>
      </c>
      <c r="AE97" s="256">
        <v>17963.46</v>
      </c>
    </row>
    <row r="98" spans="2:31" x14ac:dyDescent="0.3">
      <c r="B98" s="492" t="s">
        <v>645</v>
      </c>
      <c r="C98" s="492"/>
      <c r="D98" s="255">
        <f>SUM(D4:D97)</f>
        <v>117879879.23654075</v>
      </c>
      <c r="E98" s="255">
        <f t="shared" ref="E98:AE98" si="0">SUM(E4:E97)</f>
        <v>2172324.2011999995</v>
      </c>
      <c r="F98" s="255">
        <f t="shared" si="0"/>
        <v>12815791.268322965</v>
      </c>
      <c r="G98" s="255">
        <f t="shared" si="0"/>
        <v>800598.81839999999</v>
      </c>
      <c r="H98" s="255">
        <f t="shared" si="0"/>
        <v>1826414.782745</v>
      </c>
      <c r="I98" s="255">
        <f t="shared" si="0"/>
        <v>154666.50720000002</v>
      </c>
      <c r="J98" s="255">
        <f t="shared" si="0"/>
        <v>932214.88659999985</v>
      </c>
      <c r="K98" s="255">
        <f t="shared" si="0"/>
        <v>8167026.8167999983</v>
      </c>
      <c r="L98" s="255">
        <f t="shared" si="0"/>
        <v>376514.28315999999</v>
      </c>
      <c r="M98" s="255">
        <f t="shared" si="0"/>
        <v>115448.61</v>
      </c>
      <c r="N98" s="255">
        <f t="shared" si="0"/>
        <v>1812207.7702500001</v>
      </c>
      <c r="O98" s="255">
        <f t="shared" si="0"/>
        <v>2038671.8066000002</v>
      </c>
      <c r="P98" s="255">
        <f t="shared" si="0"/>
        <v>101827371.11252463</v>
      </c>
      <c r="Q98" s="255">
        <f t="shared" si="0"/>
        <v>694944.1986</v>
      </c>
      <c r="R98" s="255">
        <f t="shared" si="0"/>
        <v>352722.02479999996</v>
      </c>
      <c r="S98" s="255">
        <f t="shared" si="0"/>
        <v>1292602.5307199997</v>
      </c>
      <c r="T98" s="255">
        <f t="shared" si="0"/>
        <v>56260823.72529877</v>
      </c>
      <c r="U98" s="255">
        <f t="shared" si="0"/>
        <v>2319358.9456000002</v>
      </c>
      <c r="V98" s="255">
        <f t="shared" si="0"/>
        <v>3729392.7562000002</v>
      </c>
      <c r="W98" s="255">
        <f t="shared" si="0"/>
        <v>370923.54429999995</v>
      </c>
      <c r="X98" s="255">
        <f t="shared" si="0"/>
        <v>40960.3992</v>
      </c>
      <c r="Y98" s="255">
        <f t="shared" si="0"/>
        <v>21603513.205948763</v>
      </c>
      <c r="Z98" s="255">
        <f t="shared" si="0"/>
        <v>5414355.0393000022</v>
      </c>
      <c r="AA98" s="255">
        <f t="shared" si="0"/>
        <v>20814548.4848</v>
      </c>
      <c r="AB98" s="255">
        <f t="shared" si="0"/>
        <v>1664446.7855</v>
      </c>
      <c r="AC98" s="255">
        <f t="shared" si="0"/>
        <v>5627572.2498000003</v>
      </c>
      <c r="AD98" s="255">
        <f t="shared" si="0"/>
        <v>19998220.350700002</v>
      </c>
      <c r="AE98" s="255">
        <f t="shared" si="0"/>
        <v>391103514.341111</v>
      </c>
    </row>
    <row r="99" spans="2:31" x14ac:dyDescent="0.3">
      <c r="AE99" s="418"/>
    </row>
    <row r="100" spans="2:31" x14ac:dyDescent="0.3">
      <c r="AE100" s="459"/>
    </row>
    <row r="101" spans="2:31" x14ac:dyDescent="0.3">
      <c r="Y101" s="458"/>
      <c r="Z101" s="459"/>
      <c r="AA101" s="459"/>
      <c r="AB101" s="459"/>
      <c r="AC101" s="459"/>
      <c r="AD101" s="459"/>
      <c r="AE101" s="464"/>
    </row>
    <row r="102" spans="2:31" x14ac:dyDescent="0.3">
      <c r="AE102" s="465"/>
    </row>
  </sheetData>
  <sheetProtection algorithmName="SHA-512" hashValue="6yuLIEVSDgBRFaHBZVtxgHGRZPQFE0jik4z/BTXJuLLXWZ5qpQq3YwNRMFRKSHHCK4ofyL+svXlj4HXA0lOngw==" saltValue="tqs8MnJtL8Ig+0nKfA0J2w==" spinCount="100000" sheet="1" objects="1" scenarios="1"/>
  <mergeCells count="17">
    <mergeCell ref="B85:B87"/>
    <mergeCell ref="B89:B90"/>
    <mergeCell ref="B92:B94"/>
    <mergeCell ref="B95:B97"/>
    <mergeCell ref="B98:C98"/>
    <mergeCell ref="B83:B84"/>
    <mergeCell ref="B5:B6"/>
    <mergeCell ref="B7:B11"/>
    <mergeCell ref="B12:B15"/>
    <mergeCell ref="B16:B17"/>
    <mergeCell ref="B19:B36"/>
    <mergeCell ref="B37:B38"/>
    <mergeCell ref="B39:B56"/>
    <mergeCell ref="B57:B58"/>
    <mergeCell ref="B59:B60"/>
    <mergeCell ref="B62:B74"/>
    <mergeCell ref="B75:B80"/>
  </mergeCells>
  <printOptions horizontalCentered="1" verticalCentered="1"/>
  <pageMargins left="0.23622047244094491" right="0.23622047244094491" top="0.15748031496062992" bottom="0.15748031496062992" header="0.11811023622047245" footer="0.11811023622047245"/>
  <pageSetup paperSize="8" scale="5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87F7D-E8C7-4665-B876-D77427EED7AF}">
  <dimension ref="B1:S95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J11" sqref="J11"/>
    </sheetView>
  </sheetViews>
  <sheetFormatPr baseColWidth="10" defaultRowHeight="14.4" x14ac:dyDescent="0.3"/>
  <cols>
    <col min="1" max="1" width="2.6640625" style="261" customWidth="1"/>
    <col min="2" max="2" width="16.5546875" style="262" customWidth="1"/>
    <col min="3" max="3" width="43" style="261" customWidth="1"/>
    <col min="4" max="4" width="12.88671875" style="261" bestFit="1" customWidth="1"/>
    <col min="5" max="5" width="13.6640625" style="261" customWidth="1"/>
    <col min="6" max="7" width="9.88671875" style="261" bestFit="1" customWidth="1"/>
    <col min="8" max="8" width="10.6640625" style="261" bestFit="1" customWidth="1"/>
    <col min="9" max="9" width="9.88671875" style="261" bestFit="1" customWidth="1"/>
    <col min="10" max="10" width="10.44140625" style="261" customWidth="1"/>
    <col min="11" max="11" width="9.21875" style="261" customWidth="1"/>
    <col min="12" max="12" width="9.88671875" style="261" bestFit="1" customWidth="1"/>
    <col min="13" max="13" width="9.88671875" style="261" customWidth="1"/>
    <col min="14" max="14" width="9.109375" style="261" bestFit="1" customWidth="1"/>
    <col min="15" max="15" width="8.5546875" style="261" customWidth="1"/>
    <col min="16" max="16" width="8" style="261" bestFit="1" customWidth="1"/>
    <col min="17" max="17" width="8.5546875" style="261" customWidth="1"/>
    <col min="18" max="19" width="11.5546875" style="73"/>
    <col min="20" max="16384" width="11.5546875" style="261"/>
  </cols>
  <sheetData>
    <row r="1" spans="2:19" ht="27" customHeight="1" x14ac:dyDescent="0.3">
      <c r="B1" s="488" t="s">
        <v>1059</v>
      </c>
      <c r="C1" s="488"/>
      <c r="D1" s="488"/>
      <c r="E1" s="488"/>
      <c r="F1" s="488"/>
      <c r="G1" s="488"/>
      <c r="H1" s="488"/>
      <c r="I1" s="488"/>
      <c r="J1" s="488"/>
      <c r="K1" s="488"/>
      <c r="L1" s="488"/>
      <c r="M1" s="488"/>
      <c r="N1" s="488"/>
      <c r="O1" s="488"/>
      <c r="P1" s="488"/>
      <c r="Q1" s="488"/>
      <c r="R1" s="261"/>
      <c r="S1" s="261"/>
    </row>
    <row r="2" spans="2:19" ht="18" x14ac:dyDescent="0.3">
      <c r="B2" s="488" t="s">
        <v>646</v>
      </c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  <c r="R2" s="261"/>
      <c r="S2" s="261"/>
    </row>
    <row r="3" spans="2:19" ht="26.4" customHeight="1" x14ac:dyDescent="0.3">
      <c r="B3" s="493" t="s">
        <v>647</v>
      </c>
      <c r="C3" s="493"/>
      <c r="D3" s="493"/>
      <c r="E3" s="493"/>
      <c r="F3" s="493"/>
      <c r="G3" s="493"/>
      <c r="H3" s="493"/>
      <c r="I3" s="493"/>
      <c r="J3" s="493"/>
      <c r="K3" s="493"/>
      <c r="L3" s="493"/>
      <c r="M3" s="493"/>
      <c r="N3" s="493"/>
      <c r="O3" s="493"/>
      <c r="P3" s="493"/>
      <c r="Q3" s="493"/>
      <c r="R3" s="261"/>
      <c r="S3" s="261"/>
    </row>
    <row r="4" spans="2:19" ht="14.4" customHeight="1" x14ac:dyDescent="0.3">
      <c r="B4" s="494" t="s">
        <v>648</v>
      </c>
      <c r="C4" s="494"/>
      <c r="D4" s="494"/>
      <c r="E4" s="494"/>
      <c r="F4" s="494"/>
      <c r="G4" s="494"/>
      <c r="H4" s="494"/>
      <c r="I4" s="494"/>
      <c r="J4" s="494"/>
      <c r="K4" s="494"/>
      <c r="L4" s="494"/>
      <c r="M4" s="494"/>
      <c r="N4" s="494"/>
      <c r="O4" s="494"/>
      <c r="P4" s="494"/>
      <c r="Q4" s="494"/>
      <c r="R4" s="261"/>
      <c r="S4" s="261"/>
    </row>
    <row r="5" spans="2:19" x14ac:dyDescent="0.3"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261"/>
      <c r="S5" s="261"/>
    </row>
    <row r="6" spans="2:19" ht="14.4" customHeight="1" x14ac:dyDescent="0.3">
      <c r="B6" s="495" t="s">
        <v>649</v>
      </c>
      <c r="C6" s="495" t="s">
        <v>650</v>
      </c>
      <c r="D6" s="497" t="s">
        <v>651</v>
      </c>
      <c r="E6" s="497" t="s">
        <v>652</v>
      </c>
      <c r="F6" s="499" t="s">
        <v>186</v>
      </c>
      <c r="G6" s="499"/>
      <c r="H6" s="499" t="s">
        <v>225</v>
      </c>
      <c r="I6" s="499"/>
      <c r="J6" s="499" t="s">
        <v>198</v>
      </c>
      <c r="K6" s="499"/>
      <c r="L6" s="499" t="s">
        <v>653</v>
      </c>
      <c r="M6" s="499"/>
      <c r="N6" s="499" t="s">
        <v>220</v>
      </c>
      <c r="O6" s="499"/>
      <c r="P6" s="499" t="s">
        <v>654</v>
      </c>
      <c r="Q6" s="499"/>
      <c r="R6" s="261"/>
      <c r="S6" s="261"/>
    </row>
    <row r="7" spans="2:19" x14ac:dyDescent="0.3">
      <c r="B7" s="496"/>
      <c r="C7" s="496"/>
      <c r="D7" s="498"/>
      <c r="E7" s="498"/>
      <c r="F7" s="263" t="s">
        <v>655</v>
      </c>
      <c r="G7" s="263" t="s">
        <v>656</v>
      </c>
      <c r="H7" s="263" t="s">
        <v>655</v>
      </c>
      <c r="I7" s="263" t="s">
        <v>656</v>
      </c>
      <c r="J7" s="263" t="s">
        <v>655</v>
      </c>
      <c r="K7" s="263" t="s">
        <v>656</v>
      </c>
      <c r="L7" s="263" t="s">
        <v>655</v>
      </c>
      <c r="M7" s="263" t="s">
        <v>656</v>
      </c>
      <c r="N7" s="263" t="s">
        <v>655</v>
      </c>
      <c r="O7" s="263" t="s">
        <v>656</v>
      </c>
      <c r="P7" s="263" t="s">
        <v>655</v>
      </c>
      <c r="Q7" s="263" t="s">
        <v>656</v>
      </c>
      <c r="R7" s="261"/>
      <c r="S7" s="261"/>
    </row>
    <row r="8" spans="2:19" x14ac:dyDescent="0.3">
      <c r="B8" s="416" t="s">
        <v>622</v>
      </c>
      <c r="C8" s="264" t="s">
        <v>581</v>
      </c>
      <c r="D8" s="265">
        <v>9152</v>
      </c>
      <c r="E8" s="266">
        <v>704</v>
      </c>
      <c r="F8" s="267"/>
      <c r="G8" s="268"/>
      <c r="H8" s="267"/>
      <c r="I8" s="268"/>
      <c r="J8" s="267">
        <v>9152</v>
      </c>
      <c r="K8" s="268">
        <v>704</v>
      </c>
      <c r="L8" s="267"/>
      <c r="M8" s="268"/>
      <c r="N8" s="267"/>
      <c r="O8" s="268"/>
      <c r="P8" s="267"/>
      <c r="Q8" s="268"/>
      <c r="R8" s="261"/>
      <c r="S8" s="261"/>
    </row>
    <row r="9" spans="2:19" x14ac:dyDescent="0.3">
      <c r="B9" s="419" t="s">
        <v>657</v>
      </c>
      <c r="C9" s="269" t="s">
        <v>583</v>
      </c>
      <c r="D9" s="270">
        <v>703731</v>
      </c>
      <c r="E9" s="271">
        <v>108100</v>
      </c>
      <c r="F9" s="272"/>
      <c r="G9" s="273"/>
      <c r="H9" s="272"/>
      <c r="I9" s="273"/>
      <c r="J9" s="272"/>
      <c r="K9" s="273"/>
      <c r="L9" s="272">
        <v>703731</v>
      </c>
      <c r="M9" s="273">
        <v>108100</v>
      </c>
      <c r="N9" s="272"/>
      <c r="O9" s="273"/>
      <c r="P9" s="272"/>
      <c r="Q9" s="273"/>
      <c r="R9" s="261"/>
      <c r="S9" s="261"/>
    </row>
    <row r="10" spans="2:19" x14ac:dyDescent="0.3">
      <c r="B10" s="501" t="s">
        <v>624</v>
      </c>
      <c r="C10" s="264" t="s">
        <v>479</v>
      </c>
      <c r="D10" s="265">
        <v>4452346.2331999997</v>
      </c>
      <c r="E10" s="266">
        <v>507679.16000000003</v>
      </c>
      <c r="F10" s="267"/>
      <c r="G10" s="268"/>
      <c r="H10" s="267">
        <v>73513.647999999986</v>
      </c>
      <c r="I10" s="268">
        <v>8382.4</v>
      </c>
      <c r="J10" s="267">
        <v>4858.58</v>
      </c>
      <c r="K10" s="268">
        <v>554</v>
      </c>
      <c r="L10" s="267">
        <v>4373974.0051999995</v>
      </c>
      <c r="M10" s="268">
        <v>498742.76</v>
      </c>
      <c r="N10" s="267"/>
      <c r="O10" s="268"/>
      <c r="P10" s="267"/>
      <c r="Q10" s="268"/>
      <c r="R10" s="261"/>
      <c r="S10" s="261"/>
    </row>
    <row r="11" spans="2:19" x14ac:dyDescent="0.3">
      <c r="B11" s="502"/>
      <c r="C11" s="264" t="s">
        <v>480</v>
      </c>
      <c r="D11" s="265">
        <v>139200</v>
      </c>
      <c r="E11" s="266">
        <v>32000</v>
      </c>
      <c r="F11" s="267"/>
      <c r="G11" s="268"/>
      <c r="H11" s="267">
        <v>22837.5</v>
      </c>
      <c r="I11" s="268">
        <v>5250</v>
      </c>
      <c r="J11" s="267">
        <v>7612.4999999999991</v>
      </c>
      <c r="K11" s="268">
        <v>1750</v>
      </c>
      <c r="L11" s="267">
        <v>108749.99999999999</v>
      </c>
      <c r="M11" s="268">
        <v>25000</v>
      </c>
      <c r="N11" s="267"/>
      <c r="O11" s="268"/>
      <c r="P11" s="267"/>
      <c r="Q11" s="268"/>
      <c r="R11" s="261"/>
      <c r="S11" s="261"/>
    </row>
    <row r="12" spans="2:19" x14ac:dyDescent="0.3">
      <c r="B12" s="502"/>
      <c r="C12" s="264" t="s">
        <v>481</v>
      </c>
      <c r="D12" s="265">
        <v>4918.1000000000004</v>
      </c>
      <c r="E12" s="266">
        <v>263</v>
      </c>
      <c r="F12" s="267"/>
      <c r="G12" s="268"/>
      <c r="H12" s="267">
        <v>4394.5</v>
      </c>
      <c r="I12" s="268">
        <v>235</v>
      </c>
      <c r="J12" s="267"/>
      <c r="K12" s="268"/>
      <c r="L12" s="267">
        <v>523.6</v>
      </c>
      <c r="M12" s="268">
        <v>28</v>
      </c>
      <c r="N12" s="267"/>
      <c r="O12" s="268"/>
      <c r="P12" s="267"/>
      <c r="Q12" s="268"/>
      <c r="R12" s="261"/>
      <c r="S12" s="261"/>
    </row>
    <row r="13" spans="2:19" x14ac:dyDescent="0.3">
      <c r="B13" s="503"/>
      <c r="C13" s="264" t="s">
        <v>482</v>
      </c>
      <c r="D13" s="265">
        <v>50649.56</v>
      </c>
      <c r="E13" s="266">
        <v>6682</v>
      </c>
      <c r="F13" s="267"/>
      <c r="G13" s="268"/>
      <c r="H13" s="267">
        <v>363.84</v>
      </c>
      <c r="I13" s="268">
        <v>48</v>
      </c>
      <c r="J13" s="267"/>
      <c r="K13" s="268"/>
      <c r="L13" s="267">
        <v>50285.72</v>
      </c>
      <c r="M13" s="268">
        <v>6634</v>
      </c>
      <c r="N13" s="267"/>
      <c r="O13" s="268"/>
      <c r="P13" s="267"/>
      <c r="Q13" s="268"/>
      <c r="R13" s="261"/>
      <c r="S13" s="261"/>
    </row>
    <row r="14" spans="2:19" x14ac:dyDescent="0.3">
      <c r="B14" s="504" t="s">
        <v>625</v>
      </c>
      <c r="C14" s="269" t="s">
        <v>584</v>
      </c>
      <c r="D14" s="270">
        <v>923000.08969999989</v>
      </c>
      <c r="E14" s="271">
        <v>25909.690000000002</v>
      </c>
      <c r="F14" s="272"/>
      <c r="G14" s="273"/>
      <c r="H14" s="272">
        <v>159094.52000000002</v>
      </c>
      <c r="I14" s="273">
        <v>4844</v>
      </c>
      <c r="J14" s="272">
        <v>403947.62069999997</v>
      </c>
      <c r="K14" s="273">
        <v>11290.79</v>
      </c>
      <c r="L14" s="272">
        <v>359957.94899999996</v>
      </c>
      <c r="M14" s="273">
        <v>9774.9</v>
      </c>
      <c r="N14" s="272"/>
      <c r="O14" s="273"/>
      <c r="P14" s="272"/>
      <c r="Q14" s="273"/>
      <c r="R14" s="261"/>
      <c r="S14" s="261"/>
    </row>
    <row r="15" spans="2:19" x14ac:dyDescent="0.3">
      <c r="B15" s="504"/>
      <c r="C15" s="269" t="s">
        <v>585</v>
      </c>
      <c r="D15" s="270">
        <v>1083853.6499999999</v>
      </c>
      <c r="E15" s="271">
        <v>31119.5</v>
      </c>
      <c r="F15" s="272"/>
      <c r="G15" s="273"/>
      <c r="H15" s="272">
        <v>7956.8499999999995</v>
      </c>
      <c r="I15" s="273">
        <v>195.5</v>
      </c>
      <c r="J15" s="272">
        <v>446256.80000000005</v>
      </c>
      <c r="K15" s="273">
        <v>12784</v>
      </c>
      <c r="L15" s="272">
        <v>629640</v>
      </c>
      <c r="M15" s="273">
        <v>18140</v>
      </c>
      <c r="N15" s="272"/>
      <c r="O15" s="273"/>
      <c r="P15" s="272"/>
      <c r="Q15" s="273"/>
      <c r="R15" s="261"/>
      <c r="S15" s="261"/>
    </row>
    <row r="16" spans="2:19" x14ac:dyDescent="0.3">
      <c r="B16" s="504"/>
      <c r="C16" s="269" t="s">
        <v>586</v>
      </c>
      <c r="D16" s="270">
        <v>42566.720000000001</v>
      </c>
      <c r="E16" s="271">
        <v>868</v>
      </c>
      <c r="F16" s="272"/>
      <c r="G16" s="273"/>
      <c r="H16" s="272">
        <v>5700.9</v>
      </c>
      <c r="I16" s="273">
        <v>116.25</v>
      </c>
      <c r="J16" s="272">
        <v>17482.760000000002</v>
      </c>
      <c r="K16" s="273">
        <v>356.5</v>
      </c>
      <c r="L16" s="272">
        <v>19383.060000000001</v>
      </c>
      <c r="M16" s="273">
        <v>395.25</v>
      </c>
      <c r="N16" s="272"/>
      <c r="O16" s="273"/>
      <c r="P16" s="272"/>
      <c r="Q16" s="273"/>
      <c r="R16" s="261"/>
      <c r="S16" s="261"/>
    </row>
    <row r="17" spans="2:19" x14ac:dyDescent="0.3">
      <c r="B17" s="504"/>
      <c r="C17" s="269" t="s">
        <v>587</v>
      </c>
      <c r="D17" s="270">
        <v>263247.59999999998</v>
      </c>
      <c r="E17" s="271">
        <v>5988</v>
      </c>
      <c r="F17" s="272"/>
      <c r="G17" s="273"/>
      <c r="H17" s="272">
        <v>22176</v>
      </c>
      <c r="I17" s="273">
        <v>480</v>
      </c>
      <c r="J17" s="272">
        <v>109771.2</v>
      </c>
      <c r="K17" s="273">
        <v>2376</v>
      </c>
      <c r="L17" s="272">
        <v>131300.4</v>
      </c>
      <c r="M17" s="273">
        <v>3132</v>
      </c>
      <c r="N17" s="272"/>
      <c r="O17" s="273"/>
      <c r="P17" s="272"/>
      <c r="Q17" s="273"/>
      <c r="R17" s="261"/>
      <c r="S17" s="261"/>
    </row>
    <row r="18" spans="2:19" x14ac:dyDescent="0.3">
      <c r="B18" s="500" t="s">
        <v>626</v>
      </c>
      <c r="C18" s="264" t="s">
        <v>589</v>
      </c>
      <c r="D18" s="265">
        <v>82688295.500022233</v>
      </c>
      <c r="E18" s="266">
        <v>9324057.839999998</v>
      </c>
      <c r="F18" s="267">
        <v>328121.27400000003</v>
      </c>
      <c r="G18" s="268">
        <v>30747.600000000002</v>
      </c>
      <c r="H18" s="267">
        <v>43519173.727387659</v>
      </c>
      <c r="I18" s="268">
        <v>4854703.8277777769</v>
      </c>
      <c r="J18" s="267">
        <v>21402945.749000002</v>
      </c>
      <c r="K18" s="268">
        <v>2536946.8899999997</v>
      </c>
      <c r="L18" s="267">
        <v>14027250.527434569</v>
      </c>
      <c r="M18" s="268">
        <v>1539231.1722222224</v>
      </c>
      <c r="N18" s="267">
        <v>3410804.2222000007</v>
      </c>
      <c r="O18" s="268">
        <v>362428.35000000009</v>
      </c>
      <c r="P18" s="267"/>
      <c r="Q18" s="268"/>
      <c r="R18" s="261"/>
      <c r="S18" s="261"/>
    </row>
    <row r="19" spans="2:19" x14ac:dyDescent="0.3">
      <c r="B19" s="500"/>
      <c r="C19" s="264" t="s">
        <v>588</v>
      </c>
      <c r="D19" s="265">
        <v>213477.45599999998</v>
      </c>
      <c r="E19" s="266">
        <v>24286.400000000001</v>
      </c>
      <c r="F19" s="267"/>
      <c r="G19" s="268"/>
      <c r="H19" s="267"/>
      <c r="I19" s="268"/>
      <c r="J19" s="267">
        <v>203725.83</v>
      </c>
      <c r="K19" s="268">
        <v>23177</v>
      </c>
      <c r="L19" s="267">
        <v>9751.6260000000002</v>
      </c>
      <c r="M19" s="268">
        <v>1109.4000000000001</v>
      </c>
      <c r="N19" s="267"/>
      <c r="O19" s="268"/>
      <c r="P19" s="267"/>
      <c r="Q19" s="268"/>
      <c r="R19" s="261"/>
      <c r="S19" s="261"/>
    </row>
    <row r="20" spans="2:19" ht="24" x14ac:dyDescent="0.3">
      <c r="B20" s="417" t="s">
        <v>627</v>
      </c>
      <c r="C20" s="269" t="s">
        <v>590</v>
      </c>
      <c r="D20" s="270">
        <v>912525</v>
      </c>
      <c r="E20" s="271">
        <v>36501</v>
      </c>
      <c r="F20" s="272">
        <v>612525</v>
      </c>
      <c r="G20" s="273">
        <v>24501</v>
      </c>
      <c r="H20" s="272"/>
      <c r="I20" s="273"/>
      <c r="J20" s="272"/>
      <c r="K20" s="273"/>
      <c r="L20" s="272">
        <v>300000</v>
      </c>
      <c r="M20" s="273">
        <v>12000</v>
      </c>
      <c r="N20" s="272"/>
      <c r="O20" s="273"/>
      <c r="P20" s="272"/>
      <c r="Q20" s="273"/>
      <c r="R20" s="261"/>
      <c r="S20" s="261"/>
    </row>
    <row r="21" spans="2:19" x14ac:dyDescent="0.3">
      <c r="B21" s="504" t="s">
        <v>628</v>
      </c>
      <c r="C21" s="269" t="s">
        <v>350</v>
      </c>
      <c r="D21" s="270">
        <v>13702.499999999998</v>
      </c>
      <c r="E21" s="271">
        <v>1687.5</v>
      </c>
      <c r="F21" s="272"/>
      <c r="G21" s="273"/>
      <c r="H21" s="272">
        <v>9786.2239999999983</v>
      </c>
      <c r="I21" s="273">
        <v>1205.2</v>
      </c>
      <c r="J21" s="272">
        <v>1871.6599999999999</v>
      </c>
      <c r="K21" s="273">
        <v>230.5</v>
      </c>
      <c r="L21" s="272">
        <v>1252.9159999999997</v>
      </c>
      <c r="M21" s="273">
        <v>154.29999999999998</v>
      </c>
      <c r="N21" s="272"/>
      <c r="O21" s="273"/>
      <c r="P21" s="272">
        <v>791.69999999999993</v>
      </c>
      <c r="Q21" s="273">
        <v>97.5</v>
      </c>
      <c r="R21" s="261"/>
      <c r="S21" s="261"/>
    </row>
    <row r="22" spans="2:19" x14ac:dyDescent="0.3">
      <c r="B22" s="504"/>
      <c r="C22" s="269" t="s">
        <v>351</v>
      </c>
      <c r="D22" s="270">
        <v>297000</v>
      </c>
      <c r="E22" s="271">
        <v>22000</v>
      </c>
      <c r="F22" s="272"/>
      <c r="G22" s="273"/>
      <c r="H22" s="272">
        <v>243000</v>
      </c>
      <c r="I22" s="273">
        <v>18000</v>
      </c>
      <c r="J22" s="272"/>
      <c r="K22" s="273"/>
      <c r="L22" s="272">
        <v>54000</v>
      </c>
      <c r="M22" s="273">
        <v>4000</v>
      </c>
      <c r="N22" s="272"/>
      <c r="O22" s="273"/>
      <c r="P22" s="272"/>
      <c r="Q22" s="273"/>
      <c r="R22" s="261"/>
      <c r="S22" s="261"/>
    </row>
    <row r="23" spans="2:19" x14ac:dyDescent="0.3">
      <c r="B23" s="504"/>
      <c r="C23" s="269" t="s">
        <v>354</v>
      </c>
      <c r="D23" s="270">
        <v>435849.75</v>
      </c>
      <c r="E23" s="271">
        <v>24905.700000000004</v>
      </c>
      <c r="F23" s="272"/>
      <c r="G23" s="273"/>
      <c r="H23" s="272">
        <v>313568.5</v>
      </c>
      <c r="I23" s="273">
        <v>17918.2</v>
      </c>
      <c r="J23" s="272">
        <v>76837.950000000012</v>
      </c>
      <c r="K23" s="273">
        <v>4390.74</v>
      </c>
      <c r="L23" s="272">
        <v>45443.3</v>
      </c>
      <c r="M23" s="273">
        <v>2596.7600000000002</v>
      </c>
      <c r="N23" s="272"/>
      <c r="O23" s="273"/>
      <c r="P23" s="272"/>
      <c r="Q23" s="273"/>
      <c r="R23" s="261"/>
      <c r="S23" s="261"/>
    </row>
    <row r="24" spans="2:19" x14ac:dyDescent="0.3">
      <c r="B24" s="504"/>
      <c r="C24" s="269" t="s">
        <v>355</v>
      </c>
      <c r="D24" s="270">
        <v>1590268.3650000002</v>
      </c>
      <c r="E24" s="271">
        <v>167396.67000000001</v>
      </c>
      <c r="F24" s="272">
        <v>9224.5</v>
      </c>
      <c r="G24" s="273">
        <v>971</v>
      </c>
      <c r="H24" s="272">
        <v>1434319.2150000001</v>
      </c>
      <c r="I24" s="273">
        <v>150980.97</v>
      </c>
      <c r="J24" s="272">
        <v>39022.104999999996</v>
      </c>
      <c r="K24" s="273">
        <v>4107.59</v>
      </c>
      <c r="L24" s="272">
        <v>97392.005000000005</v>
      </c>
      <c r="M24" s="273">
        <v>10251.789999999999</v>
      </c>
      <c r="N24" s="272">
        <v>10310.539999999999</v>
      </c>
      <c r="O24" s="273">
        <v>1085.32</v>
      </c>
      <c r="P24" s="272"/>
      <c r="Q24" s="273"/>
      <c r="R24" s="261"/>
      <c r="S24" s="261"/>
    </row>
    <row r="25" spans="2:19" x14ac:dyDescent="0.3">
      <c r="B25" s="504"/>
      <c r="C25" s="269" t="s">
        <v>357</v>
      </c>
      <c r="D25" s="270">
        <v>813.59999999999991</v>
      </c>
      <c r="E25" s="271">
        <v>45</v>
      </c>
      <c r="F25" s="272"/>
      <c r="G25" s="273"/>
      <c r="H25" s="272">
        <v>198.88</v>
      </c>
      <c r="I25" s="273">
        <v>11</v>
      </c>
      <c r="J25" s="272"/>
      <c r="K25" s="273"/>
      <c r="L25" s="272">
        <v>614.71999999999991</v>
      </c>
      <c r="M25" s="273">
        <v>34</v>
      </c>
      <c r="N25" s="272"/>
      <c r="O25" s="273"/>
      <c r="P25" s="272"/>
      <c r="Q25" s="273"/>
      <c r="R25" s="261"/>
      <c r="S25" s="261"/>
    </row>
    <row r="26" spans="2:19" x14ac:dyDescent="0.3">
      <c r="B26" s="504"/>
      <c r="C26" s="269" t="s">
        <v>362</v>
      </c>
      <c r="D26" s="270">
        <v>39991.203600000008</v>
      </c>
      <c r="E26" s="271">
        <v>4772.2199999999993</v>
      </c>
      <c r="F26" s="272"/>
      <c r="G26" s="273"/>
      <c r="H26" s="272">
        <v>20545.748800000001</v>
      </c>
      <c r="I26" s="273">
        <v>2451.7599999999998</v>
      </c>
      <c r="J26" s="272"/>
      <c r="K26" s="273"/>
      <c r="L26" s="272">
        <v>19445.454800000003</v>
      </c>
      <c r="M26" s="273">
        <v>2320.46</v>
      </c>
      <c r="N26" s="272"/>
      <c r="O26" s="273"/>
      <c r="P26" s="272"/>
      <c r="Q26" s="273"/>
      <c r="R26" s="261"/>
      <c r="S26" s="261"/>
    </row>
    <row r="27" spans="2:19" x14ac:dyDescent="0.3">
      <c r="B27" s="504"/>
      <c r="C27" s="269" t="s">
        <v>591</v>
      </c>
      <c r="D27" s="270">
        <v>107790</v>
      </c>
      <c r="E27" s="271">
        <v>7186</v>
      </c>
      <c r="F27" s="272"/>
      <c r="G27" s="273"/>
      <c r="H27" s="272">
        <v>107790</v>
      </c>
      <c r="I27" s="273">
        <v>7186</v>
      </c>
      <c r="J27" s="272"/>
      <c r="K27" s="273"/>
      <c r="L27" s="272"/>
      <c r="M27" s="273"/>
      <c r="N27" s="272"/>
      <c r="O27" s="273"/>
      <c r="P27" s="272"/>
      <c r="Q27" s="273"/>
      <c r="R27" s="261"/>
      <c r="S27" s="261"/>
    </row>
    <row r="28" spans="2:19" x14ac:dyDescent="0.3">
      <c r="B28" s="504"/>
      <c r="C28" s="269" t="s">
        <v>592</v>
      </c>
      <c r="D28" s="270">
        <v>6593371.4000000004</v>
      </c>
      <c r="E28" s="271">
        <v>470955.1</v>
      </c>
      <c r="F28" s="272">
        <v>3164</v>
      </c>
      <c r="G28" s="273">
        <v>226</v>
      </c>
      <c r="H28" s="272">
        <v>6314407.4000000004</v>
      </c>
      <c r="I28" s="273">
        <v>451029.1</v>
      </c>
      <c r="J28" s="272">
        <v>80598</v>
      </c>
      <c r="K28" s="273">
        <v>5757</v>
      </c>
      <c r="L28" s="272">
        <v>25788</v>
      </c>
      <c r="M28" s="273">
        <v>1842</v>
      </c>
      <c r="N28" s="272">
        <v>169414</v>
      </c>
      <c r="O28" s="273">
        <v>12101</v>
      </c>
      <c r="P28" s="272"/>
      <c r="Q28" s="273"/>
      <c r="R28" s="261"/>
      <c r="S28" s="261"/>
    </row>
    <row r="29" spans="2:19" x14ac:dyDescent="0.3">
      <c r="B29" s="504"/>
      <c r="C29" s="269" t="s">
        <v>363</v>
      </c>
      <c r="D29" s="270">
        <v>65105</v>
      </c>
      <c r="E29" s="271">
        <v>4490</v>
      </c>
      <c r="F29" s="272"/>
      <c r="G29" s="273"/>
      <c r="H29" s="272">
        <v>48865</v>
      </c>
      <c r="I29" s="273">
        <v>3370</v>
      </c>
      <c r="J29" s="272">
        <v>9280</v>
      </c>
      <c r="K29" s="273">
        <v>640</v>
      </c>
      <c r="L29" s="272">
        <v>6960</v>
      </c>
      <c r="M29" s="273">
        <v>480</v>
      </c>
      <c r="N29" s="272"/>
      <c r="O29" s="273"/>
      <c r="P29" s="272"/>
      <c r="Q29" s="273"/>
      <c r="R29" s="261"/>
      <c r="S29" s="261"/>
    </row>
    <row r="30" spans="2:19" x14ac:dyDescent="0.3">
      <c r="B30" s="504"/>
      <c r="C30" s="269" t="s">
        <v>364</v>
      </c>
      <c r="D30" s="270">
        <v>21548.34</v>
      </c>
      <c r="E30" s="271">
        <v>1958.94</v>
      </c>
      <c r="F30" s="272"/>
      <c r="G30" s="273"/>
      <c r="H30" s="272">
        <v>16269</v>
      </c>
      <c r="I30" s="273">
        <v>1479</v>
      </c>
      <c r="J30" s="272">
        <v>243.65</v>
      </c>
      <c r="K30" s="273">
        <v>22.15</v>
      </c>
      <c r="L30" s="272">
        <v>5035.6899999999996</v>
      </c>
      <c r="M30" s="273">
        <v>457.79</v>
      </c>
      <c r="N30" s="272"/>
      <c r="O30" s="273"/>
      <c r="P30" s="272"/>
      <c r="Q30" s="273"/>
      <c r="R30" s="261"/>
      <c r="S30" s="261"/>
    </row>
    <row r="31" spans="2:19" x14ac:dyDescent="0.3">
      <c r="B31" s="504"/>
      <c r="C31" s="269" t="s">
        <v>365</v>
      </c>
      <c r="D31" s="270">
        <v>133192228.48</v>
      </c>
      <c r="E31" s="271">
        <v>8324514.2800000003</v>
      </c>
      <c r="F31" s="272">
        <v>131501.76000000001</v>
      </c>
      <c r="G31" s="273">
        <v>8218.86</v>
      </c>
      <c r="H31" s="272">
        <v>103868501.28000002</v>
      </c>
      <c r="I31" s="273">
        <v>6491781.330000001</v>
      </c>
      <c r="J31" s="272">
        <v>2139836.16</v>
      </c>
      <c r="K31" s="273">
        <v>133739.76</v>
      </c>
      <c r="L31" s="272">
        <v>23446044.32</v>
      </c>
      <c r="M31" s="273">
        <v>1465377.77</v>
      </c>
      <c r="N31" s="272">
        <v>3606344.96</v>
      </c>
      <c r="O31" s="273">
        <v>225396.56</v>
      </c>
      <c r="P31" s="272"/>
      <c r="Q31" s="273"/>
      <c r="R31" s="261"/>
      <c r="S31" s="261"/>
    </row>
    <row r="32" spans="2:19" x14ac:dyDescent="0.3">
      <c r="B32" s="504"/>
      <c r="C32" s="269" t="s">
        <v>368</v>
      </c>
      <c r="D32" s="270">
        <v>112008</v>
      </c>
      <c r="E32" s="271">
        <v>14001</v>
      </c>
      <c r="F32" s="272"/>
      <c r="G32" s="273"/>
      <c r="H32" s="272">
        <v>102320</v>
      </c>
      <c r="I32" s="273">
        <v>12790</v>
      </c>
      <c r="J32" s="272"/>
      <c r="K32" s="273"/>
      <c r="L32" s="272">
        <v>9688</v>
      </c>
      <c r="M32" s="273">
        <v>1211</v>
      </c>
      <c r="N32" s="272"/>
      <c r="O32" s="273"/>
      <c r="P32" s="272"/>
      <c r="Q32" s="273"/>
      <c r="R32" s="261"/>
      <c r="S32" s="261"/>
    </row>
    <row r="33" spans="2:19" x14ac:dyDescent="0.3">
      <c r="B33" s="504"/>
      <c r="C33" s="269" t="s">
        <v>371</v>
      </c>
      <c r="D33" s="270">
        <v>238140</v>
      </c>
      <c r="E33" s="271">
        <v>14700</v>
      </c>
      <c r="F33" s="272"/>
      <c r="G33" s="273"/>
      <c r="H33" s="272">
        <v>162000</v>
      </c>
      <c r="I33" s="273">
        <v>10000</v>
      </c>
      <c r="J33" s="272"/>
      <c r="K33" s="273"/>
      <c r="L33" s="272">
        <v>76140</v>
      </c>
      <c r="M33" s="273">
        <v>4700</v>
      </c>
      <c r="N33" s="272"/>
      <c r="O33" s="273"/>
      <c r="P33" s="272"/>
      <c r="Q33" s="273"/>
      <c r="R33" s="261"/>
      <c r="S33" s="261"/>
    </row>
    <row r="34" spans="2:19" x14ac:dyDescent="0.3">
      <c r="B34" s="504"/>
      <c r="C34" s="269" t="s">
        <v>372</v>
      </c>
      <c r="D34" s="270">
        <v>237697.29</v>
      </c>
      <c r="E34" s="271">
        <v>26410.809999999998</v>
      </c>
      <c r="F34" s="272"/>
      <c r="G34" s="273"/>
      <c r="H34" s="272">
        <v>121714.56</v>
      </c>
      <c r="I34" s="273">
        <v>13523.84</v>
      </c>
      <c r="J34" s="272">
        <v>9602.73</v>
      </c>
      <c r="K34" s="273">
        <v>1066.97</v>
      </c>
      <c r="L34" s="272">
        <v>74880</v>
      </c>
      <c r="M34" s="273">
        <v>8320</v>
      </c>
      <c r="N34" s="272">
        <v>31500</v>
      </c>
      <c r="O34" s="273">
        <v>3500</v>
      </c>
      <c r="P34" s="272"/>
      <c r="Q34" s="273"/>
      <c r="R34" s="261"/>
      <c r="S34" s="261"/>
    </row>
    <row r="35" spans="2:19" x14ac:dyDescent="0.3">
      <c r="B35" s="504"/>
      <c r="C35" s="269" t="s">
        <v>373</v>
      </c>
      <c r="D35" s="270">
        <v>42773.4</v>
      </c>
      <c r="E35" s="271">
        <v>2403</v>
      </c>
      <c r="F35" s="272">
        <v>694.2</v>
      </c>
      <c r="G35" s="273">
        <v>39</v>
      </c>
      <c r="H35" s="272">
        <v>21716</v>
      </c>
      <c r="I35" s="273">
        <v>1220</v>
      </c>
      <c r="J35" s="272">
        <v>2474.2000000000003</v>
      </c>
      <c r="K35" s="273">
        <v>139</v>
      </c>
      <c r="L35" s="272">
        <v>17889</v>
      </c>
      <c r="M35" s="273">
        <v>1005</v>
      </c>
      <c r="N35" s="272"/>
      <c r="O35" s="273"/>
      <c r="P35" s="272"/>
      <c r="Q35" s="273"/>
      <c r="R35" s="261"/>
      <c r="S35" s="261"/>
    </row>
    <row r="36" spans="2:19" x14ac:dyDescent="0.3">
      <c r="B36" s="504"/>
      <c r="C36" s="269" t="s">
        <v>374</v>
      </c>
      <c r="D36" s="270">
        <v>1438050.6</v>
      </c>
      <c r="E36" s="271">
        <v>79891.7</v>
      </c>
      <c r="F36" s="272"/>
      <c r="G36" s="273"/>
      <c r="H36" s="272">
        <v>379868.4</v>
      </c>
      <c r="I36" s="273">
        <v>21103.8</v>
      </c>
      <c r="J36" s="272">
        <v>985462.20000000007</v>
      </c>
      <c r="K36" s="273">
        <v>54747.9</v>
      </c>
      <c r="L36" s="272">
        <v>63810</v>
      </c>
      <c r="M36" s="273">
        <v>3545</v>
      </c>
      <c r="N36" s="272">
        <v>8910</v>
      </c>
      <c r="O36" s="273">
        <v>495</v>
      </c>
      <c r="P36" s="272"/>
      <c r="Q36" s="273"/>
      <c r="R36" s="261"/>
      <c r="S36" s="261"/>
    </row>
    <row r="37" spans="2:19" x14ac:dyDescent="0.3">
      <c r="B37" s="504"/>
      <c r="C37" s="269" t="s">
        <v>375</v>
      </c>
      <c r="D37" s="270">
        <v>144641.64499999999</v>
      </c>
      <c r="E37" s="271">
        <v>14464.164499999999</v>
      </c>
      <c r="F37" s="272"/>
      <c r="G37" s="273"/>
      <c r="H37" s="272">
        <v>68500</v>
      </c>
      <c r="I37" s="273">
        <v>6850</v>
      </c>
      <c r="J37" s="272">
        <v>10000</v>
      </c>
      <c r="K37" s="273">
        <v>1000</v>
      </c>
      <c r="L37" s="272">
        <v>51141.644999999997</v>
      </c>
      <c r="M37" s="273">
        <v>5114.1644999999999</v>
      </c>
      <c r="N37" s="272">
        <v>15000</v>
      </c>
      <c r="O37" s="273">
        <v>1500</v>
      </c>
      <c r="P37" s="272"/>
      <c r="Q37" s="273"/>
      <c r="R37" s="261"/>
      <c r="S37" s="261"/>
    </row>
    <row r="38" spans="2:19" x14ac:dyDescent="0.3">
      <c r="B38" s="500" t="s">
        <v>629</v>
      </c>
      <c r="C38" s="264" t="s">
        <v>410</v>
      </c>
      <c r="D38" s="265">
        <v>280</v>
      </c>
      <c r="E38" s="266">
        <v>40</v>
      </c>
      <c r="F38" s="267"/>
      <c r="G38" s="268"/>
      <c r="H38" s="267"/>
      <c r="I38" s="268"/>
      <c r="J38" s="267"/>
      <c r="K38" s="268"/>
      <c r="L38" s="267">
        <v>280</v>
      </c>
      <c r="M38" s="268">
        <v>40</v>
      </c>
      <c r="N38" s="267"/>
      <c r="O38" s="268"/>
      <c r="P38" s="267"/>
      <c r="Q38" s="268"/>
      <c r="R38" s="261"/>
      <c r="S38" s="261"/>
    </row>
    <row r="39" spans="2:19" x14ac:dyDescent="0.3">
      <c r="B39" s="500"/>
      <c r="C39" s="264" t="s">
        <v>411</v>
      </c>
      <c r="D39" s="265">
        <v>7137.9</v>
      </c>
      <c r="E39" s="266">
        <v>721</v>
      </c>
      <c r="F39" s="267"/>
      <c r="G39" s="268"/>
      <c r="H39" s="267">
        <v>7137.9</v>
      </c>
      <c r="I39" s="268">
        <v>721</v>
      </c>
      <c r="J39" s="267"/>
      <c r="K39" s="268"/>
      <c r="L39" s="267"/>
      <c r="M39" s="268"/>
      <c r="N39" s="267"/>
      <c r="O39" s="268"/>
      <c r="P39" s="267"/>
      <c r="Q39" s="268"/>
      <c r="R39" s="261"/>
      <c r="S39" s="261"/>
    </row>
    <row r="40" spans="2:19" x14ac:dyDescent="0.3">
      <c r="B40" s="504" t="s">
        <v>630</v>
      </c>
      <c r="C40" s="269" t="s">
        <v>531</v>
      </c>
      <c r="D40" s="270">
        <v>515144.75</v>
      </c>
      <c r="E40" s="271">
        <v>61282.75</v>
      </c>
      <c r="F40" s="272"/>
      <c r="G40" s="273"/>
      <c r="H40" s="272">
        <v>244473.08</v>
      </c>
      <c r="I40" s="273">
        <v>31208.12</v>
      </c>
      <c r="J40" s="272">
        <v>248131.98</v>
      </c>
      <c r="K40" s="273">
        <v>27570.22</v>
      </c>
      <c r="L40" s="272">
        <v>22539.69</v>
      </c>
      <c r="M40" s="273">
        <v>2504.41</v>
      </c>
      <c r="N40" s="272"/>
      <c r="O40" s="273"/>
      <c r="P40" s="272"/>
      <c r="Q40" s="273"/>
      <c r="R40" s="261"/>
      <c r="S40" s="261"/>
    </row>
    <row r="41" spans="2:19" x14ac:dyDescent="0.3">
      <c r="B41" s="504"/>
      <c r="C41" s="269" t="s">
        <v>532</v>
      </c>
      <c r="D41" s="270">
        <v>1264000</v>
      </c>
      <c r="E41" s="271">
        <v>140000</v>
      </c>
      <c r="F41" s="272"/>
      <c r="G41" s="273"/>
      <c r="H41" s="272">
        <v>1264000</v>
      </c>
      <c r="I41" s="273">
        <v>140000</v>
      </c>
      <c r="J41" s="272"/>
      <c r="K41" s="273"/>
      <c r="L41" s="272"/>
      <c r="M41" s="273"/>
      <c r="N41" s="272"/>
      <c r="O41" s="273"/>
      <c r="P41" s="272"/>
      <c r="Q41" s="273"/>
      <c r="R41" s="261"/>
      <c r="S41" s="261"/>
    </row>
    <row r="42" spans="2:19" x14ac:dyDescent="0.3">
      <c r="B42" s="504"/>
      <c r="C42" s="269" t="s">
        <v>534</v>
      </c>
      <c r="D42" s="270">
        <v>243300</v>
      </c>
      <c r="E42" s="271">
        <v>20275</v>
      </c>
      <c r="F42" s="272"/>
      <c r="G42" s="273"/>
      <c r="H42" s="272">
        <v>48660</v>
      </c>
      <c r="I42" s="273">
        <v>4055</v>
      </c>
      <c r="J42" s="272">
        <v>102192</v>
      </c>
      <c r="K42" s="273">
        <v>8516</v>
      </c>
      <c r="L42" s="272">
        <v>92448</v>
      </c>
      <c r="M42" s="273">
        <v>7704</v>
      </c>
      <c r="N42" s="272"/>
      <c r="O42" s="273"/>
      <c r="P42" s="272"/>
      <c r="Q42" s="273"/>
      <c r="R42" s="261"/>
      <c r="S42" s="261"/>
    </row>
    <row r="43" spans="2:19" x14ac:dyDescent="0.3">
      <c r="B43" s="504"/>
      <c r="C43" s="269" t="s">
        <v>537</v>
      </c>
      <c r="D43" s="270">
        <v>283275.92</v>
      </c>
      <c r="E43" s="271">
        <v>18539</v>
      </c>
      <c r="F43" s="272">
        <v>229.2</v>
      </c>
      <c r="G43" s="273">
        <v>15</v>
      </c>
      <c r="H43" s="272">
        <v>45473.280000000006</v>
      </c>
      <c r="I43" s="273">
        <v>2976</v>
      </c>
      <c r="J43" s="272">
        <v>108839.43999999999</v>
      </c>
      <c r="K43" s="273">
        <v>7123</v>
      </c>
      <c r="L43" s="272">
        <v>128733.99999999999</v>
      </c>
      <c r="M43" s="273">
        <v>8425</v>
      </c>
      <c r="N43" s="272"/>
      <c r="O43" s="273"/>
      <c r="P43" s="272"/>
      <c r="Q43" s="273"/>
      <c r="R43" s="261"/>
      <c r="S43" s="261"/>
    </row>
    <row r="44" spans="2:19" x14ac:dyDescent="0.3">
      <c r="B44" s="504"/>
      <c r="C44" s="269" t="s">
        <v>544</v>
      </c>
      <c r="D44" s="270">
        <v>6156</v>
      </c>
      <c r="E44" s="271">
        <v>810</v>
      </c>
      <c r="F44" s="272"/>
      <c r="G44" s="273"/>
      <c r="H44" s="272">
        <v>6156</v>
      </c>
      <c r="I44" s="273">
        <v>810</v>
      </c>
      <c r="J44" s="272"/>
      <c r="K44" s="273"/>
      <c r="L44" s="272"/>
      <c r="M44" s="273"/>
      <c r="N44" s="272"/>
      <c r="O44" s="273"/>
      <c r="P44" s="272"/>
      <c r="Q44" s="273"/>
      <c r="R44" s="261"/>
      <c r="S44" s="261"/>
    </row>
    <row r="45" spans="2:19" x14ac:dyDescent="0.3">
      <c r="B45" s="504"/>
      <c r="C45" s="269" t="s">
        <v>546</v>
      </c>
      <c r="D45" s="270">
        <v>3476000</v>
      </c>
      <c r="E45" s="271">
        <v>316000</v>
      </c>
      <c r="F45" s="272"/>
      <c r="G45" s="273"/>
      <c r="H45" s="272">
        <v>2255000</v>
      </c>
      <c r="I45" s="273">
        <v>205000</v>
      </c>
      <c r="J45" s="272">
        <v>1221000</v>
      </c>
      <c r="K45" s="273">
        <v>111000</v>
      </c>
      <c r="L45" s="272"/>
      <c r="M45" s="273"/>
      <c r="N45" s="272"/>
      <c r="O45" s="273"/>
      <c r="P45" s="272"/>
      <c r="Q45" s="273"/>
      <c r="R45" s="261"/>
      <c r="S45" s="261"/>
    </row>
    <row r="46" spans="2:19" x14ac:dyDescent="0.3">
      <c r="B46" s="504"/>
      <c r="C46" s="269" t="s">
        <v>547</v>
      </c>
      <c r="D46" s="270">
        <v>3607713</v>
      </c>
      <c r="E46" s="271">
        <v>370870</v>
      </c>
      <c r="F46" s="272"/>
      <c r="G46" s="273"/>
      <c r="H46" s="272">
        <v>41085</v>
      </c>
      <c r="I46" s="273">
        <v>4150</v>
      </c>
      <c r="J46" s="272">
        <v>3529503</v>
      </c>
      <c r="K46" s="273">
        <v>362970</v>
      </c>
      <c r="L46" s="272">
        <v>37125</v>
      </c>
      <c r="M46" s="273">
        <v>3750</v>
      </c>
      <c r="N46" s="272"/>
      <c r="O46" s="273"/>
      <c r="P46" s="272"/>
      <c r="Q46" s="273"/>
      <c r="R46" s="261"/>
      <c r="S46" s="261"/>
    </row>
    <row r="47" spans="2:19" x14ac:dyDescent="0.3">
      <c r="B47" s="504"/>
      <c r="C47" s="269" t="s">
        <v>548</v>
      </c>
      <c r="D47" s="270">
        <v>18600</v>
      </c>
      <c r="E47" s="271">
        <v>800</v>
      </c>
      <c r="F47" s="272"/>
      <c r="G47" s="273"/>
      <c r="H47" s="272"/>
      <c r="I47" s="273"/>
      <c r="J47" s="272">
        <v>18600</v>
      </c>
      <c r="K47" s="273">
        <v>800</v>
      </c>
      <c r="L47" s="272"/>
      <c r="M47" s="273"/>
      <c r="N47" s="272"/>
      <c r="O47" s="273"/>
      <c r="P47" s="272"/>
      <c r="Q47" s="273"/>
      <c r="R47" s="261"/>
      <c r="S47" s="261"/>
    </row>
    <row r="48" spans="2:19" x14ac:dyDescent="0.3">
      <c r="B48" s="504"/>
      <c r="C48" s="269" t="s">
        <v>549</v>
      </c>
      <c r="D48" s="270">
        <v>76640</v>
      </c>
      <c r="E48" s="271">
        <v>9580</v>
      </c>
      <c r="F48" s="272"/>
      <c r="G48" s="273"/>
      <c r="H48" s="272">
        <v>4000</v>
      </c>
      <c r="I48" s="273">
        <v>500</v>
      </c>
      <c r="J48" s="272">
        <v>23360</v>
      </c>
      <c r="K48" s="273">
        <v>2920</v>
      </c>
      <c r="L48" s="272">
        <v>49280</v>
      </c>
      <c r="M48" s="273">
        <v>6160</v>
      </c>
      <c r="N48" s="272"/>
      <c r="O48" s="273"/>
      <c r="P48" s="272"/>
      <c r="Q48" s="273"/>
      <c r="R48" s="261"/>
      <c r="S48" s="261"/>
    </row>
    <row r="49" spans="2:19" x14ac:dyDescent="0.3">
      <c r="B49" s="504"/>
      <c r="C49" s="269" t="s">
        <v>551</v>
      </c>
      <c r="D49" s="270">
        <v>2429000</v>
      </c>
      <c r="E49" s="271">
        <v>173500</v>
      </c>
      <c r="F49" s="272"/>
      <c r="G49" s="273"/>
      <c r="H49" s="272">
        <v>952000</v>
      </c>
      <c r="I49" s="273">
        <v>68000</v>
      </c>
      <c r="J49" s="272">
        <v>1239000</v>
      </c>
      <c r="K49" s="273">
        <v>88500</v>
      </c>
      <c r="L49" s="272">
        <v>238000</v>
      </c>
      <c r="M49" s="273">
        <v>17000</v>
      </c>
      <c r="N49" s="272"/>
      <c r="O49" s="273"/>
      <c r="P49" s="272"/>
      <c r="Q49" s="273"/>
      <c r="R49" s="261"/>
      <c r="S49" s="261"/>
    </row>
    <row r="50" spans="2:19" x14ac:dyDescent="0.3">
      <c r="B50" s="504"/>
      <c r="C50" s="269" t="s">
        <v>554</v>
      </c>
      <c r="D50" s="270">
        <v>1225324.702</v>
      </c>
      <c r="E50" s="271">
        <v>68915.899999999994</v>
      </c>
      <c r="F50" s="272">
        <v>1635.76</v>
      </c>
      <c r="G50" s="273">
        <v>92</v>
      </c>
      <c r="H50" s="272">
        <v>583751.18200000003</v>
      </c>
      <c r="I50" s="273">
        <v>32831.9</v>
      </c>
      <c r="J50" s="272">
        <v>480344.48</v>
      </c>
      <c r="K50" s="273">
        <v>27016</v>
      </c>
      <c r="L50" s="272">
        <v>138506.20000000001</v>
      </c>
      <c r="M50" s="273">
        <v>7790</v>
      </c>
      <c r="N50" s="272">
        <v>21087.08</v>
      </c>
      <c r="O50" s="273">
        <v>1186</v>
      </c>
      <c r="P50" s="272"/>
      <c r="Q50" s="273"/>
      <c r="R50" s="261"/>
      <c r="S50" s="261"/>
    </row>
    <row r="51" spans="2:19" x14ac:dyDescent="0.3">
      <c r="B51" s="504"/>
      <c r="C51" s="269" t="s">
        <v>556</v>
      </c>
      <c r="D51" s="270">
        <v>542360</v>
      </c>
      <c r="E51" s="271">
        <v>59600</v>
      </c>
      <c r="F51" s="272">
        <v>4550</v>
      </c>
      <c r="G51" s="273">
        <v>500</v>
      </c>
      <c r="H51" s="272">
        <v>465010</v>
      </c>
      <c r="I51" s="273">
        <v>51100</v>
      </c>
      <c r="J51" s="272"/>
      <c r="K51" s="273"/>
      <c r="L51" s="272">
        <v>72800</v>
      </c>
      <c r="M51" s="273">
        <v>8000</v>
      </c>
      <c r="N51" s="272"/>
      <c r="O51" s="273"/>
      <c r="P51" s="272"/>
      <c r="Q51" s="273"/>
      <c r="R51" s="261"/>
      <c r="S51" s="261"/>
    </row>
    <row r="52" spans="2:19" x14ac:dyDescent="0.3">
      <c r="B52" s="504"/>
      <c r="C52" s="269" t="s">
        <v>557</v>
      </c>
      <c r="D52" s="270">
        <v>341058.9</v>
      </c>
      <c r="E52" s="271">
        <v>36673</v>
      </c>
      <c r="F52" s="272"/>
      <c r="G52" s="273"/>
      <c r="H52" s="272">
        <v>81914.400000000009</v>
      </c>
      <c r="I52" s="273">
        <v>8808</v>
      </c>
      <c r="J52" s="272">
        <v>230630.7</v>
      </c>
      <c r="K52" s="273">
        <v>24799</v>
      </c>
      <c r="L52" s="272">
        <v>28513.8</v>
      </c>
      <c r="M52" s="273">
        <v>3066</v>
      </c>
      <c r="N52" s="272"/>
      <c r="O52" s="273"/>
      <c r="P52" s="272"/>
      <c r="Q52" s="273"/>
      <c r="R52" s="261"/>
      <c r="S52" s="261"/>
    </row>
    <row r="53" spans="2:19" x14ac:dyDescent="0.3">
      <c r="B53" s="504"/>
      <c r="C53" s="269" t="s">
        <v>558</v>
      </c>
      <c r="D53" s="270">
        <v>169670</v>
      </c>
      <c r="E53" s="271">
        <v>22325</v>
      </c>
      <c r="F53" s="272"/>
      <c r="G53" s="273"/>
      <c r="H53" s="272">
        <v>66424</v>
      </c>
      <c r="I53" s="273">
        <v>8740</v>
      </c>
      <c r="J53" s="272">
        <v>96292</v>
      </c>
      <c r="K53" s="273">
        <v>12670</v>
      </c>
      <c r="L53" s="272">
        <v>6954</v>
      </c>
      <c r="M53" s="273">
        <v>915</v>
      </c>
      <c r="N53" s="272"/>
      <c r="O53" s="273"/>
      <c r="P53" s="272"/>
      <c r="Q53" s="273"/>
      <c r="R53" s="261"/>
      <c r="S53" s="261"/>
    </row>
    <row r="54" spans="2:19" x14ac:dyDescent="0.3">
      <c r="B54" s="504"/>
      <c r="C54" s="269" t="s">
        <v>559</v>
      </c>
      <c r="D54" s="270">
        <v>5385710</v>
      </c>
      <c r="E54" s="271">
        <v>489610</v>
      </c>
      <c r="F54" s="272"/>
      <c r="G54" s="273"/>
      <c r="H54" s="272">
        <v>3497010</v>
      </c>
      <c r="I54" s="273">
        <v>317910</v>
      </c>
      <c r="J54" s="272">
        <v>877140</v>
      </c>
      <c r="K54" s="273">
        <v>79740</v>
      </c>
      <c r="L54" s="272">
        <v>1011560</v>
      </c>
      <c r="M54" s="273">
        <v>91960</v>
      </c>
      <c r="N54" s="272"/>
      <c r="O54" s="273"/>
      <c r="P54" s="272"/>
      <c r="Q54" s="273"/>
      <c r="R54" s="261"/>
      <c r="S54" s="261"/>
    </row>
    <row r="55" spans="2:19" x14ac:dyDescent="0.3">
      <c r="B55" s="504"/>
      <c r="C55" s="269" t="s">
        <v>561</v>
      </c>
      <c r="D55" s="270">
        <v>95630</v>
      </c>
      <c r="E55" s="271">
        <v>13100</v>
      </c>
      <c r="F55" s="272"/>
      <c r="G55" s="273"/>
      <c r="H55" s="272">
        <v>30660</v>
      </c>
      <c r="I55" s="273">
        <v>4200</v>
      </c>
      <c r="J55" s="272">
        <v>58400</v>
      </c>
      <c r="K55" s="273">
        <v>8000</v>
      </c>
      <c r="L55" s="272">
        <v>6570</v>
      </c>
      <c r="M55" s="273">
        <v>900</v>
      </c>
      <c r="N55" s="272"/>
      <c r="O55" s="273"/>
      <c r="P55" s="272"/>
      <c r="Q55" s="273"/>
      <c r="R55" s="261"/>
      <c r="S55" s="261"/>
    </row>
    <row r="56" spans="2:19" x14ac:dyDescent="0.3">
      <c r="B56" s="416" t="s">
        <v>658</v>
      </c>
      <c r="C56" s="264" t="s">
        <v>659</v>
      </c>
      <c r="D56" s="265">
        <v>99879.84</v>
      </c>
      <c r="E56" s="266">
        <v>10008</v>
      </c>
      <c r="F56" s="267"/>
      <c r="G56" s="268"/>
      <c r="H56" s="267"/>
      <c r="I56" s="268"/>
      <c r="J56" s="267"/>
      <c r="K56" s="268"/>
      <c r="L56" s="267">
        <v>99879.84</v>
      </c>
      <c r="M56" s="268">
        <v>10008</v>
      </c>
      <c r="N56" s="267"/>
      <c r="O56" s="268"/>
      <c r="P56" s="267"/>
      <c r="Q56" s="268"/>
      <c r="R56" s="261"/>
      <c r="S56" s="261"/>
    </row>
    <row r="57" spans="2:19" x14ac:dyDescent="0.3">
      <c r="B57" s="504" t="s">
        <v>631</v>
      </c>
      <c r="C57" s="269" t="s">
        <v>593</v>
      </c>
      <c r="D57" s="270">
        <v>675</v>
      </c>
      <c r="E57" s="271">
        <v>150</v>
      </c>
      <c r="F57" s="272"/>
      <c r="G57" s="273"/>
      <c r="H57" s="272"/>
      <c r="I57" s="273"/>
      <c r="J57" s="272"/>
      <c r="K57" s="273"/>
      <c r="L57" s="272"/>
      <c r="M57" s="273"/>
      <c r="N57" s="272">
        <v>675</v>
      </c>
      <c r="O57" s="273">
        <v>150</v>
      </c>
      <c r="P57" s="272"/>
      <c r="Q57" s="273"/>
      <c r="R57" s="261"/>
      <c r="S57" s="261"/>
    </row>
    <row r="58" spans="2:19" x14ac:dyDescent="0.3">
      <c r="B58" s="504"/>
      <c r="C58" s="269" t="s">
        <v>594</v>
      </c>
      <c r="D58" s="270">
        <v>246.48000000000002</v>
      </c>
      <c r="E58" s="271">
        <v>31.2</v>
      </c>
      <c r="F58" s="272"/>
      <c r="G58" s="273"/>
      <c r="H58" s="272">
        <v>230.68</v>
      </c>
      <c r="I58" s="273">
        <v>29.2</v>
      </c>
      <c r="J58" s="272"/>
      <c r="K58" s="273"/>
      <c r="L58" s="272">
        <v>15.8</v>
      </c>
      <c r="M58" s="273">
        <v>2</v>
      </c>
      <c r="N58" s="272"/>
      <c r="O58" s="273"/>
      <c r="P58" s="272"/>
      <c r="Q58" s="273"/>
      <c r="R58" s="261"/>
      <c r="S58" s="261"/>
    </row>
    <row r="59" spans="2:19" x14ac:dyDescent="0.3">
      <c r="B59" s="500" t="s">
        <v>632</v>
      </c>
      <c r="C59" s="264" t="s">
        <v>418</v>
      </c>
      <c r="D59" s="265">
        <v>644798.69999999995</v>
      </c>
      <c r="E59" s="266">
        <v>307047</v>
      </c>
      <c r="F59" s="267"/>
      <c r="G59" s="268"/>
      <c r="H59" s="267"/>
      <c r="I59" s="268"/>
      <c r="J59" s="267"/>
      <c r="K59" s="268"/>
      <c r="L59" s="267"/>
      <c r="M59" s="268"/>
      <c r="N59" s="267"/>
      <c r="O59" s="268"/>
      <c r="P59" s="267">
        <v>644798.69999999995</v>
      </c>
      <c r="Q59" s="268">
        <v>307047</v>
      </c>
      <c r="R59" s="261"/>
      <c r="S59" s="261"/>
    </row>
    <row r="60" spans="2:19" x14ac:dyDescent="0.3">
      <c r="B60" s="500"/>
      <c r="C60" s="264" t="s">
        <v>416</v>
      </c>
      <c r="D60" s="265">
        <v>158000</v>
      </c>
      <c r="E60" s="266">
        <v>63200</v>
      </c>
      <c r="F60" s="267">
        <v>16200</v>
      </c>
      <c r="G60" s="268">
        <v>6480</v>
      </c>
      <c r="H60" s="267">
        <v>44700</v>
      </c>
      <c r="I60" s="268">
        <v>17880</v>
      </c>
      <c r="J60" s="267">
        <v>46800</v>
      </c>
      <c r="K60" s="268">
        <v>18720</v>
      </c>
      <c r="L60" s="267">
        <v>50300</v>
      </c>
      <c r="M60" s="268">
        <v>20120</v>
      </c>
      <c r="N60" s="267"/>
      <c r="O60" s="268"/>
      <c r="P60" s="267"/>
      <c r="Q60" s="268"/>
      <c r="R60" s="261"/>
      <c r="S60" s="261"/>
    </row>
    <row r="61" spans="2:19" x14ac:dyDescent="0.3">
      <c r="B61" s="500"/>
      <c r="C61" s="264" t="s">
        <v>417</v>
      </c>
      <c r="D61" s="265">
        <v>536346.16</v>
      </c>
      <c r="E61" s="266">
        <v>219814</v>
      </c>
      <c r="F61" s="267"/>
      <c r="G61" s="268"/>
      <c r="H61" s="267">
        <v>380161.76</v>
      </c>
      <c r="I61" s="268">
        <v>155804</v>
      </c>
      <c r="J61" s="267"/>
      <c r="K61" s="268"/>
      <c r="L61" s="267">
        <v>103944</v>
      </c>
      <c r="M61" s="268">
        <v>42600</v>
      </c>
      <c r="N61" s="267">
        <v>52240.4</v>
      </c>
      <c r="O61" s="268">
        <v>21410</v>
      </c>
      <c r="P61" s="267"/>
      <c r="Q61" s="268"/>
      <c r="R61" s="261"/>
      <c r="S61" s="261"/>
    </row>
    <row r="62" spans="2:19" ht="24" x14ac:dyDescent="0.3">
      <c r="B62" s="417" t="s">
        <v>633</v>
      </c>
      <c r="C62" s="269" t="s">
        <v>483</v>
      </c>
      <c r="D62" s="270">
        <v>3088422.75</v>
      </c>
      <c r="E62" s="271">
        <v>1764813</v>
      </c>
      <c r="F62" s="272">
        <v>2957825.5</v>
      </c>
      <c r="G62" s="273">
        <v>1690186</v>
      </c>
      <c r="H62" s="272">
        <v>130597.25</v>
      </c>
      <c r="I62" s="273">
        <v>74627</v>
      </c>
      <c r="J62" s="272"/>
      <c r="K62" s="273"/>
      <c r="L62" s="272"/>
      <c r="M62" s="273"/>
      <c r="N62" s="272"/>
      <c r="O62" s="273"/>
      <c r="P62" s="272"/>
      <c r="Q62" s="273"/>
      <c r="R62" s="261"/>
      <c r="S62" s="261"/>
    </row>
    <row r="63" spans="2:19" x14ac:dyDescent="0.3">
      <c r="B63" s="500" t="s">
        <v>634</v>
      </c>
      <c r="C63" s="264" t="s">
        <v>595</v>
      </c>
      <c r="D63" s="265">
        <v>1091331</v>
      </c>
      <c r="E63" s="266">
        <v>485036</v>
      </c>
      <c r="F63" s="267"/>
      <c r="G63" s="268"/>
      <c r="H63" s="267"/>
      <c r="I63" s="268"/>
      <c r="J63" s="267"/>
      <c r="K63" s="268"/>
      <c r="L63" s="267">
        <v>1091331</v>
      </c>
      <c r="M63" s="268">
        <v>485036</v>
      </c>
      <c r="N63" s="267"/>
      <c r="O63" s="268"/>
      <c r="P63" s="267"/>
      <c r="Q63" s="268"/>
      <c r="R63" s="261"/>
      <c r="S63" s="261"/>
    </row>
    <row r="64" spans="2:19" x14ac:dyDescent="0.3">
      <c r="B64" s="500"/>
      <c r="C64" s="264" t="s">
        <v>597</v>
      </c>
      <c r="D64" s="265">
        <v>83435</v>
      </c>
      <c r="E64" s="266">
        <v>30340</v>
      </c>
      <c r="F64" s="267"/>
      <c r="G64" s="268"/>
      <c r="H64" s="267"/>
      <c r="I64" s="268"/>
      <c r="J64" s="267"/>
      <c r="K64" s="268"/>
      <c r="L64" s="267">
        <v>83435</v>
      </c>
      <c r="M64" s="268">
        <v>30340</v>
      </c>
      <c r="N64" s="267"/>
      <c r="O64" s="268"/>
      <c r="P64" s="267"/>
      <c r="Q64" s="268"/>
      <c r="R64" s="261"/>
      <c r="S64" s="261"/>
    </row>
    <row r="65" spans="2:19" x14ac:dyDescent="0.3">
      <c r="B65" s="500"/>
      <c r="C65" s="264" t="s">
        <v>600</v>
      </c>
      <c r="D65" s="265">
        <v>2824800</v>
      </c>
      <c r="E65" s="266">
        <v>2140000</v>
      </c>
      <c r="F65" s="267">
        <v>22440</v>
      </c>
      <c r="G65" s="268">
        <v>17000</v>
      </c>
      <c r="H65" s="267">
        <v>121440</v>
      </c>
      <c r="I65" s="268">
        <v>92000</v>
      </c>
      <c r="J65" s="267">
        <v>2640</v>
      </c>
      <c r="K65" s="268">
        <v>2000</v>
      </c>
      <c r="L65" s="267">
        <v>2678280</v>
      </c>
      <c r="M65" s="268">
        <v>2029000</v>
      </c>
      <c r="N65" s="267"/>
      <c r="O65" s="268"/>
      <c r="P65" s="267"/>
      <c r="Q65" s="268"/>
      <c r="R65" s="261"/>
      <c r="S65" s="261"/>
    </row>
    <row r="66" spans="2:19" x14ac:dyDescent="0.3">
      <c r="B66" s="500"/>
      <c r="C66" s="264" t="s">
        <v>604</v>
      </c>
      <c r="D66" s="265">
        <v>434354.1</v>
      </c>
      <c r="E66" s="266">
        <v>120990</v>
      </c>
      <c r="F66" s="267"/>
      <c r="G66" s="268"/>
      <c r="H66" s="267">
        <v>378457.8</v>
      </c>
      <c r="I66" s="268">
        <v>105420</v>
      </c>
      <c r="J66" s="267"/>
      <c r="K66" s="268"/>
      <c r="L66" s="267">
        <v>55896.3</v>
      </c>
      <c r="M66" s="268">
        <v>15570</v>
      </c>
      <c r="N66" s="267"/>
      <c r="O66" s="268"/>
      <c r="P66" s="267"/>
      <c r="Q66" s="268"/>
      <c r="R66" s="261"/>
      <c r="S66" s="261"/>
    </row>
    <row r="67" spans="2:19" x14ac:dyDescent="0.3">
      <c r="B67" s="500"/>
      <c r="C67" s="264" t="s">
        <v>607</v>
      </c>
      <c r="D67" s="265">
        <v>22442</v>
      </c>
      <c r="E67" s="266">
        <v>11450</v>
      </c>
      <c r="F67" s="267"/>
      <c r="G67" s="268"/>
      <c r="H67" s="267"/>
      <c r="I67" s="268"/>
      <c r="J67" s="267"/>
      <c r="K67" s="268"/>
      <c r="L67" s="267">
        <v>22442</v>
      </c>
      <c r="M67" s="268">
        <v>11450</v>
      </c>
      <c r="N67" s="267"/>
      <c r="O67" s="268"/>
      <c r="P67" s="267"/>
      <c r="Q67" s="268"/>
      <c r="R67" s="261"/>
      <c r="S67" s="261"/>
    </row>
    <row r="68" spans="2:19" x14ac:dyDescent="0.3">
      <c r="B68" s="500"/>
      <c r="C68" s="264" t="s">
        <v>596</v>
      </c>
      <c r="D68" s="265">
        <v>73138</v>
      </c>
      <c r="E68" s="266">
        <v>25220</v>
      </c>
      <c r="F68" s="267"/>
      <c r="G68" s="268"/>
      <c r="H68" s="267"/>
      <c r="I68" s="268"/>
      <c r="J68" s="267"/>
      <c r="K68" s="268"/>
      <c r="L68" s="267">
        <v>73138</v>
      </c>
      <c r="M68" s="268">
        <v>25220</v>
      </c>
      <c r="N68" s="267"/>
      <c r="O68" s="268"/>
      <c r="P68" s="267"/>
      <c r="Q68" s="268"/>
      <c r="R68" s="261"/>
      <c r="S68" s="261"/>
    </row>
    <row r="69" spans="2:19" x14ac:dyDescent="0.3">
      <c r="B69" s="500"/>
      <c r="C69" s="264" t="s">
        <v>601</v>
      </c>
      <c r="D69" s="265">
        <v>770942.7</v>
      </c>
      <c r="E69" s="266">
        <v>778730</v>
      </c>
      <c r="F69" s="267"/>
      <c r="G69" s="268"/>
      <c r="H69" s="267"/>
      <c r="I69" s="268"/>
      <c r="J69" s="267">
        <v>104940</v>
      </c>
      <c r="K69" s="268">
        <v>106000</v>
      </c>
      <c r="L69" s="267">
        <v>666002.69999999995</v>
      </c>
      <c r="M69" s="268">
        <v>672730</v>
      </c>
      <c r="N69" s="267"/>
      <c r="O69" s="268"/>
      <c r="P69" s="267"/>
      <c r="Q69" s="268"/>
      <c r="R69" s="261"/>
      <c r="S69" s="261"/>
    </row>
    <row r="70" spans="2:19" x14ac:dyDescent="0.3">
      <c r="B70" s="500"/>
      <c r="C70" s="264" t="s">
        <v>606</v>
      </c>
      <c r="D70" s="265">
        <v>12721230</v>
      </c>
      <c r="E70" s="266">
        <v>11889000</v>
      </c>
      <c r="F70" s="267">
        <v>11868440</v>
      </c>
      <c r="G70" s="268">
        <v>11092000</v>
      </c>
      <c r="H70" s="267"/>
      <c r="I70" s="268"/>
      <c r="J70" s="267"/>
      <c r="K70" s="268"/>
      <c r="L70" s="267">
        <v>852790</v>
      </c>
      <c r="M70" s="268">
        <v>797000</v>
      </c>
      <c r="N70" s="267"/>
      <c r="O70" s="268"/>
      <c r="P70" s="267"/>
      <c r="Q70" s="268"/>
      <c r="R70" s="261"/>
      <c r="S70" s="261"/>
    </row>
    <row r="71" spans="2:19" x14ac:dyDescent="0.3">
      <c r="B71" s="504" t="s">
        <v>635</v>
      </c>
      <c r="C71" s="269" t="s">
        <v>613</v>
      </c>
      <c r="D71" s="270">
        <v>679070</v>
      </c>
      <c r="E71" s="271">
        <v>44500</v>
      </c>
      <c r="F71" s="272"/>
      <c r="G71" s="273"/>
      <c r="H71" s="272">
        <v>190750</v>
      </c>
      <c r="I71" s="273">
        <v>12500</v>
      </c>
      <c r="J71" s="272">
        <v>30520</v>
      </c>
      <c r="K71" s="273">
        <v>2000</v>
      </c>
      <c r="L71" s="272">
        <v>457800</v>
      </c>
      <c r="M71" s="273">
        <v>30000</v>
      </c>
      <c r="N71" s="272"/>
      <c r="O71" s="273"/>
      <c r="P71" s="272"/>
      <c r="Q71" s="273"/>
      <c r="R71" s="261"/>
      <c r="S71" s="261"/>
    </row>
    <row r="72" spans="2:19" x14ac:dyDescent="0.3">
      <c r="B72" s="504"/>
      <c r="C72" s="269" t="s">
        <v>610</v>
      </c>
      <c r="D72" s="270">
        <v>1945314.0560000001</v>
      </c>
      <c r="E72" s="271">
        <v>6947550.2000000002</v>
      </c>
      <c r="F72" s="272"/>
      <c r="G72" s="273"/>
      <c r="H72" s="272">
        <v>657748.00000000012</v>
      </c>
      <c r="I72" s="273">
        <v>2349100</v>
      </c>
      <c r="J72" s="272">
        <v>210161.05600000001</v>
      </c>
      <c r="K72" s="273">
        <v>750575.2</v>
      </c>
      <c r="L72" s="272">
        <v>1077405</v>
      </c>
      <c r="M72" s="273">
        <v>3847875</v>
      </c>
      <c r="N72" s="272"/>
      <c r="O72" s="273"/>
      <c r="P72" s="272"/>
      <c r="Q72" s="273"/>
      <c r="R72" s="261"/>
      <c r="S72" s="261"/>
    </row>
    <row r="73" spans="2:19" x14ac:dyDescent="0.3">
      <c r="B73" s="504"/>
      <c r="C73" s="269" t="s">
        <v>611</v>
      </c>
      <c r="D73" s="270">
        <v>2584400</v>
      </c>
      <c r="E73" s="271">
        <v>130000</v>
      </c>
      <c r="F73" s="272"/>
      <c r="G73" s="273"/>
      <c r="H73" s="272">
        <v>1192800</v>
      </c>
      <c r="I73" s="273">
        <v>60000</v>
      </c>
      <c r="J73" s="272">
        <v>198800</v>
      </c>
      <c r="K73" s="273">
        <v>10000</v>
      </c>
      <c r="L73" s="272">
        <v>994000</v>
      </c>
      <c r="M73" s="273">
        <v>50000</v>
      </c>
      <c r="N73" s="272">
        <v>198800</v>
      </c>
      <c r="O73" s="273">
        <v>10000</v>
      </c>
      <c r="P73" s="272"/>
      <c r="Q73" s="273"/>
      <c r="R73" s="261"/>
      <c r="S73" s="261"/>
    </row>
    <row r="74" spans="2:19" x14ac:dyDescent="0.3">
      <c r="B74" s="504"/>
      <c r="C74" s="269" t="s">
        <v>612</v>
      </c>
      <c r="D74" s="270">
        <v>154</v>
      </c>
      <c r="E74" s="271">
        <v>14</v>
      </c>
      <c r="F74" s="272"/>
      <c r="G74" s="273"/>
      <c r="H74" s="272"/>
      <c r="I74" s="273"/>
      <c r="J74" s="272"/>
      <c r="K74" s="273"/>
      <c r="L74" s="272">
        <v>154</v>
      </c>
      <c r="M74" s="273">
        <v>14</v>
      </c>
      <c r="N74" s="272"/>
      <c r="O74" s="273"/>
      <c r="P74" s="272"/>
      <c r="Q74" s="273"/>
      <c r="R74" s="261"/>
      <c r="S74" s="261"/>
    </row>
    <row r="75" spans="2:19" x14ac:dyDescent="0.3">
      <c r="B75" s="416" t="s">
        <v>637</v>
      </c>
      <c r="C75" s="264" t="s">
        <v>615</v>
      </c>
      <c r="D75" s="265">
        <v>5160.3999999999996</v>
      </c>
      <c r="E75" s="266">
        <v>380</v>
      </c>
      <c r="F75" s="267"/>
      <c r="G75" s="268"/>
      <c r="H75" s="267">
        <v>5160.3999999999996</v>
      </c>
      <c r="I75" s="268">
        <v>380</v>
      </c>
      <c r="J75" s="267"/>
      <c r="K75" s="268"/>
      <c r="L75" s="267"/>
      <c r="M75" s="268"/>
      <c r="N75" s="267"/>
      <c r="O75" s="268"/>
      <c r="P75" s="267"/>
      <c r="Q75" s="268"/>
      <c r="R75" s="261"/>
      <c r="S75" s="261"/>
    </row>
    <row r="76" spans="2:19" x14ac:dyDescent="0.3">
      <c r="B76" s="504" t="s">
        <v>638</v>
      </c>
      <c r="C76" s="269" t="s">
        <v>616</v>
      </c>
      <c r="D76" s="270">
        <v>7825.6</v>
      </c>
      <c r="E76" s="271">
        <v>730</v>
      </c>
      <c r="F76" s="272"/>
      <c r="G76" s="273"/>
      <c r="H76" s="272"/>
      <c r="I76" s="273"/>
      <c r="J76" s="272"/>
      <c r="K76" s="273"/>
      <c r="L76" s="272">
        <v>7825.6</v>
      </c>
      <c r="M76" s="273">
        <v>730</v>
      </c>
      <c r="N76" s="272"/>
      <c r="O76" s="273"/>
      <c r="P76" s="272"/>
      <c r="Q76" s="273"/>
      <c r="R76" s="261"/>
      <c r="S76" s="261"/>
    </row>
    <row r="77" spans="2:19" x14ac:dyDescent="0.3">
      <c r="B77" s="504"/>
      <c r="C77" s="269" t="s">
        <v>617</v>
      </c>
      <c r="D77" s="270">
        <v>34897.5</v>
      </c>
      <c r="E77" s="271">
        <v>990</v>
      </c>
      <c r="F77" s="272"/>
      <c r="G77" s="273"/>
      <c r="H77" s="272">
        <v>9870</v>
      </c>
      <c r="I77" s="273">
        <v>280</v>
      </c>
      <c r="J77" s="272"/>
      <c r="K77" s="273"/>
      <c r="L77" s="272">
        <v>22207.5</v>
      </c>
      <c r="M77" s="273">
        <v>630</v>
      </c>
      <c r="N77" s="272">
        <v>2820</v>
      </c>
      <c r="O77" s="273">
        <v>80</v>
      </c>
      <c r="P77" s="272"/>
      <c r="Q77" s="273"/>
      <c r="R77" s="261"/>
      <c r="S77" s="261"/>
    </row>
    <row r="78" spans="2:19" x14ac:dyDescent="0.3">
      <c r="B78" s="500" t="s">
        <v>639</v>
      </c>
      <c r="C78" s="264" t="s">
        <v>434</v>
      </c>
      <c r="D78" s="265">
        <v>681617.5</v>
      </c>
      <c r="E78" s="266">
        <v>136.3235</v>
      </c>
      <c r="F78" s="267"/>
      <c r="G78" s="268"/>
      <c r="H78" s="267">
        <v>601498.5</v>
      </c>
      <c r="I78" s="268">
        <v>120.2997</v>
      </c>
      <c r="J78" s="267"/>
      <c r="K78" s="268"/>
      <c r="L78" s="267">
        <v>9439</v>
      </c>
      <c r="M78" s="268">
        <v>1.8877999999999999</v>
      </c>
      <c r="N78" s="267">
        <v>70680</v>
      </c>
      <c r="O78" s="268">
        <v>14.135999999999999</v>
      </c>
      <c r="P78" s="267"/>
      <c r="Q78" s="268"/>
      <c r="R78" s="261"/>
      <c r="S78" s="261"/>
    </row>
    <row r="79" spans="2:19" x14ac:dyDescent="0.3">
      <c r="B79" s="500"/>
      <c r="C79" s="264" t="s">
        <v>435</v>
      </c>
      <c r="D79" s="265">
        <v>516.15</v>
      </c>
      <c r="E79" s="266">
        <v>15</v>
      </c>
      <c r="F79" s="267"/>
      <c r="G79" s="268"/>
      <c r="H79" s="267"/>
      <c r="I79" s="268"/>
      <c r="J79" s="267"/>
      <c r="K79" s="268"/>
      <c r="L79" s="267">
        <v>516.15</v>
      </c>
      <c r="M79" s="268">
        <v>15</v>
      </c>
      <c r="N79" s="267"/>
      <c r="O79" s="268"/>
      <c r="P79" s="267"/>
      <c r="Q79" s="268"/>
      <c r="R79" s="261"/>
      <c r="S79" s="261"/>
    </row>
    <row r="80" spans="2:19" x14ac:dyDescent="0.3">
      <c r="B80" s="500"/>
      <c r="C80" s="264" t="s">
        <v>436</v>
      </c>
      <c r="D80" s="265">
        <v>306000</v>
      </c>
      <c r="E80" s="266">
        <v>36000</v>
      </c>
      <c r="F80" s="267"/>
      <c r="G80" s="268"/>
      <c r="H80" s="267">
        <v>136000</v>
      </c>
      <c r="I80" s="268">
        <v>16000</v>
      </c>
      <c r="J80" s="267"/>
      <c r="K80" s="268"/>
      <c r="L80" s="267">
        <v>170000</v>
      </c>
      <c r="M80" s="268">
        <v>20000</v>
      </c>
      <c r="N80" s="267"/>
      <c r="O80" s="268"/>
      <c r="P80" s="267"/>
      <c r="Q80" s="268"/>
      <c r="R80" s="261"/>
      <c r="S80" s="261"/>
    </row>
    <row r="81" spans="2:19" x14ac:dyDescent="0.3">
      <c r="B81" s="417" t="s">
        <v>640</v>
      </c>
      <c r="C81" s="269" t="s">
        <v>618</v>
      </c>
      <c r="D81" s="270">
        <v>12901.2</v>
      </c>
      <c r="E81" s="271">
        <v>6616</v>
      </c>
      <c r="F81" s="272"/>
      <c r="G81" s="273"/>
      <c r="H81" s="272">
        <v>4317.3</v>
      </c>
      <c r="I81" s="273">
        <v>2214</v>
      </c>
      <c r="J81" s="272">
        <v>42.9</v>
      </c>
      <c r="K81" s="273">
        <v>22</v>
      </c>
      <c r="L81" s="272">
        <v>8541</v>
      </c>
      <c r="M81" s="273">
        <v>4380</v>
      </c>
      <c r="N81" s="272"/>
      <c r="O81" s="273"/>
      <c r="P81" s="272"/>
      <c r="Q81" s="273"/>
      <c r="R81" s="261"/>
      <c r="S81" s="261"/>
    </row>
    <row r="82" spans="2:19" x14ac:dyDescent="0.3">
      <c r="B82" s="500" t="s">
        <v>641</v>
      </c>
      <c r="C82" s="264" t="s">
        <v>474</v>
      </c>
      <c r="D82" s="265">
        <v>2446470</v>
      </c>
      <c r="E82" s="266">
        <v>627300</v>
      </c>
      <c r="F82" s="267"/>
      <c r="G82" s="268"/>
      <c r="H82" s="267">
        <v>1719510</v>
      </c>
      <c r="I82" s="268">
        <v>440900</v>
      </c>
      <c r="J82" s="267">
        <v>71370</v>
      </c>
      <c r="K82" s="268">
        <v>18300</v>
      </c>
      <c r="L82" s="267">
        <v>524550</v>
      </c>
      <c r="M82" s="268">
        <v>134500</v>
      </c>
      <c r="N82" s="267">
        <v>131040</v>
      </c>
      <c r="O82" s="268">
        <v>33600</v>
      </c>
      <c r="P82" s="267"/>
      <c r="Q82" s="268"/>
      <c r="R82" s="261"/>
      <c r="S82" s="261"/>
    </row>
    <row r="83" spans="2:19" x14ac:dyDescent="0.3">
      <c r="B83" s="500"/>
      <c r="C83" s="264" t="s">
        <v>475</v>
      </c>
      <c r="D83" s="265">
        <v>54508.485720000004</v>
      </c>
      <c r="E83" s="266">
        <v>2792.4</v>
      </c>
      <c r="F83" s="267"/>
      <c r="G83" s="268"/>
      <c r="H83" s="267">
        <v>33145.469400000002</v>
      </c>
      <c r="I83" s="268">
        <v>1698</v>
      </c>
      <c r="J83" s="267">
        <v>6714.9832000000006</v>
      </c>
      <c r="K83" s="268">
        <v>344</v>
      </c>
      <c r="L83" s="267">
        <v>7527.0276800000001</v>
      </c>
      <c r="M83" s="268">
        <v>385.6</v>
      </c>
      <c r="N83" s="267">
        <v>7121.0054399999999</v>
      </c>
      <c r="O83" s="268">
        <v>364.8</v>
      </c>
      <c r="P83" s="267"/>
      <c r="Q83" s="268"/>
      <c r="R83" s="261"/>
      <c r="S83" s="261"/>
    </row>
    <row r="84" spans="2:19" x14ac:dyDescent="0.3">
      <c r="B84" s="500"/>
      <c r="C84" s="264" t="s">
        <v>476</v>
      </c>
      <c r="D84" s="265">
        <v>835200</v>
      </c>
      <c r="E84" s="266">
        <v>278400</v>
      </c>
      <c r="F84" s="267"/>
      <c r="G84" s="268"/>
      <c r="H84" s="267"/>
      <c r="I84" s="268"/>
      <c r="J84" s="267"/>
      <c r="K84" s="268"/>
      <c r="L84" s="267">
        <v>835200</v>
      </c>
      <c r="M84" s="268">
        <v>278400</v>
      </c>
      <c r="N84" s="267"/>
      <c r="O84" s="268"/>
      <c r="P84" s="267"/>
      <c r="Q84" s="268"/>
      <c r="R84" s="261"/>
      <c r="S84" s="261"/>
    </row>
    <row r="85" spans="2:19" x14ac:dyDescent="0.3">
      <c r="B85" s="417" t="s">
        <v>642</v>
      </c>
      <c r="C85" s="269" t="s">
        <v>619</v>
      </c>
      <c r="D85" s="270">
        <v>12902</v>
      </c>
      <c r="E85" s="271">
        <v>200</v>
      </c>
      <c r="F85" s="272"/>
      <c r="G85" s="273"/>
      <c r="H85" s="272"/>
      <c r="I85" s="273"/>
      <c r="J85" s="272">
        <v>12902</v>
      </c>
      <c r="K85" s="273">
        <v>200</v>
      </c>
      <c r="L85" s="272"/>
      <c r="M85" s="273"/>
      <c r="N85" s="272"/>
      <c r="O85" s="273"/>
      <c r="P85" s="272"/>
      <c r="Q85" s="273"/>
      <c r="R85" s="261"/>
      <c r="S85" s="261"/>
    </row>
    <row r="86" spans="2:19" x14ac:dyDescent="0.3">
      <c r="B86" s="500" t="s">
        <v>643</v>
      </c>
      <c r="C86" s="264" t="s">
        <v>451</v>
      </c>
      <c r="D86" s="265">
        <v>2977069.02</v>
      </c>
      <c r="E86" s="266">
        <v>195474</v>
      </c>
      <c r="F86" s="267"/>
      <c r="G86" s="268"/>
      <c r="H86" s="267">
        <v>2626809.4800000004</v>
      </c>
      <c r="I86" s="268">
        <v>172476</v>
      </c>
      <c r="J86" s="267">
        <v>30201.09</v>
      </c>
      <c r="K86" s="268">
        <v>1983</v>
      </c>
      <c r="L86" s="267">
        <v>182181.26</v>
      </c>
      <c r="M86" s="268">
        <v>11962</v>
      </c>
      <c r="N86" s="267">
        <v>137877.19</v>
      </c>
      <c r="O86" s="268">
        <v>9053</v>
      </c>
      <c r="P86" s="267"/>
      <c r="Q86" s="268"/>
      <c r="R86" s="261"/>
      <c r="S86" s="261"/>
    </row>
    <row r="87" spans="2:19" x14ac:dyDescent="0.3">
      <c r="B87" s="500"/>
      <c r="C87" s="264" t="s">
        <v>452</v>
      </c>
      <c r="D87" s="265">
        <v>363147.07600000006</v>
      </c>
      <c r="E87" s="266">
        <v>11859.8</v>
      </c>
      <c r="F87" s="267">
        <v>367.44</v>
      </c>
      <c r="G87" s="268">
        <v>12</v>
      </c>
      <c r="H87" s="267">
        <v>16626.66</v>
      </c>
      <c r="I87" s="268">
        <v>543</v>
      </c>
      <c r="J87" s="267">
        <v>1959.68</v>
      </c>
      <c r="K87" s="268">
        <v>64</v>
      </c>
      <c r="L87" s="267">
        <v>343642.13600000006</v>
      </c>
      <c r="M87" s="268">
        <v>11222.8</v>
      </c>
      <c r="N87" s="267">
        <v>551.16</v>
      </c>
      <c r="O87" s="268">
        <v>18</v>
      </c>
      <c r="P87" s="267"/>
      <c r="Q87" s="268"/>
      <c r="R87" s="261"/>
      <c r="S87" s="261"/>
    </row>
    <row r="88" spans="2:19" x14ac:dyDescent="0.3">
      <c r="B88" s="500"/>
      <c r="C88" s="264" t="s">
        <v>453</v>
      </c>
      <c r="D88" s="265">
        <v>4113512.1000000006</v>
      </c>
      <c r="E88" s="266">
        <v>268857</v>
      </c>
      <c r="F88" s="267"/>
      <c r="G88" s="268"/>
      <c r="H88" s="267">
        <v>3640956.3000000003</v>
      </c>
      <c r="I88" s="268">
        <v>237971</v>
      </c>
      <c r="J88" s="267">
        <v>19614.599999999999</v>
      </c>
      <c r="K88" s="268">
        <v>1282</v>
      </c>
      <c r="L88" s="267">
        <v>169263.90000000002</v>
      </c>
      <c r="M88" s="268">
        <v>11063</v>
      </c>
      <c r="N88" s="267">
        <v>283677.30000000005</v>
      </c>
      <c r="O88" s="268">
        <v>18541</v>
      </c>
      <c r="P88" s="267"/>
      <c r="Q88" s="268"/>
      <c r="R88" s="261"/>
      <c r="S88" s="261"/>
    </row>
    <row r="89" spans="2:19" x14ac:dyDescent="0.3">
      <c r="B89" s="504" t="s">
        <v>644</v>
      </c>
      <c r="C89" s="269" t="s">
        <v>459</v>
      </c>
      <c r="D89" s="270">
        <v>127444.37999999999</v>
      </c>
      <c r="E89" s="271">
        <v>92351</v>
      </c>
      <c r="F89" s="272"/>
      <c r="G89" s="273"/>
      <c r="H89" s="272">
        <v>97216.859999999986</v>
      </c>
      <c r="I89" s="273">
        <v>70447</v>
      </c>
      <c r="J89" s="272">
        <v>1518</v>
      </c>
      <c r="K89" s="273">
        <v>1100</v>
      </c>
      <c r="L89" s="272">
        <v>20528.879999999997</v>
      </c>
      <c r="M89" s="273">
        <v>14876</v>
      </c>
      <c r="N89" s="272">
        <v>8180.6399999999994</v>
      </c>
      <c r="O89" s="273">
        <v>5928</v>
      </c>
      <c r="P89" s="272"/>
      <c r="Q89" s="273"/>
      <c r="R89" s="261"/>
      <c r="S89" s="261"/>
    </row>
    <row r="90" spans="2:19" x14ac:dyDescent="0.3">
      <c r="B90" s="504"/>
      <c r="C90" s="269" t="s">
        <v>463</v>
      </c>
      <c r="D90" s="270">
        <v>71032.5</v>
      </c>
      <c r="E90" s="271">
        <v>12915</v>
      </c>
      <c r="F90" s="272"/>
      <c r="G90" s="273"/>
      <c r="H90" s="272">
        <v>2722.5</v>
      </c>
      <c r="I90" s="273">
        <v>495</v>
      </c>
      <c r="J90" s="272"/>
      <c r="K90" s="273"/>
      <c r="L90" s="272">
        <v>68238.5</v>
      </c>
      <c r="M90" s="273">
        <v>12407</v>
      </c>
      <c r="N90" s="272">
        <v>71.5</v>
      </c>
      <c r="O90" s="273">
        <v>13</v>
      </c>
      <c r="P90" s="272"/>
      <c r="Q90" s="273"/>
      <c r="R90" s="261"/>
      <c r="S90" s="261"/>
    </row>
    <row r="91" spans="2:19" x14ac:dyDescent="0.3">
      <c r="B91" s="504"/>
      <c r="C91" s="269" t="s">
        <v>465</v>
      </c>
      <c r="D91" s="270">
        <v>8714.2999999999993</v>
      </c>
      <c r="E91" s="271">
        <v>1477</v>
      </c>
      <c r="F91" s="272"/>
      <c r="G91" s="273"/>
      <c r="H91" s="272">
        <v>796.5</v>
      </c>
      <c r="I91" s="273">
        <v>135</v>
      </c>
      <c r="J91" s="272"/>
      <c r="K91" s="273"/>
      <c r="L91" s="272">
        <v>7357.3</v>
      </c>
      <c r="M91" s="273">
        <v>1247</v>
      </c>
      <c r="N91" s="272">
        <v>560.5</v>
      </c>
      <c r="O91" s="273">
        <v>95</v>
      </c>
      <c r="P91" s="272"/>
      <c r="Q91" s="273"/>
      <c r="R91" s="261"/>
      <c r="S91" s="261"/>
    </row>
    <row r="92" spans="2:19" x14ac:dyDescent="0.3">
      <c r="B92" s="504"/>
      <c r="C92" s="269" t="s">
        <v>467</v>
      </c>
      <c r="D92" s="270">
        <v>88571.34</v>
      </c>
      <c r="E92" s="271">
        <v>8946.6</v>
      </c>
      <c r="F92" s="272"/>
      <c r="G92" s="273"/>
      <c r="H92" s="272">
        <v>15159.87</v>
      </c>
      <c r="I92" s="273">
        <v>1531.3</v>
      </c>
      <c r="J92" s="272"/>
      <c r="K92" s="273"/>
      <c r="L92" s="272">
        <v>73411.47</v>
      </c>
      <c r="M92" s="273">
        <v>7415.3</v>
      </c>
      <c r="N92" s="272"/>
      <c r="O92" s="273"/>
      <c r="P92" s="272"/>
      <c r="Q92" s="273"/>
      <c r="R92" s="261"/>
      <c r="S92" s="261"/>
    </row>
    <row r="93" spans="2:19" s="274" customFormat="1" x14ac:dyDescent="0.3">
      <c r="B93" s="505" t="s">
        <v>444</v>
      </c>
      <c r="C93" s="506"/>
      <c r="D93" s="265">
        <f>SUM(D8:D92)</f>
        <v>295651412.9922421</v>
      </c>
      <c r="E93" s="266">
        <f>SUM(E8:E92)</f>
        <v>47601915.847999997</v>
      </c>
      <c r="F93" s="275">
        <f>SUM(F8:F92)</f>
        <v>15956918.634</v>
      </c>
      <c r="G93" s="275">
        <f t="shared" ref="G93:Q93" si="0">SUM(G8:G92)</f>
        <v>12870988.460000001</v>
      </c>
      <c r="H93" s="275">
        <f t="shared" si="0"/>
        <v>178648011.86458775</v>
      </c>
      <c r="I93" s="275">
        <f t="shared" si="0"/>
        <v>16778715.997477777</v>
      </c>
      <c r="J93" s="275">
        <f t="shared" si="0"/>
        <v>34932599.6039</v>
      </c>
      <c r="K93" s="275">
        <f t="shared" si="0"/>
        <v>4469995.21</v>
      </c>
      <c r="L93" s="275">
        <f t="shared" si="0"/>
        <v>57300626.992114559</v>
      </c>
      <c r="M93" s="275">
        <f t="shared" si="0"/>
        <v>12468112.514522223</v>
      </c>
      <c r="N93" s="275">
        <f t="shared" si="0"/>
        <v>8167665.4976400016</v>
      </c>
      <c r="O93" s="275">
        <f t="shared" si="0"/>
        <v>706959.1660000002</v>
      </c>
      <c r="P93" s="275">
        <f t="shared" si="0"/>
        <v>645590.39999999991</v>
      </c>
      <c r="Q93" s="275">
        <f t="shared" si="0"/>
        <v>307144.5</v>
      </c>
    </row>
    <row r="94" spans="2:19" x14ac:dyDescent="0.3">
      <c r="D94" s="468"/>
    </row>
    <row r="95" spans="2:19" x14ac:dyDescent="0.3">
      <c r="D95" s="469"/>
    </row>
  </sheetData>
  <sheetProtection algorithmName="SHA-512" hashValue="SYzSWx9FM4JsV1lMziPEFFVLGfAOHrTXiovOYHxMQ55XvHtrKRkzCF7WZphfsGNcBoQkAaBW14QjcWehadWtCA==" saltValue="XBeiAVT/5+XkZGmu1ZOMYw==" spinCount="100000" sheet="1" objects="1" scenarios="1"/>
  <mergeCells count="30">
    <mergeCell ref="B89:B92"/>
    <mergeCell ref="B93:C93"/>
    <mergeCell ref="B63:B70"/>
    <mergeCell ref="B71:B74"/>
    <mergeCell ref="B76:B77"/>
    <mergeCell ref="B78:B80"/>
    <mergeCell ref="B82:B84"/>
    <mergeCell ref="B86:B88"/>
    <mergeCell ref="B59:B61"/>
    <mergeCell ref="J6:K6"/>
    <mergeCell ref="L6:M6"/>
    <mergeCell ref="N6:O6"/>
    <mergeCell ref="P6:Q6"/>
    <mergeCell ref="B10:B13"/>
    <mergeCell ref="B14:B17"/>
    <mergeCell ref="B18:B19"/>
    <mergeCell ref="B21:B37"/>
    <mergeCell ref="B38:B39"/>
    <mergeCell ref="B40:B55"/>
    <mergeCell ref="B57:B58"/>
    <mergeCell ref="B1:Q1"/>
    <mergeCell ref="B2:Q2"/>
    <mergeCell ref="B3:Q3"/>
    <mergeCell ref="B4:Q4"/>
    <mergeCell ref="B6:B7"/>
    <mergeCell ref="C6:C7"/>
    <mergeCell ref="D6:D7"/>
    <mergeCell ref="E6:E7"/>
    <mergeCell ref="F6:G6"/>
    <mergeCell ref="H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1EA6F-5ABD-43FE-BBA1-441BDD52E850}">
  <dimension ref="A1:BY283"/>
  <sheetViews>
    <sheetView topLeftCell="A34" workbookViewId="0">
      <selection activeCell="B9" sqref="B9"/>
    </sheetView>
  </sheetViews>
  <sheetFormatPr baseColWidth="10" defaultRowHeight="14.4" x14ac:dyDescent="0.3"/>
  <cols>
    <col min="1" max="1" width="6.33203125" style="73" customWidth="1"/>
    <col min="2" max="2" width="38.109375" customWidth="1"/>
    <col min="3" max="3" width="19.44140625" customWidth="1"/>
    <col min="4" max="5" width="11.77734375" bestFit="1" customWidth="1"/>
    <col min="6" max="6" width="13.5546875" bestFit="1" customWidth="1"/>
    <col min="8" max="8" width="12.5546875" bestFit="1" customWidth="1"/>
    <col min="9" max="9" width="15" bestFit="1" customWidth="1"/>
    <col min="11" max="11" width="15" bestFit="1" customWidth="1"/>
    <col min="12" max="12" width="13" bestFit="1" customWidth="1"/>
    <col min="13" max="13" width="11.6640625" bestFit="1" customWidth="1"/>
    <col min="14" max="14" width="15.5546875" bestFit="1" customWidth="1"/>
    <col min="15" max="16" width="15" bestFit="1" customWidth="1"/>
    <col min="19" max="19" width="12.77734375" style="73" bestFit="1" customWidth="1"/>
    <col min="20" max="55" width="11.5546875" style="73"/>
  </cols>
  <sheetData>
    <row r="1" spans="2:20" s="73" customFormat="1" ht="18" x14ac:dyDescent="0.3">
      <c r="D1" s="285" t="s">
        <v>75</v>
      </c>
    </row>
    <row r="2" spans="2:20" s="73" customFormat="1" ht="16.2" x14ac:dyDescent="0.3">
      <c r="D2" s="292" t="s">
        <v>76</v>
      </c>
    </row>
    <row r="3" spans="2:20" s="73" customFormat="1" ht="16.2" x14ac:dyDescent="0.3">
      <c r="B3" s="291" t="s">
        <v>77</v>
      </c>
    </row>
    <row r="4" spans="2:20" s="73" customFormat="1" ht="15" thickBot="1" x14ac:dyDescent="0.35"/>
    <row r="5" spans="2:20" ht="16.2" thickBot="1" x14ac:dyDescent="0.35">
      <c r="B5" s="515" t="s">
        <v>78</v>
      </c>
      <c r="C5" s="510" t="s">
        <v>79</v>
      </c>
      <c r="D5" s="512"/>
      <c r="E5" s="511"/>
      <c r="F5" s="518" t="s">
        <v>80</v>
      </c>
      <c r="G5" s="519"/>
      <c r="H5" s="510" t="s">
        <v>54</v>
      </c>
      <c r="I5" s="512"/>
      <c r="J5" s="512"/>
      <c r="K5" s="511"/>
      <c r="L5" s="510" t="s">
        <v>55</v>
      </c>
      <c r="M5" s="512"/>
      <c r="N5" s="512"/>
      <c r="O5" s="511"/>
      <c r="P5" s="507" t="s">
        <v>81</v>
      </c>
      <c r="Q5" s="510" t="s">
        <v>82</v>
      </c>
      <c r="R5" s="511"/>
      <c r="S5" s="117"/>
      <c r="T5" s="118"/>
    </row>
    <row r="6" spans="2:20" ht="17.399999999999999" customHeight="1" thickBot="1" x14ac:dyDescent="0.35">
      <c r="B6" s="516"/>
      <c r="C6" s="16" t="s">
        <v>54</v>
      </c>
      <c r="D6" s="510" t="s">
        <v>83</v>
      </c>
      <c r="E6" s="511"/>
      <c r="F6" s="520"/>
      <c r="G6" s="521"/>
      <c r="H6" s="507" t="s">
        <v>84</v>
      </c>
      <c r="I6" s="507" t="s">
        <v>85</v>
      </c>
      <c r="J6" s="507" t="s">
        <v>86</v>
      </c>
      <c r="K6" s="507" t="s">
        <v>87</v>
      </c>
      <c r="L6" s="510" t="s">
        <v>878</v>
      </c>
      <c r="M6" s="512"/>
      <c r="N6" s="512"/>
      <c r="O6" s="511"/>
      <c r="P6" s="508"/>
      <c r="Q6" s="507" t="s">
        <v>88</v>
      </c>
      <c r="R6" s="507" t="s">
        <v>89</v>
      </c>
      <c r="S6" s="117"/>
      <c r="T6" s="118"/>
    </row>
    <row r="7" spans="2:20" ht="15.6" x14ac:dyDescent="0.3">
      <c r="B7" s="516"/>
      <c r="C7" s="507" t="s">
        <v>90</v>
      </c>
      <c r="D7" s="507" t="s">
        <v>91</v>
      </c>
      <c r="E7" s="507" t="s">
        <v>92</v>
      </c>
      <c r="F7" s="507" t="s">
        <v>93</v>
      </c>
      <c r="G7" s="507" t="s">
        <v>94</v>
      </c>
      <c r="H7" s="508"/>
      <c r="I7" s="508"/>
      <c r="J7" s="508"/>
      <c r="K7" s="508"/>
      <c r="L7" s="513" t="s">
        <v>68</v>
      </c>
      <c r="M7" s="513" t="s">
        <v>32</v>
      </c>
      <c r="N7" s="507" t="s">
        <v>95</v>
      </c>
      <c r="O7" s="513" t="s">
        <v>96</v>
      </c>
      <c r="P7" s="508"/>
      <c r="Q7" s="508"/>
      <c r="R7" s="508"/>
      <c r="S7" s="117"/>
      <c r="T7" s="118"/>
    </row>
    <row r="8" spans="2:20" ht="15" thickBot="1" x14ac:dyDescent="0.35">
      <c r="B8" s="517"/>
      <c r="C8" s="509"/>
      <c r="D8" s="509"/>
      <c r="E8" s="509"/>
      <c r="F8" s="509"/>
      <c r="G8" s="509"/>
      <c r="H8" s="509"/>
      <c r="I8" s="509"/>
      <c r="J8" s="509"/>
      <c r="K8" s="509"/>
      <c r="L8" s="514"/>
      <c r="M8" s="514"/>
      <c r="N8" s="509"/>
      <c r="O8" s="514"/>
      <c r="P8" s="509"/>
      <c r="Q8" s="509"/>
      <c r="R8" s="509"/>
      <c r="S8" s="119"/>
      <c r="T8" s="118"/>
    </row>
    <row r="9" spans="2:20" ht="15" thickBot="1" x14ac:dyDescent="0.35">
      <c r="B9" s="3" t="s">
        <v>661</v>
      </c>
      <c r="C9" s="5">
        <v>248</v>
      </c>
      <c r="D9" s="5">
        <v>53</v>
      </c>
      <c r="E9" s="5">
        <v>0</v>
      </c>
      <c r="F9" s="5">
        <v>4</v>
      </c>
      <c r="G9" s="5">
        <v>6</v>
      </c>
      <c r="H9" s="4">
        <v>4675</v>
      </c>
      <c r="I9" s="5">
        <v>312</v>
      </c>
      <c r="J9" s="57">
        <v>1458</v>
      </c>
      <c r="K9" s="57">
        <v>1458</v>
      </c>
      <c r="L9" s="57">
        <v>1458000</v>
      </c>
      <c r="M9" s="5">
        <v>0</v>
      </c>
      <c r="N9" s="5">
        <v>0</v>
      </c>
      <c r="O9" s="57">
        <v>1458000</v>
      </c>
      <c r="P9" s="5">
        <v>5.95</v>
      </c>
      <c r="Q9" s="301">
        <f>F64/1000000</f>
        <v>8.6751000000000005</v>
      </c>
      <c r="R9" s="21">
        <f>Q9/$Q$22</f>
        <v>3.3193865684711145E-2</v>
      </c>
      <c r="S9" s="300"/>
      <c r="T9" s="118"/>
    </row>
    <row r="10" spans="2:20" ht="15" thickBot="1" x14ac:dyDescent="0.35">
      <c r="B10" s="3" t="s">
        <v>662</v>
      </c>
      <c r="C10" s="5">
        <v>622</v>
      </c>
      <c r="D10" s="5">
        <v>9</v>
      </c>
      <c r="E10" s="5">
        <v>418</v>
      </c>
      <c r="F10" s="5">
        <v>2</v>
      </c>
      <c r="G10" s="5">
        <v>3</v>
      </c>
      <c r="H10" s="4">
        <v>5008</v>
      </c>
      <c r="I10" s="5">
        <v>247</v>
      </c>
      <c r="J10" s="57">
        <v>1237.8800000000001</v>
      </c>
      <c r="K10" s="57">
        <v>1237.8800000000001</v>
      </c>
      <c r="L10" s="57">
        <v>1237879</v>
      </c>
      <c r="M10" s="5">
        <v>0</v>
      </c>
      <c r="N10" s="5">
        <v>0</v>
      </c>
      <c r="O10" s="57">
        <v>1237879</v>
      </c>
      <c r="P10" s="5">
        <v>9</v>
      </c>
      <c r="Q10" s="301">
        <f t="shared" ref="Q10:Q21" si="0">F65/1000000</f>
        <v>11.140910999999999</v>
      </c>
      <c r="R10" s="21">
        <f t="shared" ref="R10:R21" si="1">Q10/$Q$22</f>
        <v>4.262889227090419E-2</v>
      </c>
      <c r="S10" s="300"/>
      <c r="T10" s="118"/>
    </row>
    <row r="11" spans="2:20" ht="15" thickBot="1" x14ac:dyDescent="0.35">
      <c r="B11" s="3" t="s">
        <v>663</v>
      </c>
      <c r="C11" s="5">
        <v>270</v>
      </c>
      <c r="D11" s="5">
        <v>211</v>
      </c>
      <c r="E11" s="5">
        <v>6000</v>
      </c>
      <c r="F11" s="5">
        <v>3</v>
      </c>
      <c r="G11" s="5">
        <v>7</v>
      </c>
      <c r="H11" s="4">
        <v>4608</v>
      </c>
      <c r="I11" s="5">
        <v>311</v>
      </c>
      <c r="J11" s="57">
        <v>1700</v>
      </c>
      <c r="K11" s="57">
        <v>1436</v>
      </c>
      <c r="L11" s="57">
        <v>1436000</v>
      </c>
      <c r="M11" s="5">
        <v>0</v>
      </c>
      <c r="N11" s="5">
        <v>0</v>
      </c>
      <c r="O11" s="57">
        <v>1436000</v>
      </c>
      <c r="P11" s="5">
        <v>5.6</v>
      </c>
      <c r="Q11" s="301">
        <f t="shared" si="0"/>
        <v>8.0416000000000007</v>
      </c>
      <c r="R11" s="21">
        <f t="shared" si="1"/>
        <v>3.0769880495922025E-2</v>
      </c>
      <c r="S11" s="300"/>
      <c r="T11" s="118"/>
    </row>
    <row r="12" spans="2:20" ht="15" thickBot="1" x14ac:dyDescent="0.35">
      <c r="B12" s="3" t="s">
        <v>664</v>
      </c>
      <c r="C12" s="5">
        <v>124</v>
      </c>
      <c r="D12" s="5">
        <v>0</v>
      </c>
      <c r="E12" s="4">
        <v>0</v>
      </c>
      <c r="F12" s="5">
        <v>3</v>
      </c>
      <c r="G12" s="5">
        <v>8</v>
      </c>
      <c r="H12" s="5">
        <v>143</v>
      </c>
      <c r="I12" s="5">
        <v>326.54000000000002</v>
      </c>
      <c r="J12" s="5">
        <v>46.7</v>
      </c>
      <c r="K12" s="5">
        <v>46.7</v>
      </c>
      <c r="L12" s="5">
        <v>46700</v>
      </c>
      <c r="M12" s="5">
        <v>0</v>
      </c>
      <c r="N12" s="5">
        <v>0</v>
      </c>
      <c r="O12" s="57">
        <v>46700</v>
      </c>
      <c r="P12" s="5">
        <v>5.95</v>
      </c>
      <c r="Q12" s="301">
        <f t="shared" si="0"/>
        <v>0.27786499999999997</v>
      </c>
      <c r="R12" s="21">
        <f t="shared" si="1"/>
        <v>1.0632054372263445E-3</v>
      </c>
      <c r="S12" s="300"/>
      <c r="T12" s="118"/>
    </row>
    <row r="13" spans="2:20" ht="15" thickBot="1" x14ac:dyDescent="0.35">
      <c r="B13" s="3" t="s">
        <v>665</v>
      </c>
      <c r="C13" s="5">
        <v>528</v>
      </c>
      <c r="D13" s="5">
        <v>61</v>
      </c>
      <c r="E13" s="4">
        <v>6004</v>
      </c>
      <c r="F13" s="5">
        <v>4</v>
      </c>
      <c r="G13" s="5">
        <v>7</v>
      </c>
      <c r="H13" s="4">
        <v>10261</v>
      </c>
      <c r="I13" s="5">
        <v>292.60000000000002</v>
      </c>
      <c r="J13" s="57">
        <v>3001.8</v>
      </c>
      <c r="K13" s="5">
        <v>3001.8</v>
      </c>
      <c r="L13" s="57">
        <v>3001800</v>
      </c>
      <c r="M13" s="5">
        <v>0</v>
      </c>
      <c r="N13" s="5">
        <v>0</v>
      </c>
      <c r="O13" s="57">
        <v>3001800</v>
      </c>
      <c r="P13" s="5">
        <v>6.04</v>
      </c>
      <c r="Q13" s="301">
        <f t="shared" si="0"/>
        <v>18.130872</v>
      </c>
      <c r="R13" s="21">
        <f t="shared" si="1"/>
        <v>6.9374846389631262E-2</v>
      </c>
      <c r="S13" s="300"/>
      <c r="T13" s="118"/>
    </row>
    <row r="14" spans="2:20" ht="15" thickBot="1" x14ac:dyDescent="0.35">
      <c r="B14" s="3" t="s">
        <v>582</v>
      </c>
      <c r="C14" s="4">
        <v>6120</v>
      </c>
      <c r="D14" s="5">
        <v>175</v>
      </c>
      <c r="E14" s="4">
        <v>3706</v>
      </c>
      <c r="F14" s="5">
        <v>7</v>
      </c>
      <c r="G14" s="5">
        <v>25</v>
      </c>
      <c r="H14" s="4">
        <v>18504</v>
      </c>
      <c r="I14" s="5">
        <v>276.77</v>
      </c>
      <c r="J14" s="57">
        <v>5122.24</v>
      </c>
      <c r="K14" s="57">
        <v>5121.3100000000004</v>
      </c>
      <c r="L14" s="57">
        <v>5121210</v>
      </c>
      <c r="M14" s="5">
        <v>97.3</v>
      </c>
      <c r="N14" s="5">
        <v>0</v>
      </c>
      <c r="O14" s="57">
        <v>5121307.3</v>
      </c>
      <c r="P14" s="5">
        <v>6.49</v>
      </c>
      <c r="Q14" s="301">
        <f t="shared" si="0"/>
        <v>33.237284377000002</v>
      </c>
      <c r="R14" s="21">
        <f t="shared" si="1"/>
        <v>0.12717708768022112</v>
      </c>
      <c r="S14" s="300"/>
      <c r="T14" s="118"/>
    </row>
    <row r="15" spans="2:20" ht="15" thickBot="1" x14ac:dyDescent="0.35">
      <c r="B15" s="3" t="s">
        <v>666</v>
      </c>
      <c r="C15" s="5">
        <v>58</v>
      </c>
      <c r="D15" s="5">
        <v>58</v>
      </c>
      <c r="E15" s="4">
        <v>3760</v>
      </c>
      <c r="F15" s="5">
        <v>1</v>
      </c>
      <c r="G15" s="5">
        <v>1</v>
      </c>
      <c r="H15" s="4">
        <v>1024</v>
      </c>
      <c r="I15" s="5">
        <v>274.60000000000002</v>
      </c>
      <c r="J15" s="5">
        <v>280.20999999999998</v>
      </c>
      <c r="K15" s="5">
        <v>234.82</v>
      </c>
      <c r="L15" s="5">
        <v>234820</v>
      </c>
      <c r="M15" s="5">
        <v>0</v>
      </c>
      <c r="N15" s="5">
        <v>0</v>
      </c>
      <c r="O15" s="57">
        <v>234820</v>
      </c>
      <c r="P15" s="5">
        <v>7</v>
      </c>
      <c r="Q15" s="301">
        <f t="shared" si="0"/>
        <v>1.64374</v>
      </c>
      <c r="R15" s="21">
        <f t="shared" si="1"/>
        <v>6.2895049948227802E-3</v>
      </c>
      <c r="S15" s="300"/>
      <c r="T15" s="118"/>
    </row>
    <row r="16" spans="2:20" ht="15" thickBot="1" x14ac:dyDescent="0.35">
      <c r="B16" s="3" t="s">
        <v>667</v>
      </c>
      <c r="C16" s="5">
        <v>483</v>
      </c>
      <c r="D16" s="5">
        <v>199</v>
      </c>
      <c r="E16" s="4">
        <v>6679</v>
      </c>
      <c r="F16" s="5">
        <v>2</v>
      </c>
      <c r="G16" s="5">
        <v>1</v>
      </c>
      <c r="H16" s="4">
        <v>6445</v>
      </c>
      <c r="I16" s="5">
        <v>322.43</v>
      </c>
      <c r="J16" s="57">
        <v>2150.6799999999998</v>
      </c>
      <c r="K16" s="57">
        <v>2078.0500000000002</v>
      </c>
      <c r="L16" s="57">
        <v>2078050</v>
      </c>
      <c r="M16" s="5">
        <v>0</v>
      </c>
      <c r="N16" s="5">
        <v>0</v>
      </c>
      <c r="O16" s="57">
        <v>2078050</v>
      </c>
      <c r="P16" s="5">
        <v>6.1</v>
      </c>
      <c r="Q16" s="301">
        <f t="shared" si="0"/>
        <v>12.676105</v>
      </c>
      <c r="R16" s="21">
        <f t="shared" si="1"/>
        <v>4.8503063569906441E-2</v>
      </c>
      <c r="S16" s="300"/>
      <c r="T16" s="118"/>
    </row>
    <row r="17" spans="2:20" ht="15" thickBot="1" x14ac:dyDescent="0.35">
      <c r="B17" s="3" t="s">
        <v>668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7">
        <v>0</v>
      </c>
      <c r="P17" s="5">
        <v>0</v>
      </c>
      <c r="Q17" s="301">
        <f t="shared" si="0"/>
        <v>0</v>
      </c>
      <c r="R17" s="21">
        <f t="shared" si="1"/>
        <v>0</v>
      </c>
      <c r="S17" s="300"/>
      <c r="T17" s="118"/>
    </row>
    <row r="18" spans="2:20" ht="15" thickBot="1" x14ac:dyDescent="0.35">
      <c r="B18" s="3" t="s">
        <v>669</v>
      </c>
      <c r="C18" s="5">
        <v>414</v>
      </c>
      <c r="D18" s="5">
        <v>9</v>
      </c>
      <c r="E18" s="5">
        <v>1150</v>
      </c>
      <c r="F18" s="5">
        <v>3</v>
      </c>
      <c r="G18" s="5">
        <v>5</v>
      </c>
      <c r="H18" s="4">
        <v>4425</v>
      </c>
      <c r="I18" s="5">
        <v>308</v>
      </c>
      <c r="J18" s="57">
        <v>1362.65</v>
      </c>
      <c r="K18" s="57">
        <v>1362.65</v>
      </c>
      <c r="L18" s="57">
        <v>1362650</v>
      </c>
      <c r="M18" s="5">
        <v>0</v>
      </c>
      <c r="N18" s="5">
        <v>0</v>
      </c>
      <c r="O18" s="57">
        <v>1362650</v>
      </c>
      <c r="P18" s="5">
        <v>6.18</v>
      </c>
      <c r="Q18" s="301">
        <f t="shared" si="0"/>
        <v>8.4211770000000001</v>
      </c>
      <c r="R18" s="21">
        <f t="shared" si="1"/>
        <v>3.2222270434367185E-2</v>
      </c>
      <c r="S18" s="300"/>
      <c r="T18" s="118"/>
    </row>
    <row r="19" spans="2:20" ht="15" thickBot="1" x14ac:dyDescent="0.35">
      <c r="B19" s="3" t="s">
        <v>583</v>
      </c>
      <c r="C19" s="4">
        <v>7558</v>
      </c>
      <c r="D19" s="5">
        <v>384</v>
      </c>
      <c r="E19" s="4">
        <v>131083</v>
      </c>
      <c r="F19" s="5">
        <v>26</v>
      </c>
      <c r="G19" s="5">
        <v>18</v>
      </c>
      <c r="H19" s="4">
        <v>104648</v>
      </c>
      <c r="I19" s="5">
        <v>230.92</v>
      </c>
      <c r="J19" s="57">
        <v>24166.1</v>
      </c>
      <c r="K19" s="57">
        <v>24166.1</v>
      </c>
      <c r="L19" s="57">
        <v>23487500</v>
      </c>
      <c r="M19" s="57">
        <v>570500</v>
      </c>
      <c r="N19" s="57">
        <v>108100</v>
      </c>
      <c r="O19" s="57">
        <v>24166100</v>
      </c>
      <c r="P19" s="5">
        <v>6.51</v>
      </c>
      <c r="Q19" s="301">
        <f t="shared" si="0"/>
        <v>157.32131100000001</v>
      </c>
      <c r="R19" s="21">
        <f t="shared" si="1"/>
        <v>0.60196452682697266</v>
      </c>
      <c r="S19" s="300"/>
      <c r="T19" s="118"/>
    </row>
    <row r="20" spans="2:20" ht="15" thickBot="1" x14ac:dyDescent="0.35">
      <c r="B20" s="3" t="s">
        <v>670</v>
      </c>
      <c r="C20" s="4">
        <v>574</v>
      </c>
      <c r="D20" s="5">
        <v>574</v>
      </c>
      <c r="E20" s="4">
        <v>45760</v>
      </c>
      <c r="F20" s="5">
        <v>2</v>
      </c>
      <c r="G20" s="5">
        <v>1</v>
      </c>
      <c r="H20" s="4">
        <v>392</v>
      </c>
      <c r="I20" s="5">
        <v>292.35000000000002</v>
      </c>
      <c r="J20" s="57">
        <v>6600</v>
      </c>
      <c r="K20" s="57">
        <v>114.6</v>
      </c>
      <c r="L20" s="57">
        <v>114600</v>
      </c>
      <c r="M20" s="5">
        <v>0</v>
      </c>
      <c r="N20" s="5">
        <v>0</v>
      </c>
      <c r="O20" s="57">
        <v>114600</v>
      </c>
      <c r="P20" s="5">
        <v>5.12</v>
      </c>
      <c r="Q20" s="301">
        <f t="shared" si="0"/>
        <v>0.58675200000000005</v>
      </c>
      <c r="R20" s="21">
        <f t="shared" si="1"/>
        <v>2.2451115351103312E-3</v>
      </c>
      <c r="S20" s="300"/>
      <c r="T20" s="118"/>
    </row>
    <row r="21" spans="2:20" ht="15" thickBot="1" x14ac:dyDescent="0.35">
      <c r="B21" s="3" t="s">
        <v>671</v>
      </c>
      <c r="C21" s="5">
        <v>499</v>
      </c>
      <c r="D21" s="5">
        <v>24</v>
      </c>
      <c r="E21" s="4">
        <v>8832</v>
      </c>
      <c r="F21" s="5">
        <v>9</v>
      </c>
      <c r="G21" s="5">
        <v>9</v>
      </c>
      <c r="H21" s="5">
        <v>506</v>
      </c>
      <c r="I21" s="5">
        <v>453.7</v>
      </c>
      <c r="J21" s="5">
        <v>229.57</v>
      </c>
      <c r="K21" s="5">
        <v>229.57</v>
      </c>
      <c r="L21" s="5">
        <v>229570</v>
      </c>
      <c r="M21" s="5">
        <v>0</v>
      </c>
      <c r="N21" s="5">
        <v>0</v>
      </c>
      <c r="O21" s="57">
        <v>229570</v>
      </c>
      <c r="P21" s="5">
        <v>5.2</v>
      </c>
      <c r="Q21" s="301">
        <f t="shared" si="0"/>
        <v>1.193764</v>
      </c>
      <c r="R21" s="21">
        <f t="shared" si="1"/>
        <v>4.5677446802046681E-3</v>
      </c>
      <c r="S21" s="300"/>
      <c r="T21" s="118"/>
    </row>
    <row r="22" spans="2:20" ht="15" thickBot="1" x14ac:dyDescent="0.35">
      <c r="B22" s="8" t="s">
        <v>17</v>
      </c>
      <c r="C22" s="9">
        <f>SUM(C9:C21)</f>
        <v>17498</v>
      </c>
      <c r="D22" s="9">
        <f>SUM(D9:D21)</f>
        <v>1757</v>
      </c>
      <c r="E22" s="9">
        <f t="shared" ref="E22:Q22" si="2">SUM(E9:E21)</f>
        <v>213392</v>
      </c>
      <c r="F22" s="9">
        <f t="shared" si="2"/>
        <v>66</v>
      </c>
      <c r="G22" s="9">
        <f t="shared" si="2"/>
        <v>91</v>
      </c>
      <c r="H22" s="9">
        <f t="shared" si="2"/>
        <v>160639</v>
      </c>
      <c r="I22" s="9">
        <f t="shared" si="2"/>
        <v>3647.9099999999994</v>
      </c>
      <c r="J22" s="9">
        <f t="shared" si="2"/>
        <v>47355.829999999994</v>
      </c>
      <c r="K22" s="9">
        <f t="shared" si="2"/>
        <v>40487.479999999996</v>
      </c>
      <c r="L22" s="9">
        <f t="shared" si="2"/>
        <v>39808779</v>
      </c>
      <c r="M22" s="9">
        <f t="shared" si="2"/>
        <v>570597.30000000005</v>
      </c>
      <c r="N22" s="9">
        <f t="shared" si="2"/>
        <v>108100</v>
      </c>
      <c r="O22" s="9">
        <f t="shared" si="2"/>
        <v>40487476.299999997</v>
      </c>
      <c r="P22" s="58">
        <f>SUM(P9:P21)/12</f>
        <v>6.2616666666666676</v>
      </c>
      <c r="Q22" s="248">
        <f t="shared" si="2"/>
        <v>261.34648137699998</v>
      </c>
      <c r="R22" s="24">
        <f>SUM(R9:R21)</f>
        <v>1.0000000000000002</v>
      </c>
      <c r="S22" s="300"/>
      <c r="T22" s="118"/>
    </row>
    <row r="23" spans="2:20" s="73" customFormat="1" x14ac:dyDescent="0.3"/>
    <row r="24" spans="2:20" s="73" customFormat="1" ht="16.2" x14ac:dyDescent="0.3">
      <c r="B24" s="56" t="s">
        <v>672</v>
      </c>
    </row>
    <row r="25" spans="2:20" s="73" customFormat="1" ht="15" thickBot="1" x14ac:dyDescent="0.35"/>
    <row r="26" spans="2:20" s="73" customFormat="1" ht="16.2" thickBot="1" x14ac:dyDescent="0.35">
      <c r="B26" s="515" t="s">
        <v>78</v>
      </c>
      <c r="C26" s="510" t="s">
        <v>79</v>
      </c>
      <c r="D26" s="512"/>
      <c r="E26" s="511"/>
      <c r="F26" s="518" t="s">
        <v>80</v>
      </c>
      <c r="G26" s="519"/>
      <c r="H26" s="510" t="s">
        <v>54</v>
      </c>
      <c r="I26" s="512"/>
      <c r="J26" s="512"/>
      <c r="K26" s="511"/>
      <c r="L26" s="510" t="s">
        <v>55</v>
      </c>
      <c r="M26" s="512"/>
      <c r="N26" s="512"/>
      <c r="O26" s="511"/>
      <c r="P26" s="507" t="s">
        <v>81</v>
      </c>
      <c r="Q26" s="510" t="s">
        <v>82</v>
      </c>
      <c r="R26" s="511"/>
      <c r="S26" s="117"/>
      <c r="T26" s="118"/>
    </row>
    <row r="27" spans="2:20" s="73" customFormat="1" ht="17.399999999999999" customHeight="1" thickBot="1" x14ac:dyDescent="0.35">
      <c r="B27" s="516"/>
      <c r="C27" s="16" t="s">
        <v>54</v>
      </c>
      <c r="D27" s="510" t="s">
        <v>83</v>
      </c>
      <c r="E27" s="511"/>
      <c r="F27" s="520"/>
      <c r="G27" s="521"/>
      <c r="H27" s="507" t="s">
        <v>84</v>
      </c>
      <c r="I27" s="507" t="s">
        <v>85</v>
      </c>
      <c r="J27" s="507" t="s">
        <v>86</v>
      </c>
      <c r="K27" s="507" t="s">
        <v>87</v>
      </c>
      <c r="L27" s="510" t="s">
        <v>878</v>
      </c>
      <c r="M27" s="512"/>
      <c r="N27" s="512"/>
      <c r="O27" s="511"/>
      <c r="P27" s="508"/>
      <c r="Q27" s="507" t="s">
        <v>88</v>
      </c>
      <c r="R27" s="507" t="s">
        <v>89</v>
      </c>
      <c r="S27" s="117"/>
      <c r="T27" s="118"/>
    </row>
    <row r="28" spans="2:20" s="73" customFormat="1" ht="15.6" x14ac:dyDescent="0.3">
      <c r="B28" s="516"/>
      <c r="C28" s="507" t="s">
        <v>90</v>
      </c>
      <c r="D28" s="507" t="s">
        <v>91</v>
      </c>
      <c r="E28" s="507" t="s">
        <v>92</v>
      </c>
      <c r="F28" s="507" t="s">
        <v>93</v>
      </c>
      <c r="G28" s="507" t="s">
        <v>94</v>
      </c>
      <c r="H28" s="508"/>
      <c r="I28" s="508"/>
      <c r="J28" s="508"/>
      <c r="K28" s="508"/>
      <c r="L28" s="513" t="s">
        <v>68</v>
      </c>
      <c r="M28" s="513" t="s">
        <v>32</v>
      </c>
      <c r="N28" s="507" t="s">
        <v>95</v>
      </c>
      <c r="O28" s="513" t="s">
        <v>96</v>
      </c>
      <c r="P28" s="508"/>
      <c r="Q28" s="508"/>
      <c r="R28" s="508"/>
      <c r="S28" s="117"/>
      <c r="T28" s="118"/>
    </row>
    <row r="29" spans="2:20" s="73" customFormat="1" ht="15" thickBot="1" x14ac:dyDescent="0.35">
      <c r="B29" s="517"/>
      <c r="C29" s="509"/>
      <c r="D29" s="509"/>
      <c r="E29" s="509"/>
      <c r="F29" s="509"/>
      <c r="G29" s="509"/>
      <c r="H29" s="509"/>
      <c r="I29" s="509"/>
      <c r="J29" s="509"/>
      <c r="K29" s="509"/>
      <c r="L29" s="514"/>
      <c r="M29" s="514"/>
      <c r="N29" s="509"/>
      <c r="O29" s="514"/>
      <c r="P29" s="509"/>
      <c r="Q29" s="509"/>
      <c r="R29" s="509"/>
      <c r="S29" s="119"/>
      <c r="T29" s="118"/>
    </row>
    <row r="30" spans="2:20" s="73" customFormat="1" ht="15" thickBot="1" x14ac:dyDescent="0.35">
      <c r="B30" s="3" t="s">
        <v>676</v>
      </c>
      <c r="C30" s="4">
        <v>11</v>
      </c>
      <c r="D30" s="4">
        <v>11</v>
      </c>
      <c r="E30" s="4">
        <v>6205</v>
      </c>
      <c r="F30" s="5">
        <v>2</v>
      </c>
      <c r="G30" s="5">
        <v>0</v>
      </c>
      <c r="H30" s="57">
        <v>229</v>
      </c>
      <c r="I30" s="57">
        <v>9</v>
      </c>
      <c r="J30" s="57">
        <v>2.06</v>
      </c>
      <c r="K30" s="57">
        <v>2.0299999999999998</v>
      </c>
      <c r="L30" s="57">
        <v>2030</v>
      </c>
      <c r="M30" s="57">
        <v>0</v>
      </c>
      <c r="N30" s="57">
        <v>0</v>
      </c>
      <c r="O30" s="57">
        <f>L30+M30+N30</f>
        <v>2030</v>
      </c>
      <c r="P30" s="5">
        <v>14</v>
      </c>
      <c r="Q30" s="305">
        <f>F82/1000000</f>
        <v>2.8420000000000001E-2</v>
      </c>
      <c r="R30" s="21">
        <f>Q30/$Q$37</f>
        <v>7.2054445290121874E-4</v>
      </c>
      <c r="S30" s="118"/>
      <c r="T30" s="118"/>
    </row>
    <row r="31" spans="2:20" s="73" customFormat="1" ht="15" thickBot="1" x14ac:dyDescent="0.35">
      <c r="B31" s="3" t="s">
        <v>581</v>
      </c>
      <c r="C31" s="4">
        <v>263</v>
      </c>
      <c r="D31" s="4">
        <v>263</v>
      </c>
      <c r="E31" s="4">
        <v>210001</v>
      </c>
      <c r="F31" s="5">
        <v>3</v>
      </c>
      <c r="G31" s="5">
        <v>1</v>
      </c>
      <c r="H31" s="57">
        <v>22028</v>
      </c>
      <c r="I31" s="57">
        <v>12.07</v>
      </c>
      <c r="J31" s="57">
        <v>265.88</v>
      </c>
      <c r="K31" s="57">
        <v>234.55</v>
      </c>
      <c r="L31" s="57">
        <v>211090</v>
      </c>
      <c r="M31" s="57">
        <v>22751</v>
      </c>
      <c r="N31" s="57">
        <v>704</v>
      </c>
      <c r="O31" s="57">
        <f t="shared" ref="O31:O36" si="3">L31+M31+N31</f>
        <v>234545</v>
      </c>
      <c r="P31" s="5">
        <v>13</v>
      </c>
      <c r="Q31" s="305">
        <f t="shared" ref="Q31:Q36" si="4">F83/1000000</f>
        <v>3.0490849999999998</v>
      </c>
      <c r="R31" s="21">
        <f t="shared" ref="R31:R36" si="5">Q31/$Q$37</f>
        <v>7.7304760139842096E-2</v>
      </c>
      <c r="S31" s="118"/>
      <c r="T31" s="118"/>
    </row>
    <row r="32" spans="2:20" s="73" customFormat="1" ht="15" thickBot="1" x14ac:dyDescent="0.35">
      <c r="B32" s="3" t="s">
        <v>677</v>
      </c>
      <c r="C32" s="4">
        <v>98</v>
      </c>
      <c r="D32" s="4">
        <v>0</v>
      </c>
      <c r="E32" s="4">
        <v>0</v>
      </c>
      <c r="F32" s="5">
        <v>3</v>
      </c>
      <c r="G32" s="5">
        <v>1</v>
      </c>
      <c r="H32" s="57">
        <v>20365</v>
      </c>
      <c r="I32" s="57">
        <v>9.3000000000000007</v>
      </c>
      <c r="J32" s="57">
        <v>154.679</v>
      </c>
      <c r="K32" s="57">
        <v>154.679</v>
      </c>
      <c r="L32" s="57">
        <v>154679</v>
      </c>
      <c r="M32" s="57">
        <v>0</v>
      </c>
      <c r="N32" s="57">
        <v>0</v>
      </c>
      <c r="O32" s="57">
        <f t="shared" si="3"/>
        <v>154679</v>
      </c>
      <c r="P32" s="5">
        <v>10.199999999999999</v>
      </c>
      <c r="Q32" s="305">
        <f t="shared" si="4"/>
        <v>1.5777258000000001</v>
      </c>
      <c r="R32" s="21">
        <f t="shared" si="5"/>
        <v>4.0000759091806393E-2</v>
      </c>
      <c r="S32" s="118"/>
      <c r="T32" s="118"/>
    </row>
    <row r="33" spans="2:77" s="73" customFormat="1" ht="15" thickBot="1" x14ac:dyDescent="0.35">
      <c r="B33" s="3" t="s">
        <v>678</v>
      </c>
      <c r="C33" s="4">
        <v>244</v>
      </c>
      <c r="D33" s="4">
        <v>6</v>
      </c>
      <c r="E33" s="4">
        <v>60000</v>
      </c>
      <c r="F33" s="5">
        <v>3</v>
      </c>
      <c r="G33" s="5">
        <v>1</v>
      </c>
      <c r="H33" s="57">
        <v>19107</v>
      </c>
      <c r="I33" s="57">
        <v>9.9499999999999993</v>
      </c>
      <c r="J33" s="57">
        <v>233.46</v>
      </c>
      <c r="K33" s="57">
        <v>233.46</v>
      </c>
      <c r="L33" s="57">
        <v>233456</v>
      </c>
      <c r="M33" s="57">
        <v>0</v>
      </c>
      <c r="N33" s="57">
        <v>0</v>
      </c>
      <c r="O33" s="57">
        <f t="shared" si="3"/>
        <v>233456</v>
      </c>
      <c r="P33" s="5">
        <v>11.46</v>
      </c>
      <c r="Q33" s="305">
        <f t="shared" si="4"/>
        <v>2.6754057599999999</v>
      </c>
      <c r="R33" s="21">
        <f t="shared" si="5"/>
        <v>6.7830710050245227E-2</v>
      </c>
      <c r="S33" s="118"/>
      <c r="T33" s="118"/>
    </row>
    <row r="34" spans="2:77" s="73" customFormat="1" ht="15" thickBot="1" x14ac:dyDescent="0.35">
      <c r="B34" s="3" t="s">
        <v>679</v>
      </c>
      <c r="C34" s="4">
        <v>79</v>
      </c>
      <c r="D34" s="4">
        <v>1</v>
      </c>
      <c r="E34" s="4">
        <v>20805</v>
      </c>
      <c r="F34" s="5">
        <v>1</v>
      </c>
      <c r="G34" s="5">
        <v>1</v>
      </c>
      <c r="H34" s="57">
        <v>13197</v>
      </c>
      <c r="I34" s="57">
        <v>11.63</v>
      </c>
      <c r="J34" s="57">
        <v>241.96</v>
      </c>
      <c r="K34" s="57">
        <v>153.47999999999999</v>
      </c>
      <c r="L34" s="57">
        <v>153481</v>
      </c>
      <c r="M34" s="57">
        <v>0</v>
      </c>
      <c r="N34" s="57">
        <v>0</v>
      </c>
      <c r="O34" s="57">
        <f t="shared" si="3"/>
        <v>153481</v>
      </c>
      <c r="P34" s="5">
        <v>10.73</v>
      </c>
      <c r="Q34" s="305">
        <f t="shared" si="4"/>
        <v>1.6468511299999999</v>
      </c>
      <c r="R34" s="21">
        <f t="shared" si="5"/>
        <v>4.1753323239817161E-2</v>
      </c>
      <c r="S34" s="118"/>
      <c r="T34" s="118"/>
    </row>
    <row r="35" spans="2:77" s="73" customFormat="1" ht="15" thickBot="1" x14ac:dyDescent="0.35">
      <c r="B35" s="3" t="s">
        <v>680</v>
      </c>
      <c r="C35" s="4">
        <v>723</v>
      </c>
      <c r="D35" s="4">
        <v>0</v>
      </c>
      <c r="E35" s="4">
        <v>0</v>
      </c>
      <c r="F35" s="5">
        <v>19</v>
      </c>
      <c r="G35" s="5">
        <v>0</v>
      </c>
      <c r="H35" s="57">
        <v>284287</v>
      </c>
      <c r="I35" s="57">
        <v>6.5</v>
      </c>
      <c r="J35" s="57">
        <v>1336.29</v>
      </c>
      <c r="K35" s="57">
        <v>1049.1600000000001</v>
      </c>
      <c r="L35" s="57">
        <v>1049160</v>
      </c>
      <c r="M35" s="57">
        <v>0</v>
      </c>
      <c r="N35" s="57">
        <v>0</v>
      </c>
      <c r="O35" s="57">
        <f t="shared" si="3"/>
        <v>1049160</v>
      </c>
      <c r="P35" s="5">
        <v>15</v>
      </c>
      <c r="Q35" s="305">
        <f t="shared" si="4"/>
        <v>15.737399999999999</v>
      </c>
      <c r="R35" s="21">
        <f t="shared" si="5"/>
        <v>0.39899705394397039</v>
      </c>
      <c r="S35" s="118" t="s">
        <v>673</v>
      </c>
      <c r="T35" s="118"/>
    </row>
    <row r="36" spans="2:77" s="73" customFormat="1" ht="15" thickBot="1" x14ac:dyDescent="0.35">
      <c r="B36" s="3" t="s">
        <v>681</v>
      </c>
      <c r="C36" s="4">
        <v>450</v>
      </c>
      <c r="D36" s="4">
        <v>10</v>
      </c>
      <c r="E36" s="4">
        <v>250469</v>
      </c>
      <c r="F36" s="5">
        <v>4</v>
      </c>
      <c r="G36" s="5">
        <v>2</v>
      </c>
      <c r="H36" s="57">
        <v>146248</v>
      </c>
      <c r="I36" s="57">
        <v>11.17</v>
      </c>
      <c r="J36" s="57">
        <v>1534.12</v>
      </c>
      <c r="K36" s="57">
        <v>1534.12</v>
      </c>
      <c r="L36" s="57">
        <v>1534115.5</v>
      </c>
      <c r="M36" s="57">
        <v>0</v>
      </c>
      <c r="N36" s="57">
        <v>0</v>
      </c>
      <c r="O36" s="57">
        <f t="shared" si="3"/>
        <v>1534115.5</v>
      </c>
      <c r="P36" s="5">
        <v>9.6</v>
      </c>
      <c r="Q36" s="305">
        <f t="shared" si="4"/>
        <v>14.727508800000001</v>
      </c>
      <c r="R36" s="21">
        <f t="shared" si="5"/>
        <v>0.37339284908141751</v>
      </c>
      <c r="S36" s="118"/>
      <c r="T36" s="118"/>
    </row>
    <row r="37" spans="2:77" s="73" customFormat="1" ht="15" thickBot="1" x14ac:dyDescent="0.35">
      <c r="B37" s="8" t="s">
        <v>17</v>
      </c>
      <c r="C37" s="9">
        <f>SUM(C30:C36)</f>
        <v>1868</v>
      </c>
      <c r="D37" s="9">
        <f t="shared" ref="D37:Q37" si="6">SUM(D30:D36)</f>
        <v>291</v>
      </c>
      <c r="E37" s="9">
        <f t="shared" si="6"/>
        <v>547480</v>
      </c>
      <c r="F37" s="9">
        <f t="shared" si="6"/>
        <v>35</v>
      </c>
      <c r="G37" s="9">
        <f t="shared" si="6"/>
        <v>6</v>
      </c>
      <c r="H37" s="9">
        <f t="shared" si="6"/>
        <v>505461</v>
      </c>
      <c r="I37" s="58">
        <f>AVERAGE(I30:I36)</f>
        <v>9.9457142857142866</v>
      </c>
      <c r="J37" s="9">
        <f t="shared" si="6"/>
        <v>3768.4490000000001</v>
      </c>
      <c r="K37" s="9">
        <f t="shared" si="6"/>
        <v>3361.4790000000003</v>
      </c>
      <c r="L37" s="9">
        <f t="shared" si="6"/>
        <v>3338011.5</v>
      </c>
      <c r="M37" s="9">
        <f t="shared" si="6"/>
        <v>22751</v>
      </c>
      <c r="N37" s="9">
        <f t="shared" si="6"/>
        <v>704</v>
      </c>
      <c r="O37" s="9">
        <f t="shared" si="6"/>
        <v>3361466.5</v>
      </c>
      <c r="P37" s="58">
        <f>AVERAGE(P30:P36)</f>
        <v>11.998571428571427</v>
      </c>
      <c r="Q37" s="306">
        <f t="shared" si="6"/>
        <v>39.44239649</v>
      </c>
      <c r="R37" s="124">
        <v>1</v>
      </c>
      <c r="S37" s="118"/>
      <c r="T37" s="118"/>
    </row>
    <row r="38" spans="2:77" s="73" customFormat="1" x14ac:dyDescent="0.3"/>
    <row r="39" spans="2:77" s="73" customFormat="1" ht="16.8" thickBot="1" x14ac:dyDescent="0.35">
      <c r="B39" s="291" t="s">
        <v>98</v>
      </c>
    </row>
    <row r="40" spans="2:77" ht="16.2" thickBot="1" x14ac:dyDescent="0.35">
      <c r="B40" s="522" t="s">
        <v>78</v>
      </c>
      <c r="C40" s="525" t="s">
        <v>90</v>
      </c>
      <c r="D40" s="525" t="s">
        <v>93</v>
      </c>
      <c r="E40" s="528" t="s">
        <v>54</v>
      </c>
      <c r="F40" s="529"/>
      <c r="G40" s="529"/>
      <c r="H40" s="530"/>
      <c r="I40" s="528" t="s">
        <v>55</v>
      </c>
      <c r="J40" s="529"/>
      <c r="K40" s="529"/>
      <c r="L40" s="530"/>
      <c r="M40" s="525" t="s">
        <v>81</v>
      </c>
      <c r="N40" s="528" t="s">
        <v>82</v>
      </c>
      <c r="O40" s="530"/>
      <c r="P40" s="117"/>
      <c r="Q40" s="118"/>
      <c r="R40" s="73"/>
      <c r="BD40" s="73"/>
      <c r="BE40" s="73"/>
      <c r="BF40" s="73"/>
      <c r="BG40" s="73"/>
      <c r="BH40" s="73"/>
      <c r="BI40" s="73"/>
      <c r="BJ40" s="73"/>
      <c r="BK40" s="73"/>
      <c r="BL40" s="73"/>
      <c r="BM40" s="73"/>
      <c r="BN40" s="73"/>
      <c r="BO40" s="73"/>
      <c r="BP40" s="73"/>
      <c r="BQ40" s="73"/>
      <c r="BR40" s="73"/>
      <c r="BS40" s="73"/>
      <c r="BT40" s="73"/>
      <c r="BU40" s="73"/>
      <c r="BV40" s="73"/>
      <c r="BW40" s="73"/>
      <c r="BX40" s="73"/>
      <c r="BY40" s="73"/>
    </row>
    <row r="41" spans="2:77" ht="16.8" customHeight="1" thickBot="1" x14ac:dyDescent="0.35">
      <c r="B41" s="523"/>
      <c r="C41" s="526"/>
      <c r="D41" s="526"/>
      <c r="E41" s="525" t="s">
        <v>84</v>
      </c>
      <c r="F41" s="525" t="s">
        <v>85</v>
      </c>
      <c r="G41" s="525" t="s">
        <v>86</v>
      </c>
      <c r="H41" s="525" t="s">
        <v>87</v>
      </c>
      <c r="I41" s="528" t="s">
        <v>878</v>
      </c>
      <c r="J41" s="529"/>
      <c r="K41" s="529"/>
      <c r="L41" s="530"/>
      <c r="M41" s="526"/>
      <c r="N41" s="525" t="s">
        <v>88</v>
      </c>
      <c r="O41" s="525" t="s">
        <v>89</v>
      </c>
      <c r="P41" s="117"/>
      <c r="Q41" s="118"/>
      <c r="R41" s="73"/>
      <c r="BD41" s="73"/>
      <c r="BE41" s="73"/>
      <c r="BF41" s="73"/>
      <c r="BG41" s="73"/>
      <c r="BH41" s="73"/>
      <c r="BI41" s="73"/>
      <c r="BJ41" s="73"/>
      <c r="BK41" s="73"/>
      <c r="BL41" s="73"/>
      <c r="BM41" s="73"/>
      <c r="BN41" s="73"/>
      <c r="BO41" s="73"/>
      <c r="BP41" s="73"/>
      <c r="BQ41" s="73"/>
      <c r="BR41" s="73"/>
      <c r="BS41" s="73"/>
      <c r="BT41" s="73"/>
      <c r="BU41" s="73"/>
      <c r="BV41" s="73"/>
      <c r="BW41" s="73"/>
      <c r="BX41" s="73"/>
      <c r="BY41" s="73"/>
    </row>
    <row r="42" spans="2:77" ht="16.2" customHeight="1" x14ac:dyDescent="0.3">
      <c r="B42" s="523"/>
      <c r="C42" s="526"/>
      <c r="D42" s="526"/>
      <c r="E42" s="526"/>
      <c r="F42" s="526"/>
      <c r="G42" s="526"/>
      <c r="H42" s="526"/>
      <c r="I42" s="531" t="s">
        <v>68</v>
      </c>
      <c r="J42" s="531" t="s">
        <v>32</v>
      </c>
      <c r="K42" s="525" t="s">
        <v>95</v>
      </c>
      <c r="L42" s="531" t="s">
        <v>96</v>
      </c>
      <c r="M42" s="526"/>
      <c r="N42" s="526"/>
      <c r="O42" s="526"/>
      <c r="P42" s="117"/>
      <c r="Q42" s="118"/>
      <c r="R42" s="73"/>
      <c r="BD42" s="73"/>
      <c r="BE42" s="73"/>
      <c r="BF42" s="73"/>
      <c r="BG42" s="73"/>
      <c r="BH42" s="73"/>
      <c r="BI42" s="73"/>
      <c r="BJ42" s="73"/>
      <c r="BK42" s="73"/>
      <c r="BL42" s="73"/>
      <c r="BM42" s="73"/>
      <c r="BN42" s="73"/>
      <c r="BO42" s="73"/>
      <c r="BP42" s="73"/>
      <c r="BQ42" s="73"/>
      <c r="BR42" s="73"/>
      <c r="BS42" s="73"/>
      <c r="BT42" s="73"/>
      <c r="BU42" s="73"/>
      <c r="BV42" s="73"/>
      <c r="BW42" s="73"/>
      <c r="BX42" s="73"/>
      <c r="BY42" s="73"/>
    </row>
    <row r="43" spans="2:77" ht="15" thickBot="1" x14ac:dyDescent="0.35">
      <c r="B43" s="524"/>
      <c r="C43" s="527"/>
      <c r="D43" s="527"/>
      <c r="E43" s="527"/>
      <c r="F43" s="527"/>
      <c r="G43" s="527"/>
      <c r="H43" s="527"/>
      <c r="I43" s="532"/>
      <c r="J43" s="532"/>
      <c r="K43" s="527"/>
      <c r="L43" s="532"/>
      <c r="M43" s="527"/>
      <c r="N43" s="527"/>
      <c r="O43" s="527"/>
      <c r="P43" s="119"/>
      <c r="Q43" s="118"/>
      <c r="R43" s="73"/>
      <c r="BD43" s="73"/>
      <c r="BE43" s="73"/>
      <c r="BF43" s="73"/>
      <c r="BG43" s="73"/>
      <c r="BH43" s="73"/>
      <c r="BI43" s="73"/>
      <c r="BJ43" s="73"/>
      <c r="BK43" s="73"/>
      <c r="BL43" s="73"/>
      <c r="BM43" s="73"/>
      <c r="BN43" s="73"/>
      <c r="BO43" s="73"/>
      <c r="BP43" s="73"/>
      <c r="BQ43" s="73"/>
      <c r="BR43" s="73"/>
      <c r="BS43" s="73"/>
      <c r="BT43" s="73"/>
      <c r="BU43" s="73"/>
      <c r="BV43" s="73"/>
      <c r="BW43" s="73"/>
      <c r="BX43" s="73"/>
      <c r="BY43" s="73"/>
    </row>
    <row r="44" spans="2:77" ht="15" thickBot="1" x14ac:dyDescent="0.35">
      <c r="B44" s="61" t="s">
        <v>97</v>
      </c>
      <c r="C44" s="62">
        <v>1</v>
      </c>
      <c r="D44" s="62">
        <v>1</v>
      </c>
      <c r="E44" s="63">
        <v>125</v>
      </c>
      <c r="F44" s="62">
        <v>4.5</v>
      </c>
      <c r="G44" s="62">
        <v>0.5625</v>
      </c>
      <c r="H44" s="62">
        <v>0.5625</v>
      </c>
      <c r="I44" s="429">
        <v>562.5</v>
      </c>
      <c r="J44" s="429">
        <v>0</v>
      </c>
      <c r="K44" s="429">
        <v>0</v>
      </c>
      <c r="L44" s="429">
        <f>I44+J44+K44</f>
        <v>562.5</v>
      </c>
      <c r="M44" s="62">
        <v>24.2</v>
      </c>
      <c r="N44" s="304">
        <f>F95/1000000</f>
        <v>1.36125E-2</v>
      </c>
      <c r="O44" s="64">
        <f>N44/$N$47</f>
        <v>3.8028257544540901E-2</v>
      </c>
      <c r="P44" s="302"/>
      <c r="Q44" s="118"/>
      <c r="R44" s="73"/>
      <c r="BD44" s="73"/>
      <c r="BE44" s="73"/>
      <c r="BF44" s="73"/>
      <c r="BG44" s="73"/>
      <c r="BH44" s="73"/>
      <c r="BI44" s="73"/>
      <c r="BJ44" s="73"/>
      <c r="BK44" s="73"/>
      <c r="BL44" s="73"/>
      <c r="BM44" s="73"/>
      <c r="BN44" s="73"/>
      <c r="BO44" s="73"/>
      <c r="BP44" s="73"/>
      <c r="BQ44" s="73"/>
      <c r="BR44" s="73"/>
      <c r="BS44" s="73"/>
      <c r="BT44" s="73"/>
      <c r="BU44" s="73"/>
      <c r="BV44" s="73"/>
      <c r="BW44" s="73"/>
      <c r="BX44" s="73"/>
      <c r="BY44" s="73"/>
    </row>
    <row r="45" spans="2:77" ht="15" thickBot="1" x14ac:dyDescent="0.35">
      <c r="B45" s="61" t="s">
        <v>99</v>
      </c>
      <c r="C45" s="62">
        <v>4</v>
      </c>
      <c r="D45" s="62">
        <v>2</v>
      </c>
      <c r="E45" s="63">
        <v>3668</v>
      </c>
      <c r="F45" s="62">
        <v>2.74</v>
      </c>
      <c r="G45" s="62">
        <v>10.050000000000001</v>
      </c>
      <c r="H45" s="62">
        <v>10.050000000000001</v>
      </c>
      <c r="I45" s="429">
        <v>10050</v>
      </c>
      <c r="J45" s="429">
        <v>0</v>
      </c>
      <c r="K45" s="429">
        <v>0</v>
      </c>
      <c r="L45" s="429">
        <f t="shared" ref="L45:L46" si="7">I45+J45+K45</f>
        <v>10050</v>
      </c>
      <c r="M45" s="62">
        <v>15</v>
      </c>
      <c r="N45" s="304">
        <f t="shared" ref="N45:N46" si="8">F96/1000000</f>
        <v>0.15075</v>
      </c>
      <c r="O45" s="64">
        <f t="shared" ref="O45:O46" si="9">N45/$N$47</f>
        <v>0.42113938107177529</v>
      </c>
      <c r="P45" s="302"/>
      <c r="Q45" s="118"/>
      <c r="R45" s="73"/>
      <c r="BD45" s="73"/>
      <c r="BE45" s="73"/>
      <c r="BF45" s="73"/>
      <c r="BG45" s="73"/>
      <c r="BH45" s="73"/>
      <c r="BI45" s="73"/>
      <c r="BJ45" s="73"/>
      <c r="BK45" s="73"/>
      <c r="BL45" s="73"/>
      <c r="BM45" s="73"/>
      <c r="BN45" s="73"/>
      <c r="BO45" s="73"/>
      <c r="BP45" s="73"/>
      <c r="BQ45" s="73"/>
      <c r="BR45" s="73"/>
      <c r="BS45" s="73"/>
      <c r="BT45" s="73"/>
      <c r="BU45" s="73"/>
      <c r="BV45" s="73"/>
      <c r="BW45" s="73"/>
      <c r="BX45" s="73"/>
      <c r="BY45" s="73"/>
    </row>
    <row r="46" spans="2:77" ht="15" thickBot="1" x14ac:dyDescent="0.35">
      <c r="B46" s="61" t="s">
        <v>100</v>
      </c>
      <c r="C46" s="62">
        <v>1</v>
      </c>
      <c r="D46" s="62">
        <v>1</v>
      </c>
      <c r="E46" s="63">
        <v>5551</v>
      </c>
      <c r="F46" s="62">
        <v>2.25</v>
      </c>
      <c r="G46" s="62">
        <v>12.49</v>
      </c>
      <c r="H46" s="62">
        <v>12.49</v>
      </c>
      <c r="I46" s="429">
        <v>12490</v>
      </c>
      <c r="J46" s="429">
        <v>0</v>
      </c>
      <c r="K46" s="429">
        <v>0</v>
      </c>
      <c r="L46" s="429">
        <f t="shared" si="7"/>
        <v>12490</v>
      </c>
      <c r="M46" s="62">
        <v>15.5</v>
      </c>
      <c r="N46" s="304">
        <f t="shared" si="8"/>
        <v>0.19359499999999999</v>
      </c>
      <c r="O46" s="64">
        <f t="shared" si="9"/>
        <v>0.54083236138368385</v>
      </c>
      <c r="P46" s="302"/>
      <c r="Q46" s="118"/>
      <c r="R46" s="73"/>
      <c r="BD46" s="73"/>
      <c r="BE46" s="73"/>
      <c r="BF46" s="73"/>
      <c r="BG46" s="73"/>
      <c r="BH46" s="73"/>
      <c r="BI46" s="73"/>
      <c r="BJ46" s="73"/>
      <c r="BK46" s="73"/>
      <c r="BL46" s="73"/>
      <c r="BM46" s="73"/>
      <c r="BN46" s="73"/>
      <c r="BO46" s="73"/>
      <c r="BP46" s="73"/>
      <c r="BQ46" s="73"/>
      <c r="BR46" s="73"/>
      <c r="BS46" s="73"/>
      <c r="BT46" s="73"/>
      <c r="BU46" s="73"/>
      <c r="BV46" s="73"/>
      <c r="BW46" s="73"/>
      <c r="BX46" s="73"/>
      <c r="BY46" s="73"/>
    </row>
    <row r="47" spans="2:77" ht="15" thickBot="1" x14ac:dyDescent="0.35">
      <c r="B47" s="65" t="s">
        <v>17</v>
      </c>
      <c r="C47" s="66">
        <f>C44+C45+C46</f>
        <v>6</v>
      </c>
      <c r="D47" s="66">
        <f t="shared" ref="D47:O47" si="10">D44+D45+D46</f>
        <v>4</v>
      </c>
      <c r="E47" s="66">
        <f t="shared" si="10"/>
        <v>9344</v>
      </c>
      <c r="F47" s="66">
        <f>(F44+F45+F46)/3</f>
        <v>3.1633333333333336</v>
      </c>
      <c r="G47" s="66">
        <f t="shared" si="10"/>
        <v>23.102499999999999</v>
      </c>
      <c r="H47" s="66">
        <f t="shared" si="10"/>
        <v>23.102499999999999</v>
      </c>
      <c r="I47" s="66">
        <f t="shared" si="10"/>
        <v>23102.5</v>
      </c>
      <c r="J47" s="66">
        <f t="shared" si="10"/>
        <v>0</v>
      </c>
      <c r="K47" s="66">
        <f t="shared" si="10"/>
        <v>0</v>
      </c>
      <c r="L47" s="66">
        <f t="shared" si="10"/>
        <v>23102.5</v>
      </c>
      <c r="M47" s="67">
        <f>(M44+M45+M46)/3</f>
        <v>18.233333333333334</v>
      </c>
      <c r="N47" s="66">
        <f t="shared" si="10"/>
        <v>0.35795749999999998</v>
      </c>
      <c r="O47" s="68">
        <f t="shared" si="10"/>
        <v>1</v>
      </c>
      <c r="P47" s="303">
        <v>5</v>
      </c>
      <c r="Q47" s="118"/>
      <c r="R47" s="73"/>
      <c r="BD47" s="73"/>
      <c r="BE47" s="73"/>
      <c r="BF47" s="73"/>
      <c r="BG47" s="73"/>
      <c r="BH47" s="73"/>
      <c r="BI47" s="73"/>
      <c r="BJ47" s="73"/>
      <c r="BK47" s="73"/>
      <c r="BL47" s="73"/>
      <c r="BM47" s="73"/>
      <c r="BN47" s="73"/>
      <c r="BO47" s="73"/>
      <c r="BP47" s="73"/>
      <c r="BQ47" s="73"/>
      <c r="BR47" s="73"/>
      <c r="BS47" s="73"/>
      <c r="BT47" s="73"/>
      <c r="BU47" s="73"/>
      <c r="BV47" s="73"/>
      <c r="BW47" s="73"/>
      <c r="BX47" s="73"/>
      <c r="BY47" s="73"/>
    </row>
    <row r="48" spans="2:77" s="73" customFormat="1" x14ac:dyDescent="0.3">
      <c r="B48" s="431"/>
      <c r="C48" s="431"/>
      <c r="D48" s="431"/>
      <c r="E48" s="431"/>
      <c r="F48" s="431"/>
      <c r="G48" s="431"/>
      <c r="H48" s="431"/>
      <c r="I48" s="431"/>
      <c r="J48" s="431"/>
      <c r="K48" s="431"/>
      <c r="L48" s="431"/>
      <c r="M48" s="432"/>
      <c r="N48" s="431"/>
      <c r="O48" s="433"/>
      <c r="P48" s="303"/>
      <c r="Q48" s="118"/>
    </row>
    <row r="49" spans="2:20" s="73" customFormat="1" x14ac:dyDescent="0.3">
      <c r="B49" s="431"/>
      <c r="C49" s="431"/>
      <c r="D49" s="431"/>
      <c r="E49" s="431"/>
      <c r="F49" s="431"/>
      <c r="G49" s="431"/>
      <c r="H49" s="431"/>
      <c r="I49" s="431"/>
      <c r="J49" s="431"/>
      <c r="K49" s="431"/>
      <c r="L49" s="431"/>
      <c r="M49" s="432"/>
      <c r="N49" s="431"/>
      <c r="O49" s="433"/>
      <c r="P49" s="303"/>
      <c r="Q49" s="118"/>
    </row>
    <row r="50" spans="2:20" s="73" customFormat="1" ht="16.8" thickBot="1" x14ac:dyDescent="0.35">
      <c r="B50" s="291" t="s">
        <v>879</v>
      </c>
      <c r="P50" s="303"/>
      <c r="Q50" s="118"/>
    </row>
    <row r="51" spans="2:20" s="73" customFormat="1" ht="15" thickBot="1" x14ac:dyDescent="0.35">
      <c r="B51" s="522" t="s">
        <v>78</v>
      </c>
      <c r="C51" s="525" t="s">
        <v>90</v>
      </c>
      <c r="D51" s="525" t="s">
        <v>93</v>
      </c>
      <c r="E51" s="528" t="s">
        <v>54</v>
      </c>
      <c r="F51" s="529"/>
      <c r="G51" s="529"/>
      <c r="H51" s="530"/>
      <c r="I51" s="528" t="s">
        <v>55</v>
      </c>
      <c r="J51" s="529"/>
      <c r="K51" s="529"/>
      <c r="L51" s="530"/>
      <c r="M51" s="525" t="s">
        <v>81</v>
      </c>
      <c r="N51" s="528" t="s">
        <v>82</v>
      </c>
      <c r="O51" s="530"/>
      <c r="P51" s="303"/>
      <c r="Q51" s="118"/>
    </row>
    <row r="52" spans="2:20" s="73" customFormat="1" ht="15" thickBot="1" x14ac:dyDescent="0.35">
      <c r="B52" s="523"/>
      <c r="C52" s="526"/>
      <c r="D52" s="526"/>
      <c r="E52" s="525" t="s">
        <v>84</v>
      </c>
      <c r="F52" s="525" t="s">
        <v>85</v>
      </c>
      <c r="G52" s="525" t="s">
        <v>880</v>
      </c>
      <c r="H52" s="525" t="s">
        <v>881</v>
      </c>
      <c r="I52" s="528" t="s">
        <v>878</v>
      </c>
      <c r="J52" s="529"/>
      <c r="K52" s="529"/>
      <c r="L52" s="530"/>
      <c r="M52" s="526"/>
      <c r="N52" s="525" t="s">
        <v>88</v>
      </c>
      <c r="O52" s="525" t="s">
        <v>89</v>
      </c>
      <c r="P52" s="303"/>
      <c r="Q52" s="118"/>
    </row>
    <row r="53" spans="2:20" s="73" customFormat="1" x14ac:dyDescent="0.3">
      <c r="B53" s="523"/>
      <c r="C53" s="526"/>
      <c r="D53" s="526"/>
      <c r="E53" s="526"/>
      <c r="F53" s="526"/>
      <c r="G53" s="526"/>
      <c r="H53" s="526"/>
      <c r="I53" s="531" t="s">
        <v>68</v>
      </c>
      <c r="J53" s="531" t="s">
        <v>32</v>
      </c>
      <c r="K53" s="525" t="s">
        <v>95</v>
      </c>
      <c r="L53" s="531" t="s">
        <v>96</v>
      </c>
      <c r="M53" s="526"/>
      <c r="N53" s="526"/>
      <c r="O53" s="526"/>
      <c r="P53" s="303"/>
      <c r="Q53" s="118"/>
    </row>
    <row r="54" spans="2:20" s="73" customFormat="1" ht="15" thickBot="1" x14ac:dyDescent="0.35">
      <c r="B54" s="524"/>
      <c r="C54" s="527"/>
      <c r="D54" s="527"/>
      <c r="E54" s="527"/>
      <c r="F54" s="527"/>
      <c r="G54" s="527"/>
      <c r="H54" s="527"/>
      <c r="I54" s="532"/>
      <c r="J54" s="532"/>
      <c r="K54" s="527"/>
      <c r="L54" s="532"/>
      <c r="M54" s="527"/>
      <c r="N54" s="527"/>
      <c r="O54" s="527"/>
      <c r="P54" s="303"/>
      <c r="Q54" s="118"/>
    </row>
    <row r="55" spans="2:20" s="73" customFormat="1" ht="15" thickBot="1" x14ac:dyDescent="0.35">
      <c r="B55" s="61" t="s">
        <v>802</v>
      </c>
      <c r="C55" s="62">
        <v>121</v>
      </c>
      <c r="D55" s="62">
        <v>1</v>
      </c>
      <c r="E55" s="63">
        <v>80432</v>
      </c>
      <c r="F55" s="62">
        <v>57.7</v>
      </c>
      <c r="G55" s="429">
        <v>32523</v>
      </c>
      <c r="H55" s="429">
        <v>1876577.1</v>
      </c>
      <c r="I55" s="429">
        <v>674916.9</v>
      </c>
      <c r="J55" s="429">
        <v>0</v>
      </c>
      <c r="K55" s="429">
        <v>0</v>
      </c>
      <c r="L55" s="429">
        <f>I55+J55+K55</f>
        <v>674916.9</v>
      </c>
      <c r="M55" s="62">
        <v>8</v>
      </c>
      <c r="N55" s="304">
        <v>5.3993352000000003</v>
      </c>
      <c r="O55" s="64">
        <f>N55/$N$56</f>
        <v>1</v>
      </c>
      <c r="P55" s="303"/>
      <c r="Q55" s="118"/>
    </row>
    <row r="56" spans="2:20" s="73" customFormat="1" ht="15" thickBot="1" x14ac:dyDescent="0.35">
      <c r="B56" s="65" t="s">
        <v>17</v>
      </c>
      <c r="C56" s="66">
        <f>C55</f>
        <v>121</v>
      </c>
      <c r="D56" s="66">
        <f>D55</f>
        <v>1</v>
      </c>
      <c r="E56" s="66">
        <f t="shared" ref="E56:N56" si="11">E55</f>
        <v>80432</v>
      </c>
      <c r="F56" s="66">
        <f t="shared" si="11"/>
        <v>57.7</v>
      </c>
      <c r="G56" s="434">
        <f t="shared" si="11"/>
        <v>32523</v>
      </c>
      <c r="H56" s="434">
        <f t="shared" si="11"/>
        <v>1876577.1</v>
      </c>
      <c r="I56" s="66">
        <f t="shared" si="11"/>
        <v>674916.9</v>
      </c>
      <c r="J56" s="66">
        <f t="shared" si="11"/>
        <v>0</v>
      </c>
      <c r="K56" s="66">
        <f t="shared" si="11"/>
        <v>0</v>
      </c>
      <c r="L56" s="66">
        <f t="shared" si="11"/>
        <v>674916.9</v>
      </c>
      <c r="M56" s="66">
        <f t="shared" si="11"/>
        <v>8</v>
      </c>
      <c r="N56" s="435">
        <f t="shared" si="11"/>
        <v>5.3993352000000003</v>
      </c>
      <c r="O56" s="436">
        <f>N55/$N$56</f>
        <v>1</v>
      </c>
    </row>
    <row r="57" spans="2:20" s="73" customFormat="1" x14ac:dyDescent="0.3"/>
    <row r="58" spans="2:20" s="73" customFormat="1" ht="18" x14ac:dyDescent="0.3">
      <c r="B58" s="293" t="s">
        <v>75</v>
      </c>
    </row>
    <row r="59" spans="2:20" s="73" customFormat="1" x14ac:dyDescent="0.3">
      <c r="B59" s="294" t="s">
        <v>575</v>
      </c>
    </row>
    <row r="60" spans="2:20" s="73" customFormat="1" ht="16.2" x14ac:dyDescent="0.3">
      <c r="B60" s="295"/>
      <c r="H60" s="92"/>
      <c r="I60" s="189"/>
    </row>
    <row r="61" spans="2:20" s="73" customFormat="1" x14ac:dyDescent="0.3">
      <c r="B61" s="296" t="s">
        <v>77</v>
      </c>
    </row>
    <row r="62" spans="2:20" s="73" customFormat="1" ht="15" thickBot="1" x14ac:dyDescent="0.35"/>
    <row r="63" spans="2:20" ht="48.6" thickBot="1" x14ac:dyDescent="0.35">
      <c r="B63" s="46" t="s">
        <v>78</v>
      </c>
      <c r="C63" s="47" t="s">
        <v>46</v>
      </c>
      <c r="D63" s="47" t="s">
        <v>47</v>
      </c>
      <c r="E63" s="47" t="s">
        <v>48</v>
      </c>
      <c r="F63" s="48" t="s">
        <v>49</v>
      </c>
      <c r="G63" s="73"/>
      <c r="H63" s="73"/>
      <c r="I63" s="73"/>
      <c r="J63" s="73"/>
      <c r="K63" s="428"/>
      <c r="L63" s="289"/>
      <c r="M63" s="289"/>
      <c r="N63" s="289"/>
      <c r="O63" s="289"/>
      <c r="P63" s="289"/>
      <c r="Q63" s="289"/>
      <c r="R63" s="289"/>
      <c r="S63" s="289"/>
      <c r="T63" s="289"/>
    </row>
    <row r="64" spans="2:20" ht="21.6" customHeight="1" thickBot="1" x14ac:dyDescent="0.35">
      <c r="B64" s="59" t="s">
        <v>661</v>
      </c>
      <c r="C64" s="199">
        <v>8675100</v>
      </c>
      <c r="D64" s="199">
        <v>0</v>
      </c>
      <c r="E64" s="199">
        <v>0</v>
      </c>
      <c r="F64" s="299">
        <v>8675100</v>
      </c>
      <c r="G64" s="73"/>
      <c r="H64" s="297"/>
      <c r="I64" s="73"/>
      <c r="J64" s="189"/>
      <c r="K64" s="189"/>
      <c r="L64" s="426"/>
      <c r="M64" s="427"/>
      <c r="N64" s="426"/>
      <c r="O64" s="427"/>
      <c r="P64" s="290"/>
      <c r="Q64" s="290"/>
      <c r="R64" s="290"/>
      <c r="S64" s="290"/>
      <c r="T64" s="290"/>
    </row>
    <row r="65" spans="2:20" ht="21.6" customHeight="1" thickBot="1" x14ac:dyDescent="0.35">
      <c r="B65" s="59" t="s">
        <v>662</v>
      </c>
      <c r="C65" s="199">
        <v>11140911</v>
      </c>
      <c r="D65" s="199">
        <v>0</v>
      </c>
      <c r="E65" s="199">
        <v>0</v>
      </c>
      <c r="F65" s="299">
        <v>11140911</v>
      </c>
      <c r="G65" s="73"/>
      <c r="H65" s="297"/>
      <c r="I65" s="73"/>
      <c r="J65" s="189"/>
      <c r="K65" s="189"/>
      <c r="L65" s="426"/>
      <c r="M65" s="427"/>
      <c r="N65" s="426"/>
      <c r="O65" s="427"/>
      <c r="P65" s="290"/>
      <c r="Q65" s="290"/>
      <c r="R65" s="290"/>
      <c r="S65" s="290"/>
      <c r="T65" s="290"/>
    </row>
    <row r="66" spans="2:20" ht="21.6" customHeight="1" thickBot="1" x14ac:dyDescent="0.35">
      <c r="B66" s="59" t="s">
        <v>663</v>
      </c>
      <c r="C66" s="199">
        <v>8041600</v>
      </c>
      <c r="D66" s="199">
        <v>0</v>
      </c>
      <c r="E66" s="199">
        <v>0</v>
      </c>
      <c r="F66" s="299">
        <v>8041600</v>
      </c>
      <c r="G66" s="73"/>
      <c r="H66" s="297"/>
      <c r="I66" s="73"/>
      <c r="J66" s="189"/>
      <c r="K66" s="189"/>
      <c r="L66" s="426"/>
      <c r="M66" s="427"/>
      <c r="N66" s="426"/>
      <c r="O66" s="427"/>
      <c r="P66" s="290"/>
      <c r="Q66" s="290"/>
      <c r="R66" s="290"/>
      <c r="S66" s="290"/>
      <c r="T66" s="290"/>
    </row>
    <row r="67" spans="2:20" ht="21.6" customHeight="1" thickBot="1" x14ac:dyDescent="0.35">
      <c r="B67" s="59" t="s">
        <v>664</v>
      </c>
      <c r="C67" s="199">
        <v>277865</v>
      </c>
      <c r="D67" s="199">
        <v>0</v>
      </c>
      <c r="E67" s="199">
        <v>0</v>
      </c>
      <c r="F67" s="299">
        <v>277865</v>
      </c>
      <c r="G67" s="73"/>
      <c r="H67" s="297"/>
      <c r="I67" s="73"/>
      <c r="J67" s="189"/>
      <c r="K67" s="189"/>
      <c r="L67" s="426"/>
      <c r="M67" s="427"/>
      <c r="N67" s="426"/>
      <c r="O67" s="427"/>
      <c r="P67" s="290"/>
      <c r="Q67" s="290"/>
      <c r="R67" s="290"/>
      <c r="S67" s="290"/>
      <c r="T67" s="290"/>
    </row>
    <row r="68" spans="2:20" ht="21.6" customHeight="1" thickBot="1" x14ac:dyDescent="0.35">
      <c r="B68" s="59" t="s">
        <v>665</v>
      </c>
      <c r="C68" s="199">
        <v>18130872</v>
      </c>
      <c r="D68" s="199">
        <v>0</v>
      </c>
      <c r="E68" s="199">
        <v>0</v>
      </c>
      <c r="F68" s="299">
        <v>18130872</v>
      </c>
      <c r="G68" s="73"/>
      <c r="H68" s="297"/>
      <c r="I68" s="73"/>
      <c r="J68" s="189"/>
      <c r="K68" s="189"/>
      <c r="L68" s="426"/>
      <c r="M68" s="427"/>
      <c r="N68" s="426"/>
      <c r="O68" s="427"/>
      <c r="P68" s="290"/>
      <c r="Q68" s="290"/>
      <c r="R68" s="290"/>
      <c r="S68" s="290"/>
      <c r="T68" s="290"/>
    </row>
    <row r="69" spans="2:20" ht="21.6" customHeight="1" thickBot="1" x14ac:dyDescent="0.35">
      <c r="B69" s="59" t="s">
        <v>582</v>
      </c>
      <c r="C69" s="199">
        <v>33236652.899999999</v>
      </c>
      <c r="D69" s="199">
        <v>631.47699999999998</v>
      </c>
      <c r="E69" s="199">
        <v>0</v>
      </c>
      <c r="F69" s="299">
        <v>33237284.377</v>
      </c>
      <c r="G69" s="73"/>
      <c r="H69" s="297"/>
      <c r="I69" s="73"/>
      <c r="J69" s="189"/>
      <c r="K69" s="189"/>
      <c r="L69" s="426"/>
      <c r="M69" s="427"/>
      <c r="N69" s="426"/>
      <c r="O69" s="427"/>
      <c r="P69" s="290"/>
      <c r="Q69" s="290"/>
      <c r="R69" s="290"/>
      <c r="S69" s="290"/>
      <c r="T69" s="290"/>
    </row>
    <row r="70" spans="2:20" ht="21.6" customHeight="1" thickBot="1" x14ac:dyDescent="0.35">
      <c r="B70" s="59" t="s">
        <v>666</v>
      </c>
      <c r="C70" s="199">
        <v>1643740</v>
      </c>
      <c r="D70" s="199">
        <v>0</v>
      </c>
      <c r="E70" s="199">
        <v>0</v>
      </c>
      <c r="F70" s="299">
        <v>1643740</v>
      </c>
      <c r="G70" s="73"/>
      <c r="H70" s="297"/>
      <c r="I70" s="73"/>
      <c r="J70" s="189"/>
      <c r="K70" s="189"/>
      <c r="L70" s="426"/>
      <c r="M70" s="427"/>
      <c r="N70" s="426"/>
      <c r="O70" s="427"/>
      <c r="P70" s="290"/>
      <c r="Q70" s="290"/>
      <c r="R70" s="290"/>
      <c r="S70" s="290"/>
      <c r="T70" s="290"/>
    </row>
    <row r="71" spans="2:20" ht="21.6" customHeight="1" thickBot="1" x14ac:dyDescent="0.35">
      <c r="B71" s="59" t="s">
        <v>667</v>
      </c>
      <c r="C71" s="199">
        <v>12676105</v>
      </c>
      <c r="D71" s="199">
        <v>0</v>
      </c>
      <c r="E71" s="199">
        <v>0</v>
      </c>
      <c r="F71" s="299">
        <v>12676105</v>
      </c>
      <c r="G71" s="73"/>
      <c r="H71" s="297"/>
      <c r="I71" s="73"/>
      <c r="J71" s="189"/>
      <c r="K71" s="189"/>
      <c r="L71" s="426"/>
      <c r="M71" s="427"/>
      <c r="N71" s="426"/>
      <c r="O71" s="427"/>
      <c r="P71" s="290"/>
      <c r="Q71" s="290"/>
      <c r="R71" s="290"/>
      <c r="S71" s="290"/>
      <c r="T71" s="290"/>
    </row>
    <row r="72" spans="2:20" ht="21.6" customHeight="1" thickBot="1" x14ac:dyDescent="0.35">
      <c r="B72" s="59" t="s">
        <v>668</v>
      </c>
      <c r="C72" s="199">
        <v>0</v>
      </c>
      <c r="D72" s="199">
        <v>0</v>
      </c>
      <c r="E72" s="199">
        <v>0</v>
      </c>
      <c r="F72" s="299">
        <v>0</v>
      </c>
      <c r="G72" s="73"/>
      <c r="H72" s="297"/>
      <c r="I72" s="73"/>
      <c r="J72" s="189"/>
      <c r="K72" s="189"/>
      <c r="L72" s="426"/>
      <c r="M72" s="427"/>
      <c r="N72" s="426"/>
      <c r="O72" s="427"/>
      <c r="P72" s="290"/>
      <c r="Q72" s="290"/>
      <c r="R72" s="290"/>
      <c r="S72" s="290"/>
      <c r="T72" s="290"/>
    </row>
    <row r="73" spans="2:20" ht="21.6" customHeight="1" thickBot="1" x14ac:dyDescent="0.35">
      <c r="B73" s="60" t="s">
        <v>669</v>
      </c>
      <c r="C73" s="199">
        <v>8421177</v>
      </c>
      <c r="D73" s="199">
        <v>0</v>
      </c>
      <c r="E73" s="199">
        <v>0</v>
      </c>
      <c r="F73" s="299">
        <v>8421177</v>
      </c>
      <c r="G73" s="73"/>
      <c r="H73" s="297"/>
      <c r="I73" s="73"/>
      <c r="J73" s="189"/>
      <c r="K73" s="189"/>
      <c r="L73" s="426"/>
      <c r="M73" s="427"/>
      <c r="N73" s="426"/>
      <c r="O73" s="427"/>
      <c r="P73" s="290"/>
      <c r="Q73" s="290"/>
      <c r="R73" s="290"/>
      <c r="S73" s="290"/>
      <c r="T73" s="290"/>
    </row>
    <row r="74" spans="2:20" ht="21.6" customHeight="1" thickBot="1" x14ac:dyDescent="0.35">
      <c r="B74" s="60" t="s">
        <v>583</v>
      </c>
      <c r="C74" s="199">
        <v>152903625</v>
      </c>
      <c r="D74" s="199">
        <v>3713955</v>
      </c>
      <c r="E74" s="199">
        <v>703731</v>
      </c>
      <c r="F74" s="299">
        <v>157321311</v>
      </c>
      <c r="G74" s="73"/>
      <c r="H74" s="297"/>
      <c r="I74" s="73"/>
      <c r="J74" s="189"/>
      <c r="K74" s="189"/>
      <c r="L74" s="426"/>
      <c r="M74" s="427"/>
      <c r="N74" s="426"/>
      <c r="O74" s="427"/>
      <c r="P74" s="290"/>
      <c r="Q74" s="290"/>
      <c r="R74" s="290"/>
      <c r="S74" s="290"/>
      <c r="T74" s="290"/>
    </row>
    <row r="75" spans="2:20" ht="21.6" customHeight="1" thickBot="1" x14ac:dyDescent="0.35">
      <c r="B75" s="60" t="s">
        <v>670</v>
      </c>
      <c r="C75" s="199">
        <v>586752</v>
      </c>
      <c r="D75" s="199">
        <v>0</v>
      </c>
      <c r="E75" s="199">
        <v>0</v>
      </c>
      <c r="F75" s="299">
        <v>586752</v>
      </c>
      <c r="G75" s="73"/>
      <c r="H75" s="297"/>
      <c r="I75" s="73"/>
      <c r="J75" s="189"/>
      <c r="K75" s="189"/>
      <c r="L75" s="426"/>
      <c r="M75" s="427"/>
      <c r="N75" s="426"/>
      <c r="O75" s="427"/>
      <c r="P75" s="427"/>
      <c r="Q75" s="290"/>
      <c r="R75" s="290"/>
      <c r="S75" s="290"/>
      <c r="T75" s="290"/>
    </row>
    <row r="76" spans="2:20" ht="21.6" customHeight="1" thickBot="1" x14ac:dyDescent="0.35">
      <c r="B76" s="60" t="s">
        <v>671</v>
      </c>
      <c r="C76" s="199">
        <v>1193764</v>
      </c>
      <c r="D76" s="199">
        <v>0</v>
      </c>
      <c r="E76" s="199">
        <v>0</v>
      </c>
      <c r="F76" s="299">
        <v>1193764</v>
      </c>
      <c r="G76" s="73"/>
      <c r="H76" s="297"/>
      <c r="I76" s="73"/>
      <c r="J76" s="189"/>
      <c r="K76" s="189"/>
      <c r="L76" s="426"/>
      <c r="M76" s="427"/>
      <c r="N76" s="426"/>
      <c r="O76" s="427"/>
      <c r="P76" s="290"/>
      <c r="Q76" s="290"/>
      <c r="R76" s="290"/>
      <c r="S76" s="290"/>
      <c r="T76" s="290"/>
    </row>
    <row r="77" spans="2:20" ht="15" thickBot="1" x14ac:dyDescent="0.35">
      <c r="B77" s="52" t="s">
        <v>17</v>
      </c>
      <c r="C77" s="200">
        <f>SUM(C64:C76)</f>
        <v>256928163.90000001</v>
      </c>
      <c r="D77" s="200">
        <f>SUM(D64:D76)</f>
        <v>3714586.477</v>
      </c>
      <c r="E77" s="200">
        <f>SUM(E64:E76)</f>
        <v>703731</v>
      </c>
      <c r="F77" s="200">
        <f>SUM(F64:F76)</f>
        <v>261346481.377</v>
      </c>
      <c r="G77" s="73"/>
      <c r="H77" s="73"/>
      <c r="I77" s="73"/>
      <c r="J77" s="189"/>
      <c r="K77" s="189"/>
      <c r="L77" s="189"/>
      <c r="M77" s="189"/>
      <c r="N77" s="189"/>
      <c r="O77" s="420"/>
    </row>
    <row r="78" spans="2:20" s="73" customFormat="1" x14ac:dyDescent="0.3">
      <c r="J78" s="189"/>
      <c r="K78" s="189"/>
      <c r="L78" s="189"/>
      <c r="M78" s="189"/>
      <c r="N78" s="189"/>
      <c r="O78" s="189"/>
    </row>
    <row r="79" spans="2:20" s="73" customFormat="1" x14ac:dyDescent="0.3">
      <c r="B79" s="298" t="s">
        <v>687</v>
      </c>
      <c r="J79" s="189"/>
      <c r="K79" s="189"/>
      <c r="L79" s="189"/>
      <c r="M79" s="189"/>
      <c r="N79" s="189"/>
      <c r="O79" s="189"/>
    </row>
    <row r="80" spans="2:20" s="73" customFormat="1" ht="15" thickBot="1" x14ac:dyDescent="0.35">
      <c r="J80" s="189"/>
      <c r="K80" s="189"/>
      <c r="L80" s="189"/>
      <c r="M80" s="189"/>
      <c r="N80" s="189"/>
      <c r="O80" s="189"/>
    </row>
    <row r="81" spans="2:18" s="73" customFormat="1" ht="48.6" thickBot="1" x14ac:dyDescent="0.35">
      <c r="B81" s="46" t="s">
        <v>78</v>
      </c>
      <c r="C81" s="47" t="s">
        <v>46</v>
      </c>
      <c r="D81" s="47" t="s">
        <v>47</v>
      </c>
      <c r="E81" s="47" t="s">
        <v>48</v>
      </c>
      <c r="F81" s="48" t="s">
        <v>49</v>
      </c>
      <c r="N81" s="189"/>
    </row>
    <row r="82" spans="2:18" s="73" customFormat="1" ht="15" thickBot="1" x14ac:dyDescent="0.35">
      <c r="B82" s="59" t="s">
        <v>676</v>
      </c>
      <c r="C82" s="199">
        <v>28420</v>
      </c>
      <c r="D82" s="199">
        <v>0</v>
      </c>
      <c r="E82" s="199">
        <v>0</v>
      </c>
      <c r="F82" s="299">
        <f>SUM(C82:E82)</f>
        <v>28420</v>
      </c>
    </row>
    <row r="83" spans="2:18" s="73" customFormat="1" ht="15" thickBot="1" x14ac:dyDescent="0.35">
      <c r="B83" s="59" t="s">
        <v>581</v>
      </c>
      <c r="C83" s="199">
        <v>2744170</v>
      </c>
      <c r="D83" s="199">
        <v>295763</v>
      </c>
      <c r="E83" s="199">
        <v>9152</v>
      </c>
      <c r="F83" s="299">
        <f t="shared" ref="F83:F88" si="12">SUM(C83:E83)</f>
        <v>3049085</v>
      </c>
    </row>
    <row r="84" spans="2:18" s="73" customFormat="1" ht="15" thickBot="1" x14ac:dyDescent="0.35">
      <c r="B84" s="59" t="s">
        <v>677</v>
      </c>
      <c r="C84" s="199">
        <v>1577725.8</v>
      </c>
      <c r="D84" s="199">
        <v>0</v>
      </c>
      <c r="E84" s="199">
        <v>0</v>
      </c>
      <c r="F84" s="299">
        <f t="shared" si="12"/>
        <v>1577725.8</v>
      </c>
    </row>
    <row r="85" spans="2:18" s="73" customFormat="1" ht="15" thickBot="1" x14ac:dyDescent="0.35">
      <c r="B85" s="59" t="s">
        <v>678</v>
      </c>
      <c r="C85" s="199">
        <v>2675405.7599999998</v>
      </c>
      <c r="D85" s="199">
        <v>0</v>
      </c>
      <c r="E85" s="199">
        <v>0</v>
      </c>
      <c r="F85" s="299">
        <f t="shared" si="12"/>
        <v>2675405.7599999998</v>
      </c>
    </row>
    <row r="86" spans="2:18" s="73" customFormat="1" ht="15" thickBot="1" x14ac:dyDescent="0.35">
      <c r="B86" s="59" t="s">
        <v>679</v>
      </c>
      <c r="C86" s="199">
        <v>1646851.13</v>
      </c>
      <c r="D86" s="199">
        <v>0</v>
      </c>
      <c r="E86" s="199">
        <v>0</v>
      </c>
      <c r="F86" s="299">
        <f t="shared" si="12"/>
        <v>1646851.13</v>
      </c>
    </row>
    <row r="87" spans="2:18" s="73" customFormat="1" ht="15" thickBot="1" x14ac:dyDescent="0.35">
      <c r="B87" s="59" t="s">
        <v>680</v>
      </c>
      <c r="C87" s="199">
        <v>15737400</v>
      </c>
      <c r="D87" s="199">
        <v>0</v>
      </c>
      <c r="E87" s="199">
        <v>0</v>
      </c>
      <c r="F87" s="299">
        <f t="shared" si="12"/>
        <v>15737400</v>
      </c>
    </row>
    <row r="88" spans="2:18" s="73" customFormat="1" ht="15" thickBot="1" x14ac:dyDescent="0.35">
      <c r="B88" s="59" t="s">
        <v>681</v>
      </c>
      <c r="C88" s="199">
        <v>14727508.800000001</v>
      </c>
      <c r="D88" s="199">
        <v>0</v>
      </c>
      <c r="E88" s="199">
        <v>0</v>
      </c>
      <c r="F88" s="299">
        <f t="shared" si="12"/>
        <v>14727508.800000001</v>
      </c>
    </row>
    <row r="89" spans="2:18" s="73" customFormat="1" ht="15" thickBot="1" x14ac:dyDescent="0.35">
      <c r="B89" s="52" t="s">
        <v>17</v>
      </c>
      <c r="C89" s="200">
        <f>SUM(C82:C88)</f>
        <v>39137481.489999995</v>
      </c>
      <c r="D89" s="200">
        <f t="shared" ref="D89:F89" si="13">SUM(D82:D88)</f>
        <v>295763</v>
      </c>
      <c r="E89" s="200">
        <f t="shared" si="13"/>
        <v>9152</v>
      </c>
      <c r="F89" s="200">
        <f t="shared" si="13"/>
        <v>39442396.489999995</v>
      </c>
    </row>
    <row r="90" spans="2:18" s="73" customFormat="1" x14ac:dyDescent="0.3"/>
    <row r="91" spans="2:18" s="73" customFormat="1" x14ac:dyDescent="0.3"/>
    <row r="92" spans="2:18" s="73" customFormat="1" x14ac:dyDescent="0.3">
      <c r="B92" s="298" t="s">
        <v>98</v>
      </c>
    </row>
    <row r="93" spans="2:18" s="73" customFormat="1" ht="15" thickBot="1" x14ac:dyDescent="0.35"/>
    <row r="94" spans="2:18" ht="48.6" thickBot="1" x14ac:dyDescent="0.35">
      <c r="B94" s="69" t="s">
        <v>78</v>
      </c>
      <c r="C94" s="70" t="s">
        <v>46</v>
      </c>
      <c r="D94" s="70" t="s">
        <v>47</v>
      </c>
      <c r="E94" s="70" t="s">
        <v>48</v>
      </c>
      <c r="F94" s="71" t="s">
        <v>49</v>
      </c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</row>
    <row r="95" spans="2:18" ht="15" thickBot="1" x14ac:dyDescent="0.35">
      <c r="B95" s="60" t="s">
        <v>97</v>
      </c>
      <c r="C95" s="199">
        <v>13612.5</v>
      </c>
      <c r="D95" s="199">
        <v>0</v>
      </c>
      <c r="E95" s="199">
        <v>0</v>
      </c>
      <c r="F95" s="199">
        <v>13612.5</v>
      </c>
      <c r="G95" s="73"/>
      <c r="H95" s="73"/>
      <c r="I95" s="73"/>
      <c r="J95" s="73"/>
      <c r="K95" s="73"/>
      <c r="L95" s="73"/>
      <c r="M95" s="73"/>
      <c r="N95" s="73"/>
      <c r="O95" s="73"/>
      <c r="P95" s="73"/>
      <c r="Q95" s="73"/>
      <c r="R95" s="73"/>
    </row>
    <row r="96" spans="2:18" ht="15" thickBot="1" x14ac:dyDescent="0.35">
      <c r="B96" s="60" t="s">
        <v>99</v>
      </c>
      <c r="C96" s="199">
        <v>150750</v>
      </c>
      <c r="D96" s="199">
        <v>0</v>
      </c>
      <c r="E96" s="199">
        <v>0</v>
      </c>
      <c r="F96" s="199">
        <v>150750</v>
      </c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</row>
    <row r="97" spans="2:18" ht="15" thickBot="1" x14ac:dyDescent="0.35">
      <c r="B97" s="49" t="s">
        <v>100</v>
      </c>
      <c r="C97" s="199">
        <v>193595</v>
      </c>
      <c r="D97" s="199">
        <v>0</v>
      </c>
      <c r="E97" s="199">
        <v>0</v>
      </c>
      <c r="F97" s="199">
        <v>193595</v>
      </c>
      <c r="G97" s="73"/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73"/>
    </row>
    <row r="98" spans="2:18" ht="15" thickBot="1" x14ac:dyDescent="0.35">
      <c r="B98" s="52" t="s">
        <v>17</v>
      </c>
      <c r="C98" s="200">
        <f>C95+C96+C97</f>
        <v>357957.5</v>
      </c>
      <c r="D98" s="200">
        <f t="shared" ref="D98:F98" si="14">D95+D96+D97</f>
        <v>0</v>
      </c>
      <c r="E98" s="200">
        <f t="shared" si="14"/>
        <v>0</v>
      </c>
      <c r="F98" s="200">
        <f t="shared" si="14"/>
        <v>357957.5</v>
      </c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</row>
    <row r="99" spans="2:18" s="73" customFormat="1" x14ac:dyDescent="0.3"/>
    <row r="100" spans="2:18" s="73" customFormat="1" x14ac:dyDescent="0.3"/>
    <row r="101" spans="2:18" s="73" customFormat="1" x14ac:dyDescent="0.3">
      <c r="B101" s="298" t="s">
        <v>879</v>
      </c>
    </row>
    <row r="102" spans="2:18" s="73" customFormat="1" ht="15" thickBot="1" x14ac:dyDescent="0.35"/>
    <row r="103" spans="2:18" s="73" customFormat="1" ht="48.6" thickBot="1" x14ac:dyDescent="0.35">
      <c r="B103" s="69" t="s">
        <v>78</v>
      </c>
      <c r="C103" s="70" t="s">
        <v>46</v>
      </c>
      <c r="D103" s="70" t="s">
        <v>47</v>
      </c>
      <c r="E103" s="70" t="s">
        <v>48</v>
      </c>
      <c r="F103" s="71" t="s">
        <v>49</v>
      </c>
    </row>
    <row r="104" spans="2:18" s="73" customFormat="1" ht="15" thickBot="1" x14ac:dyDescent="0.35">
      <c r="B104" s="60" t="s">
        <v>802</v>
      </c>
      <c r="C104" s="199">
        <v>5399335.2000000002</v>
      </c>
      <c r="D104" s="199">
        <v>0</v>
      </c>
      <c r="E104" s="199">
        <v>0</v>
      </c>
      <c r="F104" s="199">
        <f>C104+D104+E104</f>
        <v>5399335.2000000002</v>
      </c>
    </row>
    <row r="105" spans="2:18" s="73" customFormat="1" ht="15" thickBot="1" x14ac:dyDescent="0.35">
      <c r="B105" s="52" t="s">
        <v>17</v>
      </c>
      <c r="C105" s="200">
        <f>C104</f>
        <v>5399335.2000000002</v>
      </c>
      <c r="D105" s="200">
        <f t="shared" ref="D105:F105" si="15">D104</f>
        <v>0</v>
      </c>
      <c r="E105" s="200">
        <f t="shared" si="15"/>
        <v>0</v>
      </c>
      <c r="F105" s="200">
        <f t="shared" si="15"/>
        <v>5399335.2000000002</v>
      </c>
    </row>
    <row r="106" spans="2:18" s="73" customFormat="1" x14ac:dyDescent="0.3"/>
    <row r="107" spans="2:18" s="73" customFormat="1" x14ac:dyDescent="0.3"/>
    <row r="108" spans="2:18" s="73" customFormat="1" x14ac:dyDescent="0.3"/>
    <row r="109" spans="2:18" s="73" customFormat="1" x14ac:dyDescent="0.3"/>
    <row r="110" spans="2:18" s="73" customFormat="1" x14ac:dyDescent="0.3"/>
    <row r="111" spans="2:18" s="73" customFormat="1" x14ac:dyDescent="0.3"/>
    <row r="112" spans="2:18" s="73" customFormat="1" x14ac:dyDescent="0.3"/>
    <row r="113" s="73" customFormat="1" x14ac:dyDescent="0.3"/>
    <row r="114" s="73" customFormat="1" x14ac:dyDescent="0.3"/>
    <row r="115" s="73" customFormat="1" x14ac:dyDescent="0.3"/>
    <row r="116" s="73" customFormat="1" x14ac:dyDescent="0.3"/>
    <row r="117" s="73" customFormat="1" x14ac:dyDescent="0.3"/>
    <row r="118" s="73" customFormat="1" x14ac:dyDescent="0.3"/>
    <row r="119" s="73" customFormat="1" x14ac:dyDescent="0.3"/>
    <row r="120" s="73" customFormat="1" x14ac:dyDescent="0.3"/>
    <row r="121" s="73" customFormat="1" x14ac:dyDescent="0.3"/>
    <row r="122" s="73" customFormat="1" x14ac:dyDescent="0.3"/>
    <row r="123" s="73" customFormat="1" x14ac:dyDescent="0.3"/>
    <row r="124" s="73" customFormat="1" x14ac:dyDescent="0.3"/>
    <row r="125" s="73" customFormat="1" x14ac:dyDescent="0.3"/>
    <row r="126" s="73" customFormat="1" x14ac:dyDescent="0.3"/>
    <row r="127" s="73" customFormat="1" x14ac:dyDescent="0.3"/>
    <row r="128" s="73" customFormat="1" x14ac:dyDescent="0.3"/>
    <row r="129" s="73" customFormat="1" x14ac:dyDescent="0.3"/>
    <row r="130" s="73" customFormat="1" x14ac:dyDescent="0.3"/>
    <row r="131" s="73" customFormat="1" x14ac:dyDescent="0.3"/>
    <row r="132" s="73" customFormat="1" x14ac:dyDescent="0.3"/>
    <row r="133" s="73" customFormat="1" x14ac:dyDescent="0.3"/>
    <row r="134" s="73" customFormat="1" x14ac:dyDescent="0.3"/>
    <row r="135" s="73" customFormat="1" x14ac:dyDescent="0.3"/>
    <row r="136" s="73" customFormat="1" x14ac:dyDescent="0.3"/>
    <row r="137" s="73" customFormat="1" x14ac:dyDescent="0.3"/>
    <row r="138" s="73" customFormat="1" x14ac:dyDescent="0.3"/>
    <row r="139" s="73" customFormat="1" x14ac:dyDescent="0.3"/>
    <row r="140" s="73" customFormat="1" x14ac:dyDescent="0.3"/>
    <row r="141" s="73" customFormat="1" x14ac:dyDescent="0.3"/>
    <row r="142" s="73" customFormat="1" x14ac:dyDescent="0.3"/>
    <row r="143" s="73" customFormat="1" x14ac:dyDescent="0.3"/>
    <row r="144" s="73" customFormat="1" x14ac:dyDescent="0.3"/>
    <row r="145" s="73" customFormat="1" x14ac:dyDescent="0.3"/>
    <row r="146" s="73" customFormat="1" x14ac:dyDescent="0.3"/>
    <row r="147" s="73" customFormat="1" x14ac:dyDescent="0.3"/>
    <row r="148" s="73" customFormat="1" x14ac:dyDescent="0.3"/>
    <row r="149" s="73" customFormat="1" x14ac:dyDescent="0.3"/>
    <row r="150" s="73" customFormat="1" x14ac:dyDescent="0.3"/>
    <row r="151" s="73" customFormat="1" x14ac:dyDescent="0.3"/>
    <row r="152" s="73" customFormat="1" x14ac:dyDescent="0.3"/>
    <row r="153" s="73" customFormat="1" x14ac:dyDescent="0.3"/>
    <row r="154" s="73" customFormat="1" x14ac:dyDescent="0.3"/>
    <row r="155" s="73" customFormat="1" x14ac:dyDescent="0.3"/>
    <row r="156" s="73" customFormat="1" x14ac:dyDescent="0.3"/>
    <row r="157" s="73" customFormat="1" x14ac:dyDescent="0.3"/>
    <row r="158" s="73" customFormat="1" x14ac:dyDescent="0.3"/>
    <row r="159" s="73" customFormat="1" x14ac:dyDescent="0.3"/>
    <row r="160" s="73" customFormat="1" x14ac:dyDescent="0.3"/>
    <row r="161" s="73" customFormat="1" x14ac:dyDescent="0.3"/>
    <row r="162" s="73" customFormat="1" x14ac:dyDescent="0.3"/>
    <row r="163" s="73" customFormat="1" x14ac:dyDescent="0.3"/>
    <row r="164" s="73" customFormat="1" x14ac:dyDescent="0.3"/>
    <row r="165" s="73" customFormat="1" x14ac:dyDescent="0.3"/>
    <row r="166" s="73" customFormat="1" x14ac:dyDescent="0.3"/>
    <row r="167" s="73" customFormat="1" x14ac:dyDescent="0.3"/>
    <row r="168" s="73" customFormat="1" x14ac:dyDescent="0.3"/>
    <row r="169" s="73" customFormat="1" x14ac:dyDescent="0.3"/>
    <row r="170" s="73" customFormat="1" x14ac:dyDescent="0.3"/>
    <row r="171" s="73" customFormat="1" x14ac:dyDescent="0.3"/>
    <row r="172" s="73" customFormat="1" x14ac:dyDescent="0.3"/>
    <row r="173" s="73" customFormat="1" x14ac:dyDescent="0.3"/>
    <row r="174" s="73" customFormat="1" x14ac:dyDescent="0.3"/>
    <row r="175" s="73" customFormat="1" x14ac:dyDescent="0.3"/>
    <row r="176" s="73" customFormat="1" x14ac:dyDescent="0.3"/>
    <row r="177" s="73" customFormat="1" x14ac:dyDescent="0.3"/>
    <row r="178" s="73" customFormat="1" x14ac:dyDescent="0.3"/>
    <row r="179" s="73" customFormat="1" x14ac:dyDescent="0.3"/>
    <row r="180" s="73" customFormat="1" x14ac:dyDescent="0.3"/>
    <row r="181" s="73" customFormat="1" x14ac:dyDescent="0.3"/>
    <row r="182" s="73" customFormat="1" x14ac:dyDescent="0.3"/>
    <row r="183" s="73" customFormat="1" x14ac:dyDescent="0.3"/>
    <row r="184" s="73" customFormat="1" x14ac:dyDescent="0.3"/>
    <row r="185" s="73" customFormat="1" x14ac:dyDescent="0.3"/>
    <row r="186" s="73" customFormat="1" x14ac:dyDescent="0.3"/>
    <row r="187" s="73" customFormat="1" x14ac:dyDescent="0.3"/>
    <row r="188" s="73" customFormat="1" x14ac:dyDescent="0.3"/>
    <row r="189" s="73" customFormat="1" x14ac:dyDescent="0.3"/>
    <row r="190" s="73" customFormat="1" x14ac:dyDescent="0.3"/>
    <row r="191" s="73" customFormat="1" x14ac:dyDescent="0.3"/>
    <row r="192" s="73" customFormat="1" x14ac:dyDescent="0.3"/>
    <row r="193" s="73" customFormat="1" x14ac:dyDescent="0.3"/>
    <row r="194" s="73" customFormat="1" x14ac:dyDescent="0.3"/>
    <row r="195" s="73" customFormat="1" x14ac:dyDescent="0.3"/>
    <row r="196" s="73" customFormat="1" x14ac:dyDescent="0.3"/>
    <row r="197" s="73" customFormat="1" x14ac:dyDescent="0.3"/>
    <row r="198" s="73" customFormat="1" x14ac:dyDescent="0.3"/>
    <row r="199" s="73" customFormat="1" x14ac:dyDescent="0.3"/>
    <row r="200" s="73" customFormat="1" x14ac:dyDescent="0.3"/>
    <row r="201" s="73" customFormat="1" x14ac:dyDescent="0.3"/>
    <row r="202" s="73" customFormat="1" x14ac:dyDescent="0.3"/>
    <row r="203" s="73" customFormat="1" x14ac:dyDescent="0.3"/>
    <row r="204" s="73" customFormat="1" x14ac:dyDescent="0.3"/>
    <row r="205" s="73" customFormat="1" x14ac:dyDescent="0.3"/>
    <row r="206" s="73" customFormat="1" x14ac:dyDescent="0.3"/>
    <row r="207" s="73" customFormat="1" x14ac:dyDescent="0.3"/>
    <row r="208" s="73" customFormat="1" x14ac:dyDescent="0.3"/>
    <row r="209" s="73" customFormat="1" x14ac:dyDescent="0.3"/>
    <row r="210" s="73" customFormat="1" x14ac:dyDescent="0.3"/>
    <row r="211" s="73" customFormat="1" x14ac:dyDescent="0.3"/>
    <row r="212" s="73" customFormat="1" x14ac:dyDescent="0.3"/>
    <row r="213" s="73" customFormat="1" x14ac:dyDescent="0.3"/>
    <row r="214" s="73" customFormat="1" x14ac:dyDescent="0.3"/>
    <row r="215" s="73" customFormat="1" x14ac:dyDescent="0.3"/>
    <row r="216" s="73" customFormat="1" x14ac:dyDescent="0.3"/>
    <row r="217" s="73" customFormat="1" x14ac:dyDescent="0.3"/>
    <row r="218" s="73" customFormat="1" x14ac:dyDescent="0.3"/>
    <row r="219" s="73" customFormat="1" x14ac:dyDescent="0.3"/>
    <row r="220" s="73" customFormat="1" x14ac:dyDescent="0.3"/>
    <row r="221" s="73" customFormat="1" x14ac:dyDescent="0.3"/>
    <row r="222" s="73" customFormat="1" x14ac:dyDescent="0.3"/>
    <row r="223" s="73" customFormat="1" x14ac:dyDescent="0.3"/>
    <row r="224" s="73" customFormat="1" x14ac:dyDescent="0.3"/>
    <row r="225" spans="7:14" s="73" customFormat="1" x14ac:dyDescent="0.3"/>
    <row r="226" spans="7:14" s="73" customFormat="1" x14ac:dyDescent="0.3"/>
    <row r="227" spans="7:14" s="73" customFormat="1" x14ac:dyDescent="0.3"/>
    <row r="228" spans="7:14" s="73" customFormat="1" x14ac:dyDescent="0.3"/>
    <row r="229" spans="7:14" s="73" customFormat="1" x14ac:dyDescent="0.3"/>
    <row r="230" spans="7:14" s="73" customFormat="1" x14ac:dyDescent="0.3"/>
    <row r="231" spans="7:14" s="73" customFormat="1" x14ac:dyDescent="0.3"/>
    <row r="232" spans="7:14" s="73" customFormat="1" x14ac:dyDescent="0.3"/>
    <row r="233" spans="7:14" x14ac:dyDescent="0.3">
      <c r="G233" s="73"/>
      <c r="H233" s="73"/>
      <c r="I233" s="73"/>
      <c r="J233" s="73"/>
      <c r="K233" s="73"/>
      <c r="L233" s="73"/>
      <c r="M233" s="73"/>
      <c r="N233" s="73"/>
    </row>
    <row r="234" spans="7:14" x14ac:dyDescent="0.3">
      <c r="G234" s="73"/>
      <c r="H234" s="73"/>
      <c r="I234" s="73"/>
      <c r="J234" s="73"/>
      <c r="K234" s="73"/>
      <c r="L234" s="73"/>
      <c r="M234" s="73"/>
      <c r="N234" s="73"/>
    </row>
    <row r="235" spans="7:14" x14ac:dyDescent="0.3">
      <c r="G235" s="73"/>
      <c r="H235" s="73"/>
      <c r="I235" s="73"/>
      <c r="J235" s="73"/>
      <c r="K235" s="73"/>
      <c r="L235" s="73"/>
      <c r="M235" s="73"/>
      <c r="N235" s="73"/>
    </row>
    <row r="236" spans="7:14" x14ac:dyDescent="0.3">
      <c r="G236" s="73"/>
      <c r="H236" s="73"/>
      <c r="I236" s="73"/>
      <c r="J236" s="73"/>
      <c r="K236" s="73"/>
      <c r="L236" s="73"/>
      <c r="M236" s="73"/>
      <c r="N236" s="73"/>
    </row>
    <row r="237" spans="7:14" x14ac:dyDescent="0.3">
      <c r="G237" s="73"/>
      <c r="H237" s="73"/>
      <c r="I237" s="73"/>
      <c r="J237" s="73"/>
      <c r="K237" s="73"/>
      <c r="L237" s="73"/>
      <c r="M237" s="73"/>
      <c r="N237" s="73"/>
    </row>
    <row r="238" spans="7:14" x14ac:dyDescent="0.3">
      <c r="G238" s="73"/>
      <c r="H238" s="73"/>
      <c r="I238" s="73"/>
      <c r="J238" s="73"/>
      <c r="K238" s="73"/>
      <c r="L238" s="73"/>
      <c r="M238" s="73"/>
      <c r="N238" s="73"/>
    </row>
    <row r="239" spans="7:14" x14ac:dyDescent="0.3">
      <c r="G239" s="73"/>
      <c r="H239" s="73"/>
      <c r="I239" s="73"/>
      <c r="J239" s="73"/>
      <c r="K239" s="73"/>
      <c r="L239" s="73"/>
      <c r="M239" s="73"/>
      <c r="N239" s="73"/>
    </row>
    <row r="240" spans="7:14" x14ac:dyDescent="0.3">
      <c r="G240" s="73"/>
      <c r="H240" s="73"/>
      <c r="I240" s="73"/>
      <c r="J240" s="73"/>
      <c r="K240" s="73"/>
      <c r="L240" s="73"/>
      <c r="M240" s="73"/>
      <c r="N240" s="73"/>
    </row>
    <row r="241" spans="7:14" x14ac:dyDescent="0.3">
      <c r="G241" s="73"/>
      <c r="H241" s="73"/>
      <c r="I241" s="73"/>
      <c r="J241" s="73"/>
      <c r="K241" s="73"/>
      <c r="L241" s="73"/>
      <c r="M241" s="73"/>
      <c r="N241" s="73"/>
    </row>
    <row r="242" spans="7:14" x14ac:dyDescent="0.3">
      <c r="G242" s="73"/>
      <c r="H242" s="73"/>
      <c r="I242" s="73"/>
      <c r="J242" s="73"/>
      <c r="K242" s="73"/>
      <c r="L242" s="73"/>
      <c r="M242" s="73"/>
      <c r="N242" s="73"/>
    </row>
    <row r="243" spans="7:14" x14ac:dyDescent="0.3">
      <c r="G243" s="73"/>
      <c r="H243" s="73"/>
      <c r="I243" s="73"/>
      <c r="J243" s="73"/>
      <c r="K243" s="73"/>
      <c r="L243" s="73"/>
      <c r="M243" s="73"/>
      <c r="N243" s="73"/>
    </row>
    <row r="244" spans="7:14" x14ac:dyDescent="0.3">
      <c r="G244" s="73"/>
      <c r="H244" s="73"/>
      <c r="I244" s="73"/>
      <c r="J244" s="73"/>
      <c r="K244" s="73"/>
      <c r="L244" s="73"/>
      <c r="M244" s="73"/>
      <c r="N244" s="73"/>
    </row>
    <row r="245" spans="7:14" x14ac:dyDescent="0.3">
      <c r="G245" s="73"/>
      <c r="H245" s="73"/>
      <c r="I245" s="73"/>
      <c r="J245" s="73"/>
      <c r="K245" s="73"/>
      <c r="L245" s="73"/>
      <c r="M245" s="73"/>
      <c r="N245" s="73"/>
    </row>
    <row r="246" spans="7:14" x14ac:dyDescent="0.3">
      <c r="G246" s="73"/>
      <c r="H246" s="73"/>
      <c r="I246" s="73"/>
      <c r="J246" s="73"/>
      <c r="K246" s="73"/>
      <c r="L246" s="73"/>
      <c r="M246" s="73"/>
      <c r="N246" s="73"/>
    </row>
    <row r="247" spans="7:14" x14ac:dyDescent="0.3">
      <c r="G247" s="73"/>
      <c r="H247" s="73"/>
      <c r="I247" s="73"/>
      <c r="J247" s="73"/>
      <c r="K247" s="73"/>
      <c r="L247" s="73"/>
      <c r="M247" s="73"/>
      <c r="N247" s="73"/>
    </row>
    <row r="248" spans="7:14" x14ac:dyDescent="0.3">
      <c r="G248" s="73"/>
      <c r="H248" s="73"/>
      <c r="I248" s="73"/>
      <c r="J248" s="73"/>
      <c r="K248" s="73"/>
      <c r="L248" s="73"/>
      <c r="M248" s="73"/>
      <c r="N248" s="73"/>
    </row>
    <row r="249" spans="7:14" x14ac:dyDescent="0.3">
      <c r="G249" s="73"/>
      <c r="H249" s="73"/>
      <c r="I249" s="73"/>
      <c r="J249" s="73"/>
      <c r="K249" s="73"/>
      <c r="L249" s="73"/>
      <c r="M249" s="73"/>
      <c r="N249" s="73"/>
    </row>
    <row r="250" spans="7:14" x14ac:dyDescent="0.3">
      <c r="G250" s="73"/>
      <c r="H250" s="73"/>
      <c r="I250" s="73"/>
      <c r="J250" s="73"/>
      <c r="K250" s="73"/>
      <c r="L250" s="73"/>
      <c r="M250" s="73"/>
      <c r="N250" s="73"/>
    </row>
    <row r="251" spans="7:14" x14ac:dyDescent="0.3">
      <c r="G251" s="73"/>
      <c r="H251" s="73"/>
      <c r="I251" s="73"/>
      <c r="J251" s="73"/>
      <c r="K251" s="73"/>
      <c r="L251" s="73"/>
      <c r="M251" s="73"/>
      <c r="N251" s="73"/>
    </row>
    <row r="252" spans="7:14" x14ac:dyDescent="0.3">
      <c r="G252" s="73"/>
      <c r="H252" s="73"/>
      <c r="I252" s="73"/>
      <c r="J252" s="73"/>
      <c r="K252" s="73"/>
      <c r="L252" s="73"/>
      <c r="M252" s="73"/>
      <c r="N252" s="73"/>
    </row>
    <row r="253" spans="7:14" x14ac:dyDescent="0.3">
      <c r="G253" s="73"/>
      <c r="H253" s="73"/>
      <c r="I253" s="73"/>
      <c r="J253" s="73"/>
      <c r="K253" s="73"/>
      <c r="L253" s="73"/>
      <c r="M253" s="73"/>
      <c r="N253" s="73"/>
    </row>
    <row r="254" spans="7:14" x14ac:dyDescent="0.3">
      <c r="G254" s="73"/>
      <c r="H254" s="73"/>
      <c r="I254" s="73"/>
      <c r="J254" s="73"/>
      <c r="K254" s="73"/>
      <c r="L254" s="73"/>
      <c r="M254" s="73"/>
      <c r="N254" s="73"/>
    </row>
    <row r="255" spans="7:14" x14ac:dyDescent="0.3">
      <c r="G255" s="73"/>
      <c r="H255" s="73"/>
      <c r="I255" s="73"/>
      <c r="J255" s="73"/>
      <c r="K255" s="73"/>
      <c r="L255" s="73"/>
      <c r="M255" s="73"/>
      <c r="N255" s="73"/>
    </row>
    <row r="256" spans="7:14" x14ac:dyDescent="0.3">
      <c r="G256" s="73"/>
      <c r="H256" s="73"/>
      <c r="I256" s="73"/>
      <c r="J256" s="73"/>
      <c r="K256" s="73"/>
      <c r="L256" s="73"/>
      <c r="M256" s="73"/>
      <c r="N256" s="73"/>
    </row>
    <row r="257" spans="7:14" x14ac:dyDescent="0.3">
      <c r="G257" s="73"/>
      <c r="H257" s="73"/>
      <c r="I257" s="73"/>
      <c r="J257" s="73"/>
      <c r="K257" s="73"/>
      <c r="L257" s="73"/>
      <c r="M257" s="73"/>
      <c r="N257" s="73"/>
    </row>
    <row r="258" spans="7:14" x14ac:dyDescent="0.3">
      <c r="G258" s="73"/>
      <c r="H258" s="73"/>
      <c r="I258" s="73"/>
      <c r="J258" s="73"/>
      <c r="K258" s="73"/>
      <c r="L258" s="73"/>
      <c r="M258" s="73"/>
      <c r="N258" s="73"/>
    </row>
    <row r="259" spans="7:14" x14ac:dyDescent="0.3">
      <c r="G259" s="73"/>
      <c r="H259" s="73"/>
      <c r="I259" s="73"/>
      <c r="J259" s="73"/>
      <c r="K259" s="73"/>
      <c r="L259" s="73"/>
      <c r="M259" s="73"/>
      <c r="N259" s="73"/>
    </row>
    <row r="260" spans="7:14" x14ac:dyDescent="0.3">
      <c r="G260" s="73"/>
      <c r="H260" s="73"/>
      <c r="I260" s="73"/>
      <c r="J260" s="73"/>
      <c r="K260" s="73"/>
      <c r="L260" s="73"/>
      <c r="M260" s="73"/>
      <c r="N260" s="73"/>
    </row>
    <row r="261" spans="7:14" x14ac:dyDescent="0.3">
      <c r="G261" s="73"/>
      <c r="H261" s="73"/>
      <c r="I261" s="73"/>
      <c r="J261" s="73"/>
      <c r="K261" s="73"/>
      <c r="L261" s="73"/>
      <c r="M261" s="73"/>
      <c r="N261" s="73"/>
    </row>
    <row r="262" spans="7:14" x14ac:dyDescent="0.3">
      <c r="G262" s="73"/>
      <c r="H262" s="73"/>
      <c r="I262" s="73"/>
      <c r="J262" s="73"/>
      <c r="K262" s="73"/>
      <c r="L262" s="73"/>
      <c r="M262" s="73"/>
      <c r="N262" s="73"/>
    </row>
    <row r="263" spans="7:14" x14ac:dyDescent="0.3">
      <c r="G263" s="73"/>
      <c r="H263" s="73"/>
      <c r="I263" s="73"/>
      <c r="J263" s="73"/>
      <c r="K263" s="73"/>
      <c r="L263" s="73"/>
      <c r="M263" s="73"/>
      <c r="N263" s="73"/>
    </row>
    <row r="264" spans="7:14" x14ac:dyDescent="0.3">
      <c r="G264" s="73"/>
      <c r="H264" s="73"/>
      <c r="I264" s="73"/>
      <c r="J264" s="73"/>
      <c r="K264" s="73"/>
      <c r="L264" s="73"/>
      <c r="M264" s="73"/>
      <c r="N264" s="73"/>
    </row>
    <row r="265" spans="7:14" x14ac:dyDescent="0.3">
      <c r="G265" s="73"/>
      <c r="H265" s="73"/>
      <c r="I265" s="73"/>
      <c r="J265" s="73"/>
      <c r="K265" s="73"/>
      <c r="L265" s="73"/>
      <c r="M265" s="73"/>
      <c r="N265" s="73"/>
    </row>
    <row r="266" spans="7:14" x14ac:dyDescent="0.3">
      <c r="G266" s="73"/>
      <c r="H266" s="73"/>
      <c r="I266" s="73"/>
      <c r="J266" s="73"/>
      <c r="K266" s="73"/>
      <c r="L266" s="73"/>
      <c r="M266" s="73"/>
      <c r="N266" s="73"/>
    </row>
    <row r="267" spans="7:14" x14ac:dyDescent="0.3">
      <c r="G267" s="73"/>
      <c r="H267" s="73"/>
      <c r="I267" s="73"/>
      <c r="J267" s="73"/>
      <c r="K267" s="73"/>
      <c r="L267" s="73"/>
      <c r="M267" s="73"/>
      <c r="N267" s="73"/>
    </row>
    <row r="268" spans="7:14" x14ac:dyDescent="0.3">
      <c r="G268" s="73"/>
      <c r="H268" s="73"/>
      <c r="I268" s="73"/>
      <c r="J268" s="73"/>
      <c r="K268" s="73"/>
      <c r="L268" s="73"/>
      <c r="M268" s="73"/>
      <c r="N268" s="73"/>
    </row>
    <row r="269" spans="7:14" x14ac:dyDescent="0.3">
      <c r="G269" s="73"/>
      <c r="H269" s="73"/>
      <c r="I269" s="73"/>
      <c r="J269" s="73"/>
      <c r="K269" s="73"/>
      <c r="L269" s="73"/>
      <c r="M269" s="73"/>
      <c r="N269" s="73"/>
    </row>
    <row r="270" spans="7:14" x14ac:dyDescent="0.3">
      <c r="G270" s="73"/>
      <c r="H270" s="73"/>
      <c r="I270" s="73"/>
      <c r="J270" s="73"/>
      <c r="K270" s="73"/>
      <c r="L270" s="73"/>
      <c r="M270" s="73"/>
      <c r="N270" s="73"/>
    </row>
    <row r="271" spans="7:14" x14ac:dyDescent="0.3">
      <c r="G271" s="73"/>
      <c r="H271" s="73"/>
      <c r="I271" s="73"/>
      <c r="J271" s="73"/>
      <c r="K271" s="73"/>
      <c r="L271" s="73"/>
      <c r="M271" s="73"/>
      <c r="N271" s="73"/>
    </row>
    <row r="272" spans="7:14" x14ac:dyDescent="0.3">
      <c r="G272" s="73"/>
      <c r="H272" s="73"/>
      <c r="I272" s="73"/>
      <c r="J272" s="73"/>
      <c r="K272" s="73"/>
      <c r="L272" s="73"/>
      <c r="M272" s="73"/>
      <c r="N272" s="73"/>
    </row>
    <row r="273" spans="7:14" x14ac:dyDescent="0.3">
      <c r="G273" s="73"/>
      <c r="H273" s="73"/>
      <c r="I273" s="73"/>
      <c r="J273" s="73"/>
      <c r="K273" s="73"/>
      <c r="L273" s="73"/>
      <c r="M273" s="73"/>
      <c r="N273" s="73"/>
    </row>
    <row r="274" spans="7:14" x14ac:dyDescent="0.3">
      <c r="G274" s="73"/>
      <c r="H274" s="73"/>
      <c r="I274" s="73"/>
      <c r="J274" s="73"/>
      <c r="K274" s="73"/>
      <c r="L274" s="73"/>
      <c r="M274" s="73"/>
      <c r="N274" s="73"/>
    </row>
    <row r="275" spans="7:14" x14ac:dyDescent="0.3">
      <c r="G275" s="73"/>
      <c r="H275" s="73"/>
      <c r="I275" s="73"/>
      <c r="J275" s="73"/>
      <c r="K275" s="73"/>
      <c r="L275" s="73"/>
      <c r="M275" s="73"/>
      <c r="N275" s="73"/>
    </row>
    <row r="276" spans="7:14" x14ac:dyDescent="0.3">
      <c r="G276" s="73"/>
      <c r="H276" s="73"/>
      <c r="I276" s="73"/>
      <c r="J276" s="73"/>
      <c r="K276" s="73"/>
      <c r="L276" s="73"/>
      <c r="M276" s="73"/>
      <c r="N276" s="73"/>
    </row>
    <row r="277" spans="7:14" x14ac:dyDescent="0.3">
      <c r="G277" s="73"/>
      <c r="H277" s="73"/>
      <c r="I277" s="73"/>
      <c r="J277" s="73"/>
      <c r="K277" s="73"/>
      <c r="L277" s="73"/>
      <c r="M277" s="73"/>
      <c r="N277" s="73"/>
    </row>
    <row r="278" spans="7:14" x14ac:dyDescent="0.3">
      <c r="G278" s="73"/>
      <c r="H278" s="73"/>
      <c r="I278" s="73"/>
      <c r="J278" s="73"/>
      <c r="K278" s="73"/>
      <c r="L278" s="73"/>
      <c r="M278" s="73"/>
      <c r="N278" s="73"/>
    </row>
    <row r="279" spans="7:14" x14ac:dyDescent="0.3">
      <c r="G279" s="73"/>
      <c r="H279" s="73"/>
      <c r="I279" s="73"/>
      <c r="J279" s="73"/>
      <c r="K279" s="73"/>
      <c r="L279" s="73"/>
      <c r="M279" s="73"/>
      <c r="N279" s="73"/>
    </row>
    <row r="280" spans="7:14" x14ac:dyDescent="0.3">
      <c r="G280" s="73"/>
      <c r="H280" s="73"/>
      <c r="I280" s="73"/>
      <c r="J280" s="73"/>
      <c r="K280" s="73"/>
      <c r="L280" s="73"/>
      <c r="M280" s="73"/>
      <c r="N280" s="73"/>
    </row>
    <row r="281" spans="7:14" x14ac:dyDescent="0.3">
      <c r="G281" s="73"/>
      <c r="H281" s="73"/>
      <c r="I281" s="73"/>
      <c r="J281" s="73"/>
      <c r="K281" s="73"/>
      <c r="L281" s="73"/>
      <c r="M281" s="73"/>
      <c r="N281" s="73"/>
    </row>
    <row r="282" spans="7:14" x14ac:dyDescent="0.3">
      <c r="G282" s="73"/>
      <c r="H282" s="73"/>
      <c r="I282" s="73"/>
      <c r="J282" s="73"/>
      <c r="K282" s="73"/>
      <c r="L282" s="73"/>
      <c r="M282" s="73"/>
      <c r="N282" s="73"/>
    </row>
    <row r="283" spans="7:14" x14ac:dyDescent="0.3">
      <c r="G283" s="73"/>
      <c r="H283" s="73"/>
      <c r="I283" s="73"/>
      <c r="J283" s="73"/>
      <c r="K283" s="73"/>
      <c r="L283" s="73"/>
      <c r="M283" s="73"/>
      <c r="N283" s="73"/>
    </row>
  </sheetData>
  <sheetProtection algorithmName="SHA-512" hashValue="yCxO5rA+1a/i7c1EG9boATiooGYLXSXD5mKysn8KDDblo6Ob16u9V5CgE2Ym2UkkpHQ8iY/X1hoUPXBesdgl5g==" saltValue="r+ir1xVqavs0PUELhhtAAQ==" spinCount="100000" sheet="1" objects="1" scenarios="1"/>
  <mergeCells count="84">
    <mergeCell ref="M51:M54"/>
    <mergeCell ref="N51:O51"/>
    <mergeCell ref="E52:E54"/>
    <mergeCell ref="F52:F54"/>
    <mergeCell ref="G52:G54"/>
    <mergeCell ref="H52:H54"/>
    <mergeCell ref="I52:L52"/>
    <mergeCell ref="N52:N54"/>
    <mergeCell ref="O52:O54"/>
    <mergeCell ref="I53:I54"/>
    <mergeCell ref="J53:J54"/>
    <mergeCell ref="K53:K54"/>
    <mergeCell ref="L53:L54"/>
    <mergeCell ref="B51:B54"/>
    <mergeCell ref="C51:C54"/>
    <mergeCell ref="D51:D54"/>
    <mergeCell ref="E51:H51"/>
    <mergeCell ref="I51:L51"/>
    <mergeCell ref="M40:M43"/>
    <mergeCell ref="N40:O40"/>
    <mergeCell ref="E41:E43"/>
    <mergeCell ref="F41:F43"/>
    <mergeCell ref="G41:G43"/>
    <mergeCell ref="H41:H43"/>
    <mergeCell ref="N41:N43"/>
    <mergeCell ref="O41:O43"/>
    <mergeCell ref="I42:I43"/>
    <mergeCell ref="J42:J43"/>
    <mergeCell ref="I41:L41"/>
    <mergeCell ref="B40:B43"/>
    <mergeCell ref="C40:C43"/>
    <mergeCell ref="D40:D43"/>
    <mergeCell ref="E40:H40"/>
    <mergeCell ref="I40:L40"/>
    <mergeCell ref="K42:K43"/>
    <mergeCell ref="L42:L43"/>
    <mergeCell ref="Q5:R5"/>
    <mergeCell ref="D6:E6"/>
    <mergeCell ref="H6:H8"/>
    <mergeCell ref="I6:I8"/>
    <mergeCell ref="J6:J8"/>
    <mergeCell ref="K6:K8"/>
    <mergeCell ref="L6:O6"/>
    <mergeCell ref="Q6:Q8"/>
    <mergeCell ref="R6:R8"/>
    <mergeCell ref="D7:D8"/>
    <mergeCell ref="P5:P8"/>
    <mergeCell ref="L7:L8"/>
    <mergeCell ref="M7:M8"/>
    <mergeCell ref="N7:N8"/>
    <mergeCell ref="O7:O8"/>
    <mergeCell ref="B5:B8"/>
    <mergeCell ref="C5:E5"/>
    <mergeCell ref="F5:G6"/>
    <mergeCell ref="H5:K5"/>
    <mergeCell ref="L5:O5"/>
    <mergeCell ref="C7:C8"/>
    <mergeCell ref="E7:E8"/>
    <mergeCell ref="F7:F8"/>
    <mergeCell ref="G7:G8"/>
    <mergeCell ref="B26:B29"/>
    <mergeCell ref="C26:E26"/>
    <mergeCell ref="F26:G27"/>
    <mergeCell ref="H26:K26"/>
    <mergeCell ref="L26:O26"/>
    <mergeCell ref="C28:C29"/>
    <mergeCell ref="N28:N29"/>
    <mergeCell ref="O28:O29"/>
    <mergeCell ref="P26:P29"/>
    <mergeCell ref="Q26:R26"/>
    <mergeCell ref="D27:E27"/>
    <mergeCell ref="H27:H29"/>
    <mergeCell ref="I27:I29"/>
    <mergeCell ref="J27:J29"/>
    <mergeCell ref="K27:K29"/>
    <mergeCell ref="L27:O27"/>
    <mergeCell ref="Q27:Q29"/>
    <mergeCell ref="R27:R29"/>
    <mergeCell ref="D28:D29"/>
    <mergeCell ref="E28:E29"/>
    <mergeCell ref="F28:F29"/>
    <mergeCell ref="G28:G29"/>
    <mergeCell ref="L28:L29"/>
    <mergeCell ref="M28:M29"/>
  </mergeCells>
  <pageMargins left="0.7" right="0.7" top="0.75" bottom="0.75" header="0.3" footer="0.3"/>
  <pageSetup paperSize="9" orientation="portrait" r:id="rId1"/>
  <ignoredErrors>
    <ignoredError sqref="I37 P37" formula="1"/>
    <ignoredError sqref="R30" evalError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62005-78E7-4945-83E0-9FA8FB0603FD}">
  <dimension ref="A1:Y66"/>
  <sheetViews>
    <sheetView workbookViewId="0">
      <selection activeCell="A4" sqref="A4:A5"/>
    </sheetView>
  </sheetViews>
  <sheetFormatPr baseColWidth="10" defaultRowHeight="14.4" x14ac:dyDescent="0.3"/>
  <cols>
    <col min="1" max="1" width="22.109375" style="73" customWidth="1"/>
    <col min="2" max="2" width="13.88671875" style="73" customWidth="1"/>
    <col min="3" max="3" width="13.33203125" style="73" customWidth="1"/>
    <col min="4" max="4" width="13.109375" style="73" customWidth="1"/>
    <col min="5" max="5" width="13.77734375" style="73" customWidth="1"/>
    <col min="6" max="6" width="11.5546875" style="73"/>
    <col min="7" max="7" width="13.5546875" style="73" customWidth="1"/>
    <col min="8" max="8" width="11.5546875" style="73"/>
    <col min="9" max="9" width="14" style="73" bestFit="1" customWidth="1"/>
    <col min="10" max="12" width="13" style="73" bestFit="1" customWidth="1"/>
    <col min="13" max="14" width="14" style="73" bestFit="1" customWidth="1"/>
    <col min="15" max="17" width="11.5546875" style="73"/>
    <col min="18" max="18" width="12.77734375" style="73" customWidth="1"/>
    <col min="19" max="16384" width="11.5546875" style="73"/>
  </cols>
  <sheetData>
    <row r="1" spans="1:25" ht="18" x14ac:dyDescent="0.3">
      <c r="A1" s="72" t="s">
        <v>101</v>
      </c>
    </row>
    <row r="2" spans="1:25" ht="16.2" x14ac:dyDescent="0.3">
      <c r="A2" s="74" t="s">
        <v>51</v>
      </c>
    </row>
    <row r="3" spans="1:25" ht="15" thickBot="1" x14ac:dyDescent="0.35"/>
    <row r="4" spans="1:25" ht="36.6" thickBot="1" x14ac:dyDescent="0.35">
      <c r="A4" s="533" t="s">
        <v>78</v>
      </c>
      <c r="B4" s="535" t="s">
        <v>102</v>
      </c>
      <c r="C4" s="510" t="s">
        <v>54</v>
      </c>
      <c r="D4" s="512"/>
      <c r="E4" s="512"/>
      <c r="F4" s="511"/>
      <c r="G4" s="537" t="s">
        <v>103</v>
      </c>
      <c r="H4" s="538"/>
      <c r="I4" s="538"/>
      <c r="J4" s="539"/>
      <c r="K4" s="22" t="s">
        <v>104</v>
      </c>
      <c r="L4" s="537" t="s">
        <v>106</v>
      </c>
      <c r="M4" s="539"/>
    </row>
    <row r="5" spans="1:25" ht="36.6" thickBot="1" x14ac:dyDescent="0.35">
      <c r="A5" s="534"/>
      <c r="B5" s="536"/>
      <c r="C5" s="2" t="s">
        <v>107</v>
      </c>
      <c r="D5" s="2" t="s">
        <v>108</v>
      </c>
      <c r="E5" s="2" t="s">
        <v>109</v>
      </c>
      <c r="F5" s="2" t="s">
        <v>110</v>
      </c>
      <c r="G5" s="2" t="s">
        <v>111</v>
      </c>
      <c r="H5" s="2" t="s">
        <v>112</v>
      </c>
      <c r="I5" s="2" t="s">
        <v>95</v>
      </c>
      <c r="J5" s="2" t="s">
        <v>17</v>
      </c>
      <c r="K5" s="2" t="s">
        <v>105</v>
      </c>
      <c r="L5" s="2" t="s">
        <v>113</v>
      </c>
      <c r="M5" s="2" t="s">
        <v>71</v>
      </c>
    </row>
    <row r="6" spans="1:25" ht="15" thickBot="1" x14ac:dyDescent="0.35">
      <c r="A6" s="3" t="s">
        <v>114</v>
      </c>
      <c r="B6" s="5">
        <v>7</v>
      </c>
      <c r="C6" s="4">
        <v>218979</v>
      </c>
      <c r="D6" s="7">
        <v>218979</v>
      </c>
      <c r="E6" s="6">
        <v>1.1599999999999999</v>
      </c>
      <c r="F6" s="75">
        <v>253049</v>
      </c>
      <c r="G6" s="57">
        <v>253042</v>
      </c>
      <c r="H6" s="57">
        <v>57</v>
      </c>
      <c r="I6" s="57">
        <v>0</v>
      </c>
      <c r="J6" s="57">
        <f>SUM(G6:I6)</f>
        <v>253099</v>
      </c>
      <c r="K6" s="5">
        <v>8</v>
      </c>
      <c r="L6" s="301">
        <f>E17/1000000</f>
        <v>2.0247920000000001</v>
      </c>
      <c r="M6" s="21">
        <f>L6/$L$13</f>
        <v>5.4024855054082402E-2</v>
      </c>
    </row>
    <row r="7" spans="1:25" ht="15" thickBot="1" x14ac:dyDescent="0.35">
      <c r="A7" s="3" t="s">
        <v>115</v>
      </c>
      <c r="B7" s="5">
        <v>7</v>
      </c>
      <c r="C7" s="4">
        <v>339528</v>
      </c>
      <c r="D7" s="4">
        <v>339528</v>
      </c>
      <c r="E7" s="5">
        <v>0.64</v>
      </c>
      <c r="F7" s="57">
        <v>217484.5</v>
      </c>
      <c r="G7" s="57">
        <v>217484.5</v>
      </c>
      <c r="H7" s="57">
        <v>0</v>
      </c>
      <c r="I7" s="57">
        <v>0</v>
      </c>
      <c r="J7" s="57">
        <f t="shared" ref="J7:J12" si="0">SUM(G7:I7)</f>
        <v>217484.5</v>
      </c>
      <c r="K7" s="5">
        <v>9</v>
      </c>
      <c r="L7" s="301">
        <f t="shared" ref="L7:L12" si="1">E18/1000000</f>
        <v>1.9573605000000001</v>
      </c>
      <c r="M7" s="21">
        <f t="shared" ref="M7:M12" si="2">L7/$L$13</f>
        <v>5.2225669254464785E-2</v>
      </c>
    </row>
    <row r="8" spans="1:25" ht="15" thickBot="1" x14ac:dyDescent="0.35">
      <c r="A8" s="3" t="s">
        <v>116</v>
      </c>
      <c r="B8" s="5">
        <v>5</v>
      </c>
      <c r="C8" s="4">
        <v>4489654</v>
      </c>
      <c r="D8" s="4">
        <v>3853349</v>
      </c>
      <c r="E8" s="5">
        <v>0.28000000000000003</v>
      </c>
      <c r="F8" s="4">
        <v>1025978.31</v>
      </c>
      <c r="G8" s="57">
        <v>254492.06</v>
      </c>
      <c r="H8" s="307">
        <v>307434.68</v>
      </c>
      <c r="I8" s="57">
        <v>507679.16000000003</v>
      </c>
      <c r="J8" s="57">
        <f t="shared" si="0"/>
        <v>1069605.8999999999</v>
      </c>
      <c r="K8" s="5">
        <v>8.77</v>
      </c>
      <c r="L8" s="301">
        <f t="shared" si="1"/>
        <v>9.380443918400001</v>
      </c>
      <c r="M8" s="21">
        <f t="shared" si="2"/>
        <v>0.25028601606214801</v>
      </c>
    </row>
    <row r="9" spans="1:25" ht="15" thickBot="1" x14ac:dyDescent="0.35">
      <c r="A9" s="3" t="s">
        <v>117</v>
      </c>
      <c r="B9" s="5">
        <v>7</v>
      </c>
      <c r="C9" s="4">
        <v>74492</v>
      </c>
      <c r="D9" s="4">
        <v>74492</v>
      </c>
      <c r="E9" s="5">
        <v>1</v>
      </c>
      <c r="F9" s="57">
        <v>74492</v>
      </c>
      <c r="G9" s="57">
        <v>74492</v>
      </c>
      <c r="H9" s="57">
        <v>0</v>
      </c>
      <c r="I9" s="57">
        <v>0</v>
      </c>
      <c r="J9" s="57">
        <f t="shared" si="0"/>
        <v>74492</v>
      </c>
      <c r="K9" s="5">
        <v>14</v>
      </c>
      <c r="L9" s="301">
        <f t="shared" si="1"/>
        <v>1.042888</v>
      </c>
      <c r="M9" s="21">
        <f t="shared" si="2"/>
        <v>2.7826005356422729E-2</v>
      </c>
    </row>
    <row r="10" spans="1:25" ht="15" thickBot="1" x14ac:dyDescent="0.35">
      <c r="A10" s="3" t="s">
        <v>118</v>
      </c>
      <c r="B10" s="5">
        <v>11</v>
      </c>
      <c r="C10" s="4">
        <v>2991000</v>
      </c>
      <c r="D10" s="4">
        <v>2991000</v>
      </c>
      <c r="E10" s="5">
        <v>0.33</v>
      </c>
      <c r="F10" s="57">
        <v>997000</v>
      </c>
      <c r="G10" s="57">
        <v>910000</v>
      </c>
      <c r="H10" s="57">
        <v>55000</v>
      </c>
      <c r="I10" s="57">
        <v>32000</v>
      </c>
      <c r="J10" s="57">
        <f t="shared" si="0"/>
        <v>997000</v>
      </c>
      <c r="K10" s="5">
        <v>4.3499999999999996</v>
      </c>
      <c r="L10" s="301">
        <f t="shared" si="1"/>
        <v>4.3369499999999999</v>
      </c>
      <c r="M10" s="21">
        <f t="shared" si="2"/>
        <v>0.11571711816660805</v>
      </c>
    </row>
    <row r="11" spans="1:25" ht="15" thickBot="1" x14ac:dyDescent="0.35">
      <c r="A11" s="3" t="s">
        <v>119</v>
      </c>
      <c r="B11" s="5">
        <v>7</v>
      </c>
      <c r="C11" s="4">
        <v>232619</v>
      </c>
      <c r="D11" s="4">
        <v>146393</v>
      </c>
      <c r="E11" s="5">
        <v>0.49</v>
      </c>
      <c r="F11" s="57">
        <v>134856.1</v>
      </c>
      <c r="G11" s="57">
        <v>113111.1</v>
      </c>
      <c r="H11" s="57">
        <v>34361</v>
      </c>
      <c r="I11" s="57">
        <v>263</v>
      </c>
      <c r="J11" s="57">
        <f t="shared" si="0"/>
        <v>147735.1</v>
      </c>
      <c r="K11" s="5">
        <v>18.7</v>
      </c>
      <c r="L11" s="301">
        <f t="shared" si="1"/>
        <v>2.7626463699999997</v>
      </c>
      <c r="M11" s="21">
        <f t="shared" si="2"/>
        <v>7.3712050277231878E-2</v>
      </c>
    </row>
    <row r="12" spans="1:25" ht="15" thickBot="1" x14ac:dyDescent="0.35">
      <c r="A12" s="3" t="s">
        <v>120</v>
      </c>
      <c r="B12" s="5">
        <v>15</v>
      </c>
      <c r="C12" s="76">
        <v>5452139</v>
      </c>
      <c r="D12" s="76">
        <v>5373777</v>
      </c>
      <c r="E12" s="76">
        <v>0.4</v>
      </c>
      <c r="F12" s="57">
        <v>2149510.73</v>
      </c>
      <c r="G12" s="57">
        <v>2015947.67</v>
      </c>
      <c r="H12" s="57">
        <v>84734</v>
      </c>
      <c r="I12" s="57">
        <v>6682</v>
      </c>
      <c r="J12" s="57">
        <f t="shared" si="0"/>
        <v>2107363.67</v>
      </c>
      <c r="K12" s="5">
        <v>7.58</v>
      </c>
      <c r="L12" s="301">
        <f t="shared" si="1"/>
        <v>15.973816618600001</v>
      </c>
      <c r="M12" s="21">
        <f t="shared" si="2"/>
        <v>0.42620828582904202</v>
      </c>
    </row>
    <row r="13" spans="1:25" ht="15" thickBot="1" x14ac:dyDescent="0.35">
      <c r="A13" s="8" t="s">
        <v>17</v>
      </c>
      <c r="B13" s="10">
        <f>SUM(B6:B12)</f>
        <v>59</v>
      </c>
      <c r="C13" s="9">
        <f t="shared" ref="C13:M13" si="3">SUM(C6:C12)</f>
        <v>13798411</v>
      </c>
      <c r="D13" s="9">
        <f t="shared" si="3"/>
        <v>12997518</v>
      </c>
      <c r="E13" s="58">
        <f>AVERAGE(E6:E12)</f>
        <v>0.61428571428571443</v>
      </c>
      <c r="F13" s="58">
        <f t="shared" si="3"/>
        <v>4852370.6400000006</v>
      </c>
      <c r="G13" s="58">
        <f t="shared" si="3"/>
        <v>3838569.33</v>
      </c>
      <c r="H13" s="58">
        <f t="shared" si="3"/>
        <v>481586.68</v>
      </c>
      <c r="I13" s="58">
        <f t="shared" si="3"/>
        <v>546624.16</v>
      </c>
      <c r="J13" s="58">
        <f t="shared" si="3"/>
        <v>4866780.17</v>
      </c>
      <c r="K13" s="58">
        <f>AVERAGE(K6:K12)</f>
        <v>10.057142857142855</v>
      </c>
      <c r="L13" s="248">
        <f t="shared" si="3"/>
        <v>37.478897407000005</v>
      </c>
      <c r="M13" s="24">
        <f t="shared" si="3"/>
        <v>0.99999999999999989</v>
      </c>
    </row>
    <row r="15" spans="1:25" ht="15" thickBot="1" x14ac:dyDescent="0.35"/>
    <row r="16" spans="1:25" ht="48.6" customHeight="1" thickBot="1" x14ac:dyDescent="0.35">
      <c r="A16" s="77" t="s">
        <v>78</v>
      </c>
      <c r="B16" s="78" t="s">
        <v>46</v>
      </c>
      <c r="C16" s="78" t="s">
        <v>688</v>
      </c>
      <c r="D16" s="78" t="s">
        <v>689</v>
      </c>
      <c r="E16" s="79" t="s">
        <v>49</v>
      </c>
      <c r="H16" s="311"/>
      <c r="I16" s="311"/>
      <c r="J16" s="311"/>
      <c r="K16" s="311"/>
      <c r="L16" s="311"/>
      <c r="M16" s="311"/>
      <c r="N16" s="311"/>
      <c r="O16" s="311"/>
      <c r="P16" s="311"/>
      <c r="Q16" s="311"/>
      <c r="R16" s="311"/>
      <c r="S16" s="311"/>
      <c r="T16" s="311"/>
      <c r="U16" s="311"/>
      <c r="V16" s="311"/>
      <c r="W16" s="311"/>
      <c r="X16" s="311"/>
      <c r="Y16" s="311"/>
    </row>
    <row r="17" spans="1:25" ht="15" thickBot="1" x14ac:dyDescent="0.35">
      <c r="A17" s="59" t="s">
        <v>114</v>
      </c>
      <c r="B17" s="199">
        <v>2024336</v>
      </c>
      <c r="C17" s="199">
        <v>456</v>
      </c>
      <c r="D17" s="199">
        <v>0</v>
      </c>
      <c r="E17" s="299">
        <f>SUM(B17:D17)</f>
        <v>2024792</v>
      </c>
      <c r="H17" s="437"/>
      <c r="I17" s="438"/>
      <c r="J17" s="437"/>
      <c r="K17" s="438"/>
      <c r="L17" s="438"/>
      <c r="M17" s="438"/>
      <c r="N17" s="313"/>
      <c r="O17" s="313"/>
      <c r="P17" s="313"/>
      <c r="Q17" s="313"/>
      <c r="R17" s="308"/>
      <c r="S17" s="308"/>
      <c r="T17" s="308"/>
      <c r="U17" s="313"/>
      <c r="V17" s="313"/>
      <c r="W17" s="313"/>
      <c r="X17" s="313"/>
      <c r="Y17" s="313"/>
    </row>
    <row r="18" spans="1:25" ht="15" thickBot="1" x14ac:dyDescent="0.35">
      <c r="A18" s="59" t="s">
        <v>115</v>
      </c>
      <c r="B18" s="199">
        <v>1957360.5</v>
      </c>
      <c r="C18" s="199">
        <v>0</v>
      </c>
      <c r="D18" s="199">
        <v>0</v>
      </c>
      <c r="E18" s="299">
        <f t="shared" ref="E18:E23" si="4">SUM(B18:D18)</f>
        <v>1957360.5</v>
      </c>
      <c r="H18" s="312"/>
      <c r="I18" s="313"/>
      <c r="J18" s="312"/>
      <c r="K18" s="313"/>
      <c r="L18" s="313"/>
      <c r="M18" s="313"/>
      <c r="N18" s="313"/>
      <c r="O18" s="313"/>
      <c r="P18" s="313"/>
      <c r="Q18" s="313"/>
      <c r="R18" s="308"/>
      <c r="S18" s="308"/>
      <c r="T18" s="308"/>
      <c r="U18" s="313"/>
      <c r="V18" s="313"/>
      <c r="W18" s="313"/>
      <c r="X18" s="313"/>
      <c r="Y18" s="313"/>
    </row>
    <row r="19" spans="1:25" ht="15" thickBot="1" x14ac:dyDescent="0.35">
      <c r="A19" s="59" t="s">
        <v>116</v>
      </c>
      <c r="B19" s="199">
        <v>2231895.3662</v>
      </c>
      <c r="C19" s="199">
        <v>2696202.3190000001</v>
      </c>
      <c r="D19" s="199">
        <v>4452346.2331999997</v>
      </c>
      <c r="E19" s="299">
        <f t="shared" si="4"/>
        <v>9380443.9184000008</v>
      </c>
      <c r="H19" s="312"/>
      <c r="I19" s="313"/>
      <c r="J19" s="312"/>
      <c r="K19" s="313"/>
      <c r="L19" s="313"/>
      <c r="M19" s="313"/>
      <c r="N19" s="313"/>
      <c r="O19" s="313"/>
      <c r="P19" s="313"/>
      <c r="Q19" s="313"/>
      <c r="R19" s="308"/>
      <c r="S19" s="308"/>
      <c r="T19" s="308"/>
      <c r="U19" s="313"/>
      <c r="V19" s="313"/>
      <c r="W19" s="313"/>
      <c r="X19" s="313"/>
      <c r="Y19" s="313"/>
    </row>
    <row r="20" spans="1:25" ht="15" thickBot="1" x14ac:dyDescent="0.35">
      <c r="A20" s="59" t="s">
        <v>117</v>
      </c>
      <c r="B20" s="199">
        <v>1042888</v>
      </c>
      <c r="C20" s="199">
        <v>0</v>
      </c>
      <c r="D20" s="199">
        <v>0</v>
      </c>
      <c r="E20" s="299">
        <f t="shared" si="4"/>
        <v>1042888</v>
      </c>
      <c r="H20" s="312"/>
      <c r="I20" s="313"/>
      <c r="J20" s="312"/>
      <c r="K20" s="313"/>
      <c r="L20" s="313"/>
      <c r="M20" s="313"/>
      <c r="N20" s="313"/>
      <c r="O20" s="313"/>
      <c r="P20" s="313"/>
      <c r="Q20" s="313"/>
      <c r="R20" s="308"/>
      <c r="S20" s="308"/>
      <c r="T20" s="308"/>
      <c r="U20" s="313"/>
      <c r="V20" s="313"/>
      <c r="W20" s="313"/>
      <c r="X20" s="313"/>
      <c r="Y20" s="313"/>
    </row>
    <row r="21" spans="1:25" ht="15" thickBot="1" x14ac:dyDescent="0.35">
      <c r="A21" s="59" t="s">
        <v>118</v>
      </c>
      <c r="B21" s="199">
        <v>3958500</v>
      </c>
      <c r="C21" s="199">
        <v>239250</v>
      </c>
      <c r="D21" s="199">
        <v>139200</v>
      </c>
      <c r="E21" s="299">
        <f t="shared" si="4"/>
        <v>4336950</v>
      </c>
      <c r="H21" s="312"/>
      <c r="I21" s="313"/>
      <c r="J21" s="312"/>
      <c r="K21" s="313"/>
      <c r="L21" s="313"/>
      <c r="M21" s="313"/>
      <c r="N21" s="313"/>
      <c r="O21" s="313"/>
      <c r="P21" s="313"/>
      <c r="Q21" s="313"/>
      <c r="R21" s="308"/>
      <c r="S21" s="308"/>
      <c r="T21" s="308"/>
      <c r="U21" s="313"/>
      <c r="V21" s="313"/>
      <c r="W21" s="313"/>
      <c r="X21" s="313"/>
      <c r="Y21" s="313"/>
    </row>
    <row r="22" spans="1:25" ht="15" thickBot="1" x14ac:dyDescent="0.35">
      <c r="A22" s="59" t="s">
        <v>119</v>
      </c>
      <c r="B22" s="199">
        <v>2115177.5699999998</v>
      </c>
      <c r="C22" s="199">
        <v>642550.69999999995</v>
      </c>
      <c r="D22" s="199">
        <v>4918.1000000000004</v>
      </c>
      <c r="E22" s="299">
        <f t="shared" si="4"/>
        <v>2762646.3699999996</v>
      </c>
      <c r="H22" s="312"/>
      <c r="I22" s="313"/>
      <c r="J22" s="312"/>
      <c r="K22" s="313"/>
      <c r="L22" s="313"/>
      <c r="M22" s="313"/>
      <c r="N22" s="313"/>
      <c r="O22" s="313"/>
      <c r="P22" s="313"/>
      <c r="Q22" s="313"/>
      <c r="R22" s="308"/>
      <c r="S22" s="308"/>
      <c r="T22" s="308"/>
      <c r="U22" s="313"/>
      <c r="V22" s="313"/>
      <c r="W22" s="313"/>
      <c r="X22" s="313"/>
      <c r="Y22" s="313"/>
    </row>
    <row r="23" spans="1:25" ht="15" thickBot="1" x14ac:dyDescent="0.35">
      <c r="A23" s="49" t="s">
        <v>120</v>
      </c>
      <c r="B23" s="199">
        <v>15280883.3386</v>
      </c>
      <c r="C23" s="199">
        <v>642283.72</v>
      </c>
      <c r="D23" s="199">
        <v>50649.56</v>
      </c>
      <c r="E23" s="299">
        <f t="shared" si="4"/>
        <v>15973816.618600002</v>
      </c>
      <c r="H23" s="312"/>
      <c r="I23" s="313"/>
      <c r="J23" s="312"/>
      <c r="K23" s="313"/>
      <c r="L23" s="313"/>
      <c r="M23" s="313"/>
      <c r="N23" s="313"/>
      <c r="O23" s="313"/>
      <c r="P23" s="313"/>
      <c r="Q23" s="313"/>
      <c r="R23" s="308"/>
      <c r="S23" s="308"/>
      <c r="T23" s="308"/>
      <c r="U23" s="313"/>
      <c r="V23" s="313"/>
      <c r="W23" s="313"/>
      <c r="X23" s="313"/>
      <c r="Y23" s="313"/>
    </row>
    <row r="24" spans="1:25" ht="15" thickBot="1" x14ac:dyDescent="0.35">
      <c r="A24" s="52" t="s">
        <v>17</v>
      </c>
      <c r="B24" s="200">
        <f>SUM(B17:B23)</f>
        <v>28611040.774800003</v>
      </c>
      <c r="C24" s="200">
        <f t="shared" ref="C24:E24" si="5">SUM(C17:C23)</f>
        <v>4220742.7390000001</v>
      </c>
      <c r="D24" s="200">
        <f t="shared" si="5"/>
        <v>4647113.8931999989</v>
      </c>
      <c r="E24" s="200">
        <f t="shared" si="5"/>
        <v>37478897.407000005</v>
      </c>
      <c r="N24" s="189"/>
      <c r="R24" s="309"/>
      <c r="S24" s="309"/>
      <c r="T24" s="309"/>
    </row>
    <row r="25" spans="1:25" x14ac:dyDescent="0.3">
      <c r="R25" s="310"/>
      <c r="S25" s="310"/>
      <c r="T25" s="310"/>
    </row>
    <row r="28" spans="1:25" ht="15" thickBot="1" x14ac:dyDescent="0.35"/>
    <row r="29" spans="1:25" ht="36.6" thickBot="1" x14ac:dyDescent="0.35">
      <c r="B29" s="70" t="s">
        <v>478</v>
      </c>
      <c r="C29" s="70" t="s">
        <v>479</v>
      </c>
      <c r="D29" s="70" t="s">
        <v>480</v>
      </c>
      <c r="E29" s="70" t="s">
        <v>481</v>
      </c>
      <c r="F29" s="70" t="s">
        <v>482</v>
      </c>
      <c r="G29" s="141" t="s">
        <v>96</v>
      </c>
    </row>
    <row r="30" spans="1:25" ht="15" thickBot="1" x14ac:dyDescent="0.35">
      <c r="A30" s="140" t="s">
        <v>413</v>
      </c>
      <c r="B30" s="143">
        <f>SUM(B31:B48)</f>
        <v>456</v>
      </c>
      <c r="C30" s="143">
        <f>SUM(C31:C48)</f>
        <v>2696202.1436000005</v>
      </c>
      <c r="D30" s="143">
        <f>SUM(D31:D48)</f>
        <v>239250</v>
      </c>
      <c r="E30" s="143">
        <f>SUM(E31:E48)</f>
        <v>642550.70000000019</v>
      </c>
      <c r="F30" s="143">
        <f>SUM(F31:F48)</f>
        <v>642283.72</v>
      </c>
      <c r="G30" s="145">
        <f>B30+C30+D30+E30+F30</f>
        <v>4220742.5636000009</v>
      </c>
    </row>
    <row r="31" spans="1:25" ht="15" thickBot="1" x14ac:dyDescent="0.35">
      <c r="A31" s="154" t="s">
        <v>160</v>
      </c>
      <c r="B31" s="146">
        <v>0</v>
      </c>
      <c r="C31" s="147">
        <v>1669327.0532</v>
      </c>
      <c r="D31" s="147">
        <v>39150</v>
      </c>
      <c r="E31" s="147">
        <v>14305.5</v>
      </c>
      <c r="F31" s="147">
        <v>235775.9</v>
      </c>
      <c r="G31" s="147">
        <f>SUM(B31:F31)</f>
        <v>1958558.4531999999</v>
      </c>
    </row>
    <row r="32" spans="1:25" ht="15" thickBot="1" x14ac:dyDescent="0.35">
      <c r="A32" s="154" t="s">
        <v>161</v>
      </c>
      <c r="B32" s="146">
        <v>0</v>
      </c>
      <c r="C32" s="147">
        <v>0</v>
      </c>
      <c r="D32" s="147">
        <v>2610</v>
      </c>
      <c r="E32" s="147">
        <v>16269</v>
      </c>
      <c r="F32" s="147">
        <v>0</v>
      </c>
      <c r="G32" s="147">
        <f t="shared" ref="G32:G65" si="6">SUM(B32:F32)</f>
        <v>18879</v>
      </c>
    </row>
    <row r="33" spans="1:7" ht="15" thickBot="1" x14ac:dyDescent="0.35">
      <c r="A33" s="154" t="s">
        <v>162</v>
      </c>
      <c r="B33" s="146">
        <v>0</v>
      </c>
      <c r="C33" s="147">
        <v>11987.8884</v>
      </c>
      <c r="D33" s="147">
        <v>5220</v>
      </c>
      <c r="E33" s="147">
        <v>63355.6</v>
      </c>
      <c r="F33" s="147">
        <v>4555.58</v>
      </c>
      <c r="G33" s="147">
        <f t="shared" si="6"/>
        <v>85119.068400000004</v>
      </c>
    </row>
    <row r="34" spans="1:7" ht="15" thickBot="1" x14ac:dyDescent="0.35">
      <c r="A34" s="154" t="s">
        <v>164</v>
      </c>
      <c r="B34" s="146">
        <v>0</v>
      </c>
      <c r="C34" s="147">
        <v>1227.8</v>
      </c>
      <c r="D34" s="147">
        <v>5220</v>
      </c>
      <c r="E34" s="147">
        <v>143073.70000000001</v>
      </c>
      <c r="F34" s="147">
        <v>0</v>
      </c>
      <c r="G34" s="147">
        <f t="shared" si="6"/>
        <v>149521.5</v>
      </c>
    </row>
    <row r="35" spans="1:7" ht="15" thickBot="1" x14ac:dyDescent="0.35">
      <c r="A35" s="154" t="s">
        <v>165</v>
      </c>
      <c r="B35" s="146">
        <v>0</v>
      </c>
      <c r="C35" s="147">
        <v>0</v>
      </c>
      <c r="D35" s="147">
        <v>0</v>
      </c>
      <c r="E35" s="147">
        <v>1103.3</v>
      </c>
      <c r="F35" s="147">
        <v>0</v>
      </c>
      <c r="G35" s="147">
        <f t="shared" si="6"/>
        <v>1103.3</v>
      </c>
    </row>
    <row r="36" spans="1:7" ht="15" thickBot="1" x14ac:dyDescent="0.35">
      <c r="A36" s="154" t="s">
        <v>167</v>
      </c>
      <c r="B36" s="146">
        <v>0</v>
      </c>
      <c r="C36" s="147">
        <v>1718.9199999999998</v>
      </c>
      <c r="D36" s="147">
        <v>2392.5</v>
      </c>
      <c r="E36" s="147">
        <v>0</v>
      </c>
      <c r="F36" s="147">
        <v>5578.88</v>
      </c>
      <c r="G36" s="147">
        <f t="shared" si="6"/>
        <v>9690.2999999999993</v>
      </c>
    </row>
    <row r="37" spans="1:7" ht="15" thickBot="1" x14ac:dyDescent="0.35">
      <c r="A37" s="154" t="s">
        <v>171</v>
      </c>
      <c r="B37" s="146">
        <v>0</v>
      </c>
      <c r="C37" s="147">
        <v>0</v>
      </c>
      <c r="D37" s="147">
        <v>0</v>
      </c>
      <c r="E37" s="147">
        <v>0</v>
      </c>
      <c r="F37" s="147">
        <v>7860.46</v>
      </c>
      <c r="G37" s="147">
        <f t="shared" si="6"/>
        <v>7860.46</v>
      </c>
    </row>
    <row r="38" spans="1:7" ht="15" thickBot="1" x14ac:dyDescent="0.35">
      <c r="A38" s="154" t="s">
        <v>172</v>
      </c>
      <c r="B38" s="146">
        <v>456</v>
      </c>
      <c r="C38" s="147">
        <v>636386.27999999991</v>
      </c>
      <c r="D38" s="147">
        <v>58724.999999999993</v>
      </c>
      <c r="E38" s="147">
        <v>308718.3</v>
      </c>
      <c r="F38" s="147">
        <v>352985.44</v>
      </c>
      <c r="G38" s="147">
        <f t="shared" si="6"/>
        <v>1357271.0199999998</v>
      </c>
    </row>
    <row r="39" spans="1:7" ht="15" thickBot="1" x14ac:dyDescent="0.35">
      <c r="A39" s="154" t="s">
        <v>173</v>
      </c>
      <c r="B39" s="146">
        <v>0</v>
      </c>
      <c r="C39" s="147">
        <v>526.19999999999993</v>
      </c>
      <c r="D39" s="147">
        <v>0</v>
      </c>
      <c r="E39" s="147">
        <v>5610</v>
      </c>
      <c r="F39" s="147">
        <v>303.2</v>
      </c>
      <c r="G39" s="147">
        <f t="shared" si="6"/>
        <v>6439.4</v>
      </c>
    </row>
    <row r="40" spans="1:7" ht="15" thickBot="1" x14ac:dyDescent="0.35">
      <c r="A40" s="154" t="s">
        <v>175</v>
      </c>
      <c r="B40" s="146">
        <v>0</v>
      </c>
      <c r="C40" s="147">
        <v>10787.1</v>
      </c>
      <c r="D40" s="147">
        <v>3262.4999999999995</v>
      </c>
      <c r="E40" s="147">
        <v>11220</v>
      </c>
      <c r="F40" s="147">
        <v>0</v>
      </c>
      <c r="G40" s="147">
        <f t="shared" si="6"/>
        <v>25269.599999999999</v>
      </c>
    </row>
    <row r="41" spans="1:7" ht="15" thickBot="1" x14ac:dyDescent="0.35">
      <c r="A41" s="154" t="s">
        <v>176</v>
      </c>
      <c r="B41" s="146">
        <v>0</v>
      </c>
      <c r="C41" s="147">
        <v>0</v>
      </c>
      <c r="D41" s="147">
        <v>18270</v>
      </c>
      <c r="E41" s="147">
        <v>0</v>
      </c>
      <c r="F41" s="147">
        <v>0</v>
      </c>
      <c r="G41" s="147">
        <f t="shared" si="6"/>
        <v>18270</v>
      </c>
    </row>
    <row r="42" spans="1:7" ht="15" thickBot="1" x14ac:dyDescent="0.35">
      <c r="A42" s="154" t="s">
        <v>178</v>
      </c>
      <c r="B42" s="146">
        <v>0</v>
      </c>
      <c r="C42" s="147">
        <v>1175.1799999999998</v>
      </c>
      <c r="D42" s="147">
        <v>0</v>
      </c>
      <c r="E42" s="147">
        <v>51032.3</v>
      </c>
      <c r="F42" s="147">
        <v>12469.1</v>
      </c>
      <c r="G42" s="147">
        <f t="shared" si="6"/>
        <v>64676.58</v>
      </c>
    </row>
    <row r="43" spans="1:7" ht="15" thickBot="1" x14ac:dyDescent="0.35">
      <c r="A43" s="154" t="s">
        <v>181</v>
      </c>
      <c r="B43" s="146">
        <v>0</v>
      </c>
      <c r="C43" s="147">
        <v>344099.72</v>
      </c>
      <c r="D43" s="147">
        <v>13049.999999999998</v>
      </c>
      <c r="E43" s="147">
        <v>2131.8000000000002</v>
      </c>
      <c r="F43" s="147">
        <v>0</v>
      </c>
      <c r="G43" s="147">
        <f t="shared" si="6"/>
        <v>359281.51999999996</v>
      </c>
    </row>
    <row r="44" spans="1:7" ht="15" thickBot="1" x14ac:dyDescent="0.35">
      <c r="A44" s="154" t="s">
        <v>182</v>
      </c>
      <c r="B44" s="146">
        <v>0</v>
      </c>
      <c r="C44" s="147">
        <v>17583.849999999999</v>
      </c>
      <c r="D44" s="147">
        <v>30449.999999999996</v>
      </c>
      <c r="E44" s="147">
        <v>3235.1</v>
      </c>
      <c r="F44" s="147">
        <v>909.6</v>
      </c>
      <c r="G44" s="147">
        <f t="shared" si="6"/>
        <v>52178.549999999988</v>
      </c>
    </row>
    <row r="45" spans="1:7" ht="15" thickBot="1" x14ac:dyDescent="0.35">
      <c r="A45" s="154" t="s">
        <v>183</v>
      </c>
      <c r="B45" s="146">
        <v>0</v>
      </c>
      <c r="C45" s="147">
        <v>724.40199999999993</v>
      </c>
      <c r="D45" s="147">
        <v>52199.999999999993</v>
      </c>
      <c r="E45" s="147">
        <v>0</v>
      </c>
      <c r="F45" s="147">
        <v>21769.759999999998</v>
      </c>
      <c r="G45" s="147">
        <f t="shared" si="6"/>
        <v>74694.161999999997</v>
      </c>
    </row>
    <row r="46" spans="1:7" ht="15" thickBot="1" x14ac:dyDescent="0.35">
      <c r="A46" s="154" t="s">
        <v>184</v>
      </c>
      <c r="B46" s="146">
        <v>0</v>
      </c>
      <c r="C46" s="147">
        <v>0</v>
      </c>
      <c r="D46" s="147">
        <v>0</v>
      </c>
      <c r="E46" s="147">
        <v>1570.8</v>
      </c>
      <c r="F46" s="147">
        <v>0</v>
      </c>
      <c r="G46" s="147">
        <f t="shared" si="6"/>
        <v>1570.8</v>
      </c>
    </row>
    <row r="47" spans="1:7" ht="15" thickBot="1" x14ac:dyDescent="0.35">
      <c r="A47" s="154" t="s">
        <v>185</v>
      </c>
      <c r="B47" s="146">
        <v>0</v>
      </c>
      <c r="C47" s="147">
        <v>657.75</v>
      </c>
      <c r="D47" s="147">
        <v>8700</v>
      </c>
      <c r="E47" s="147">
        <v>0</v>
      </c>
      <c r="F47" s="147">
        <v>75.8</v>
      </c>
      <c r="G47" s="147">
        <f t="shared" si="6"/>
        <v>9433.5499999999993</v>
      </c>
    </row>
    <row r="48" spans="1:7" ht="15" thickBot="1" x14ac:dyDescent="0.35">
      <c r="A48" s="154" t="s">
        <v>419</v>
      </c>
      <c r="B48" s="146">
        <v>0</v>
      </c>
      <c r="C48" s="147">
        <v>0</v>
      </c>
      <c r="D48" s="147">
        <v>0</v>
      </c>
      <c r="E48" s="147">
        <v>20925.3</v>
      </c>
      <c r="F48" s="147">
        <v>0</v>
      </c>
      <c r="G48" s="147">
        <f t="shared" si="6"/>
        <v>20925.3</v>
      </c>
    </row>
    <row r="49" spans="1:8" ht="15" thickBot="1" x14ac:dyDescent="0.35">
      <c r="A49" s="140" t="s">
        <v>414</v>
      </c>
      <c r="B49" s="144">
        <f>SUM(B50:B65)</f>
        <v>0</v>
      </c>
      <c r="C49" s="144">
        <f t="shared" ref="C49:F49" si="7">SUM(C50:C65)</f>
        <v>4452346.2331999997</v>
      </c>
      <c r="D49" s="144">
        <f t="shared" si="7"/>
        <v>139200</v>
      </c>
      <c r="E49" s="144">
        <f t="shared" si="7"/>
        <v>4918.1000000000004</v>
      </c>
      <c r="F49" s="144">
        <f t="shared" si="7"/>
        <v>50649.56</v>
      </c>
      <c r="G49" s="150">
        <f>SUM(B49:F49)</f>
        <v>4647113.8931999989</v>
      </c>
      <c r="H49" s="189"/>
    </row>
    <row r="50" spans="1:8" ht="15" thickBot="1" x14ac:dyDescent="0.35">
      <c r="A50" s="154" t="s">
        <v>231</v>
      </c>
      <c r="B50" s="146">
        <v>0</v>
      </c>
      <c r="C50" s="147">
        <v>1604.9099999999999</v>
      </c>
      <c r="D50" s="147">
        <v>0</v>
      </c>
      <c r="E50" s="147">
        <v>0</v>
      </c>
      <c r="F50" s="147">
        <v>0</v>
      </c>
      <c r="G50" s="147">
        <f t="shared" si="6"/>
        <v>1604.9099999999999</v>
      </c>
    </row>
    <row r="51" spans="1:8" ht="15" thickBot="1" x14ac:dyDescent="0.35">
      <c r="A51" s="154" t="s">
        <v>233</v>
      </c>
      <c r="B51" s="146">
        <v>0</v>
      </c>
      <c r="C51" s="147">
        <v>1964.48</v>
      </c>
      <c r="D51" s="147">
        <v>0</v>
      </c>
      <c r="E51" s="147">
        <v>336.6</v>
      </c>
      <c r="F51" s="147">
        <v>0</v>
      </c>
      <c r="G51" s="147">
        <f t="shared" si="6"/>
        <v>2301.08</v>
      </c>
    </row>
    <row r="52" spans="1:8" ht="15" thickBot="1" x14ac:dyDescent="0.35">
      <c r="A52" s="154" t="s">
        <v>235</v>
      </c>
      <c r="B52" s="146">
        <v>0</v>
      </c>
      <c r="C52" s="147">
        <v>473.58</v>
      </c>
      <c r="D52" s="147">
        <v>0</v>
      </c>
      <c r="E52" s="147">
        <v>0</v>
      </c>
      <c r="F52" s="147">
        <v>0</v>
      </c>
      <c r="G52" s="147">
        <f t="shared" si="6"/>
        <v>473.58</v>
      </c>
    </row>
    <row r="53" spans="1:8" ht="15" thickBot="1" x14ac:dyDescent="0.35">
      <c r="A53" s="154" t="s">
        <v>238</v>
      </c>
      <c r="B53" s="146">
        <v>0</v>
      </c>
      <c r="C53" s="147">
        <v>35088.769999999997</v>
      </c>
      <c r="D53" s="147">
        <v>6524.9999999999991</v>
      </c>
      <c r="E53" s="147">
        <v>4057.9</v>
      </c>
      <c r="F53" s="147">
        <v>0</v>
      </c>
      <c r="G53" s="147">
        <f t="shared" si="6"/>
        <v>45671.67</v>
      </c>
    </row>
    <row r="54" spans="1:8" ht="15" thickBot="1" x14ac:dyDescent="0.35">
      <c r="A54" s="154" t="s">
        <v>242</v>
      </c>
      <c r="B54" s="146">
        <v>0</v>
      </c>
      <c r="C54" s="147">
        <v>0</v>
      </c>
      <c r="D54" s="147">
        <v>0</v>
      </c>
      <c r="E54" s="147">
        <v>0</v>
      </c>
      <c r="F54" s="147">
        <v>363.84</v>
      </c>
      <c r="G54" s="147">
        <f t="shared" si="6"/>
        <v>363.84</v>
      </c>
    </row>
    <row r="55" spans="1:8" ht="15" thickBot="1" x14ac:dyDescent="0.35">
      <c r="A55" s="154" t="s">
        <v>244</v>
      </c>
      <c r="B55" s="146">
        <v>0</v>
      </c>
      <c r="C55" s="147">
        <v>512.16800000000001</v>
      </c>
      <c r="D55" s="147">
        <v>0</v>
      </c>
      <c r="E55" s="147">
        <v>0</v>
      </c>
      <c r="F55" s="147">
        <v>0</v>
      </c>
      <c r="G55" s="147">
        <f t="shared" si="6"/>
        <v>512.16800000000001</v>
      </c>
    </row>
    <row r="56" spans="1:8" ht="15" thickBot="1" x14ac:dyDescent="0.35">
      <c r="A56" s="154" t="s">
        <v>245</v>
      </c>
      <c r="B56" s="146">
        <v>0</v>
      </c>
      <c r="C56" s="147">
        <v>9471.6</v>
      </c>
      <c r="D56" s="147">
        <v>0</v>
      </c>
      <c r="E56" s="147">
        <v>0</v>
      </c>
      <c r="F56" s="147">
        <v>0</v>
      </c>
      <c r="G56" s="147">
        <f t="shared" si="6"/>
        <v>9471.6</v>
      </c>
    </row>
    <row r="57" spans="1:8" ht="15" thickBot="1" x14ac:dyDescent="0.35">
      <c r="A57" s="154" t="s">
        <v>246</v>
      </c>
      <c r="B57" s="146">
        <v>0</v>
      </c>
      <c r="C57" s="147">
        <v>5454.94</v>
      </c>
      <c r="D57" s="147">
        <v>5437.5</v>
      </c>
      <c r="E57" s="147">
        <v>0</v>
      </c>
      <c r="F57" s="147">
        <v>0</v>
      </c>
      <c r="G57" s="147">
        <f t="shared" si="6"/>
        <v>10892.439999999999</v>
      </c>
    </row>
    <row r="58" spans="1:8" ht="15" thickBot="1" x14ac:dyDescent="0.35">
      <c r="A58" s="154" t="s">
        <v>247</v>
      </c>
      <c r="B58" s="146">
        <v>0</v>
      </c>
      <c r="C58" s="147">
        <v>7156.32</v>
      </c>
      <c r="D58" s="147">
        <v>10875</v>
      </c>
      <c r="E58" s="147">
        <v>0</v>
      </c>
      <c r="F58" s="147">
        <v>0</v>
      </c>
      <c r="G58" s="147">
        <f t="shared" si="6"/>
        <v>18031.32</v>
      </c>
    </row>
    <row r="59" spans="1:8" ht="15" thickBot="1" x14ac:dyDescent="0.35">
      <c r="A59" s="154" t="s">
        <v>253</v>
      </c>
      <c r="B59" s="146">
        <v>0</v>
      </c>
      <c r="C59" s="147">
        <v>11786.88</v>
      </c>
      <c r="D59" s="147">
        <v>0</v>
      </c>
      <c r="E59" s="147">
        <v>0</v>
      </c>
      <c r="F59" s="147">
        <v>0</v>
      </c>
      <c r="G59" s="147">
        <f t="shared" si="6"/>
        <v>11786.88</v>
      </c>
    </row>
    <row r="60" spans="1:8" ht="15" thickBot="1" x14ac:dyDescent="0.35">
      <c r="A60" s="154" t="s">
        <v>202</v>
      </c>
      <c r="B60" s="146">
        <v>0</v>
      </c>
      <c r="C60" s="147">
        <v>578.81999999999994</v>
      </c>
      <c r="D60" s="147">
        <v>0</v>
      </c>
      <c r="E60" s="147">
        <v>0</v>
      </c>
      <c r="F60" s="147">
        <v>0</v>
      </c>
      <c r="G60" s="147">
        <f t="shared" si="6"/>
        <v>578.81999999999994</v>
      </c>
    </row>
    <row r="61" spans="1:8" ht="15" thickBot="1" x14ac:dyDescent="0.35">
      <c r="A61" s="154" t="s">
        <v>205</v>
      </c>
      <c r="B61" s="146">
        <v>0</v>
      </c>
      <c r="C61" s="147">
        <v>4279.76</v>
      </c>
      <c r="D61" s="147">
        <v>0</v>
      </c>
      <c r="E61" s="147">
        <v>0</v>
      </c>
      <c r="F61" s="147">
        <v>0</v>
      </c>
      <c r="G61" s="147">
        <f t="shared" si="6"/>
        <v>4279.76</v>
      </c>
    </row>
    <row r="62" spans="1:8" ht="15" thickBot="1" x14ac:dyDescent="0.35">
      <c r="A62" s="154" t="s">
        <v>209</v>
      </c>
      <c r="B62" s="146">
        <v>0</v>
      </c>
      <c r="C62" s="147">
        <v>0</v>
      </c>
      <c r="D62" s="147">
        <v>7612.4999999999991</v>
      </c>
      <c r="E62" s="147">
        <v>0</v>
      </c>
      <c r="F62" s="147">
        <v>0</v>
      </c>
      <c r="G62" s="147">
        <f t="shared" si="6"/>
        <v>7612.4999999999991</v>
      </c>
    </row>
    <row r="63" spans="1:8" ht="15" thickBot="1" x14ac:dyDescent="0.35">
      <c r="A63" s="154" t="s">
        <v>146</v>
      </c>
      <c r="B63" s="146">
        <v>0</v>
      </c>
      <c r="C63" s="147">
        <v>27695.66</v>
      </c>
      <c r="D63" s="147">
        <v>0</v>
      </c>
      <c r="E63" s="147">
        <v>0</v>
      </c>
      <c r="F63" s="147">
        <v>26355.66</v>
      </c>
      <c r="G63" s="147">
        <f t="shared" si="6"/>
        <v>54051.32</v>
      </c>
    </row>
    <row r="64" spans="1:8" ht="15" thickBot="1" x14ac:dyDescent="0.35">
      <c r="A64" s="154" t="s">
        <v>153</v>
      </c>
      <c r="B64" s="146">
        <v>0</v>
      </c>
      <c r="C64" s="147">
        <v>4346269.5751999998</v>
      </c>
      <c r="D64" s="147">
        <v>108749.99999999999</v>
      </c>
      <c r="E64" s="147">
        <v>523.6</v>
      </c>
      <c r="F64" s="147">
        <v>23877</v>
      </c>
      <c r="G64" s="147">
        <f t="shared" si="6"/>
        <v>4479420.1751999995</v>
      </c>
    </row>
    <row r="65" spans="1:8" ht="15" thickBot="1" x14ac:dyDescent="0.35">
      <c r="A65" s="154" t="s">
        <v>155</v>
      </c>
      <c r="B65" s="146">
        <v>0</v>
      </c>
      <c r="C65" s="147">
        <v>8.77</v>
      </c>
      <c r="D65" s="147">
        <v>0</v>
      </c>
      <c r="E65" s="147">
        <v>0</v>
      </c>
      <c r="F65" s="147">
        <v>53.06</v>
      </c>
      <c r="G65" s="147">
        <f t="shared" si="6"/>
        <v>61.83</v>
      </c>
    </row>
    <row r="66" spans="1:8" ht="15" thickBot="1" x14ac:dyDescent="0.35">
      <c r="A66" s="142" t="s">
        <v>96</v>
      </c>
      <c r="B66" s="153">
        <f t="shared" ref="B66:G66" si="8">B30+B49</f>
        <v>456</v>
      </c>
      <c r="C66" s="153">
        <f t="shared" si="8"/>
        <v>7148548.3768000007</v>
      </c>
      <c r="D66" s="153">
        <f t="shared" si="8"/>
        <v>378450</v>
      </c>
      <c r="E66" s="153">
        <f t="shared" si="8"/>
        <v>647468.80000000016</v>
      </c>
      <c r="F66" s="153">
        <f t="shared" si="8"/>
        <v>692933.28</v>
      </c>
      <c r="G66" s="153">
        <f t="shared" si="8"/>
        <v>8867856.4567999989</v>
      </c>
      <c r="H66" s="189"/>
    </row>
  </sheetData>
  <sheetProtection algorithmName="SHA-512" hashValue="ZriTk1hTSKKH3DMegRBeDadTXbkZwU0s9LLn4rVulHN2CipKgWG3FVYizEZm55cI5E4E3zgPzmCmYZFva/LqQA==" saltValue="Cg9gVLxLMVX606owcegrUg==" spinCount="100000" sheet="1" objects="1" scenarios="1"/>
  <mergeCells count="5">
    <mergeCell ref="A4:A5"/>
    <mergeCell ref="B4:B5"/>
    <mergeCell ref="C4:F4"/>
    <mergeCell ref="G4:J4"/>
    <mergeCell ref="L4:M4"/>
  </mergeCells>
  <pageMargins left="0.7" right="0.7" top="0.75" bottom="0.75" header="0.3" footer="0.3"/>
  <pageSetup paperSize="9" orientation="portrait" r:id="rId1"/>
  <ignoredErrors>
    <ignoredError sqref="E13 K13" formula="1"/>
    <ignoredError sqref="B30:F30 J6 J7:J12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2"/>
  <sheetViews>
    <sheetView workbookViewId="0">
      <selection activeCell="L11" sqref="L11"/>
    </sheetView>
  </sheetViews>
  <sheetFormatPr baseColWidth="10" defaultColWidth="8.88671875" defaultRowHeight="14.4" x14ac:dyDescent="0.3"/>
  <cols>
    <col min="2" max="2" width="26.109375" bestFit="1" customWidth="1"/>
    <col min="3" max="3" width="12.6640625" customWidth="1"/>
    <col min="4" max="4" width="14.88671875" customWidth="1"/>
    <col min="5" max="5" width="12.109375" customWidth="1"/>
    <col min="6" max="6" width="13.33203125" customWidth="1"/>
    <col min="7" max="7" width="11.5546875" customWidth="1"/>
    <col min="9" max="9" width="12.44140625" customWidth="1"/>
    <col min="10" max="10" width="13.109375" customWidth="1"/>
  </cols>
  <sheetData>
    <row r="1" spans="2:12" ht="18" x14ac:dyDescent="0.3">
      <c r="F1" s="13" t="s">
        <v>20</v>
      </c>
    </row>
    <row r="3" spans="2:12" ht="16.2" x14ac:dyDescent="0.3">
      <c r="F3" s="12" t="s">
        <v>18</v>
      </c>
    </row>
    <row r="4" spans="2:12" ht="15" thickBot="1" x14ac:dyDescent="0.35"/>
    <row r="5" spans="2:12" ht="15" thickBot="1" x14ac:dyDescent="0.35">
      <c r="B5" s="540" t="s">
        <v>0</v>
      </c>
      <c r="C5" s="510" t="s">
        <v>1</v>
      </c>
      <c r="D5" s="512"/>
      <c r="E5" s="511"/>
      <c r="F5" s="510" t="s">
        <v>2</v>
      </c>
      <c r="G5" s="512"/>
      <c r="H5" s="512"/>
      <c r="I5" s="512"/>
      <c r="J5" s="512"/>
      <c r="K5" s="512"/>
      <c r="L5" s="511"/>
    </row>
    <row r="6" spans="2:12" ht="48.6" thickBot="1" x14ac:dyDescent="0.35">
      <c r="B6" s="541"/>
      <c r="C6" s="1" t="s">
        <v>3</v>
      </c>
      <c r="D6" s="1" t="s">
        <v>4</v>
      </c>
      <c r="E6" s="1" t="s">
        <v>5</v>
      </c>
      <c r="F6" s="2" t="s">
        <v>6</v>
      </c>
      <c r="G6" s="2" t="s">
        <v>7</v>
      </c>
      <c r="H6" s="2" t="s">
        <v>8</v>
      </c>
      <c r="I6" s="2" t="s">
        <v>9</v>
      </c>
      <c r="J6" s="2" t="s">
        <v>10</v>
      </c>
      <c r="K6" s="2" t="s">
        <v>11</v>
      </c>
      <c r="L6" s="2" t="s">
        <v>12</v>
      </c>
    </row>
    <row r="7" spans="2:12" ht="15" thickBot="1" x14ac:dyDescent="0.35">
      <c r="B7" s="3" t="s">
        <v>13</v>
      </c>
      <c r="C7" s="4">
        <v>1900</v>
      </c>
      <c r="D7" s="14" t="s">
        <v>21</v>
      </c>
      <c r="E7" s="5">
        <v>40</v>
      </c>
      <c r="F7" s="4">
        <v>19305</v>
      </c>
      <c r="G7" s="4">
        <v>39548</v>
      </c>
      <c r="H7" s="4">
        <v>39552</v>
      </c>
      <c r="I7" s="4">
        <v>22127</v>
      </c>
      <c r="J7" s="4">
        <v>29560</v>
      </c>
      <c r="K7" s="5">
        <v>8.2100000000000009</v>
      </c>
      <c r="L7" s="5">
        <v>5.2</v>
      </c>
    </row>
    <row r="8" spans="2:12" ht="15" thickBot="1" x14ac:dyDescent="0.35">
      <c r="B8" s="3" t="s">
        <v>14</v>
      </c>
      <c r="C8" s="5">
        <v>302</v>
      </c>
      <c r="D8" s="4">
        <v>4732</v>
      </c>
      <c r="E8" s="5">
        <v>41</v>
      </c>
      <c r="F8" s="4">
        <v>35555</v>
      </c>
      <c r="G8" s="4">
        <v>71101</v>
      </c>
      <c r="H8" s="4">
        <v>71106</v>
      </c>
      <c r="I8" s="4">
        <v>69652</v>
      </c>
      <c r="J8" s="4">
        <v>57255</v>
      </c>
      <c r="K8" s="5">
        <v>8.5</v>
      </c>
      <c r="L8" s="5">
        <v>5.5</v>
      </c>
    </row>
    <row r="9" spans="2:12" ht="15" thickBot="1" x14ac:dyDescent="0.35">
      <c r="B9" s="3" t="s">
        <v>15</v>
      </c>
      <c r="C9" s="5">
        <v>628</v>
      </c>
      <c r="D9" s="14" t="s">
        <v>21</v>
      </c>
      <c r="E9" s="5">
        <v>31</v>
      </c>
      <c r="F9" s="4">
        <v>23388</v>
      </c>
      <c r="G9" s="4">
        <v>58719</v>
      </c>
      <c r="H9" s="4">
        <v>58785</v>
      </c>
      <c r="I9" s="4">
        <v>44953</v>
      </c>
      <c r="J9" s="4">
        <v>47239</v>
      </c>
      <c r="K9" s="5">
        <v>7.75</v>
      </c>
      <c r="L9" s="5">
        <v>5</v>
      </c>
    </row>
    <row r="10" spans="2:12" ht="15" thickBot="1" x14ac:dyDescent="0.35">
      <c r="B10" s="3" t="s">
        <v>16</v>
      </c>
      <c r="C10" s="5">
        <v>798</v>
      </c>
      <c r="D10" s="5">
        <v>827</v>
      </c>
      <c r="E10" s="5">
        <v>21</v>
      </c>
      <c r="F10" s="4">
        <v>22731</v>
      </c>
      <c r="G10" s="4">
        <v>44903</v>
      </c>
      <c r="H10" s="4">
        <v>44986</v>
      </c>
      <c r="I10" s="4">
        <v>30732</v>
      </c>
      <c r="J10" s="4">
        <v>36952</v>
      </c>
      <c r="K10" s="5">
        <v>8</v>
      </c>
      <c r="L10" s="5">
        <v>5</v>
      </c>
    </row>
    <row r="11" spans="2:12" ht="15" thickBot="1" x14ac:dyDescent="0.35">
      <c r="B11" s="8" t="s">
        <v>17</v>
      </c>
      <c r="C11" s="9">
        <f>SUM(C7:C10)</f>
        <v>3628</v>
      </c>
      <c r="D11" s="9">
        <f t="shared" ref="D11:J11" si="0">SUM(D7:D10)</f>
        <v>5559</v>
      </c>
      <c r="E11" s="9">
        <f t="shared" si="0"/>
        <v>133</v>
      </c>
      <c r="F11" s="9">
        <f t="shared" si="0"/>
        <v>100979</v>
      </c>
      <c r="G11" s="9">
        <f t="shared" si="0"/>
        <v>214271</v>
      </c>
      <c r="H11" s="9">
        <f t="shared" si="0"/>
        <v>214429</v>
      </c>
      <c r="I11" s="9">
        <f t="shared" si="0"/>
        <v>167464</v>
      </c>
      <c r="J11" s="9">
        <f t="shared" si="0"/>
        <v>171006</v>
      </c>
      <c r="K11" s="11">
        <f>(K7+K8+K9+K10)/4</f>
        <v>8.1150000000000002</v>
      </c>
      <c r="L11" s="11">
        <f>(L7+L8+L9+L10)/4</f>
        <v>5.1749999999999998</v>
      </c>
    </row>
    <row r="12" spans="2:12" x14ac:dyDescent="0.3">
      <c r="B12" s="15" t="s">
        <v>22</v>
      </c>
    </row>
    <row r="14" spans="2:12" ht="15" thickBot="1" x14ac:dyDescent="0.35"/>
    <row r="15" spans="2:12" ht="15" thickBot="1" x14ac:dyDescent="0.35">
      <c r="B15" s="533" t="s">
        <v>0</v>
      </c>
      <c r="C15" s="537" t="s">
        <v>23</v>
      </c>
      <c r="D15" s="538"/>
      <c r="E15" s="538"/>
      <c r="F15" s="538"/>
      <c r="G15" s="538"/>
      <c r="H15" s="538"/>
      <c r="I15" s="538"/>
      <c r="J15" s="538"/>
      <c r="K15" s="538"/>
      <c r="L15" s="539"/>
    </row>
    <row r="16" spans="2:12" ht="28.2" customHeight="1" thickBot="1" x14ac:dyDescent="0.35">
      <c r="B16" s="542"/>
      <c r="C16" s="537" t="s">
        <v>24</v>
      </c>
      <c r="D16" s="539"/>
      <c r="E16" s="537" t="s">
        <v>25</v>
      </c>
      <c r="F16" s="539"/>
      <c r="G16" s="537" t="s">
        <v>26</v>
      </c>
      <c r="H16" s="539"/>
      <c r="I16" s="537" t="s">
        <v>27</v>
      </c>
      <c r="J16" s="539"/>
      <c r="K16" s="537" t="s">
        <v>17</v>
      </c>
      <c r="L16" s="539"/>
    </row>
    <row r="17" spans="2:12" ht="15" thickBot="1" x14ac:dyDescent="0.35">
      <c r="B17" s="534"/>
      <c r="C17" s="16" t="s">
        <v>28</v>
      </c>
      <c r="D17" s="16" t="s">
        <v>29</v>
      </c>
      <c r="E17" s="16" t="s">
        <v>28</v>
      </c>
      <c r="F17" s="16" t="s">
        <v>29</v>
      </c>
      <c r="G17" s="16" t="s">
        <v>28</v>
      </c>
      <c r="H17" s="16" t="s">
        <v>29</v>
      </c>
      <c r="I17" s="16" t="s">
        <v>28</v>
      </c>
      <c r="J17" s="16" t="s">
        <v>29</v>
      </c>
      <c r="K17" s="16" t="s">
        <v>28</v>
      </c>
      <c r="L17" s="16" t="s">
        <v>29</v>
      </c>
    </row>
    <row r="18" spans="2:12" ht="15" thickBot="1" x14ac:dyDescent="0.35">
      <c r="B18" s="3" t="s">
        <v>13</v>
      </c>
      <c r="C18" s="4">
        <v>37578</v>
      </c>
      <c r="D18" s="4">
        <v>37578</v>
      </c>
      <c r="E18" s="5">
        <v>0</v>
      </c>
      <c r="F18" s="5">
        <v>0</v>
      </c>
      <c r="G18" s="4">
        <v>1970</v>
      </c>
      <c r="H18" s="4">
        <v>1974</v>
      </c>
      <c r="I18" s="4">
        <v>0</v>
      </c>
      <c r="J18" s="4">
        <v>0</v>
      </c>
      <c r="K18" s="4">
        <f>C18+E18+G18+I18</f>
        <v>39548</v>
      </c>
      <c r="L18" s="4">
        <f>D18+F18+H18+J18</f>
        <v>39552</v>
      </c>
    </row>
    <row r="19" spans="2:12" ht="15" thickBot="1" x14ac:dyDescent="0.35">
      <c r="B19" s="3" t="s">
        <v>14</v>
      </c>
      <c r="C19" s="4">
        <v>31810</v>
      </c>
      <c r="D19" s="4">
        <v>31809</v>
      </c>
      <c r="E19" s="4">
        <v>31748</v>
      </c>
      <c r="F19" s="4">
        <v>31752</v>
      </c>
      <c r="G19" s="4">
        <v>964</v>
      </c>
      <c r="H19" s="4">
        <v>964</v>
      </c>
      <c r="I19" s="4">
        <v>6579</v>
      </c>
      <c r="J19" s="4">
        <v>6581</v>
      </c>
      <c r="K19" s="4">
        <f t="shared" ref="K19:K21" si="1">C19+E19+G19+I19</f>
        <v>71101</v>
      </c>
      <c r="L19" s="4">
        <f t="shared" ref="L19:L21" si="2">D19+F19+H19+J19</f>
        <v>71106</v>
      </c>
    </row>
    <row r="20" spans="2:12" ht="15" thickBot="1" x14ac:dyDescent="0.35">
      <c r="B20" s="3" t="s">
        <v>15</v>
      </c>
      <c r="C20" s="4">
        <v>58719</v>
      </c>
      <c r="D20" s="4">
        <v>58785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4">
        <f t="shared" si="1"/>
        <v>58719</v>
      </c>
      <c r="L20" s="4">
        <f t="shared" si="2"/>
        <v>58785</v>
      </c>
    </row>
    <row r="21" spans="2:12" ht="15" thickBot="1" x14ac:dyDescent="0.35">
      <c r="B21" s="3" t="s">
        <v>16</v>
      </c>
      <c r="C21" s="4">
        <v>38490</v>
      </c>
      <c r="D21" s="4">
        <v>38512</v>
      </c>
      <c r="E21" s="5">
        <v>0</v>
      </c>
      <c r="F21" s="5">
        <v>0</v>
      </c>
      <c r="G21" s="4">
        <v>6413</v>
      </c>
      <c r="H21" s="4">
        <v>6474</v>
      </c>
      <c r="I21" s="5">
        <v>0</v>
      </c>
      <c r="J21" s="5">
        <v>0</v>
      </c>
      <c r="K21" s="4">
        <f t="shared" si="1"/>
        <v>44903</v>
      </c>
      <c r="L21" s="4">
        <f t="shared" si="2"/>
        <v>44986</v>
      </c>
    </row>
    <row r="22" spans="2:12" ht="15" thickBot="1" x14ac:dyDescent="0.35">
      <c r="B22" s="8" t="s">
        <v>17</v>
      </c>
      <c r="C22" s="9">
        <f>C18+C19+C20+C21</f>
        <v>166597</v>
      </c>
      <c r="D22" s="9">
        <f t="shared" ref="D22:L22" si="3">D18+D19+D20+D21</f>
        <v>166684</v>
      </c>
      <c r="E22" s="9">
        <f t="shared" si="3"/>
        <v>31748</v>
      </c>
      <c r="F22" s="9">
        <f t="shared" si="3"/>
        <v>31752</v>
      </c>
      <c r="G22" s="9">
        <f t="shared" si="3"/>
        <v>9347</v>
      </c>
      <c r="H22" s="9">
        <f t="shared" si="3"/>
        <v>9412</v>
      </c>
      <c r="I22" s="9">
        <f t="shared" si="3"/>
        <v>6579</v>
      </c>
      <c r="J22" s="9">
        <f t="shared" si="3"/>
        <v>6581</v>
      </c>
      <c r="K22" s="9">
        <f t="shared" si="3"/>
        <v>214271</v>
      </c>
      <c r="L22" s="9">
        <f t="shared" si="3"/>
        <v>214429</v>
      </c>
    </row>
  </sheetData>
  <sheetProtection algorithmName="SHA-512" hashValue="jTV/XyH0ft79Ub9GPdj0QUeeNNhtiteoOMHukCI3YgdOwkERmFrgtsyDbEUmZ0LJkfStnkO5ElIoqunOQoiC7g==" saltValue="AmtlVWy1lUcVl3l5VkyeMQ==" spinCount="100000" sheet="1" objects="1" scenarios="1"/>
  <mergeCells count="10">
    <mergeCell ref="B5:B6"/>
    <mergeCell ref="C5:E5"/>
    <mergeCell ref="F5:L5"/>
    <mergeCell ref="B15:B17"/>
    <mergeCell ref="C15:L15"/>
    <mergeCell ref="C16:D16"/>
    <mergeCell ref="E16:F16"/>
    <mergeCell ref="G16:H16"/>
    <mergeCell ref="I16:J16"/>
    <mergeCell ref="K16:L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29</vt:i4>
      </vt:variant>
      <vt:variant>
        <vt:lpstr>Rangos con nombre</vt:lpstr>
      </vt:variant>
      <vt:variant>
        <vt:i4>8</vt:i4>
      </vt:variant>
    </vt:vector>
  </HeadingPairs>
  <TitlesOfParts>
    <vt:vector size="37" baseType="lpstr">
      <vt:lpstr>Valor económico. RESUMEN</vt:lpstr>
      <vt:lpstr>RESUMEN</vt:lpstr>
      <vt:lpstr>COMEXxPAISES</vt:lpstr>
      <vt:lpstr>agro_comex</vt:lpstr>
      <vt:lpstr>COMEX_UE_€</vt:lpstr>
      <vt:lpstr>COMEX_TER_€_KG_LT</vt:lpstr>
      <vt:lpstr>CARNES_FRESCAS</vt:lpstr>
      <vt:lpstr>EMBUTIDOS</vt:lpstr>
      <vt:lpstr>JAMONES_IBERICOS_REG_PROD</vt:lpstr>
      <vt:lpstr>JAMONES_IBERICOS_COMER_VALOR</vt:lpstr>
      <vt:lpstr>JAMONES_NO_IBERICOS</vt:lpstr>
      <vt:lpstr>ETG_JAMON_SERRANO</vt:lpstr>
      <vt:lpstr>OTROS_CARNICOS</vt:lpstr>
      <vt:lpstr>QUESOS</vt:lpstr>
      <vt:lpstr>MIELES</vt:lpstr>
      <vt:lpstr>ACEITES</vt:lpstr>
      <vt:lpstr>MANTEQUILLAS</vt:lpstr>
      <vt:lpstr>FRUTAS_FRUTOS SECOS_ACEITUNAS</vt:lpstr>
      <vt:lpstr>ARROZ</vt:lpstr>
      <vt:lpstr>CEREALES</vt:lpstr>
      <vt:lpstr>HORTALIZAS</vt:lpstr>
      <vt:lpstr>LEGUMBRES</vt:lpstr>
      <vt:lpstr>PESCADOS_MOLUSCOS</vt:lpstr>
      <vt:lpstr>CONDIMENTOS</vt:lpstr>
      <vt:lpstr>SIDRA</vt:lpstr>
      <vt:lpstr>VINAGRES</vt:lpstr>
      <vt:lpstr>COCHINILLA</vt:lpstr>
      <vt:lpstr>PAN_PASTELES_TURRONES_I</vt:lpstr>
      <vt:lpstr>PAN_PASTELES_TURRONES_II</vt:lpstr>
      <vt:lpstr>QUESOS!_Toc144396685</vt:lpstr>
      <vt:lpstr>MANTEQUILLAS!_Toc144396686</vt:lpstr>
      <vt:lpstr>CARNES_FRESCAS!_Toc144396688</vt:lpstr>
      <vt:lpstr>EMBUTIDOS!_Toc144396689</vt:lpstr>
      <vt:lpstr>JAMONES_IBERICOS_REG_PROD!_Toc144396690</vt:lpstr>
      <vt:lpstr>OTROS_CARNICOS!_Toc144396691</vt:lpstr>
      <vt:lpstr>COMEX_UE_€!Área_de_impresión</vt:lpstr>
      <vt:lpstr>'Valor económico. RESUMEN'!Área_de_impresión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González Sánchez, Jose Luis</dc:creator>
  <cp:lastModifiedBy>González Sánchez, Jose Luis</cp:lastModifiedBy>
  <cp:lastPrinted>2026-04-15T09:30:15Z</cp:lastPrinted>
  <dcterms:created xsi:type="dcterms:W3CDTF">2015-06-05T18:19:34Z</dcterms:created>
  <dcterms:modified xsi:type="dcterms:W3CDTF">2026-04-20T10:23:56Z</dcterms:modified>
</cp:coreProperties>
</file>