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Leche mes a mes web\promociones\"/>
    </mc:Choice>
  </mc:AlternateContent>
  <workbookProtection workbookAlgorithmName="SHA-512" workbookHashValue="knpBZRHR54ZX8WdJ23UJ+MEVLaJmvKNTkmBgmYE+YhyttZbnsSOh90/xiNNBacQmT9nPm1m8ZTaSs9UCjYtBew==" workbookSaltValue="qH77bSbTO+wCSg8hmKkhSg==" workbookSpinCount="100000" lockStructure="1"/>
  <bookViews>
    <workbookView showSheetTabs="0" xWindow="-105" yWindow="-105" windowWidth="19425" windowHeight="10425" tabRatio="855"/>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Conclusiones!$A$1:$N$38</definedName>
    <definedName name="_xlnm.Print_Area" localSheetId="1">Contenido!$A$1:$M$26</definedName>
    <definedName name="_xlnm.Print_Area" localSheetId="3">Derivados!$A$1:$U$52</definedName>
    <definedName name="_xlnm.Print_Area" localSheetId="0">Portada!$A$1:$L$32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7" i="2" l="1" a="1"/>
  <c r="O7" i="2" s="1"/>
  <c r="O9" i="2" l="1" a="1"/>
  <c r="O9" i="2" s="1"/>
  <c r="O8" i="2" a="1"/>
  <c r="O8" i="2" s="1"/>
  <c r="D5" i="2" a="1"/>
  <c r="D5" i="2" s="1"/>
  <c r="D39" i="2" s="1"/>
  <c r="E5" i="2" a="1"/>
  <c r="E5" i="2" s="1"/>
  <c r="E39" i="2" s="1"/>
  <c r="F5" i="2" a="1"/>
  <c r="F5" i="2" s="1"/>
  <c r="F39" i="2" s="1"/>
  <c r="G5" i="2" a="1"/>
  <c r="G5" i="2" s="1"/>
  <c r="G39" i="2" s="1"/>
  <c r="H5" i="2" a="1"/>
  <c r="H5" i="2" s="1"/>
  <c r="H39" i="2" s="1"/>
  <c r="I5" i="2" a="1"/>
  <c r="I5" i="2" s="1"/>
  <c r="I39" i="2" s="1"/>
  <c r="J5" i="2" a="1"/>
  <c r="J5" i="2" s="1"/>
  <c r="J39" i="2" s="1"/>
  <c r="K5" i="2" a="1"/>
  <c r="K5" i="2" s="1"/>
  <c r="K39" i="2" s="1"/>
  <c r="L5" i="2" a="1"/>
  <c r="L5" i="2" s="1"/>
  <c r="L39" i="2" s="1"/>
  <c r="M5" i="2" a="1"/>
  <c r="M5" i="2" s="1"/>
  <c r="M39" i="2" s="1"/>
  <c r="N5" i="2" a="1"/>
  <c r="N5" i="2" s="1"/>
  <c r="N39" i="2" s="1"/>
  <c r="O5" i="2" a="1"/>
  <c r="O5" i="2" s="1"/>
  <c r="O39" i="2" s="1"/>
  <c r="P17" i="2" l="1" a="1"/>
  <c r="P17" i="2" s="1"/>
  <c r="O17" i="2" a="1"/>
  <c r="O17" i="2" s="1"/>
  <c r="O19" i="2" s="1" a="1"/>
  <c r="O19" i="2" s="1"/>
  <c r="O18" i="2" l="1" a="1"/>
  <c r="O18" i="2" s="1"/>
  <c r="D65" i="2" a="1"/>
  <c r="D65" i="2" s="1"/>
  <c r="D66" i="2" s="1" a="1"/>
  <c r="D66" i="2" s="1"/>
  <c r="E65" i="2" a="1"/>
  <c r="E65" i="2" s="1"/>
  <c r="E66" i="2" s="1" a="1"/>
  <c r="E66" i="2" s="1"/>
  <c r="F65" i="2" a="1"/>
  <c r="F65" i="2" s="1"/>
  <c r="F66" i="2" s="1" a="1"/>
  <c r="F66" i="2" s="1"/>
  <c r="G65" i="2" a="1"/>
  <c r="G65" i="2" s="1"/>
  <c r="G66" i="2" s="1" a="1"/>
  <c r="G66" i="2" s="1"/>
  <c r="H65" i="2" a="1"/>
  <c r="H65" i="2" s="1"/>
  <c r="H66" i="2" s="1" a="1"/>
  <c r="H66" i="2" s="1"/>
  <c r="I65" i="2" a="1"/>
  <c r="I65" i="2" s="1"/>
  <c r="I66" i="2" s="1" a="1"/>
  <c r="I66" i="2" s="1"/>
  <c r="J65" i="2" a="1"/>
  <c r="J65" i="2" s="1"/>
  <c r="J66" i="2" s="1" a="1"/>
  <c r="J66" i="2" s="1"/>
  <c r="K65" i="2" a="1"/>
  <c r="K65" i="2" s="1"/>
  <c r="K66" i="2" s="1" a="1"/>
  <c r="K66" i="2" s="1"/>
  <c r="L65" i="2" a="1"/>
  <c r="L65" i="2" s="1"/>
  <c r="L66" i="2" s="1" a="1"/>
  <c r="L66" i="2" s="1"/>
  <c r="M65" i="2" a="1"/>
  <c r="M65" i="2" s="1"/>
  <c r="M66" i="2" s="1" a="1"/>
  <c r="M66" i="2" s="1"/>
  <c r="N65" i="2" a="1"/>
  <c r="N65" i="2" s="1"/>
  <c r="N66" i="2" s="1" a="1"/>
  <c r="N66" i="2" s="1"/>
  <c r="O65" i="2" a="1"/>
  <c r="O65" i="2" s="1"/>
  <c r="O66" i="2" s="1" a="1"/>
  <c r="O66" i="2" s="1"/>
  <c r="P65" i="2" a="1"/>
  <c r="P65" i="2" s="1"/>
  <c r="P67" i="2" s="1" a="1"/>
  <c r="P67" i="2" s="1"/>
  <c r="D60" i="2" a="1"/>
  <c r="D60" i="2" s="1"/>
  <c r="D61" i="2" s="1" a="1"/>
  <c r="D61" i="2" s="1"/>
  <c r="E60" i="2" a="1"/>
  <c r="E60" i="2" s="1"/>
  <c r="E61" i="2" s="1" a="1"/>
  <c r="E61" i="2" s="1"/>
  <c r="F60" i="2" a="1"/>
  <c r="F60" i="2" s="1"/>
  <c r="F61" i="2" s="1" a="1"/>
  <c r="F61" i="2" s="1"/>
  <c r="G60" i="2" a="1"/>
  <c r="G60" i="2" s="1"/>
  <c r="G61" i="2" s="1" a="1"/>
  <c r="G61" i="2" s="1"/>
  <c r="H60" i="2" a="1"/>
  <c r="H60" i="2" s="1"/>
  <c r="H61" i="2" s="1" a="1"/>
  <c r="H61" i="2" s="1"/>
  <c r="I60" i="2" a="1"/>
  <c r="I60" i="2" s="1"/>
  <c r="I61" i="2" s="1" a="1"/>
  <c r="I61" i="2" s="1"/>
  <c r="J60" i="2" a="1"/>
  <c r="J60" i="2" s="1"/>
  <c r="J61" i="2" s="1" a="1"/>
  <c r="J61" i="2" s="1"/>
  <c r="K60" i="2" a="1"/>
  <c r="K60" i="2" s="1"/>
  <c r="K61" i="2" s="1" a="1"/>
  <c r="K61" i="2" s="1"/>
  <c r="L60" i="2" a="1"/>
  <c r="L60" i="2" s="1"/>
  <c r="L61" i="2" s="1" a="1"/>
  <c r="L61" i="2" s="1"/>
  <c r="M60" i="2" a="1"/>
  <c r="M60" i="2" s="1"/>
  <c r="M61" i="2" s="1" a="1"/>
  <c r="M61" i="2" s="1"/>
  <c r="N60" i="2" a="1"/>
  <c r="N60" i="2" s="1"/>
  <c r="N61" i="2" s="1" a="1"/>
  <c r="N61" i="2" s="1"/>
  <c r="O60" i="2" a="1"/>
  <c r="O60" i="2" s="1"/>
  <c r="O61" i="2" s="1" a="1"/>
  <c r="O61" i="2" s="1"/>
  <c r="P60" i="2" a="1"/>
  <c r="P60" i="2" s="1"/>
  <c r="P62" i="2" s="1" a="1"/>
  <c r="P62" i="2" s="1"/>
  <c r="D55" i="2" a="1"/>
  <c r="D55" i="2" s="1"/>
  <c r="D56" i="2" s="1" a="1"/>
  <c r="D56" i="2" s="1"/>
  <c r="E55" i="2" a="1"/>
  <c r="E55" i="2" s="1"/>
  <c r="E56" i="2" s="1" a="1"/>
  <c r="E56" i="2" s="1"/>
  <c r="F55" i="2" a="1"/>
  <c r="F55" i="2" s="1"/>
  <c r="F56" i="2" s="1" a="1"/>
  <c r="F56" i="2" s="1"/>
  <c r="G55" i="2" a="1"/>
  <c r="G55" i="2" s="1"/>
  <c r="G56" i="2" s="1" a="1"/>
  <c r="G56" i="2" s="1"/>
  <c r="H55" i="2" a="1"/>
  <c r="H55" i="2" s="1"/>
  <c r="H56" i="2" s="1" a="1"/>
  <c r="H56" i="2" s="1"/>
  <c r="I55" i="2" a="1"/>
  <c r="I55" i="2" s="1"/>
  <c r="I56" i="2" s="1" a="1"/>
  <c r="I56" i="2" s="1"/>
  <c r="J55" i="2" a="1"/>
  <c r="J55" i="2" s="1"/>
  <c r="J56" i="2" s="1" a="1"/>
  <c r="J56" i="2" s="1"/>
  <c r="K55" i="2" a="1"/>
  <c r="K55" i="2" s="1"/>
  <c r="K56" i="2" s="1" a="1"/>
  <c r="K56" i="2" s="1"/>
  <c r="L55" i="2" a="1"/>
  <c r="L55" i="2" s="1"/>
  <c r="L56" i="2" s="1" a="1"/>
  <c r="L56" i="2" s="1"/>
  <c r="M55" i="2" a="1"/>
  <c r="M55" i="2" s="1"/>
  <c r="M56" i="2" s="1" a="1"/>
  <c r="M56" i="2" s="1"/>
  <c r="N55" i="2" a="1"/>
  <c r="N55" i="2" s="1"/>
  <c r="N56" i="2" s="1" a="1"/>
  <c r="N56" i="2" s="1"/>
  <c r="O55" i="2" a="1"/>
  <c r="O55" i="2" s="1"/>
  <c r="O56" i="2" s="1" a="1"/>
  <c r="O56" i="2" s="1"/>
  <c r="P55" i="2" a="1"/>
  <c r="P55" i="2" s="1"/>
  <c r="P57" i="2" s="1" a="1"/>
  <c r="P57" i="2" s="1"/>
  <c r="D50" i="2" a="1"/>
  <c r="D50" i="2" s="1"/>
  <c r="D51" i="2" s="1" a="1"/>
  <c r="D51" i="2" s="1"/>
  <c r="E50" i="2" a="1"/>
  <c r="E50" i="2" s="1"/>
  <c r="E51" i="2" s="1" a="1"/>
  <c r="E51" i="2" s="1"/>
  <c r="F50" i="2" a="1"/>
  <c r="F50" i="2" s="1"/>
  <c r="F51" i="2" s="1" a="1"/>
  <c r="F51" i="2" s="1"/>
  <c r="G50" i="2" a="1"/>
  <c r="G50" i="2" s="1"/>
  <c r="G51" i="2" s="1" a="1"/>
  <c r="G51" i="2" s="1"/>
  <c r="H50" i="2" a="1"/>
  <c r="H50" i="2" s="1"/>
  <c r="H51" i="2" s="1" a="1"/>
  <c r="H51" i="2" s="1"/>
  <c r="I50" i="2" a="1"/>
  <c r="I50" i="2" s="1"/>
  <c r="I51" i="2" s="1" a="1"/>
  <c r="I51" i="2" s="1"/>
  <c r="J50" i="2" a="1"/>
  <c r="J50" i="2" s="1"/>
  <c r="J51" i="2" s="1" a="1"/>
  <c r="J51" i="2" s="1"/>
  <c r="K50" i="2" a="1"/>
  <c r="K50" i="2" s="1"/>
  <c r="K51" i="2" s="1" a="1"/>
  <c r="K51" i="2" s="1"/>
  <c r="L50" i="2" a="1"/>
  <c r="L50" i="2" s="1"/>
  <c r="L51" i="2" s="1" a="1"/>
  <c r="L51" i="2" s="1"/>
  <c r="M50" i="2" a="1"/>
  <c r="M50" i="2" s="1"/>
  <c r="M51" i="2" s="1" a="1"/>
  <c r="M51" i="2" s="1"/>
  <c r="N50" i="2" a="1"/>
  <c r="N50" i="2" s="1"/>
  <c r="N51" i="2" s="1" a="1"/>
  <c r="N51" i="2" s="1"/>
  <c r="O50" i="2" a="1"/>
  <c r="O50" i="2" s="1"/>
  <c r="O51" i="2" s="1" a="1"/>
  <c r="O51" i="2" s="1"/>
  <c r="P50" i="2" a="1"/>
  <c r="P50" i="2" s="1"/>
  <c r="P51" i="2" s="1" a="1"/>
  <c r="P51" i="2" s="1"/>
  <c r="D45" i="2" a="1"/>
  <c r="D45" i="2" s="1"/>
  <c r="D46" i="2" s="1" a="1"/>
  <c r="D46" i="2" s="1"/>
  <c r="E45" i="2" a="1"/>
  <c r="E45" i="2" s="1"/>
  <c r="E46" i="2" s="1" a="1"/>
  <c r="E46" i="2" s="1"/>
  <c r="F45" i="2" a="1"/>
  <c r="F45" i="2" s="1"/>
  <c r="F46" i="2" s="1" a="1"/>
  <c r="F46" i="2" s="1"/>
  <c r="G45" i="2" a="1"/>
  <c r="G45" i="2" s="1"/>
  <c r="G46" i="2" s="1" a="1"/>
  <c r="G46" i="2" s="1"/>
  <c r="H45" i="2" a="1"/>
  <c r="H45" i="2" s="1"/>
  <c r="H46" i="2" s="1" a="1"/>
  <c r="H46" i="2" s="1"/>
  <c r="I45" i="2" a="1"/>
  <c r="I45" i="2" s="1"/>
  <c r="I46" i="2" s="1" a="1"/>
  <c r="I46" i="2" s="1"/>
  <c r="J45" i="2" a="1"/>
  <c r="J45" i="2" s="1"/>
  <c r="J46" i="2" s="1" a="1"/>
  <c r="J46" i="2" s="1"/>
  <c r="K45" i="2" a="1"/>
  <c r="K45" i="2" s="1"/>
  <c r="K46" i="2" s="1" a="1"/>
  <c r="K46" i="2" s="1"/>
  <c r="L45" i="2" a="1"/>
  <c r="L45" i="2" s="1"/>
  <c r="L46" i="2" s="1" a="1"/>
  <c r="L46" i="2" s="1"/>
  <c r="M45" i="2" a="1"/>
  <c r="M45" i="2" s="1"/>
  <c r="M46" i="2" s="1" a="1"/>
  <c r="M46" i="2" s="1"/>
  <c r="N45" i="2" a="1"/>
  <c r="N45" i="2" s="1"/>
  <c r="N46" i="2" s="1" a="1"/>
  <c r="N46" i="2" s="1"/>
  <c r="O45" i="2" a="1"/>
  <c r="O45" i="2" s="1"/>
  <c r="O46" i="2" s="1" a="1"/>
  <c r="O46" i="2" s="1"/>
  <c r="P45" i="2" a="1"/>
  <c r="P45" i="2" s="1"/>
  <c r="P47" i="2" s="1" a="1"/>
  <c r="P47" i="2" s="1"/>
  <c r="D40" i="2" a="1"/>
  <c r="D40" i="2" s="1"/>
  <c r="D41" i="2" s="1" a="1"/>
  <c r="D41" i="2" s="1"/>
  <c r="D29" i="5" s="1"/>
  <c r="E40" i="2" a="1"/>
  <c r="E40" i="2" s="1"/>
  <c r="F40" i="2" a="1"/>
  <c r="F40" i="2" s="1"/>
  <c r="F41" i="2" s="1" a="1"/>
  <c r="F41" i="2" s="1"/>
  <c r="F29" i="5" s="1"/>
  <c r="G40" i="2" a="1"/>
  <c r="G40" i="2" s="1"/>
  <c r="H40" i="2" a="1"/>
  <c r="H40" i="2" s="1"/>
  <c r="H41" i="2" s="1" a="1"/>
  <c r="H41" i="2" s="1"/>
  <c r="H29" i="5" s="1"/>
  <c r="I40" i="2" a="1"/>
  <c r="I40" i="2" s="1"/>
  <c r="J40" i="2" a="1"/>
  <c r="J40" i="2" s="1"/>
  <c r="J41" i="2" s="1" a="1"/>
  <c r="J41" i="2" s="1"/>
  <c r="J29" i="5" s="1"/>
  <c r="K40" i="2" a="1"/>
  <c r="K40" i="2" s="1"/>
  <c r="K41" i="2" s="1" a="1"/>
  <c r="K41" i="2" s="1"/>
  <c r="K29" i="5" s="1"/>
  <c r="L40" i="2" a="1"/>
  <c r="L40" i="2" s="1"/>
  <c r="L41" i="2" s="1" a="1"/>
  <c r="L41" i="2" s="1"/>
  <c r="L29" i="5" s="1"/>
  <c r="M40" i="2" a="1"/>
  <c r="M40" i="2" s="1"/>
  <c r="N40" i="2" a="1"/>
  <c r="N40" i="2" s="1"/>
  <c r="N41" i="2" s="1" a="1"/>
  <c r="N41" i="2" s="1"/>
  <c r="N29" i="5" s="1"/>
  <c r="O40" i="2" a="1"/>
  <c r="O40" i="2" s="1"/>
  <c r="P40" i="2" a="1"/>
  <c r="P40" i="2" s="1"/>
  <c r="P41" i="2" s="1" a="1"/>
  <c r="P41" i="2" s="1"/>
  <c r="P29" i="5" s="1"/>
  <c r="D32" i="2" a="1"/>
  <c r="D32" i="2" s="1"/>
  <c r="D33" i="2" s="1" a="1"/>
  <c r="D33" i="2" s="1"/>
  <c r="E32" i="2" a="1"/>
  <c r="E32" i="2" s="1"/>
  <c r="E33" i="2" s="1" a="1"/>
  <c r="E33" i="2" s="1"/>
  <c r="F32" i="2" a="1"/>
  <c r="F32" i="2" s="1"/>
  <c r="F33" i="2" s="1" a="1"/>
  <c r="F33" i="2" s="1"/>
  <c r="G32" i="2" a="1"/>
  <c r="G32" i="2" s="1"/>
  <c r="G33" i="2" s="1" a="1"/>
  <c r="G33" i="2" s="1"/>
  <c r="H32" i="2" a="1"/>
  <c r="H32" i="2" s="1"/>
  <c r="H33" i="2" s="1" a="1"/>
  <c r="H33" i="2" s="1"/>
  <c r="I32" i="2" a="1"/>
  <c r="I32" i="2" s="1"/>
  <c r="I33" i="2" s="1" a="1"/>
  <c r="I33" i="2" s="1"/>
  <c r="J32" i="2" a="1"/>
  <c r="J32" i="2" s="1"/>
  <c r="J33" i="2" s="1" a="1"/>
  <c r="J33" i="2" s="1"/>
  <c r="K32" i="2" a="1"/>
  <c r="K32" i="2" s="1"/>
  <c r="K33" i="2" s="1" a="1"/>
  <c r="K33" i="2" s="1"/>
  <c r="L32" i="2" a="1"/>
  <c r="L32" i="2" s="1"/>
  <c r="L33" i="2" s="1" a="1"/>
  <c r="L33" i="2" s="1"/>
  <c r="M32" i="2" a="1"/>
  <c r="M32" i="2" s="1"/>
  <c r="M33" i="2" s="1" a="1"/>
  <c r="M33" i="2" s="1"/>
  <c r="N32" i="2" a="1"/>
  <c r="N32" i="2" s="1"/>
  <c r="N33" i="2" s="1" a="1"/>
  <c r="N33" i="2" s="1"/>
  <c r="O32" i="2" a="1"/>
  <c r="O32" i="2" s="1"/>
  <c r="O33" i="2" s="1" a="1"/>
  <c r="O33" i="2" s="1"/>
  <c r="P32" i="2" a="1"/>
  <c r="P32" i="2" s="1"/>
  <c r="P34" i="2" s="1" a="1"/>
  <c r="P34" i="2" s="1"/>
  <c r="D27" i="2" a="1"/>
  <c r="D27" i="2" s="1"/>
  <c r="D28" i="2" s="1" a="1"/>
  <c r="D28" i="2" s="1"/>
  <c r="E27" i="2" a="1"/>
  <c r="E27" i="2" s="1"/>
  <c r="E28" i="2" s="1" a="1"/>
  <c r="E28" i="2" s="1"/>
  <c r="F27" i="2" a="1"/>
  <c r="F27" i="2" s="1"/>
  <c r="F28" i="2" s="1" a="1"/>
  <c r="F28" i="2" s="1"/>
  <c r="G27" i="2" a="1"/>
  <c r="G27" i="2" s="1"/>
  <c r="G29" i="2" s="1" a="1"/>
  <c r="G29" i="2" s="1"/>
  <c r="H27" i="2" a="1"/>
  <c r="H27" i="2" s="1"/>
  <c r="H28" i="2" s="1" a="1"/>
  <c r="H28" i="2" s="1"/>
  <c r="I27" i="2" a="1"/>
  <c r="I27" i="2" s="1"/>
  <c r="I28" i="2" s="1" a="1"/>
  <c r="I28" i="2" s="1"/>
  <c r="J27" i="2" a="1"/>
  <c r="J27" i="2" s="1"/>
  <c r="J28" i="2" s="1" a="1"/>
  <c r="J28" i="2" s="1"/>
  <c r="K27" i="2" a="1"/>
  <c r="K27" i="2" s="1"/>
  <c r="K29" i="2" s="1" a="1"/>
  <c r="K29" i="2" s="1"/>
  <c r="L27" i="2" a="1"/>
  <c r="L27" i="2" s="1"/>
  <c r="L28" i="2" s="1" a="1"/>
  <c r="L28" i="2" s="1"/>
  <c r="M27" i="2" a="1"/>
  <c r="M27" i="2" s="1"/>
  <c r="M28" i="2" s="1" a="1"/>
  <c r="M28" i="2" s="1"/>
  <c r="N27" i="2" a="1"/>
  <c r="N27" i="2" s="1"/>
  <c r="N28" i="2" s="1" a="1"/>
  <c r="N28" i="2" s="1"/>
  <c r="O27" i="2" a="1"/>
  <c r="O27" i="2" s="1"/>
  <c r="O29" i="2" s="1" a="1"/>
  <c r="O29" i="2" s="1"/>
  <c r="P27" i="2" a="1"/>
  <c r="P27" i="2" s="1"/>
  <c r="P28" i="2" s="1" a="1"/>
  <c r="P28" i="2" s="1"/>
  <c r="D22" i="2" a="1"/>
  <c r="D22" i="2" s="1"/>
  <c r="D24" i="2" s="1" a="1"/>
  <c r="D24" i="2" s="1"/>
  <c r="E22" i="2" a="1"/>
  <c r="E22" i="2" s="1"/>
  <c r="E23" i="2" s="1" a="1"/>
  <c r="E23" i="2" s="1"/>
  <c r="F22" i="2" a="1"/>
  <c r="F22" i="2" s="1"/>
  <c r="F24" i="2" s="1" a="1"/>
  <c r="F24" i="2" s="1"/>
  <c r="G22" i="2" a="1"/>
  <c r="G22" i="2" s="1"/>
  <c r="G24" i="2" s="1" a="1"/>
  <c r="G24" i="2" s="1"/>
  <c r="H22" i="2" a="1"/>
  <c r="H22" i="2" s="1"/>
  <c r="H23" i="2" s="1" a="1"/>
  <c r="H23" i="2" s="1"/>
  <c r="I22" i="2" a="1"/>
  <c r="I22" i="2" s="1"/>
  <c r="I24" i="2" s="1" a="1"/>
  <c r="I24" i="2" s="1"/>
  <c r="J22" i="2" a="1"/>
  <c r="J22" i="2" s="1"/>
  <c r="J24" i="2" s="1" a="1"/>
  <c r="J24" i="2" s="1"/>
  <c r="K22" i="2" a="1"/>
  <c r="K22" i="2" s="1"/>
  <c r="K23" i="2" s="1" a="1"/>
  <c r="K23" i="2" s="1"/>
  <c r="L22" i="2" a="1"/>
  <c r="L22" i="2" s="1"/>
  <c r="L24" i="2" s="1" a="1"/>
  <c r="L24" i="2" s="1"/>
  <c r="M22" i="2" a="1"/>
  <c r="M22" i="2" s="1"/>
  <c r="M24" i="2" s="1" a="1"/>
  <c r="M24" i="2" s="1"/>
  <c r="N22" i="2" a="1"/>
  <c r="N22" i="2" s="1"/>
  <c r="N24" i="2" s="1" a="1"/>
  <c r="N24" i="2" s="1"/>
  <c r="O22" i="2" a="1"/>
  <c r="O22" i="2" s="1"/>
  <c r="O24" i="2" s="1" a="1"/>
  <c r="O24" i="2" s="1"/>
  <c r="P22" i="2" a="1"/>
  <c r="P22" i="2" s="1"/>
  <c r="P24" i="2" s="1" a="1"/>
  <c r="P24" i="2" s="1"/>
  <c r="D17" i="2" a="1"/>
  <c r="D17" i="2" s="1"/>
  <c r="D19" i="2" s="1" a="1"/>
  <c r="D19" i="2" s="1"/>
  <c r="E17" i="2" a="1"/>
  <c r="E17" i="2" s="1"/>
  <c r="E19" i="2" s="1" a="1"/>
  <c r="E19" i="2" s="1"/>
  <c r="F17" i="2" a="1"/>
  <c r="F17" i="2" s="1"/>
  <c r="F19" i="2" s="1" a="1"/>
  <c r="F19" i="2" s="1"/>
  <c r="G17" i="2" a="1"/>
  <c r="G17" i="2" s="1"/>
  <c r="G19" i="2" s="1" a="1"/>
  <c r="G19" i="2" s="1"/>
  <c r="H17" i="2" a="1"/>
  <c r="H17" i="2" s="1"/>
  <c r="H19" i="2" s="1" a="1"/>
  <c r="H19" i="2" s="1"/>
  <c r="I17" i="2" a="1"/>
  <c r="I17" i="2" s="1"/>
  <c r="I19" i="2" s="1" a="1"/>
  <c r="I19" i="2" s="1"/>
  <c r="J17" i="2" a="1"/>
  <c r="J17" i="2" s="1"/>
  <c r="J19" i="2" s="1" a="1"/>
  <c r="J19" i="2" s="1"/>
  <c r="K17" i="2" a="1"/>
  <c r="K17" i="2" s="1"/>
  <c r="K19" i="2" s="1" a="1"/>
  <c r="K19" i="2" s="1"/>
  <c r="L17" i="2" a="1"/>
  <c r="L17" i="2" s="1"/>
  <c r="L19" i="2" s="1" a="1"/>
  <c r="L19" i="2" s="1"/>
  <c r="M17" i="2" a="1"/>
  <c r="M17" i="2" s="1"/>
  <c r="M19" i="2" s="1" a="1"/>
  <c r="M19" i="2" s="1"/>
  <c r="N17" i="2" a="1"/>
  <c r="N17" i="2" s="1"/>
  <c r="N19" i="2" s="1" a="1"/>
  <c r="N19" i="2" s="1"/>
  <c r="P18" i="2" a="1"/>
  <c r="P18" i="2" s="1"/>
  <c r="D12" i="2" a="1"/>
  <c r="D12" i="2" s="1"/>
  <c r="D13" i="2" s="1" a="1"/>
  <c r="D13" i="2" s="1"/>
  <c r="E12" i="2" a="1"/>
  <c r="E12" i="2" s="1"/>
  <c r="E13" i="2" s="1" a="1"/>
  <c r="E13" i="2" s="1"/>
  <c r="F12" i="2" a="1"/>
  <c r="F12" i="2" s="1"/>
  <c r="F13" i="2" s="1" a="1"/>
  <c r="F13" i="2" s="1"/>
  <c r="G12" i="2" a="1"/>
  <c r="G12" i="2" s="1"/>
  <c r="G13" i="2" s="1" a="1"/>
  <c r="G13" i="2" s="1"/>
  <c r="H12" i="2" a="1"/>
  <c r="H12" i="2" s="1"/>
  <c r="H13" i="2" s="1" a="1"/>
  <c r="H13" i="2" s="1"/>
  <c r="I12" i="2" a="1"/>
  <c r="I12" i="2" s="1"/>
  <c r="I13" i="2" s="1" a="1"/>
  <c r="I13" i="2" s="1"/>
  <c r="J12" i="2" a="1"/>
  <c r="J12" i="2" s="1"/>
  <c r="J13" i="2" s="1" a="1"/>
  <c r="J13" i="2" s="1"/>
  <c r="K12" i="2" a="1"/>
  <c r="K12" i="2" s="1"/>
  <c r="K13" i="2" s="1" a="1"/>
  <c r="K13" i="2" s="1"/>
  <c r="L12" i="2" a="1"/>
  <c r="L12" i="2" s="1"/>
  <c r="L13" i="2" s="1" a="1"/>
  <c r="L13" i="2" s="1"/>
  <c r="M12" i="2" a="1"/>
  <c r="M12" i="2" s="1"/>
  <c r="M13" i="2" s="1" a="1"/>
  <c r="M13" i="2" s="1"/>
  <c r="N12" i="2" a="1"/>
  <c r="N12" i="2" s="1"/>
  <c r="N13" i="2" s="1" a="1"/>
  <c r="N13" i="2" s="1"/>
  <c r="O12" i="2" a="1"/>
  <c r="O12" i="2" s="1"/>
  <c r="O13" i="2" s="1" a="1"/>
  <c r="O13" i="2" s="1"/>
  <c r="O11" i="5" s="1"/>
  <c r="P12" i="2" a="1"/>
  <c r="P12" i="2" s="1"/>
  <c r="P13" i="2" s="1" a="1"/>
  <c r="P13" i="2" s="1"/>
  <c r="D7" i="2" a="1"/>
  <c r="D7" i="2" s="1"/>
  <c r="D9" i="2" s="1" a="1"/>
  <c r="D9" i="2" s="1"/>
  <c r="D7" i="5" s="1"/>
  <c r="P5" i="2" a="1"/>
  <c r="P5" i="2" s="1"/>
  <c r="P39" i="2" s="1"/>
  <c r="M7" i="2" a="1"/>
  <c r="M7" i="2" s="1"/>
  <c r="M8" i="2" s="1" a="1"/>
  <c r="M8" i="2" s="1"/>
  <c r="M6" i="5" s="1"/>
  <c r="L7" i="2" a="1"/>
  <c r="L7" i="2" s="1"/>
  <c r="L9" i="2" s="1" a="1"/>
  <c r="L9" i="2" s="1"/>
  <c r="L7" i="5" s="1"/>
  <c r="K7" i="2" a="1"/>
  <c r="K7" i="2" s="1"/>
  <c r="K8" i="2" s="1" a="1"/>
  <c r="K8" i="2" s="1"/>
  <c r="K6" i="5" s="1"/>
  <c r="J7" i="2" a="1"/>
  <c r="J7" i="2" s="1"/>
  <c r="J8" i="2" s="1" a="1"/>
  <c r="J8" i="2" s="1"/>
  <c r="J6" i="5" s="1"/>
  <c r="I7" i="2" a="1"/>
  <c r="I7" i="2" s="1"/>
  <c r="I9" i="2" s="1" a="1"/>
  <c r="I9" i="2" s="1"/>
  <c r="I7" i="5" s="1"/>
  <c r="H7" i="2" a="1"/>
  <c r="H7" i="2" s="1"/>
  <c r="H9" i="2" s="1" a="1"/>
  <c r="H9" i="2" s="1"/>
  <c r="H7" i="5" s="1"/>
  <c r="G7" i="2" a="1"/>
  <c r="G7" i="2" s="1"/>
  <c r="G9" i="2" s="1" a="1"/>
  <c r="G9" i="2" s="1"/>
  <c r="G7" i="5" s="1"/>
  <c r="F7" i="2" a="1"/>
  <c r="F7" i="2" s="1"/>
  <c r="F9" i="2" s="1" a="1"/>
  <c r="F9" i="2" s="1"/>
  <c r="F7" i="5" s="1"/>
  <c r="E7" i="2" a="1"/>
  <c r="E7" i="2" s="1"/>
  <c r="E8" i="2" s="1" a="1"/>
  <c r="E8" i="2" s="1"/>
  <c r="E6" i="5" s="1"/>
  <c r="N7" i="2" a="1"/>
  <c r="N7" i="2" s="1"/>
  <c r="N8" i="2" s="1" a="1"/>
  <c r="N8" i="2" s="1"/>
  <c r="N6" i="5" s="1"/>
  <c r="P7" i="2" a="1"/>
  <c r="P7" i="2" s="1"/>
  <c r="P9" i="2" s="1" a="1"/>
  <c r="P9" i="2" s="1"/>
  <c r="P7" i="5" s="1"/>
  <c r="O6" i="5"/>
  <c r="D39" i="5" l="1"/>
  <c r="L18" i="2" a="1"/>
  <c r="L18" i="2" s="1"/>
  <c r="L11" i="5" s="1"/>
  <c r="H18" i="2" a="1"/>
  <c r="H18" i="2" s="1"/>
  <c r="H11" i="5" s="1"/>
  <c r="D18" i="2" a="1"/>
  <c r="D18" i="2" s="1"/>
  <c r="D11" i="5" s="1"/>
  <c r="N18" i="2" a="1"/>
  <c r="N18" i="2" s="1"/>
  <c r="N11" i="5" s="1"/>
  <c r="J18" i="2" a="1"/>
  <c r="J18" i="2" s="1"/>
  <c r="F18" i="2" a="1"/>
  <c r="F18" i="2" s="1"/>
  <c r="F11" i="5" s="1"/>
  <c r="M18" i="2" a="1"/>
  <c r="M18" i="2" s="1"/>
  <c r="M11" i="5" s="1"/>
  <c r="I18" i="2" a="1"/>
  <c r="I18" i="2" s="1"/>
  <c r="I11" i="5" s="1"/>
  <c r="E18" i="2" a="1"/>
  <c r="E18" i="2" s="1"/>
  <c r="E11" i="5" s="1"/>
  <c r="M39" i="5"/>
  <c r="I39" i="5"/>
  <c r="E39" i="5"/>
  <c r="H16" i="5"/>
  <c r="L34" i="5"/>
  <c r="H34" i="5"/>
  <c r="D34" i="5"/>
  <c r="L39" i="5"/>
  <c r="H39" i="5"/>
  <c r="P40" i="5"/>
  <c r="N39" i="5"/>
  <c r="J39" i="5"/>
  <c r="F39" i="5"/>
  <c r="O34" i="5"/>
  <c r="K34" i="5"/>
  <c r="G34" i="5"/>
  <c r="N34" i="5"/>
  <c r="J34" i="5"/>
  <c r="F34" i="5"/>
  <c r="E16" i="5"/>
  <c r="M34" i="5"/>
  <c r="I34" i="5"/>
  <c r="E34" i="5"/>
  <c r="O39" i="5"/>
  <c r="K39" i="5"/>
  <c r="G39" i="5"/>
  <c r="P11" i="5"/>
  <c r="J11" i="5"/>
  <c r="P52" i="2" a="1"/>
  <c r="P52" i="2" s="1"/>
  <c r="P35" i="5" s="1"/>
  <c r="L52" i="2" a="1"/>
  <c r="L52" i="2" s="1"/>
  <c r="H52" i="2" a="1"/>
  <c r="H52" i="2" s="1"/>
  <c r="D52" i="2" a="1"/>
  <c r="D52" i="2" s="1"/>
  <c r="O57" i="2" a="1"/>
  <c r="O57" i="2" s="1"/>
  <c r="K57" i="2" a="1"/>
  <c r="K57" i="2" s="1"/>
  <c r="G57" i="2" a="1"/>
  <c r="G57" i="2" s="1"/>
  <c r="N62" i="2" a="1"/>
  <c r="N62" i="2" s="1"/>
  <c r="J62" i="2" a="1"/>
  <c r="J62" i="2" s="1"/>
  <c r="F62" i="2" a="1"/>
  <c r="F62" i="2" s="1"/>
  <c r="N67" i="2" a="1"/>
  <c r="N67" i="2" s="1"/>
  <c r="J67" i="2" a="1"/>
  <c r="J67" i="2" s="1"/>
  <c r="F67" i="2" a="1"/>
  <c r="F67" i="2" s="1"/>
  <c r="O5" i="5"/>
  <c r="K5" i="5"/>
  <c r="G5" i="5"/>
  <c r="O52" i="2" a="1"/>
  <c r="O52" i="2" s="1"/>
  <c r="K52" i="2" a="1"/>
  <c r="K52" i="2" s="1"/>
  <c r="G52" i="2" a="1"/>
  <c r="G52" i="2" s="1"/>
  <c r="N57" i="2" a="1"/>
  <c r="N57" i="2" s="1"/>
  <c r="J57" i="2" a="1"/>
  <c r="J57" i="2" s="1"/>
  <c r="F57" i="2" a="1"/>
  <c r="F57" i="2" s="1"/>
  <c r="P61" i="2" a="1"/>
  <c r="P61" i="2" s="1"/>
  <c r="M62" i="2" a="1"/>
  <c r="M62" i="2" s="1"/>
  <c r="I62" i="2" a="1"/>
  <c r="I62" i="2" s="1"/>
  <c r="E62" i="2" a="1"/>
  <c r="E62" i="2" s="1"/>
  <c r="P66" i="2" a="1"/>
  <c r="P66" i="2" s="1"/>
  <c r="M67" i="2" a="1"/>
  <c r="M67" i="2" s="1"/>
  <c r="I67" i="2" a="1"/>
  <c r="I67" i="2" s="1"/>
  <c r="E67" i="2" a="1"/>
  <c r="E67" i="2" s="1"/>
  <c r="N5" i="5"/>
  <c r="J5" i="5"/>
  <c r="F5" i="5"/>
  <c r="N52" i="2" a="1"/>
  <c r="N52" i="2" s="1"/>
  <c r="J52" i="2" a="1"/>
  <c r="J52" i="2" s="1"/>
  <c r="F52" i="2" a="1"/>
  <c r="F52" i="2" s="1"/>
  <c r="P56" i="2" a="1"/>
  <c r="P56" i="2" s="1"/>
  <c r="M57" i="2" a="1"/>
  <c r="M57" i="2" s="1"/>
  <c r="I57" i="2" a="1"/>
  <c r="I57" i="2" s="1"/>
  <c r="E57" i="2" a="1"/>
  <c r="E57" i="2" s="1"/>
  <c r="L62" i="2" a="1"/>
  <c r="L62" i="2" s="1"/>
  <c r="H62" i="2" a="1"/>
  <c r="H62" i="2" s="1"/>
  <c r="D62" i="2" a="1"/>
  <c r="D62" i="2" s="1"/>
  <c r="L67" i="2" a="1"/>
  <c r="L67" i="2" s="1"/>
  <c r="H67" i="2" a="1"/>
  <c r="H67" i="2" s="1"/>
  <c r="D67" i="2" a="1"/>
  <c r="D67" i="2" s="1"/>
  <c r="M5" i="5"/>
  <c r="I5" i="5"/>
  <c r="E5" i="5"/>
  <c r="M52" i="2" a="1"/>
  <c r="M52" i="2" s="1"/>
  <c r="I52" i="2" a="1"/>
  <c r="I52" i="2" s="1"/>
  <c r="E52" i="2" a="1"/>
  <c r="E52" i="2" s="1"/>
  <c r="L57" i="2" a="1"/>
  <c r="L57" i="2" s="1"/>
  <c r="H57" i="2" a="1"/>
  <c r="H57" i="2" s="1"/>
  <c r="D57" i="2" a="1"/>
  <c r="D57" i="2" s="1"/>
  <c r="O62" i="2" a="1"/>
  <c r="O62" i="2" s="1"/>
  <c r="K62" i="2" a="1"/>
  <c r="K62" i="2" s="1"/>
  <c r="G62" i="2" a="1"/>
  <c r="G62" i="2" s="1"/>
  <c r="O67" i="2" a="1"/>
  <c r="O67" i="2" s="1"/>
  <c r="K67" i="2" a="1"/>
  <c r="K67" i="2" s="1"/>
  <c r="G67" i="2" a="1"/>
  <c r="G67" i="2" s="1"/>
  <c r="P5" i="5"/>
  <c r="L5" i="5"/>
  <c r="H5" i="5"/>
  <c r="D5" i="5"/>
  <c r="O47" i="2" a="1"/>
  <c r="O47" i="2" s="1"/>
  <c r="K47" i="2" a="1"/>
  <c r="K47" i="2" s="1"/>
  <c r="G47" i="2" a="1"/>
  <c r="G47" i="2" s="1"/>
  <c r="N47" i="2" a="1"/>
  <c r="N47" i="2" s="1"/>
  <c r="J47" i="2" a="1"/>
  <c r="J47" i="2" s="1"/>
  <c r="F47" i="2" a="1"/>
  <c r="F47" i="2" s="1"/>
  <c r="P46" i="2" a="1"/>
  <c r="P46" i="2" s="1"/>
  <c r="P34" i="5" s="1"/>
  <c r="M47" i="2" a="1"/>
  <c r="M47" i="2" s="1"/>
  <c r="I47" i="2" a="1"/>
  <c r="I47" i="2" s="1"/>
  <c r="E47" i="2" a="1"/>
  <c r="E47" i="2" s="1"/>
  <c r="L47" i="2" a="1"/>
  <c r="L47" i="2" s="1"/>
  <c r="H47" i="2" a="1"/>
  <c r="H47" i="2" s="1"/>
  <c r="D47" i="2" a="1"/>
  <c r="D47" i="2" s="1"/>
  <c r="O41" i="2" a="1"/>
  <c r="O41" i="2" s="1"/>
  <c r="O29" i="5" s="1"/>
  <c r="O42" i="2" a="1"/>
  <c r="O42" i="2" s="1"/>
  <c r="O30" i="5" s="1"/>
  <c r="M41" i="2" a="1"/>
  <c r="M41" i="2" s="1"/>
  <c r="M29" i="5" s="1"/>
  <c r="M42" i="2" a="1"/>
  <c r="M42" i="2" s="1"/>
  <c r="M30" i="5" s="1"/>
  <c r="I41" i="2" a="1"/>
  <c r="I41" i="2" s="1"/>
  <c r="I29" i="5" s="1"/>
  <c r="I42" i="2" a="1"/>
  <c r="I42" i="2" s="1"/>
  <c r="I30" i="5" s="1"/>
  <c r="E41" i="2" a="1"/>
  <c r="E41" i="2" s="1"/>
  <c r="E29" i="5" s="1"/>
  <c r="E42" i="2" a="1"/>
  <c r="E42" i="2" s="1"/>
  <c r="E30" i="5" s="1"/>
  <c r="G41" i="2" a="1"/>
  <c r="G41" i="2" s="1"/>
  <c r="G29" i="5" s="1"/>
  <c r="G42" i="2" a="1"/>
  <c r="G42" i="2" s="1"/>
  <c r="G30" i="5" s="1"/>
  <c r="P42" i="2" a="1"/>
  <c r="P42" i="2" s="1"/>
  <c r="P30" i="5" s="1"/>
  <c r="L42" i="2" a="1"/>
  <c r="L42" i="2" s="1"/>
  <c r="L30" i="5" s="1"/>
  <c r="H42" i="2" a="1"/>
  <c r="H42" i="2" s="1"/>
  <c r="H30" i="5" s="1"/>
  <c r="D42" i="2" a="1"/>
  <c r="D42" i="2" s="1"/>
  <c r="D30" i="5" s="1"/>
  <c r="K42" i="2" a="1"/>
  <c r="K42" i="2" s="1"/>
  <c r="K30" i="5" s="1"/>
  <c r="N42" i="2" a="1"/>
  <c r="N42" i="2" s="1"/>
  <c r="N30" i="5" s="1"/>
  <c r="J42" i="2" a="1"/>
  <c r="J42" i="2" s="1"/>
  <c r="J30" i="5" s="1"/>
  <c r="F42" i="2" a="1"/>
  <c r="F42" i="2" s="1"/>
  <c r="F30" i="5" s="1"/>
  <c r="N14" i="2" a="1"/>
  <c r="N14" i="2" s="1"/>
  <c r="E14" i="2" a="1"/>
  <c r="E14" i="2" s="1"/>
  <c r="E12" i="5" s="1"/>
  <c r="J14" i="2" a="1"/>
  <c r="J14" i="2" s="1"/>
  <c r="F14" i="2" a="1"/>
  <c r="F14" i="2" s="1"/>
  <c r="F12" i="5" s="1"/>
  <c r="P14" i="2" a="1"/>
  <c r="P14" i="2" s="1"/>
  <c r="L14" i="2" a="1"/>
  <c r="L14" i="2" s="1"/>
  <c r="H14" i="2" a="1"/>
  <c r="H14" i="2" s="1"/>
  <c r="D14" i="2" a="1"/>
  <c r="D14" i="2" s="1"/>
  <c r="D12" i="5" s="1"/>
  <c r="K18" i="2" a="1"/>
  <c r="K18" i="2" s="1"/>
  <c r="K11" i="5" s="1"/>
  <c r="G18" i="2" a="1"/>
  <c r="G18" i="2" s="1"/>
  <c r="G11" i="5" s="1"/>
  <c r="K24" i="2" a="1"/>
  <c r="K24" i="2" s="1"/>
  <c r="H24" i="2" a="1"/>
  <c r="H24" i="2" s="1"/>
  <c r="E24" i="2" a="1"/>
  <c r="E24" i="2" s="1"/>
  <c r="N23" i="2" a="1"/>
  <c r="N23" i="2" s="1"/>
  <c r="N16" i="5" s="1"/>
  <c r="G23" i="2" a="1"/>
  <c r="G23" i="2" s="1"/>
  <c r="D23" i="2" a="1"/>
  <c r="D23" i="2" s="1"/>
  <c r="D16" i="5" s="1"/>
  <c r="N29" i="2" a="1"/>
  <c r="N29" i="2" s="1"/>
  <c r="J29" i="2" a="1"/>
  <c r="J29" i="2" s="1"/>
  <c r="F29" i="2" a="1"/>
  <c r="F29" i="2" s="1"/>
  <c r="O28" i="2" a="1"/>
  <c r="O28" i="2" s="1"/>
  <c r="K28" i="2" a="1"/>
  <c r="K28" i="2" s="1"/>
  <c r="K16" i="5" s="1"/>
  <c r="G28" i="2" a="1"/>
  <c r="G28" i="2" s="1"/>
  <c r="N34" i="2" a="1"/>
  <c r="N34" i="2" s="1"/>
  <c r="J34" i="2" a="1"/>
  <c r="J34" i="2" s="1"/>
  <c r="F34" i="2" a="1"/>
  <c r="F34" i="2" s="1"/>
  <c r="O14" i="2" a="1"/>
  <c r="O14" i="2" s="1"/>
  <c r="O12" i="5" s="1"/>
  <c r="K14" i="2" a="1"/>
  <c r="K14" i="2" s="1"/>
  <c r="K12" i="5" s="1"/>
  <c r="G14" i="2" a="1"/>
  <c r="G14" i="2" s="1"/>
  <c r="G12" i="5" s="1"/>
  <c r="P23" i="2" a="1"/>
  <c r="P23" i="2" s="1"/>
  <c r="M23" i="2" a="1"/>
  <c r="M23" i="2" s="1"/>
  <c r="M16" i="5" s="1"/>
  <c r="J23" i="2" a="1"/>
  <c r="J23" i="2" s="1"/>
  <c r="J16" i="5" s="1"/>
  <c r="M29" i="2" a="1"/>
  <c r="M29" i="2" s="1"/>
  <c r="I29" i="2" a="1"/>
  <c r="I29" i="2" s="1"/>
  <c r="E29" i="2" a="1"/>
  <c r="E29" i="2" s="1"/>
  <c r="P33" i="2" a="1"/>
  <c r="P33" i="2" s="1"/>
  <c r="M34" i="2" a="1"/>
  <c r="M34" i="2" s="1"/>
  <c r="I34" i="2" a="1"/>
  <c r="I34" i="2" s="1"/>
  <c r="E34" i="2" a="1"/>
  <c r="E34" i="2" s="1"/>
  <c r="P19" i="2" a="1"/>
  <c r="P19" i="2" s="1"/>
  <c r="O23" i="2" a="1"/>
  <c r="O23" i="2" s="1"/>
  <c r="L23" i="2" a="1"/>
  <c r="L23" i="2" s="1"/>
  <c r="L16" i="5" s="1"/>
  <c r="I23" i="2" a="1"/>
  <c r="I23" i="2" s="1"/>
  <c r="I16" i="5" s="1"/>
  <c r="F23" i="2" a="1"/>
  <c r="F23" i="2" s="1"/>
  <c r="F16" i="5" s="1"/>
  <c r="P29" i="2" a="1"/>
  <c r="P29" i="2" s="1"/>
  <c r="P17" i="5" s="1"/>
  <c r="L29" i="2" a="1"/>
  <c r="L29" i="2" s="1"/>
  <c r="H29" i="2" a="1"/>
  <c r="H29" i="2" s="1"/>
  <c r="D29" i="2" a="1"/>
  <c r="D29" i="2" s="1"/>
  <c r="L34" i="2" a="1"/>
  <c r="L34" i="2" s="1"/>
  <c r="H34" i="2" a="1"/>
  <c r="H34" i="2" s="1"/>
  <c r="D34" i="2" a="1"/>
  <c r="D34" i="2" s="1"/>
  <c r="M14" i="2" a="1"/>
  <c r="M14" i="2" s="1"/>
  <c r="I14" i="2" a="1"/>
  <c r="I14" i="2" s="1"/>
  <c r="O34" i="2" a="1"/>
  <c r="O34" i="2" s="1"/>
  <c r="O17" i="5" s="1"/>
  <c r="K34" i="2" a="1"/>
  <c r="K34" i="2" s="1"/>
  <c r="G34" i="2" a="1"/>
  <c r="G34" i="2" s="1"/>
  <c r="G17" i="5" s="1"/>
  <c r="P8" i="2" a="1"/>
  <c r="P8" i="2" s="1"/>
  <c r="P6" i="5" s="1"/>
  <c r="O7" i="5"/>
  <c r="L8" i="2" a="1"/>
  <c r="L8" i="2" s="1"/>
  <c r="L6" i="5" s="1"/>
  <c r="G8" i="2" a="1"/>
  <c r="G8" i="2" s="1"/>
  <c r="G6" i="5" s="1"/>
  <c r="D8" i="2" a="1"/>
  <c r="D8" i="2" s="1"/>
  <c r="D6" i="5" s="1"/>
  <c r="K9" i="2" a="1"/>
  <c r="K9" i="2" s="1"/>
  <c r="K7" i="5" s="1"/>
  <c r="I8" i="2" a="1"/>
  <c r="I8" i="2" s="1"/>
  <c r="I6" i="5" s="1"/>
  <c r="F8" i="2" a="1"/>
  <c r="F8" i="2" s="1"/>
  <c r="F6" i="5" s="1"/>
  <c r="N9" i="2" a="1"/>
  <c r="N9" i="2" s="1"/>
  <c r="N7" i="5" s="1"/>
  <c r="J9" i="2" a="1"/>
  <c r="J9" i="2" s="1"/>
  <c r="J7" i="5" s="1"/>
  <c r="H8" i="2" a="1"/>
  <c r="H8" i="2" s="1"/>
  <c r="H6" i="5" s="1"/>
  <c r="M9" i="2" a="1"/>
  <c r="M9" i="2" s="1"/>
  <c r="M7" i="5" s="1"/>
  <c r="E9" i="2" a="1"/>
  <c r="E9" i="2" s="1"/>
  <c r="E7" i="5" s="1"/>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<sst xmlns="http://schemas.openxmlformats.org/spreadsheetml/2006/main" count="535" uniqueCount="90">
  <si>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</si>
  <si>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</si>
  <si>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</si>
  <si>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</si>
  <si>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</si>
  <si>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</si>
  <si>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</si>
  <si>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</si>
  <si>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</si>
  <si>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</si>
  <si>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</si>
  <si>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</si>
  <si>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</si>
  <si>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</si>
  <si>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</si>
  <si>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</si>
  <si>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</si>
  <si>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</si>
  <si>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</si>
  <si>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</si>
  <si>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</si>
  <si>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</si>
  <si>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</si>
  <si>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</si>
  <si>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</si>
  <si>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</si>
  <si>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</si>
  <si>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</si>
  <si>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</si>
  <si>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</si>
  <si>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</si>
  <si>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</si>
  <si>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</si>
  <si>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</si>
  <si>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</si>
  <si>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</si>
  <si>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</si>
  <si>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pegar datos hasta aquí.... Desde aquí... Quitar historicos</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</si>
  <si>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</si>
  <si>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</si>
  <si>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</si>
  <si>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</si>
  <si>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</si>
  <si>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</si>
  <si>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</si>
  <si>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</si>
  <si>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</si>
  <si>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</si>
  <si>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</si>
  <si>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</si>
  <si>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</si>
  <si>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</si>
  <si>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</si>
  <si>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</si>
  <si>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</si>
  <si>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</si>
  <si>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</si>
  <si>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</si>
  <si>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</si>
  <si>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</si>
  <si>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</si>
  <si>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</si>
  <si>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</si>
  <si>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</si>
  <si>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</si>
  <si>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</si>
  <si>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</si>
  <si>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</si>
  <si>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</si>
  <si>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</si>
  <si>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</si>
  <si>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</si>
  <si>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</si>
  <si>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</si>
  <si>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</si>
  <si>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</si>
  <si>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</si>
  <si>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</si>
  <si>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</si>
  <si>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</si>
  <si>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</si>
  <si>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</si>
  <si>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</si>
  <si>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</si>
  <si>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</si>
  <si>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</si>
  <si>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</si>
  <si>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</si>
  <si>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</si>
  <si>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t xml:space="preserve">
• Durante el mes de octubre de 2021 un 2,2 % de los litros de leche se adquieren en promoción, lo que supone un decrecimiento de 2 puntos porcentuales con respecto al mismo mes del año anterior. Esta caída se produce especialmente por la reducción de promociones en las marcas de fabricante, pues en comparación con el mismo mes del año anterior, el peso promocional pasa de un 9,1 % a un 5,1 %. Por su parte el peso promocional dentro de las marcas propias de la distribución, tambien se reduce (0,8 p.p.) y cierra en un 1,1 %, proporción muy por debajo de las anteriormente descritas.
La actividad promocional se reduce asimismo en todos los canales de distribución.  La plataforma con mayor oferta promocional de leche es el hipermercado (4,0 %), pese a que prácticamente se reduce a la mitad con respecto a octubre de 2020. En discount y supermercados la proporción de litros adquiridos en promoción es un 2,2 % y 1,7 % respectivamente, ambos canales reducen su oferta promocional, 2,1 p.p. y 1,6 p.p. respectivamente. 
• El porcentaje de kilos/litros de derivados lácteos comprados en promoción en octubre de 2021 es del 3,9 %, 0,3 puntos porcentuales menos que durante el mismo mes del año anterior, siendo además la cuota más baja de los últimos doce meses. Esta caída se replica en marcas de fabricante (0,5 p.p.) y de distribuidor (0,3 p.p.) que cierran con cuotas del 8,0 % y 2,7 % respectivamente.
El decrecimiento de la actividad promocional es impulsado tanto por el canal discount (que cae 1,1 p.p. hasta cerrar en un 7,2 %), como por el supermercado (que pasa de un 2,0 % a un 1,6 %). Por su parte, el hipermercado aumenta su oferta promocional en 1,5 puntos porcentuales y cierra el mes de octubre de 2021 con una proporción en promoción del 8,7 % sobre el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</si>
</sst>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C0A]mmmm\-yy;@"/>
  </numFmts>
  <fonts count="24"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color rgb="FFFF0000"/>
      <name val="Calibri"/>
      <family val="2"/>
      <scheme val="minor"/>
    </font>
    <font>
      <sz val="1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
      <patternFill patternType="solid">
        <fgColor theme="0" tint="-0.249977111117893"/>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3">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8" xfId="0" applyFont="1" applyFill="1" applyBorder="1"/>
    <xf numFmtId="164" fontId="3" fillId="0" borderId="18"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0" fillId="8" borderId="0" xfId="0" applyFill="1"/>
    <xf numFmtId="17" fontId="0" fillId="8" borderId="0" xfId="0" applyNumberFormat="1" applyFill="1"/>
    <xf numFmtId="0" fontId="17" fillId="0" borderId="11" xfId="0" applyFont="1" applyBorder="1" applyAlignment="1">
      <alignment horizontal="left" vertical="center" wrapText="1" indent="1"/>
    </xf>
    <xf numFmtId="0" fontId="17" fillId="0" borderId="12" xfId="0" applyFont="1" applyBorder="1" applyAlignment="1">
      <alignment horizontal="left" vertical="center" wrapText="1" indent="1"/>
    </xf>
    <xf numFmtId="0" fontId="17" fillId="0" borderId="13" xfId="0" applyFont="1" applyBorder="1" applyAlignment="1">
      <alignment horizontal="left" vertical="center" wrapText="1" indent="1"/>
    </xf>
    <xf numFmtId="0" fontId="17" fillId="0" borderId="14"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15" xfId="0" applyFont="1" applyBorder="1" applyAlignment="1">
      <alignment horizontal="left" vertical="center" wrapText="1" indent="1"/>
    </xf>
    <xf numFmtId="0" fontId="17" fillId="0" borderId="16"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17" xfId="0" applyFont="1" applyBorder="1" applyAlignment="1">
      <alignment horizontal="left" vertical="center" wrapText="1" indent="1"/>
    </xf>
    <xf numFmtId="0" fontId="23" fillId="0" borderId="3" xfId="0" applyFont="1" applyBorder="1" applyAlignment="1">
      <alignment horizontal="left" vertical="top" wrapText="1" indent="1"/>
    </xf>
    <xf numFmtId="0" fontId="22" fillId="0" borderId="4" xfId="0" applyFont="1" applyBorder="1" applyAlignment="1">
      <alignment horizontal="left" vertical="top" indent="1"/>
    </xf>
    <xf numFmtId="0" fontId="22" fillId="0" borderId="5" xfId="0" applyFont="1" applyBorder="1" applyAlignment="1">
      <alignment horizontal="left" vertical="top" indent="1"/>
    </xf>
    <xf numFmtId="0" fontId="22" fillId="0" borderId="6" xfId="0" applyFont="1" applyBorder="1" applyAlignment="1">
      <alignment horizontal="left" vertical="top" indent="1"/>
    </xf>
    <xf numFmtId="0" fontId="22" fillId="0" borderId="0" xfId="0" applyFont="1" applyAlignment="1">
      <alignment horizontal="left" vertical="top" indent="1"/>
    </xf>
    <xf numFmtId="0" fontId="22" fillId="0" borderId="7" xfId="0" applyFont="1" applyBorder="1" applyAlignment="1">
      <alignment horizontal="left" vertical="top" indent="1"/>
    </xf>
    <xf numFmtId="0" fontId="22" fillId="0" borderId="8" xfId="0" applyFont="1" applyBorder="1" applyAlignment="1">
      <alignment horizontal="left" vertical="top" indent="1"/>
    </xf>
    <xf numFmtId="0" fontId="22" fillId="0" borderId="9" xfId="0" applyFont="1" applyBorder="1" applyAlignment="1">
      <alignment horizontal="left" vertical="top" indent="1"/>
    </xf>
    <xf numFmtId="0" fontId="22" fillId="0" borderId="10" xfId="0" applyFont="1" applyBorder="1" applyAlignment="1">
      <alignment horizontal="left" vertical="top" inden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graficos'!$D$11:$P$11</c:f>
              <c:numCache>
                <c:formatCode>0.0%</c:formatCode>
                <c:ptCount val="13"/>
                <c:pt idx="0">
                  <c:v>0.9087880710659898</c:v>
                </c:pt>
                <c:pt idx="1">
                  <c:v>0.91364365971107542</c:v>
                </c:pt>
                <c:pt idx="2">
                  <c:v>0.90722321865318767</c:v>
                </c:pt>
                <c:pt idx="3">
                  <c:v>0.92063233376792708</c:v>
                </c:pt>
                <c:pt idx="4">
                  <c:v>0.91458265670672301</c:v>
                </c:pt>
                <c:pt idx="5">
                  <c:v>0.90786338363780783</c:v>
                </c:pt>
                <c:pt idx="6">
                  <c:v>0.89733028222730749</c:v>
                </c:pt>
                <c:pt idx="7">
                  <c:v>0.92248413417951047</c:v>
                </c:pt>
                <c:pt idx="8">
                  <c:v>0.93481095176010431</c:v>
                </c:pt>
                <c:pt idx="9">
                  <c:v>0.93885572863590039</c:v>
                </c:pt>
                <c:pt idx="10">
                  <c:v>0.94513641755634648</c:v>
                </c:pt>
                <c:pt idx="11">
                  <c:v>0.93648208469055361</c:v>
                </c:pt>
                <c:pt idx="12">
                  <c:v>0.94886199942379723</c:v>
                </c:pt>
              </c:numCache>
            </c:numRef>
          </c:val>
          <c:extLst xmlns:c16r2="http://schemas.microsoft.com/office/drawing/2015/06/char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graficos'!$D$12:$P$12</c:f>
              <c:numCache>
                <c:formatCode>0.0%</c:formatCode>
                <c:ptCount val="13"/>
                <c:pt idx="0">
                  <c:v>9.1211928934010159E-2</c:v>
                </c:pt>
                <c:pt idx="1">
                  <c:v>8.6356340288924555E-2</c:v>
                </c:pt>
                <c:pt idx="2">
                  <c:v>9.2776781346812331E-2</c:v>
                </c:pt>
                <c:pt idx="3">
                  <c:v>7.9367666232073017E-2</c:v>
                </c:pt>
                <c:pt idx="4">
                  <c:v>8.5417343293277034E-2</c:v>
                </c:pt>
                <c:pt idx="5">
                  <c:v>9.2136616362192225E-2</c:v>
                </c:pt>
                <c:pt idx="6">
                  <c:v>0.10266971777269261</c:v>
                </c:pt>
                <c:pt idx="7">
                  <c:v>7.7515865820489582E-2</c:v>
                </c:pt>
                <c:pt idx="8">
                  <c:v>6.51890482398957E-2</c:v>
                </c:pt>
                <c:pt idx="9">
                  <c:v>6.1144271364099584E-2</c:v>
                </c:pt>
                <c:pt idx="10">
                  <c:v>5.4863582443653622E-2</c:v>
                </c:pt>
                <c:pt idx="11">
                  <c:v>6.3517915309446255E-2</c:v>
                </c:pt>
                <c:pt idx="12">
                  <c:v>5.1138000576202818E-2</c:v>
                </c:pt>
              </c:numCache>
            </c:numRef>
          </c:val>
          <c:extLst xmlns:c16r2="http://schemas.microsoft.com/office/drawing/2015/06/char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376972584"/>
        <c:axId val="376968664"/>
      </c:barChart>
      <c:dateAx>
        <c:axId val="376972584"/>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376968664"/>
        <c:crosses val="autoZero"/>
        <c:auto val="1"/>
        <c:lblOffset val="100"/>
        <c:baseTimeUnit val="months"/>
      </c:dateAx>
      <c:valAx>
        <c:axId val="376968664"/>
        <c:scaling>
          <c:orientation val="minMax"/>
          <c:max val="1"/>
          <c:min val="0"/>
        </c:scaling>
        <c:delete val="1"/>
        <c:axPos val="l"/>
        <c:numFmt formatCode="0.0%" sourceLinked="1"/>
        <c:majorTickMark val="out"/>
        <c:minorTickMark val="none"/>
        <c:tickLblPos val="nextTo"/>
        <c:crossAx val="3769725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Automático'!$D$23:$P$23</c:f>
              <c:numCache>
                <c:formatCode>0.0%</c:formatCode>
                <c:ptCount val="13"/>
                <c:pt idx="0">
                  <c:v>0.92200925313945803</c:v>
                </c:pt>
                <c:pt idx="1">
                  <c:v>0.93040991420400376</c:v>
                </c:pt>
                <c:pt idx="2">
                  <c:v>0.95496083550913846</c:v>
                </c:pt>
                <c:pt idx="3">
                  <c:v>0.94387586662264777</c:v>
                </c:pt>
                <c:pt idx="4">
                  <c:v>0.94050944946589976</c:v>
                </c:pt>
                <c:pt idx="5">
                  <c:v>0.94099968364441633</c:v>
                </c:pt>
                <c:pt idx="6">
                  <c:v>0.94326923076923075</c:v>
                </c:pt>
                <c:pt idx="7">
                  <c:v>0.93963414634146347</c:v>
                </c:pt>
                <c:pt idx="8">
                  <c:v>0.95704442163905579</c:v>
                </c:pt>
                <c:pt idx="9">
                  <c:v>0.95199654029119218</c:v>
                </c:pt>
                <c:pt idx="10">
                  <c:v>0.94534050179211471</c:v>
                </c:pt>
                <c:pt idx="11">
                  <c:v>0.94567314828558702</c:v>
                </c:pt>
                <c:pt idx="12">
                  <c:v>0.95964762716680874</c:v>
                </c:pt>
              </c:numCache>
            </c:numRef>
          </c:val>
          <c:extLst xmlns:c16r2="http://schemas.microsoft.com/office/drawing/2015/06/char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Automático'!$D$24:$P$24</c:f>
              <c:numCache>
                <c:formatCode>0.0%</c:formatCode>
                <c:ptCount val="13"/>
                <c:pt idx="0">
                  <c:v>7.7990746860541971E-2</c:v>
                </c:pt>
                <c:pt idx="1">
                  <c:v>6.9590085795996182E-2</c:v>
                </c:pt>
                <c:pt idx="2">
                  <c:v>4.5039164490861615E-2</c:v>
                </c:pt>
                <c:pt idx="3">
                  <c:v>5.612413337735226E-2</c:v>
                </c:pt>
                <c:pt idx="4">
                  <c:v>5.9490550534100253E-2</c:v>
                </c:pt>
                <c:pt idx="5">
                  <c:v>5.9000316355583678E-2</c:v>
                </c:pt>
                <c:pt idx="6">
                  <c:v>5.673076923076923E-2</c:v>
                </c:pt>
                <c:pt idx="7">
                  <c:v>6.036585365853659E-2</c:v>
                </c:pt>
                <c:pt idx="8">
                  <c:v>4.2955578360944144E-2</c:v>
                </c:pt>
                <c:pt idx="9">
                  <c:v>4.8003459708807837E-2</c:v>
                </c:pt>
                <c:pt idx="10">
                  <c:v>5.4659498207885314E-2</c:v>
                </c:pt>
                <c:pt idx="11">
                  <c:v>5.4326851714412941E-2</c:v>
                </c:pt>
                <c:pt idx="12">
                  <c:v>4.0352372833191243E-2</c:v>
                </c:pt>
              </c:numCache>
            </c:numRef>
          </c:val>
          <c:extLst xmlns:c16r2="http://schemas.microsoft.com/office/drawing/2015/06/char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376967880"/>
        <c:axId val="383066944"/>
      </c:barChart>
      <c:dateAx>
        <c:axId val="376967880"/>
        <c:scaling>
          <c:orientation val="minMax"/>
        </c:scaling>
        <c:delete val="0"/>
        <c:axPos val="b"/>
        <c:numFmt formatCode="[$-C0A]mmmm\-yy;@" sourceLinked="1"/>
        <c:majorTickMark val="out"/>
        <c:minorTickMark val="none"/>
        <c:tickLblPos val="nextTo"/>
        <c:txPr>
          <a:bodyPr/>
          <a:lstStyle/>
          <a:p>
            <a:pPr>
              <a:defRPr sz="900"/>
            </a:pPr>
            <a:endParaRPr lang="es-ES"/>
          </a:p>
        </c:txPr>
        <c:crossAx val="383066944"/>
        <c:crosses val="autoZero"/>
        <c:auto val="1"/>
        <c:lblOffset val="100"/>
        <c:baseTimeUnit val="months"/>
      </c:dateAx>
      <c:valAx>
        <c:axId val="383066944"/>
        <c:scaling>
          <c:orientation val="minMax"/>
          <c:max val="1"/>
          <c:min val="0"/>
        </c:scaling>
        <c:delete val="1"/>
        <c:axPos val="l"/>
        <c:numFmt formatCode="0.0%" sourceLinked="1"/>
        <c:majorTickMark val="out"/>
        <c:minorTickMark val="none"/>
        <c:tickLblPos val="nextTo"/>
        <c:crossAx val="3769678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Automático'!$D$28:$P$28</c:f>
              <c:numCache>
                <c:formatCode>0.0%</c:formatCode>
                <c:ptCount val="13"/>
                <c:pt idx="0">
                  <c:v>0.96710222905457344</c:v>
                </c:pt>
                <c:pt idx="1">
                  <c:v>0.96442382057231235</c:v>
                </c:pt>
                <c:pt idx="2">
                  <c:v>0.9668371300170463</c:v>
                </c:pt>
                <c:pt idx="3">
                  <c:v>0.97206439393939392</c:v>
                </c:pt>
                <c:pt idx="4">
                  <c:v>0.96315953793318765</c:v>
                </c:pt>
                <c:pt idx="5">
                  <c:v>0.96235980949454603</c:v>
                </c:pt>
                <c:pt idx="6">
                  <c:v>0.96599667523046695</c:v>
                </c:pt>
                <c:pt idx="7">
                  <c:v>0.96983321247280641</c:v>
                </c:pt>
                <c:pt idx="8">
                  <c:v>0.97262979683972917</c:v>
                </c:pt>
                <c:pt idx="9">
                  <c:v>0.97156001672940184</c:v>
                </c:pt>
                <c:pt idx="10">
                  <c:v>0.97732747626470184</c:v>
                </c:pt>
                <c:pt idx="11">
                  <c:v>0.97806892623184272</c:v>
                </c:pt>
                <c:pt idx="12">
                  <c:v>0.98273480662983426</c:v>
                </c:pt>
              </c:numCache>
            </c:numRef>
          </c:val>
          <c:extLst xmlns:c16r2="http://schemas.microsoft.com/office/drawing/2015/06/char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Automático'!$D$29:$P$29</c:f>
              <c:numCache>
                <c:formatCode>0.0%</c:formatCode>
                <c:ptCount val="13"/>
                <c:pt idx="0">
                  <c:v>3.2897770945426598E-2</c:v>
                </c:pt>
                <c:pt idx="1">
                  <c:v>3.5576179427687545E-2</c:v>
                </c:pt>
                <c:pt idx="2">
                  <c:v>3.3162869982953667E-2</c:v>
                </c:pt>
                <c:pt idx="3">
                  <c:v>2.7935606060606057E-2</c:v>
                </c:pt>
                <c:pt idx="4">
                  <c:v>3.6840462066812359E-2</c:v>
                </c:pt>
                <c:pt idx="5">
                  <c:v>3.7640190505453988E-2</c:v>
                </c:pt>
                <c:pt idx="6">
                  <c:v>3.4003324769533022E-2</c:v>
                </c:pt>
                <c:pt idx="7">
                  <c:v>3.0166787527193619E-2</c:v>
                </c:pt>
                <c:pt idx="8">
                  <c:v>2.7370203160270883E-2</c:v>
                </c:pt>
                <c:pt idx="9">
                  <c:v>2.8439983270598074E-2</c:v>
                </c:pt>
                <c:pt idx="10">
                  <c:v>2.2672523735298288E-2</c:v>
                </c:pt>
                <c:pt idx="11">
                  <c:v>2.1931073768157217E-2</c:v>
                </c:pt>
                <c:pt idx="12">
                  <c:v>1.7265193370165743E-2</c:v>
                </c:pt>
              </c:numCache>
            </c:numRef>
          </c:val>
          <c:extLst xmlns:c16r2="http://schemas.microsoft.com/office/drawing/2015/06/char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383067336"/>
        <c:axId val="383070080"/>
      </c:barChart>
      <c:dateAx>
        <c:axId val="383067336"/>
        <c:scaling>
          <c:orientation val="minMax"/>
        </c:scaling>
        <c:delete val="0"/>
        <c:axPos val="b"/>
        <c:numFmt formatCode="[$-C0A]mmmm\-yy;@" sourceLinked="1"/>
        <c:majorTickMark val="out"/>
        <c:minorTickMark val="none"/>
        <c:tickLblPos val="nextTo"/>
        <c:txPr>
          <a:bodyPr/>
          <a:lstStyle/>
          <a:p>
            <a:pPr>
              <a:defRPr sz="900"/>
            </a:pPr>
            <a:endParaRPr lang="es-ES"/>
          </a:p>
        </c:txPr>
        <c:crossAx val="383070080"/>
        <c:crosses val="autoZero"/>
        <c:auto val="1"/>
        <c:lblOffset val="100"/>
        <c:baseTimeUnit val="months"/>
      </c:dateAx>
      <c:valAx>
        <c:axId val="383070080"/>
        <c:scaling>
          <c:orientation val="minMax"/>
          <c:max val="1"/>
          <c:min val="0"/>
        </c:scaling>
        <c:delete val="1"/>
        <c:axPos val="l"/>
        <c:numFmt formatCode="0.0%" sourceLinked="1"/>
        <c:majorTickMark val="out"/>
        <c:minorTickMark val="none"/>
        <c:tickLblPos val="nextTo"/>
        <c:crossAx val="3830673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Automático'!$D$33:$P$33</c:f>
              <c:numCache>
                <c:formatCode>0.0%</c:formatCode>
                <c:ptCount val="13"/>
                <c:pt idx="0">
                  <c:v>0.95720250521920658</c:v>
                </c:pt>
                <c:pt idx="1">
                  <c:v>0.95841092489137181</c:v>
                </c:pt>
                <c:pt idx="2">
                  <c:v>0.94808995686999376</c:v>
                </c:pt>
                <c:pt idx="3">
                  <c:v>0.95176997990415835</c:v>
                </c:pt>
                <c:pt idx="4">
                  <c:v>0.95275590551181111</c:v>
                </c:pt>
                <c:pt idx="5">
                  <c:v>0.96607869742198105</c:v>
                </c:pt>
                <c:pt idx="6">
                  <c:v>0.94822808808516845</c:v>
                </c:pt>
                <c:pt idx="7">
                  <c:v>0.96333380341277686</c:v>
                </c:pt>
                <c:pt idx="8">
                  <c:v>0.97174742195225317</c:v>
                </c:pt>
                <c:pt idx="9">
                  <c:v>0.96507583136218167</c:v>
                </c:pt>
                <c:pt idx="10">
                  <c:v>0.97104740278172008</c:v>
                </c:pt>
                <c:pt idx="11">
                  <c:v>0.9614899873967232</c:v>
                </c:pt>
                <c:pt idx="12">
                  <c:v>0.9775390625</c:v>
                </c:pt>
              </c:numCache>
            </c:numRef>
          </c:val>
          <c:extLst xmlns:c16r2="http://schemas.microsoft.com/office/drawing/2015/06/char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Automático'!$D$34:$P$34</c:f>
              <c:numCache>
                <c:formatCode>0.0%</c:formatCode>
                <c:ptCount val="13"/>
                <c:pt idx="0">
                  <c:v>4.2797494780793317E-2</c:v>
                </c:pt>
                <c:pt idx="1">
                  <c:v>4.1589075108628186E-2</c:v>
                </c:pt>
                <c:pt idx="2">
                  <c:v>5.1910043130006162E-2</c:v>
                </c:pt>
                <c:pt idx="3">
                  <c:v>4.8230020095841708E-2</c:v>
                </c:pt>
                <c:pt idx="4">
                  <c:v>4.7244094488188983E-2</c:v>
                </c:pt>
                <c:pt idx="5">
                  <c:v>3.3921302578018994E-2</c:v>
                </c:pt>
                <c:pt idx="6">
                  <c:v>5.1771911914831562E-2</c:v>
                </c:pt>
                <c:pt idx="7">
                  <c:v>3.666619658722324E-2</c:v>
                </c:pt>
                <c:pt idx="8">
                  <c:v>2.8252578047746855E-2</c:v>
                </c:pt>
                <c:pt idx="9">
                  <c:v>3.4924168637818276E-2</c:v>
                </c:pt>
                <c:pt idx="10">
                  <c:v>2.8952597218279873E-2</c:v>
                </c:pt>
                <c:pt idx="11">
                  <c:v>3.8510012603276855E-2</c:v>
                </c:pt>
                <c:pt idx="12">
                  <c:v>2.2460937500000003E-2</c:v>
                </c:pt>
              </c:numCache>
            </c:numRef>
          </c:val>
          <c:extLst xmlns:c16r2="http://schemas.microsoft.com/office/drawing/2015/06/char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383069688"/>
        <c:axId val="383070472"/>
      </c:barChart>
      <c:dateAx>
        <c:axId val="383069688"/>
        <c:scaling>
          <c:orientation val="minMax"/>
        </c:scaling>
        <c:delete val="0"/>
        <c:axPos val="b"/>
        <c:numFmt formatCode="[$-C0A]mmmm\-yy;@" sourceLinked="1"/>
        <c:majorTickMark val="out"/>
        <c:minorTickMark val="none"/>
        <c:tickLblPos val="nextTo"/>
        <c:txPr>
          <a:bodyPr/>
          <a:lstStyle/>
          <a:p>
            <a:pPr>
              <a:defRPr sz="900"/>
            </a:pPr>
            <a:endParaRPr lang="es-ES"/>
          </a:p>
        </c:txPr>
        <c:crossAx val="383070472"/>
        <c:crosses val="autoZero"/>
        <c:auto val="1"/>
        <c:lblOffset val="100"/>
        <c:baseTimeUnit val="months"/>
      </c:dateAx>
      <c:valAx>
        <c:axId val="383070472"/>
        <c:scaling>
          <c:orientation val="minMax"/>
          <c:max val="1"/>
          <c:min val="0"/>
        </c:scaling>
        <c:delete val="1"/>
        <c:axPos val="l"/>
        <c:numFmt formatCode="0.0%" sourceLinked="1"/>
        <c:majorTickMark val="out"/>
        <c:minorTickMark val="none"/>
        <c:tickLblPos val="nextTo"/>
        <c:crossAx val="3830696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graficos'!$D$29:$P$29</c:f>
              <c:numCache>
                <c:formatCode>0.0%</c:formatCode>
                <c:ptCount val="13"/>
                <c:pt idx="0">
                  <c:v>0.95776255707762559</c:v>
                </c:pt>
                <c:pt idx="1">
                  <c:v>0.95739723747711758</c:v>
                </c:pt>
                <c:pt idx="2">
                  <c:v>0.96014613085353706</c:v>
                </c:pt>
                <c:pt idx="3">
                  <c:v>0.9524620889418981</c:v>
                </c:pt>
                <c:pt idx="4">
                  <c:v>0.95605320761070889</c:v>
                </c:pt>
                <c:pt idx="5">
                  <c:v>0.95821138211382118</c:v>
                </c:pt>
                <c:pt idx="6">
                  <c:v>0.95891286970423661</c:v>
                </c:pt>
                <c:pt idx="7">
                  <c:v>0.9572986069049062</c:v>
                </c:pt>
                <c:pt idx="8">
                  <c:v>0.9537229308810441</c:v>
                </c:pt>
                <c:pt idx="9">
                  <c:v>0.95909813556872381</c:v>
                </c:pt>
                <c:pt idx="10">
                  <c:v>0.95707217694994173</c:v>
                </c:pt>
                <c:pt idx="11">
                  <c:v>0.9569813536925561</c:v>
                </c:pt>
                <c:pt idx="12">
                  <c:v>0.9611410275069131</c:v>
                </c:pt>
              </c:numCache>
            </c:numRef>
          </c:val>
          <c:extLst xmlns:c16r2="http://schemas.microsoft.com/office/drawing/2015/06/char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graficos'!$D$30:$P$30</c:f>
              <c:numCache>
                <c:formatCode>0.0%</c:formatCode>
                <c:ptCount val="13"/>
                <c:pt idx="0">
                  <c:v>4.2237442922374434E-2</c:v>
                </c:pt>
                <c:pt idx="1">
                  <c:v>4.2602762522882344E-2</c:v>
                </c:pt>
                <c:pt idx="2">
                  <c:v>3.9853869146462967E-2</c:v>
                </c:pt>
                <c:pt idx="3">
                  <c:v>4.7537911058101893E-2</c:v>
                </c:pt>
                <c:pt idx="4">
                  <c:v>4.3946792389291126E-2</c:v>
                </c:pt>
                <c:pt idx="5">
                  <c:v>4.178861788617886E-2</c:v>
                </c:pt>
                <c:pt idx="6">
                  <c:v>4.1087130295763385E-2</c:v>
                </c:pt>
                <c:pt idx="7">
                  <c:v>4.2701393095093888E-2</c:v>
                </c:pt>
                <c:pt idx="8">
                  <c:v>4.6277069118955801E-2</c:v>
                </c:pt>
                <c:pt idx="9">
                  <c:v>4.0901864431276198E-2</c:v>
                </c:pt>
                <c:pt idx="10">
                  <c:v>4.2927823050058211E-2</c:v>
                </c:pt>
                <c:pt idx="11">
                  <c:v>4.3018646307443835E-2</c:v>
                </c:pt>
                <c:pt idx="12">
                  <c:v>3.8858972493086882E-2</c:v>
                </c:pt>
              </c:numCache>
            </c:numRef>
          </c:val>
          <c:extLst xmlns:c16r2="http://schemas.microsoft.com/office/drawing/2015/06/char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383070864"/>
        <c:axId val="383068120"/>
      </c:barChart>
      <c:dateAx>
        <c:axId val="383070864"/>
        <c:scaling>
          <c:orientation val="minMax"/>
        </c:scaling>
        <c:delete val="0"/>
        <c:axPos val="b"/>
        <c:numFmt formatCode="[$-C0A]mmmm\-yy;@" sourceLinked="1"/>
        <c:majorTickMark val="out"/>
        <c:minorTickMark val="none"/>
        <c:tickLblPos val="nextTo"/>
        <c:txPr>
          <a:bodyPr/>
          <a:lstStyle/>
          <a:p>
            <a:pPr>
              <a:defRPr sz="900"/>
            </a:pPr>
            <a:endParaRPr lang="es-ES"/>
          </a:p>
        </c:txPr>
        <c:crossAx val="383068120"/>
        <c:crosses val="autoZero"/>
        <c:auto val="1"/>
        <c:lblOffset val="100"/>
        <c:baseTimeUnit val="months"/>
      </c:dateAx>
      <c:valAx>
        <c:axId val="383068120"/>
        <c:scaling>
          <c:orientation val="minMax"/>
          <c:max val="1"/>
          <c:min val="0"/>
        </c:scaling>
        <c:delete val="1"/>
        <c:axPos val="l"/>
        <c:numFmt formatCode="0.0%" sourceLinked="1"/>
        <c:majorTickMark val="out"/>
        <c:minorTickMark val="none"/>
        <c:tickLblPos val="nextTo"/>
        <c:crossAx val="3830708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Automático'!$D$46:$P$46</c:f>
              <c:numCache>
                <c:formatCode>0.0%</c:formatCode>
                <c:ptCount val="13"/>
                <c:pt idx="0">
                  <c:v>0.91470442944179153</c:v>
                </c:pt>
                <c:pt idx="1">
                  <c:v>0.91278776676188877</c:v>
                </c:pt>
                <c:pt idx="2">
                  <c:v>0.91576494090228067</c:v>
                </c:pt>
                <c:pt idx="3">
                  <c:v>0.91322314049586784</c:v>
                </c:pt>
                <c:pt idx="4">
                  <c:v>0.91984540413375904</c:v>
                </c:pt>
                <c:pt idx="5">
                  <c:v>0.91625857002938293</c:v>
                </c:pt>
                <c:pt idx="6">
                  <c:v>0.91192630898513249</c:v>
                </c:pt>
                <c:pt idx="7">
                  <c:v>0.91852764515632213</c:v>
                </c:pt>
                <c:pt idx="8">
                  <c:v>0.91225190270108936</c:v>
                </c:pt>
                <c:pt idx="9">
                  <c:v>0.91415177263404623</c:v>
                </c:pt>
                <c:pt idx="10">
                  <c:v>0.91676384839650149</c:v>
                </c:pt>
                <c:pt idx="11">
                  <c:v>0.92084198043284915</c:v>
                </c:pt>
                <c:pt idx="12">
                  <c:v>0.92047626047332054</c:v>
                </c:pt>
              </c:numCache>
            </c:numRef>
          </c:val>
          <c:extLst xmlns:c16r2="http://schemas.microsoft.com/office/drawing/2015/06/char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Automático'!$D$47:$P$47</c:f>
              <c:numCache>
                <c:formatCode>0.0%</c:formatCode>
                <c:ptCount val="13"/>
                <c:pt idx="0">
                  <c:v>8.5295570558208467E-2</c:v>
                </c:pt>
                <c:pt idx="1">
                  <c:v>8.7212233238111253E-2</c:v>
                </c:pt>
                <c:pt idx="2">
                  <c:v>8.423505909771932E-2</c:v>
                </c:pt>
                <c:pt idx="3">
                  <c:v>8.6776859504132234E-2</c:v>
                </c:pt>
                <c:pt idx="4">
                  <c:v>8.0154595866240949E-2</c:v>
                </c:pt>
                <c:pt idx="5">
                  <c:v>8.3741429970617037E-2</c:v>
                </c:pt>
                <c:pt idx="6">
                  <c:v>8.8073691014867478E-2</c:v>
                </c:pt>
                <c:pt idx="7">
                  <c:v>8.1472354843677805E-2</c:v>
                </c:pt>
                <c:pt idx="8">
                  <c:v>8.7748097298910602E-2</c:v>
                </c:pt>
                <c:pt idx="9">
                  <c:v>8.5848227365953711E-2</c:v>
                </c:pt>
                <c:pt idx="10">
                  <c:v>8.3236151603498551E-2</c:v>
                </c:pt>
                <c:pt idx="11">
                  <c:v>7.9158019567150906E-2</c:v>
                </c:pt>
                <c:pt idx="12">
                  <c:v>7.9523739526679404E-2</c:v>
                </c:pt>
              </c:numCache>
            </c:numRef>
          </c:val>
          <c:extLst xmlns:c16r2="http://schemas.microsoft.com/office/drawing/2015/06/char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383066160"/>
        <c:axId val="383066552"/>
      </c:barChart>
      <c:dateAx>
        <c:axId val="383066160"/>
        <c:scaling>
          <c:orientation val="minMax"/>
        </c:scaling>
        <c:delete val="0"/>
        <c:axPos val="b"/>
        <c:numFmt formatCode="[$-C0A]mmmm\-yy;@" sourceLinked="1"/>
        <c:majorTickMark val="out"/>
        <c:minorTickMark val="none"/>
        <c:tickLblPos val="nextTo"/>
        <c:txPr>
          <a:bodyPr/>
          <a:lstStyle/>
          <a:p>
            <a:pPr>
              <a:defRPr sz="900"/>
            </a:pPr>
            <a:endParaRPr lang="es-ES"/>
          </a:p>
        </c:txPr>
        <c:crossAx val="383066552"/>
        <c:crosses val="autoZero"/>
        <c:auto val="1"/>
        <c:lblOffset val="100"/>
        <c:baseTimeUnit val="months"/>
      </c:dateAx>
      <c:valAx>
        <c:axId val="383066552"/>
        <c:scaling>
          <c:orientation val="minMax"/>
          <c:max val="1"/>
          <c:min val="0"/>
        </c:scaling>
        <c:delete val="1"/>
        <c:axPos val="l"/>
        <c:numFmt formatCode="0.0%" sourceLinked="1"/>
        <c:majorTickMark val="out"/>
        <c:minorTickMark val="none"/>
        <c:tickLblPos val="nextTo"/>
        <c:crossAx val="3830661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Automático'!$D$51:$P$51</c:f>
              <c:numCache>
                <c:formatCode>0.0%</c:formatCode>
                <c:ptCount val="13"/>
                <c:pt idx="0">
                  <c:v>0.97017139090309823</c:v>
                </c:pt>
                <c:pt idx="1">
                  <c:v>0.96974281391830564</c:v>
                </c:pt>
                <c:pt idx="2">
                  <c:v>0.97236180904522618</c:v>
                </c:pt>
                <c:pt idx="3">
                  <c:v>0.96385129347267429</c:v>
                </c:pt>
                <c:pt idx="4">
                  <c:v>0.96657617916525285</c:v>
                </c:pt>
                <c:pt idx="5">
                  <c:v>0.9702400526142716</c:v>
                </c:pt>
                <c:pt idx="6">
                  <c:v>0.97215515853854828</c:v>
                </c:pt>
                <c:pt idx="7">
                  <c:v>0.96744397334948506</c:v>
                </c:pt>
                <c:pt idx="8">
                  <c:v>0.96430696014277206</c:v>
                </c:pt>
                <c:pt idx="9">
                  <c:v>0.97169266320046221</c:v>
                </c:pt>
                <c:pt idx="10">
                  <c:v>0.96763327475102523</c:v>
                </c:pt>
                <c:pt idx="11">
                  <c:v>0.96602441535519923</c:v>
                </c:pt>
                <c:pt idx="12">
                  <c:v>0.97250909090909088</c:v>
                </c:pt>
              </c:numCache>
            </c:numRef>
          </c:val>
          <c:extLst xmlns:c16r2="http://schemas.microsoft.com/office/drawing/2015/06/char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Automático'!$D$52:$P$52</c:f>
              <c:numCache>
                <c:formatCode>0.0%</c:formatCode>
                <c:ptCount val="13"/>
                <c:pt idx="0">
                  <c:v>2.9828609096901781E-2</c:v>
                </c:pt>
                <c:pt idx="1">
                  <c:v>3.0257186081694407E-2</c:v>
                </c:pt>
                <c:pt idx="2">
                  <c:v>2.7638190954773871E-2</c:v>
                </c:pt>
                <c:pt idx="3">
                  <c:v>3.6148706527325679E-2</c:v>
                </c:pt>
                <c:pt idx="4">
                  <c:v>3.3423820834747202E-2</c:v>
                </c:pt>
                <c:pt idx="5">
                  <c:v>2.9759947385728378E-2</c:v>
                </c:pt>
                <c:pt idx="6">
                  <c:v>2.7844841461451796E-2</c:v>
                </c:pt>
                <c:pt idx="7">
                  <c:v>3.2556026650514838E-2</c:v>
                </c:pt>
                <c:pt idx="8">
                  <c:v>3.5693039857227833E-2</c:v>
                </c:pt>
                <c:pt idx="9">
                  <c:v>2.8307336799537841E-2</c:v>
                </c:pt>
                <c:pt idx="10">
                  <c:v>3.2366725248974812E-2</c:v>
                </c:pt>
                <c:pt idx="11">
                  <c:v>3.3975584644800702E-2</c:v>
                </c:pt>
                <c:pt idx="12">
                  <c:v>2.749090909090909E-2</c:v>
                </c:pt>
              </c:numCache>
            </c:numRef>
          </c:val>
          <c:extLst xmlns:c16r2="http://schemas.microsoft.com/office/drawing/2015/06/char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383068512"/>
        <c:axId val="383068904"/>
      </c:barChart>
      <c:dateAx>
        <c:axId val="383068512"/>
        <c:scaling>
          <c:orientation val="minMax"/>
        </c:scaling>
        <c:delete val="0"/>
        <c:axPos val="b"/>
        <c:numFmt formatCode="[$-C0A]mmmm\-yy;@" sourceLinked="1"/>
        <c:majorTickMark val="out"/>
        <c:minorTickMark val="none"/>
        <c:tickLblPos val="nextTo"/>
        <c:txPr>
          <a:bodyPr/>
          <a:lstStyle/>
          <a:p>
            <a:pPr>
              <a:defRPr sz="900"/>
            </a:pPr>
            <a:endParaRPr lang="es-ES"/>
          </a:p>
        </c:txPr>
        <c:crossAx val="383068904"/>
        <c:crosses val="autoZero"/>
        <c:auto val="1"/>
        <c:lblOffset val="100"/>
        <c:baseTimeUnit val="months"/>
      </c:dateAx>
      <c:valAx>
        <c:axId val="383068904"/>
        <c:scaling>
          <c:orientation val="minMax"/>
          <c:max val="1"/>
          <c:min val="0"/>
        </c:scaling>
        <c:delete val="1"/>
        <c:axPos val="l"/>
        <c:numFmt formatCode="0.0%" sourceLinked="1"/>
        <c:majorTickMark val="out"/>
        <c:minorTickMark val="none"/>
        <c:tickLblPos val="nextTo"/>
        <c:crossAx val="3830685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Automático'!$D$56:$P$56</c:f>
              <c:numCache>
                <c:formatCode>0.0%</c:formatCode>
                <c:ptCount val="13"/>
                <c:pt idx="0">
                  <c:v>0.92772911051212936</c:v>
                </c:pt>
                <c:pt idx="1">
                  <c:v>0.92055030094582979</c:v>
                </c:pt>
                <c:pt idx="2">
                  <c:v>0.94237757397473609</c:v>
                </c:pt>
                <c:pt idx="3">
                  <c:v>0.91596194503171247</c:v>
                </c:pt>
                <c:pt idx="4">
                  <c:v>0.92434210526315796</c:v>
                </c:pt>
                <c:pt idx="5">
                  <c:v>0.92467358553732848</c:v>
                </c:pt>
                <c:pt idx="6">
                  <c:v>0.93243906428921963</c:v>
                </c:pt>
                <c:pt idx="7">
                  <c:v>0.93431803896920174</c:v>
                </c:pt>
                <c:pt idx="8">
                  <c:v>0.92908021059151447</c:v>
                </c:pt>
                <c:pt idx="9">
                  <c:v>0.91980063434526516</c:v>
                </c:pt>
                <c:pt idx="10">
                  <c:v>0.92157744789323737</c:v>
                </c:pt>
                <c:pt idx="11">
                  <c:v>0.91837041491280813</c:v>
                </c:pt>
                <c:pt idx="12">
                  <c:v>0.91274966211142816</c:v>
                </c:pt>
              </c:numCache>
            </c:numRef>
          </c:val>
          <c:extLst xmlns:c16r2="http://schemas.microsoft.com/office/drawing/2015/06/char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Automático'!$D$57:$P$57</c:f>
              <c:numCache>
                <c:formatCode>0.0%</c:formatCode>
                <c:ptCount val="13"/>
                <c:pt idx="0">
                  <c:v>7.2270889487870624E-2</c:v>
                </c:pt>
                <c:pt idx="1">
                  <c:v>7.944969905417025E-2</c:v>
                </c:pt>
                <c:pt idx="2">
                  <c:v>5.7622426025263886E-2</c:v>
                </c:pt>
                <c:pt idx="3">
                  <c:v>8.4038054968287507E-2</c:v>
                </c:pt>
                <c:pt idx="4">
                  <c:v>7.5657894736842105E-2</c:v>
                </c:pt>
                <c:pt idx="5">
                  <c:v>7.5326414462671576E-2</c:v>
                </c:pt>
                <c:pt idx="6">
                  <c:v>6.7560935710780298E-2</c:v>
                </c:pt>
                <c:pt idx="7">
                  <c:v>6.5681961030798236E-2</c:v>
                </c:pt>
                <c:pt idx="8">
                  <c:v>7.0919789408485603E-2</c:v>
                </c:pt>
                <c:pt idx="9">
                  <c:v>8.0199365654734941E-2</c:v>
                </c:pt>
                <c:pt idx="10">
                  <c:v>7.8422552106762647E-2</c:v>
                </c:pt>
                <c:pt idx="11">
                  <c:v>8.16295850871918E-2</c:v>
                </c:pt>
                <c:pt idx="12">
                  <c:v>8.7250337888571852E-2</c:v>
                </c:pt>
              </c:numCache>
            </c:numRef>
          </c:val>
          <c:extLst xmlns:c16r2="http://schemas.microsoft.com/office/drawing/2015/06/char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383072824"/>
        <c:axId val="383073216"/>
      </c:barChart>
      <c:dateAx>
        <c:axId val="383072824"/>
        <c:scaling>
          <c:orientation val="minMax"/>
        </c:scaling>
        <c:delete val="0"/>
        <c:axPos val="b"/>
        <c:numFmt formatCode="[$-C0A]mmmm\-yy;@" sourceLinked="1"/>
        <c:majorTickMark val="out"/>
        <c:minorTickMark val="none"/>
        <c:tickLblPos val="nextTo"/>
        <c:txPr>
          <a:bodyPr/>
          <a:lstStyle/>
          <a:p>
            <a:pPr>
              <a:defRPr sz="900"/>
            </a:pPr>
            <a:endParaRPr lang="es-ES"/>
          </a:p>
        </c:txPr>
        <c:crossAx val="383073216"/>
        <c:crosses val="autoZero"/>
        <c:auto val="1"/>
        <c:lblOffset val="100"/>
        <c:baseTimeUnit val="months"/>
      </c:dateAx>
      <c:valAx>
        <c:axId val="383073216"/>
        <c:scaling>
          <c:orientation val="minMax"/>
          <c:max val="1"/>
          <c:min val="0"/>
        </c:scaling>
        <c:delete val="1"/>
        <c:axPos val="l"/>
        <c:numFmt formatCode="0.0%" sourceLinked="1"/>
        <c:majorTickMark val="out"/>
        <c:minorTickMark val="none"/>
        <c:tickLblPos val="nextTo"/>
        <c:crossAx val="38307282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Automático'!$D$61:$P$61</c:f>
              <c:numCache>
                <c:formatCode>0.0%</c:formatCode>
                <c:ptCount val="13"/>
                <c:pt idx="0">
                  <c:v>0.97976171046188998</c:v>
                </c:pt>
                <c:pt idx="1">
                  <c:v>0.97711708702188083</c:v>
                </c:pt>
                <c:pt idx="2">
                  <c:v>0.97548045062955602</c:v>
                </c:pt>
                <c:pt idx="3">
                  <c:v>0.97542662116040957</c:v>
                </c:pt>
                <c:pt idx="4">
                  <c:v>0.97632735880960431</c:v>
                </c:pt>
                <c:pt idx="5">
                  <c:v>0.97626788036410928</c:v>
                </c:pt>
                <c:pt idx="6">
                  <c:v>0.97679257362355953</c:v>
                </c:pt>
                <c:pt idx="7">
                  <c:v>0.97856491334752205</c:v>
                </c:pt>
                <c:pt idx="8">
                  <c:v>0.97522123893805301</c:v>
                </c:pt>
                <c:pt idx="9">
                  <c:v>0.97746967071057189</c:v>
                </c:pt>
                <c:pt idx="10">
                  <c:v>0.97765200986794365</c:v>
                </c:pt>
                <c:pt idx="11">
                  <c:v>0.98012367491166086</c:v>
                </c:pt>
                <c:pt idx="12">
                  <c:v>0.98370435035646731</c:v>
                </c:pt>
              </c:numCache>
            </c:numRef>
          </c:val>
          <c:extLst xmlns:c16r2="http://schemas.microsoft.com/office/drawing/2015/06/char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Automático'!$D$62:$P$62</c:f>
              <c:numCache>
                <c:formatCode>0.0%</c:formatCode>
                <c:ptCount val="13"/>
                <c:pt idx="0">
                  <c:v>2.0238289538110004E-2</c:v>
                </c:pt>
                <c:pt idx="1">
                  <c:v>2.2882912978119261E-2</c:v>
                </c:pt>
                <c:pt idx="2">
                  <c:v>2.4519549370444003E-2</c:v>
                </c:pt>
                <c:pt idx="3">
                  <c:v>2.4573378839590446E-2</c:v>
                </c:pt>
                <c:pt idx="4">
                  <c:v>2.3672641190395669E-2</c:v>
                </c:pt>
                <c:pt idx="5">
                  <c:v>2.3732119635890767E-2</c:v>
                </c:pt>
                <c:pt idx="6">
                  <c:v>2.3207426376440458E-2</c:v>
                </c:pt>
                <c:pt idx="7">
                  <c:v>2.1435086652477956E-2</c:v>
                </c:pt>
                <c:pt idx="8">
                  <c:v>2.4778761061946899E-2</c:v>
                </c:pt>
                <c:pt idx="9">
                  <c:v>2.2530329289428074E-2</c:v>
                </c:pt>
                <c:pt idx="10">
                  <c:v>2.2347990132056302E-2</c:v>
                </c:pt>
                <c:pt idx="11">
                  <c:v>1.9876325088339229E-2</c:v>
                </c:pt>
                <c:pt idx="12">
                  <c:v>1.6295649643532664E-2</c:v>
                </c:pt>
              </c:numCache>
            </c:numRef>
          </c:val>
          <c:extLst xmlns:c16r2="http://schemas.microsoft.com/office/drawing/2015/06/char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382671512"/>
        <c:axId val="382669160"/>
      </c:barChart>
      <c:dateAx>
        <c:axId val="382671512"/>
        <c:scaling>
          <c:orientation val="minMax"/>
        </c:scaling>
        <c:delete val="0"/>
        <c:axPos val="b"/>
        <c:numFmt formatCode="[$-C0A]mmmm\-yy;@" sourceLinked="1"/>
        <c:majorTickMark val="out"/>
        <c:minorTickMark val="none"/>
        <c:tickLblPos val="nextTo"/>
        <c:txPr>
          <a:bodyPr/>
          <a:lstStyle/>
          <a:p>
            <a:pPr>
              <a:defRPr sz="900"/>
            </a:pPr>
            <a:endParaRPr lang="es-ES"/>
          </a:p>
        </c:txPr>
        <c:crossAx val="382669160"/>
        <c:crosses val="autoZero"/>
        <c:auto val="1"/>
        <c:lblOffset val="100"/>
        <c:baseTimeUnit val="months"/>
      </c:dateAx>
      <c:valAx>
        <c:axId val="382669160"/>
        <c:scaling>
          <c:orientation val="minMax"/>
          <c:max val="1"/>
          <c:min val="0"/>
        </c:scaling>
        <c:delete val="1"/>
        <c:axPos val="l"/>
        <c:numFmt formatCode="0.0%" sourceLinked="1"/>
        <c:majorTickMark val="out"/>
        <c:minorTickMark val="none"/>
        <c:tickLblPos val="nextTo"/>
        <c:crossAx val="3826715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Automático'!$D$66:$P$66</c:f>
              <c:numCache>
                <c:formatCode>0.0%</c:formatCode>
                <c:ptCount val="13"/>
                <c:pt idx="0">
                  <c:v>0.91701244813278004</c:v>
                </c:pt>
                <c:pt idx="1">
                  <c:v>0.92880258899676382</c:v>
                </c:pt>
                <c:pt idx="2">
                  <c:v>0.93064621409921666</c:v>
                </c:pt>
                <c:pt idx="3">
                  <c:v>0.91240026595744683</c:v>
                </c:pt>
                <c:pt idx="4">
                  <c:v>0.92093175853018372</c:v>
                </c:pt>
                <c:pt idx="5">
                  <c:v>0.9293365307753797</c:v>
                </c:pt>
                <c:pt idx="6">
                  <c:v>0.92621145374449343</c:v>
                </c:pt>
                <c:pt idx="7">
                  <c:v>0.91726671565025719</c:v>
                </c:pt>
                <c:pt idx="8">
                  <c:v>0.91024131842260159</c:v>
                </c:pt>
                <c:pt idx="9">
                  <c:v>0.93015693482256467</c:v>
                </c:pt>
                <c:pt idx="10">
                  <c:v>0.92196740227895579</c:v>
                </c:pt>
                <c:pt idx="11">
                  <c:v>0.91728891441700178</c:v>
                </c:pt>
                <c:pt idx="12">
                  <c:v>0.92793823277094645</c:v>
                </c:pt>
              </c:numCache>
            </c:numRef>
          </c:val>
          <c:extLst xmlns:c16r2="http://schemas.microsoft.com/office/drawing/2015/06/char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Automático'!$D$67:$P$67</c:f>
              <c:numCache>
                <c:formatCode>0.0%</c:formatCode>
                <c:ptCount val="13"/>
                <c:pt idx="0">
                  <c:v>8.2987551867219914E-2</c:v>
                </c:pt>
                <c:pt idx="1">
                  <c:v>7.1197411003236261E-2</c:v>
                </c:pt>
                <c:pt idx="2">
                  <c:v>6.9353785900783282E-2</c:v>
                </c:pt>
                <c:pt idx="3">
                  <c:v>8.7599734042553196E-2</c:v>
                </c:pt>
                <c:pt idx="4">
                  <c:v>7.9068241469816281E-2</c:v>
                </c:pt>
                <c:pt idx="5">
                  <c:v>7.0663469224620301E-2</c:v>
                </c:pt>
                <c:pt idx="6">
                  <c:v>7.3788546255506626E-2</c:v>
                </c:pt>
                <c:pt idx="7">
                  <c:v>8.2733284349742836E-2</c:v>
                </c:pt>
                <c:pt idx="8">
                  <c:v>8.9758681577398469E-2</c:v>
                </c:pt>
                <c:pt idx="9">
                  <c:v>6.9843065177435312E-2</c:v>
                </c:pt>
                <c:pt idx="10">
                  <c:v>7.8032597721044289E-2</c:v>
                </c:pt>
                <c:pt idx="11">
                  <c:v>8.2711085582998278E-2</c:v>
                </c:pt>
                <c:pt idx="12">
                  <c:v>7.2061767229053469E-2</c:v>
                </c:pt>
              </c:numCache>
            </c:numRef>
          </c:val>
          <c:extLst xmlns:c16r2="http://schemas.microsoft.com/office/drawing/2015/06/char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382669552"/>
        <c:axId val="382668376"/>
      </c:barChart>
      <c:dateAx>
        <c:axId val="382669552"/>
        <c:scaling>
          <c:orientation val="minMax"/>
        </c:scaling>
        <c:delete val="0"/>
        <c:axPos val="b"/>
        <c:numFmt formatCode="[$-C0A]mmmm\-yy;@" sourceLinked="1"/>
        <c:majorTickMark val="out"/>
        <c:minorTickMark val="none"/>
        <c:tickLblPos val="nextTo"/>
        <c:txPr>
          <a:bodyPr/>
          <a:lstStyle/>
          <a:p>
            <a:pPr>
              <a:defRPr sz="900"/>
            </a:pPr>
            <a:endParaRPr lang="es-ES"/>
          </a:p>
        </c:txPr>
        <c:crossAx val="382668376"/>
        <c:crosses val="autoZero"/>
        <c:auto val="1"/>
        <c:lblOffset val="100"/>
        <c:baseTimeUnit val="months"/>
      </c:dateAx>
      <c:valAx>
        <c:axId val="382668376"/>
        <c:scaling>
          <c:orientation val="minMax"/>
          <c:max val="1"/>
          <c:min val="0"/>
        </c:scaling>
        <c:delete val="1"/>
        <c:axPos val="l"/>
        <c:numFmt formatCode="0.0%" sourceLinked="1"/>
        <c:majorTickMark val="out"/>
        <c:minorTickMark val="none"/>
        <c:tickLblPos val="nextTo"/>
        <c:crossAx val="3826695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graficos'!$D$6:$P$6</c:f>
              <c:numCache>
                <c:formatCode>0.0%</c:formatCode>
                <c:ptCount val="13"/>
                <c:pt idx="0">
                  <c:v>0.95846201358863492</c:v>
                </c:pt>
                <c:pt idx="1">
                  <c:v>0.95787346494637027</c:v>
                </c:pt>
                <c:pt idx="2">
                  <c:v>0.96116050538137576</c:v>
                </c:pt>
                <c:pt idx="3">
                  <c:v>0.96376582278481016</c:v>
                </c:pt>
                <c:pt idx="4">
                  <c:v>0.95779067942884044</c:v>
                </c:pt>
                <c:pt idx="5">
                  <c:v>0.9598770176787087</c:v>
                </c:pt>
                <c:pt idx="6">
                  <c:v>0.95914043583535114</c:v>
                </c:pt>
                <c:pt idx="7">
                  <c:v>0.96366279069767447</c:v>
                </c:pt>
                <c:pt idx="8">
                  <c:v>0.97019585580471202</c:v>
                </c:pt>
                <c:pt idx="9">
                  <c:v>0.96736237568286876</c:v>
                </c:pt>
                <c:pt idx="10">
                  <c:v>0.97128161165880833</c:v>
                </c:pt>
                <c:pt idx="11">
                  <c:v>0.96985714285714286</c:v>
                </c:pt>
                <c:pt idx="12">
                  <c:v>0.97817625799277186</c:v>
                </c:pt>
              </c:numCache>
            </c:numRef>
          </c:val>
          <c:extLst xmlns:c16r2="http://schemas.microsoft.com/office/drawing/2015/06/char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graficos'!$D$7:$P$7</c:f>
              <c:numCache>
                <c:formatCode>0.0%</c:formatCode>
                <c:ptCount val="13"/>
                <c:pt idx="0">
                  <c:v>4.1537986411365038E-2</c:v>
                </c:pt>
                <c:pt idx="1">
                  <c:v>4.2126535053629725E-2</c:v>
                </c:pt>
                <c:pt idx="2">
                  <c:v>3.8839494618624244E-2</c:v>
                </c:pt>
                <c:pt idx="3">
                  <c:v>3.6234177215189879E-2</c:v>
                </c:pt>
                <c:pt idx="4">
                  <c:v>4.220932057115958E-2</c:v>
                </c:pt>
                <c:pt idx="5">
                  <c:v>4.0122982321291314E-2</c:v>
                </c:pt>
                <c:pt idx="6">
                  <c:v>4.0859564164648914E-2</c:v>
                </c:pt>
                <c:pt idx="7">
                  <c:v>3.6337209302325583E-2</c:v>
                </c:pt>
                <c:pt idx="8">
                  <c:v>2.980414419528811E-2</c:v>
                </c:pt>
                <c:pt idx="9">
                  <c:v>3.2637624317131249E-2</c:v>
                </c:pt>
                <c:pt idx="10">
                  <c:v>2.8718388341191593E-2</c:v>
                </c:pt>
                <c:pt idx="11">
                  <c:v>3.0142857142857141E-2</c:v>
                </c:pt>
                <c:pt idx="12">
                  <c:v>2.1823742007228246E-2</c:v>
                </c:pt>
              </c:numCache>
            </c:numRef>
          </c:val>
          <c:extLst xmlns:c16r2="http://schemas.microsoft.com/office/drawing/2015/06/char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376966704"/>
        <c:axId val="376970232"/>
      </c:barChart>
      <c:dateAx>
        <c:axId val="376966704"/>
        <c:scaling>
          <c:orientation val="minMax"/>
        </c:scaling>
        <c:delete val="0"/>
        <c:axPos val="b"/>
        <c:numFmt formatCode="[$-C0A]mmmm\-yy;@" sourceLinked="1"/>
        <c:majorTickMark val="out"/>
        <c:minorTickMark val="none"/>
        <c:tickLblPos val="nextTo"/>
        <c:txPr>
          <a:bodyPr/>
          <a:lstStyle/>
          <a:p>
            <a:pPr>
              <a:defRPr sz="900"/>
            </a:pPr>
            <a:endParaRPr lang="es-ES"/>
          </a:p>
        </c:txPr>
        <c:crossAx val="376970232"/>
        <c:crosses val="autoZero"/>
        <c:auto val="1"/>
        <c:lblOffset val="100"/>
        <c:baseTimeUnit val="months"/>
      </c:dateAx>
      <c:valAx>
        <c:axId val="376970232"/>
        <c:scaling>
          <c:orientation val="minMax"/>
          <c:max val="1"/>
          <c:min val="0"/>
        </c:scaling>
        <c:delete val="1"/>
        <c:axPos val="l"/>
        <c:numFmt formatCode="0.0%" sourceLinked="1"/>
        <c:majorTickMark val="out"/>
        <c:minorTickMark val="none"/>
        <c:tickLblPos val="nextTo"/>
        <c:crossAx val="37696670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graficos'!$D$16:$P$16</c:f>
              <c:numCache>
                <c:formatCode>0.0%</c:formatCode>
                <c:ptCount val="13"/>
                <c:pt idx="0">
                  <c:v>0.95720250521920658</c:v>
                </c:pt>
                <c:pt idx="1">
                  <c:v>0.95841092489137181</c:v>
                </c:pt>
                <c:pt idx="2">
                  <c:v>0.94808995686999376</c:v>
                </c:pt>
                <c:pt idx="3">
                  <c:v>0.95176997990415835</c:v>
                </c:pt>
                <c:pt idx="4">
                  <c:v>0.95275590551181111</c:v>
                </c:pt>
                <c:pt idx="5">
                  <c:v>0.96607869742198105</c:v>
                </c:pt>
                <c:pt idx="6">
                  <c:v>0.94822808808516845</c:v>
                </c:pt>
                <c:pt idx="7">
                  <c:v>0.96333380341277686</c:v>
                </c:pt>
                <c:pt idx="8">
                  <c:v>0.97174742195225317</c:v>
                </c:pt>
                <c:pt idx="9">
                  <c:v>0.96507583136218167</c:v>
                </c:pt>
                <c:pt idx="10">
                  <c:v>0.97104740278172008</c:v>
                </c:pt>
                <c:pt idx="11">
                  <c:v>0.9614899873967232</c:v>
                </c:pt>
                <c:pt idx="12">
                  <c:v>0.9775390625</c:v>
                </c:pt>
              </c:numCache>
            </c:numRef>
          </c:val>
          <c:extLst xmlns:c16r2="http://schemas.microsoft.com/office/drawing/2015/06/char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graficos'!$D$17:$P$17</c:f>
              <c:numCache>
                <c:formatCode>0.0%</c:formatCode>
                <c:ptCount val="13"/>
                <c:pt idx="0">
                  <c:v>4.2797494780793317E-2</c:v>
                </c:pt>
                <c:pt idx="1">
                  <c:v>4.1589075108628186E-2</c:v>
                </c:pt>
                <c:pt idx="2">
                  <c:v>5.1910043130006162E-2</c:v>
                </c:pt>
                <c:pt idx="3">
                  <c:v>4.8230020095841708E-2</c:v>
                </c:pt>
                <c:pt idx="4">
                  <c:v>4.7244094488188983E-2</c:v>
                </c:pt>
                <c:pt idx="5">
                  <c:v>3.3921302578018994E-2</c:v>
                </c:pt>
                <c:pt idx="6">
                  <c:v>5.1771911914831562E-2</c:v>
                </c:pt>
                <c:pt idx="7">
                  <c:v>3.666619658722324E-2</c:v>
                </c:pt>
                <c:pt idx="8">
                  <c:v>2.8252578047746855E-2</c:v>
                </c:pt>
                <c:pt idx="9">
                  <c:v>3.4924168637818276E-2</c:v>
                </c:pt>
                <c:pt idx="10">
                  <c:v>2.8952597218279873E-2</c:v>
                </c:pt>
                <c:pt idx="11">
                  <c:v>3.8510012603276855E-2</c:v>
                </c:pt>
                <c:pt idx="12">
                  <c:v>2.2460937500000003E-2</c:v>
                </c:pt>
              </c:numCache>
            </c:numRef>
          </c:val>
          <c:extLst xmlns:c16r2="http://schemas.microsoft.com/office/drawing/2015/06/char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376971016"/>
        <c:axId val="376971408"/>
      </c:barChart>
      <c:dateAx>
        <c:axId val="376971016"/>
        <c:scaling>
          <c:orientation val="minMax"/>
        </c:scaling>
        <c:delete val="0"/>
        <c:axPos val="b"/>
        <c:numFmt formatCode="[$-C0A]mmmm\-yy;@" sourceLinked="1"/>
        <c:majorTickMark val="out"/>
        <c:minorTickMark val="none"/>
        <c:tickLblPos val="nextTo"/>
        <c:txPr>
          <a:bodyPr/>
          <a:lstStyle/>
          <a:p>
            <a:pPr>
              <a:defRPr sz="750"/>
            </a:pPr>
            <a:endParaRPr lang="es-ES"/>
          </a:p>
        </c:txPr>
        <c:crossAx val="376971408"/>
        <c:crosses val="autoZero"/>
        <c:auto val="1"/>
        <c:lblOffset val="100"/>
        <c:baseTimeUnit val="months"/>
      </c:dateAx>
      <c:valAx>
        <c:axId val="376971408"/>
        <c:scaling>
          <c:orientation val="minMax"/>
          <c:max val="1"/>
          <c:min val="0"/>
        </c:scaling>
        <c:delete val="1"/>
        <c:axPos val="l"/>
        <c:numFmt formatCode="0.0%" sourceLinked="1"/>
        <c:majorTickMark val="out"/>
        <c:minorTickMark val="none"/>
        <c:tickLblPos val="nextTo"/>
        <c:crossAx val="37697101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graficos'!$D$34:$P$34</c:f>
              <c:numCache>
                <c:formatCode>0.0%</c:formatCode>
                <c:ptCount val="13"/>
                <c:pt idx="0">
                  <c:v>0.91470442944179153</c:v>
                </c:pt>
                <c:pt idx="1">
                  <c:v>0.91278776676188877</c:v>
                </c:pt>
                <c:pt idx="2">
                  <c:v>0.91576494090228067</c:v>
                </c:pt>
                <c:pt idx="3">
                  <c:v>0.91322314049586784</c:v>
                </c:pt>
                <c:pt idx="4">
                  <c:v>0.91984540413375904</c:v>
                </c:pt>
                <c:pt idx="5">
                  <c:v>0.91625857002938293</c:v>
                </c:pt>
                <c:pt idx="6">
                  <c:v>0.91192630898513249</c:v>
                </c:pt>
                <c:pt idx="7">
                  <c:v>0.91852764515632213</c:v>
                </c:pt>
                <c:pt idx="8">
                  <c:v>0.91225190270108936</c:v>
                </c:pt>
                <c:pt idx="9">
                  <c:v>0.91415177263404623</c:v>
                </c:pt>
                <c:pt idx="10">
                  <c:v>0.91676384839650149</c:v>
                </c:pt>
                <c:pt idx="11">
                  <c:v>0.92084198043284915</c:v>
                </c:pt>
                <c:pt idx="12">
                  <c:v>0.92047626047332054</c:v>
                </c:pt>
              </c:numCache>
            </c:numRef>
          </c:val>
          <c:extLst xmlns:c16r2="http://schemas.microsoft.com/office/drawing/2015/06/char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graficos'!$D$35:$P$35</c:f>
              <c:numCache>
                <c:formatCode>0.0%</c:formatCode>
                <c:ptCount val="13"/>
                <c:pt idx="0">
                  <c:v>8.5295570558208467E-2</c:v>
                </c:pt>
                <c:pt idx="1">
                  <c:v>8.7212233238111253E-2</c:v>
                </c:pt>
                <c:pt idx="2">
                  <c:v>8.423505909771932E-2</c:v>
                </c:pt>
                <c:pt idx="3">
                  <c:v>8.6776859504132234E-2</c:v>
                </c:pt>
                <c:pt idx="4">
                  <c:v>8.0154595866240949E-2</c:v>
                </c:pt>
                <c:pt idx="5">
                  <c:v>8.3741429970617037E-2</c:v>
                </c:pt>
                <c:pt idx="6">
                  <c:v>8.8073691014867478E-2</c:v>
                </c:pt>
                <c:pt idx="7">
                  <c:v>8.1472354843677805E-2</c:v>
                </c:pt>
                <c:pt idx="8">
                  <c:v>8.7748097298910602E-2</c:v>
                </c:pt>
                <c:pt idx="9">
                  <c:v>8.5848227365953711E-2</c:v>
                </c:pt>
                <c:pt idx="10">
                  <c:v>8.3236151603498551E-2</c:v>
                </c:pt>
                <c:pt idx="11">
                  <c:v>7.9158019567150906E-2</c:v>
                </c:pt>
                <c:pt idx="12">
                  <c:v>7.9523739526679404E-2</c:v>
                </c:pt>
              </c:numCache>
            </c:numRef>
          </c:val>
          <c:extLst xmlns:c16r2="http://schemas.microsoft.com/office/drawing/2015/06/char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378720248"/>
        <c:axId val="378720640"/>
      </c:barChart>
      <c:dateAx>
        <c:axId val="378720248"/>
        <c:scaling>
          <c:orientation val="minMax"/>
        </c:scaling>
        <c:delete val="0"/>
        <c:axPos val="b"/>
        <c:numFmt formatCode="[$-C0A]mmmm\-yy;@" sourceLinked="1"/>
        <c:majorTickMark val="out"/>
        <c:minorTickMark val="none"/>
        <c:tickLblPos val="nextTo"/>
        <c:txPr>
          <a:bodyPr/>
          <a:lstStyle/>
          <a:p>
            <a:pPr>
              <a:defRPr sz="750"/>
            </a:pPr>
            <a:endParaRPr lang="es-ES"/>
          </a:p>
        </c:txPr>
        <c:crossAx val="378720640"/>
        <c:crosses val="autoZero"/>
        <c:auto val="1"/>
        <c:lblOffset val="100"/>
        <c:baseTimeUnit val="months"/>
      </c:dateAx>
      <c:valAx>
        <c:axId val="378720640"/>
        <c:scaling>
          <c:orientation val="minMax"/>
          <c:max val="1"/>
          <c:min val="0"/>
        </c:scaling>
        <c:delete val="1"/>
        <c:axPos val="l"/>
        <c:numFmt formatCode="0.0%" sourceLinked="1"/>
        <c:majorTickMark val="out"/>
        <c:minorTickMark val="none"/>
        <c:tickLblPos val="nextTo"/>
        <c:crossAx val="37872024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graficos'!$D$29:$P$29</c:f>
              <c:numCache>
                <c:formatCode>0.0%</c:formatCode>
                <c:ptCount val="13"/>
                <c:pt idx="0">
                  <c:v>0.95776255707762559</c:v>
                </c:pt>
                <c:pt idx="1">
                  <c:v>0.95739723747711758</c:v>
                </c:pt>
                <c:pt idx="2">
                  <c:v>0.96014613085353706</c:v>
                </c:pt>
                <c:pt idx="3">
                  <c:v>0.9524620889418981</c:v>
                </c:pt>
                <c:pt idx="4">
                  <c:v>0.95605320761070889</c:v>
                </c:pt>
                <c:pt idx="5">
                  <c:v>0.95821138211382118</c:v>
                </c:pt>
                <c:pt idx="6">
                  <c:v>0.95891286970423661</c:v>
                </c:pt>
                <c:pt idx="7">
                  <c:v>0.9572986069049062</c:v>
                </c:pt>
                <c:pt idx="8">
                  <c:v>0.9537229308810441</c:v>
                </c:pt>
                <c:pt idx="9">
                  <c:v>0.95909813556872381</c:v>
                </c:pt>
                <c:pt idx="10">
                  <c:v>0.95707217694994173</c:v>
                </c:pt>
                <c:pt idx="11">
                  <c:v>0.9569813536925561</c:v>
                </c:pt>
                <c:pt idx="12">
                  <c:v>0.9611410275069131</c:v>
                </c:pt>
              </c:numCache>
            </c:numRef>
          </c:val>
          <c:extLst xmlns:c16r2="http://schemas.microsoft.com/office/drawing/2015/06/char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graficos'!$D$30:$P$30</c:f>
              <c:numCache>
                <c:formatCode>0.0%</c:formatCode>
                <c:ptCount val="13"/>
                <c:pt idx="0">
                  <c:v>4.2237442922374434E-2</c:v>
                </c:pt>
                <c:pt idx="1">
                  <c:v>4.2602762522882344E-2</c:v>
                </c:pt>
                <c:pt idx="2">
                  <c:v>3.9853869146462967E-2</c:v>
                </c:pt>
                <c:pt idx="3">
                  <c:v>4.7537911058101893E-2</c:v>
                </c:pt>
                <c:pt idx="4">
                  <c:v>4.3946792389291126E-2</c:v>
                </c:pt>
                <c:pt idx="5">
                  <c:v>4.178861788617886E-2</c:v>
                </c:pt>
                <c:pt idx="6">
                  <c:v>4.1087130295763385E-2</c:v>
                </c:pt>
                <c:pt idx="7">
                  <c:v>4.2701393095093888E-2</c:v>
                </c:pt>
                <c:pt idx="8">
                  <c:v>4.6277069118955801E-2</c:v>
                </c:pt>
                <c:pt idx="9">
                  <c:v>4.0901864431276198E-2</c:v>
                </c:pt>
                <c:pt idx="10">
                  <c:v>4.2927823050058211E-2</c:v>
                </c:pt>
                <c:pt idx="11">
                  <c:v>4.3018646307443835E-2</c:v>
                </c:pt>
                <c:pt idx="12">
                  <c:v>3.8858972493086882E-2</c:v>
                </c:pt>
              </c:numCache>
            </c:numRef>
          </c:val>
          <c:extLst xmlns:c16r2="http://schemas.microsoft.com/office/drawing/2015/06/char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378721424"/>
        <c:axId val="378718288"/>
      </c:barChart>
      <c:dateAx>
        <c:axId val="378721424"/>
        <c:scaling>
          <c:orientation val="minMax"/>
        </c:scaling>
        <c:delete val="0"/>
        <c:axPos val="b"/>
        <c:numFmt formatCode="[$-C0A]mmmm\-yy;@" sourceLinked="1"/>
        <c:majorTickMark val="out"/>
        <c:minorTickMark val="none"/>
        <c:tickLblPos val="nextTo"/>
        <c:txPr>
          <a:bodyPr/>
          <a:lstStyle/>
          <a:p>
            <a:pPr>
              <a:defRPr sz="900"/>
            </a:pPr>
            <a:endParaRPr lang="es-ES"/>
          </a:p>
        </c:txPr>
        <c:crossAx val="378718288"/>
        <c:crosses val="autoZero"/>
        <c:auto val="1"/>
        <c:lblOffset val="100"/>
        <c:baseTimeUnit val="months"/>
      </c:dateAx>
      <c:valAx>
        <c:axId val="378718288"/>
        <c:scaling>
          <c:orientation val="minMax"/>
          <c:max val="1"/>
          <c:min val="0"/>
        </c:scaling>
        <c:delete val="1"/>
        <c:axPos val="l"/>
        <c:numFmt formatCode="0.0%" sourceLinked="1"/>
        <c:majorTickMark val="out"/>
        <c:minorTickMark val="none"/>
        <c:tickLblPos val="nextTo"/>
        <c:crossAx val="37872142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graficos'!$D$39:$P$39</c:f>
              <c:numCache>
                <c:formatCode>0.0%</c:formatCode>
                <c:ptCount val="13"/>
                <c:pt idx="0">
                  <c:v>0.92772911051212936</c:v>
                </c:pt>
                <c:pt idx="1">
                  <c:v>0.92055030094582979</c:v>
                </c:pt>
                <c:pt idx="2">
                  <c:v>0.94237757397473609</c:v>
                </c:pt>
                <c:pt idx="3">
                  <c:v>0.91596194503171247</c:v>
                </c:pt>
                <c:pt idx="4">
                  <c:v>0.92434210526315796</c:v>
                </c:pt>
                <c:pt idx="5">
                  <c:v>0.92467358553732848</c:v>
                </c:pt>
                <c:pt idx="6">
                  <c:v>0.93243906428921963</c:v>
                </c:pt>
                <c:pt idx="7">
                  <c:v>0.93431803896920174</c:v>
                </c:pt>
                <c:pt idx="8">
                  <c:v>0.92908021059151447</c:v>
                </c:pt>
                <c:pt idx="9">
                  <c:v>0.91980063434526516</c:v>
                </c:pt>
                <c:pt idx="10">
                  <c:v>0.92157744789323737</c:v>
                </c:pt>
                <c:pt idx="11">
                  <c:v>0.91837041491280813</c:v>
                </c:pt>
                <c:pt idx="12">
                  <c:v>0.91274966211142816</c:v>
                </c:pt>
              </c:numCache>
            </c:numRef>
          </c:val>
          <c:extLst xmlns:c16r2="http://schemas.microsoft.com/office/drawing/2015/06/char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graficos'!$D$40:$P$40</c:f>
              <c:numCache>
                <c:formatCode>0.0%</c:formatCode>
                <c:ptCount val="13"/>
                <c:pt idx="0">
                  <c:v>7.2270889487870624E-2</c:v>
                </c:pt>
                <c:pt idx="1">
                  <c:v>7.944969905417025E-2</c:v>
                </c:pt>
                <c:pt idx="2">
                  <c:v>5.7622426025263886E-2</c:v>
                </c:pt>
                <c:pt idx="3">
                  <c:v>8.4038054968287507E-2</c:v>
                </c:pt>
                <c:pt idx="4">
                  <c:v>7.5657894736842105E-2</c:v>
                </c:pt>
                <c:pt idx="5">
                  <c:v>7.5326414462671576E-2</c:v>
                </c:pt>
                <c:pt idx="6">
                  <c:v>6.7560935710780298E-2</c:v>
                </c:pt>
                <c:pt idx="7">
                  <c:v>6.5681961030798236E-2</c:v>
                </c:pt>
                <c:pt idx="8">
                  <c:v>7.0919789408485603E-2</c:v>
                </c:pt>
                <c:pt idx="9">
                  <c:v>8.0199365654734941E-2</c:v>
                </c:pt>
                <c:pt idx="10">
                  <c:v>7.8422552106762647E-2</c:v>
                </c:pt>
                <c:pt idx="11">
                  <c:v>8.16295850871918E-2</c:v>
                </c:pt>
                <c:pt idx="12">
                  <c:v>8.7250337888571852E-2</c:v>
                </c:pt>
              </c:numCache>
            </c:numRef>
          </c:val>
          <c:extLst xmlns:c16r2="http://schemas.microsoft.com/office/drawing/2015/06/char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378721032"/>
        <c:axId val="378719464"/>
      </c:barChart>
      <c:dateAx>
        <c:axId val="378721032"/>
        <c:scaling>
          <c:orientation val="minMax"/>
        </c:scaling>
        <c:delete val="0"/>
        <c:axPos val="b"/>
        <c:numFmt formatCode="[$-C0A]mmmm\-yy;@" sourceLinked="1"/>
        <c:majorTickMark val="out"/>
        <c:minorTickMark val="none"/>
        <c:tickLblPos val="nextTo"/>
        <c:txPr>
          <a:bodyPr/>
          <a:lstStyle/>
          <a:p>
            <a:pPr>
              <a:defRPr sz="750"/>
            </a:pPr>
            <a:endParaRPr lang="es-ES"/>
          </a:p>
        </c:txPr>
        <c:crossAx val="378719464"/>
        <c:crosses val="autoZero"/>
        <c:auto val="1"/>
        <c:lblOffset val="100"/>
        <c:baseTimeUnit val="months"/>
      </c:dateAx>
      <c:valAx>
        <c:axId val="378719464"/>
        <c:scaling>
          <c:orientation val="minMax"/>
          <c:max val="1"/>
          <c:min val="0"/>
        </c:scaling>
        <c:delete val="1"/>
        <c:axPos val="l"/>
        <c:numFmt formatCode="0.0%" sourceLinked="1"/>
        <c:majorTickMark val="out"/>
        <c:minorTickMark val="none"/>
        <c:tickLblPos val="nextTo"/>
        <c:crossAx val="37872103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graficos'!$D$6:$P$6</c:f>
              <c:numCache>
                <c:formatCode>0.0%</c:formatCode>
                <c:ptCount val="13"/>
                <c:pt idx="0">
                  <c:v>0.95846201358863492</c:v>
                </c:pt>
                <c:pt idx="1">
                  <c:v>0.95787346494637027</c:v>
                </c:pt>
                <c:pt idx="2">
                  <c:v>0.96116050538137576</c:v>
                </c:pt>
                <c:pt idx="3">
                  <c:v>0.96376582278481016</c:v>
                </c:pt>
                <c:pt idx="4">
                  <c:v>0.95779067942884044</c:v>
                </c:pt>
                <c:pt idx="5">
                  <c:v>0.9598770176787087</c:v>
                </c:pt>
                <c:pt idx="6">
                  <c:v>0.95914043583535114</c:v>
                </c:pt>
                <c:pt idx="7">
                  <c:v>0.96366279069767447</c:v>
                </c:pt>
                <c:pt idx="8">
                  <c:v>0.97019585580471202</c:v>
                </c:pt>
                <c:pt idx="9">
                  <c:v>0.96736237568286876</c:v>
                </c:pt>
                <c:pt idx="10">
                  <c:v>0.97128161165880833</c:v>
                </c:pt>
                <c:pt idx="11">
                  <c:v>0.96985714285714286</c:v>
                </c:pt>
                <c:pt idx="12">
                  <c:v>0.97817625799277186</c:v>
                </c:pt>
              </c:numCache>
            </c:numRef>
          </c:val>
          <c:extLst xmlns:c16r2="http://schemas.microsoft.com/office/drawing/2015/06/char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'Back Data graficos'!$D$7:$P$7</c:f>
              <c:numCache>
                <c:formatCode>0.0%</c:formatCode>
                <c:ptCount val="13"/>
                <c:pt idx="0">
                  <c:v>4.1537986411365038E-2</c:v>
                </c:pt>
                <c:pt idx="1">
                  <c:v>4.2126535053629725E-2</c:v>
                </c:pt>
                <c:pt idx="2">
                  <c:v>3.8839494618624244E-2</c:v>
                </c:pt>
                <c:pt idx="3">
                  <c:v>3.6234177215189879E-2</c:v>
                </c:pt>
                <c:pt idx="4">
                  <c:v>4.220932057115958E-2</c:v>
                </c:pt>
                <c:pt idx="5">
                  <c:v>4.0122982321291314E-2</c:v>
                </c:pt>
                <c:pt idx="6">
                  <c:v>4.0859564164648914E-2</c:v>
                </c:pt>
                <c:pt idx="7">
                  <c:v>3.6337209302325583E-2</c:v>
                </c:pt>
                <c:pt idx="8">
                  <c:v>2.980414419528811E-2</c:v>
                </c:pt>
                <c:pt idx="9">
                  <c:v>3.2637624317131249E-2</c:v>
                </c:pt>
                <c:pt idx="10">
                  <c:v>2.8718388341191593E-2</c:v>
                </c:pt>
                <c:pt idx="11">
                  <c:v>3.0142857142857141E-2</c:v>
                </c:pt>
                <c:pt idx="12">
                  <c:v>2.1823742007228246E-2</c:v>
                </c:pt>
              </c:numCache>
            </c:numRef>
          </c:val>
          <c:extLst xmlns:c16r2="http://schemas.microsoft.com/office/drawing/2015/06/char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378716328"/>
        <c:axId val="378722208"/>
      </c:barChart>
      <c:dateAx>
        <c:axId val="378716328"/>
        <c:scaling>
          <c:orientation val="minMax"/>
        </c:scaling>
        <c:delete val="0"/>
        <c:axPos val="b"/>
        <c:numFmt formatCode="[$-C0A]mmmm\-yy;@" sourceLinked="1"/>
        <c:majorTickMark val="out"/>
        <c:minorTickMark val="none"/>
        <c:tickLblPos val="nextTo"/>
        <c:txPr>
          <a:bodyPr/>
          <a:lstStyle/>
          <a:p>
            <a:pPr>
              <a:defRPr sz="900"/>
            </a:pPr>
            <a:endParaRPr lang="es-ES"/>
          </a:p>
        </c:txPr>
        <c:crossAx val="378722208"/>
        <c:crosses val="autoZero"/>
        <c:auto val="1"/>
        <c:lblOffset val="100"/>
        <c:baseTimeUnit val="months"/>
      </c:dateAx>
      <c:valAx>
        <c:axId val="378722208"/>
        <c:scaling>
          <c:orientation val="minMax"/>
          <c:max val="1"/>
          <c:min val="0"/>
        </c:scaling>
        <c:delete val="1"/>
        <c:axPos val="l"/>
        <c:numFmt formatCode="0.0%" sourceLinked="1"/>
        <c:majorTickMark val="out"/>
        <c:minorTickMark val="none"/>
        <c:tickLblPos val="nextTo"/>
        <c:crossAx val="3787163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Automático'!$D$13:$P$13</c:f>
              <c:numCache>
                <c:formatCode>0.0%</c:formatCode>
                <c:ptCount val="13"/>
                <c:pt idx="0">
                  <c:v>0.9087880710659898</c:v>
                </c:pt>
                <c:pt idx="1">
                  <c:v>0.91364365971107542</c:v>
                </c:pt>
                <c:pt idx="2">
                  <c:v>0.90722321865318767</c:v>
                </c:pt>
                <c:pt idx="3">
                  <c:v>0.92063233376792708</c:v>
                </c:pt>
                <c:pt idx="4">
                  <c:v>0.91458265670672301</c:v>
                </c:pt>
                <c:pt idx="5">
                  <c:v>0.90786338363780783</c:v>
                </c:pt>
                <c:pt idx="6">
                  <c:v>0.89733028222730749</c:v>
                </c:pt>
                <c:pt idx="7">
                  <c:v>0.92248413417951047</c:v>
                </c:pt>
                <c:pt idx="8">
                  <c:v>0.93481095176010431</c:v>
                </c:pt>
                <c:pt idx="9">
                  <c:v>0.93885572863590039</c:v>
                </c:pt>
                <c:pt idx="10">
                  <c:v>0.94513641755634648</c:v>
                </c:pt>
                <c:pt idx="11">
                  <c:v>0.93648208469055361</c:v>
                </c:pt>
                <c:pt idx="12">
                  <c:v>0.94886199942379723</c:v>
                </c:pt>
              </c:numCache>
            </c:numRef>
          </c:val>
          <c:extLst xmlns:c16r2="http://schemas.microsoft.com/office/drawing/2015/06/char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Automático'!$D$14:$P$14</c:f>
              <c:numCache>
                <c:formatCode>0.0%</c:formatCode>
                <c:ptCount val="13"/>
                <c:pt idx="0">
                  <c:v>9.1211928934010159E-2</c:v>
                </c:pt>
                <c:pt idx="1">
                  <c:v>8.6356340288924555E-2</c:v>
                </c:pt>
                <c:pt idx="2">
                  <c:v>9.2776781346812331E-2</c:v>
                </c:pt>
                <c:pt idx="3">
                  <c:v>7.9367666232073017E-2</c:v>
                </c:pt>
                <c:pt idx="4">
                  <c:v>8.5417343293277034E-2</c:v>
                </c:pt>
                <c:pt idx="5">
                  <c:v>9.2136616362192225E-2</c:v>
                </c:pt>
                <c:pt idx="6">
                  <c:v>0.10266971777269261</c:v>
                </c:pt>
                <c:pt idx="7">
                  <c:v>7.7515865820489582E-2</c:v>
                </c:pt>
                <c:pt idx="8">
                  <c:v>6.51890482398957E-2</c:v>
                </c:pt>
                <c:pt idx="9">
                  <c:v>6.1144271364099584E-2</c:v>
                </c:pt>
                <c:pt idx="10">
                  <c:v>5.4863582443653622E-2</c:v>
                </c:pt>
                <c:pt idx="11">
                  <c:v>6.3517915309446255E-2</c:v>
                </c:pt>
                <c:pt idx="12">
                  <c:v>5.1138000576202818E-2</c:v>
                </c:pt>
              </c:numCache>
            </c:numRef>
          </c:val>
          <c:extLst xmlns:c16r2="http://schemas.microsoft.com/office/drawing/2015/06/char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378718680"/>
        <c:axId val="378723384"/>
      </c:barChart>
      <c:dateAx>
        <c:axId val="378718680"/>
        <c:scaling>
          <c:orientation val="minMax"/>
        </c:scaling>
        <c:delete val="0"/>
        <c:axPos val="b"/>
        <c:numFmt formatCode="[$-C0A]mmmm\-yy;@" sourceLinked="1"/>
        <c:majorTickMark val="out"/>
        <c:minorTickMark val="none"/>
        <c:tickLblPos val="nextTo"/>
        <c:txPr>
          <a:bodyPr/>
          <a:lstStyle/>
          <a:p>
            <a:pPr>
              <a:defRPr sz="900"/>
            </a:pPr>
            <a:endParaRPr lang="es-ES"/>
          </a:p>
        </c:txPr>
        <c:crossAx val="378723384"/>
        <c:crosses val="autoZero"/>
        <c:auto val="1"/>
        <c:lblOffset val="100"/>
        <c:baseTimeUnit val="months"/>
      </c:dateAx>
      <c:valAx>
        <c:axId val="378723384"/>
        <c:scaling>
          <c:orientation val="minMax"/>
          <c:max val="1"/>
          <c:min val="0"/>
        </c:scaling>
        <c:delete val="1"/>
        <c:axPos val="l"/>
        <c:numFmt formatCode="0.0%" sourceLinked="1"/>
        <c:majorTickMark val="out"/>
        <c:minorTickMark val="none"/>
        <c:tickLblPos val="nextTo"/>
        <c:crossAx val="3787186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Automático'!$D$18:$P$18</c:f>
              <c:numCache>
                <c:formatCode>0.0%</c:formatCode>
                <c:ptCount val="13"/>
                <c:pt idx="0">
                  <c:v>0.98057354301572619</c:v>
                </c:pt>
                <c:pt idx="1">
                  <c:v>0.97861379956290973</c:v>
                </c:pt>
                <c:pt idx="2">
                  <c:v>0.98480148883374685</c:v>
                </c:pt>
                <c:pt idx="3">
                  <c:v>0.98081800887761572</c:v>
                </c:pt>
                <c:pt idx="4">
                  <c:v>0.97688222430490479</c:v>
                </c:pt>
                <c:pt idx="5">
                  <c:v>0.98120989917506873</c:v>
                </c:pt>
                <c:pt idx="6">
                  <c:v>0.98237349946816599</c:v>
                </c:pt>
                <c:pt idx="7">
                  <c:v>0.97985031663788136</c:v>
                </c:pt>
                <c:pt idx="8">
                  <c:v>0.98499008779382613</c:v>
                </c:pt>
                <c:pt idx="9">
                  <c:v>0.97759532424158091</c:v>
                </c:pt>
                <c:pt idx="10">
                  <c:v>0.9834745762711864</c:v>
                </c:pt>
                <c:pt idx="11">
                  <c:v>0.98691509031432223</c:v>
                </c:pt>
                <c:pt idx="12">
                  <c:v>0.98933074684772071</c:v>
                </c:pt>
              </c:numCache>
            </c:numRef>
          </c:val>
          <c:extLst xmlns:c16r2="http://schemas.microsoft.com/office/drawing/2015/06/char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numCache>
            </c:numRef>
          </c:cat>
          <c:val>
            <c:numRef>
              <c:f>'TAM Automático'!$D$19:$P$19</c:f>
              <c:numCache>
                <c:formatCode>0.0%</c:formatCode>
                <c:ptCount val="13"/>
                <c:pt idx="0">
                  <c:v>1.942645698427382E-2</c:v>
                </c:pt>
                <c:pt idx="1">
                  <c:v>2.138620043709023E-2</c:v>
                </c:pt>
                <c:pt idx="2">
                  <c:v>1.5198511166253101E-2</c:v>
                </c:pt>
                <c:pt idx="3">
                  <c:v>1.9181991122384275E-2</c:v>
                </c:pt>
                <c:pt idx="4">
                  <c:v>2.3117775695095284E-2</c:v>
                </c:pt>
                <c:pt idx="5">
                  <c:v>1.8790100824931252E-2</c:v>
                </c:pt>
                <c:pt idx="6">
                  <c:v>1.7626500531834066E-2</c:v>
                </c:pt>
                <c:pt idx="7">
                  <c:v>2.0149683362118594E-2</c:v>
                </c:pt>
                <c:pt idx="8">
                  <c:v>1.5009912206173889E-2</c:v>
                </c:pt>
                <c:pt idx="9">
                  <c:v>2.2404675758419149E-2</c:v>
                </c:pt>
                <c:pt idx="10">
                  <c:v>1.6525423728813559E-2</c:v>
                </c:pt>
                <c:pt idx="11">
                  <c:v>1.3084909685677713E-2</c:v>
                </c:pt>
                <c:pt idx="12">
                  <c:v>1.066925315227934E-2</c:v>
                </c:pt>
              </c:numCache>
            </c:numRef>
          </c:val>
          <c:extLst xmlns:c16r2="http://schemas.microsoft.com/office/drawing/2015/06/char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378716720"/>
        <c:axId val="378717112"/>
      </c:barChart>
      <c:dateAx>
        <c:axId val="378716720"/>
        <c:scaling>
          <c:orientation val="minMax"/>
        </c:scaling>
        <c:delete val="0"/>
        <c:axPos val="b"/>
        <c:numFmt formatCode="[$-C0A]mmmm\-yy;@" sourceLinked="1"/>
        <c:majorTickMark val="out"/>
        <c:minorTickMark val="none"/>
        <c:tickLblPos val="nextTo"/>
        <c:txPr>
          <a:bodyPr/>
          <a:lstStyle/>
          <a:p>
            <a:pPr>
              <a:defRPr sz="900"/>
            </a:pPr>
            <a:endParaRPr lang="es-ES"/>
          </a:p>
        </c:txPr>
        <c:crossAx val="378717112"/>
        <c:crosses val="autoZero"/>
        <c:auto val="1"/>
        <c:lblOffset val="100"/>
        <c:baseTimeUnit val="months"/>
      </c:dateAx>
      <c:valAx>
        <c:axId val="378717112"/>
        <c:scaling>
          <c:orientation val="minMax"/>
          <c:max val="1"/>
          <c:min val="0"/>
        </c:scaling>
        <c:delete val="1"/>
        <c:axPos val="l"/>
        <c:numFmt formatCode="0.0%" sourceLinked="1"/>
        <c:majorTickMark val="out"/>
        <c:minorTickMark val="none"/>
        <c:tickLblPos val="nextTo"/>
        <c:crossAx val="3787167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31350" cy="5877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Octubre 2021</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xmlns=""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37875" y="1563742"/>
          <a:ext cx="6924714" cy="533123"/>
          <a:chOff x="1197672" y="1465430"/>
          <a:chExt cx="6441281" cy="597529"/>
        </a:xfrm>
        <a:solidFill>
          <a:srgbClr val="FFC000"/>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37875" y="5007214"/>
          <a:ext cx="6924714" cy="533121"/>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37875" y="2256565"/>
          <a:ext cx="6924714" cy="533122"/>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37875" y="2949387"/>
          <a:ext cx="6924714" cy="523597"/>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xmlns="" id="{00000000-0008-0000-0100-00001A000000}"/>
            </a:ext>
          </a:extLst>
        </xdr:cNvPr>
        <xdr:cNvGrpSpPr/>
      </xdr:nvGrpSpPr>
      <xdr:grpSpPr>
        <a:xfrm>
          <a:off x="637875" y="4323919"/>
          <a:ext cx="6924714" cy="523596"/>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xmlns=""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xmlns=""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xmlns=""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xmlns="" id="{00000000-0008-0000-0100-00001F000000}"/>
            </a:ext>
          </a:extLst>
        </xdr:cNvPr>
        <xdr:cNvGrpSpPr/>
      </xdr:nvGrpSpPr>
      <xdr:grpSpPr>
        <a:xfrm>
          <a:off x="637875" y="3634272"/>
          <a:ext cx="6924714" cy="529946"/>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xmlns=""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xmlns=""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xmlns=""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xmlns=""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xmlns=""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28575</xdr:rowOff>
        </xdr:from>
        <xdr:to>
          <xdr:col>4</xdr:col>
          <xdr:colOff>123825</xdr:colOff>
          <xdr:row>30</xdr:row>
          <xdr:rowOff>28575</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409575</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28575</xdr:rowOff>
        </xdr:from>
        <xdr:to>
          <xdr:col>4</xdr:col>
          <xdr:colOff>123825</xdr:colOff>
          <xdr:row>30</xdr:row>
          <xdr:rowOff>28575</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409575</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xmlns=""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xmlns=""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xmlns=""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xmlns=""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xmlns=""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xmlns=""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xmlns=""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xmlns=""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xmlns=""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xmlns=""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xmlns=""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xmlns=""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xmlns=""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xmlns=""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N6"/>
  <sheetViews>
    <sheetView showGridLines="0" showRowColHeaders="0" tabSelected="1" zoomScale="70" zoomScaleNormal="70" workbookViewId="0"/>
  </sheetViews>
  <sheetFormatPr baseColWidth="10" defaultColWidth="11.42578125" defaultRowHeight="15" x14ac:dyDescent="0.25"/>
  <sheetData>
    <row r="6" spans="14:14" x14ac:dyDescent="0.25">
      <c r="N6" t="s">
        <v>0</v>
      </c>
    </row>
  </sheetData>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BK67"/>
  <sheetViews>
    <sheetView showGridLines="0" topLeftCell="C1" zoomScale="68" zoomScaleNormal="68" workbookViewId="0">
      <selection activeCell="AH3" sqref="AH3"/>
    </sheetView>
  </sheetViews>
  <sheetFormatPr baseColWidth="10" defaultColWidth="11.42578125" defaultRowHeight="15.75" x14ac:dyDescent="0.25"/>
  <cols>
    <col min="1" max="1" width="21" style="3" customWidth="1"/>
    <col min="2" max="2" width="27" style="5" customWidth="1"/>
    <col min="3" max="3" width="19" style="3" customWidth="1"/>
    <col min="4" max="4" width="18.5703125" style="3" customWidth="1"/>
    <col min="5" max="5" width="14.5703125" style="3" customWidth="1"/>
    <col min="6" max="7" width="15.85546875" style="3" bestFit="1" customWidth="1"/>
    <col min="8" max="9" width="15.42578125" style="3" bestFit="1" customWidth="1"/>
    <col min="10" max="12" width="14.5703125" style="3" customWidth="1"/>
    <col min="13" max="15" width="19.42578125" style="3" customWidth="1"/>
    <col min="16" max="16" width="15.5703125" style="3" customWidth="1"/>
    <col min="17" max="16384" width="11.42578125" style="3"/>
  </cols>
  <sheetData>
    <row r="3" spans="1:63" ht="36.75" customHeight="1" x14ac:dyDescent="0.25"/>
    <row r="4" spans="1:63" ht="36.75" customHeight="1" x14ac:dyDescent="0.25"/>
    <row r="5" spans="1:63" ht="36.75" customHeight="1" thickBot="1" x14ac:dyDescent="0.3">
      <c r="A5" s="4"/>
      <c r="B5" s="4"/>
      <c r="D5" s="40">
        <f t="array" ref="D5">INDEX('Back data'!$A$4:$AN$4,MAX(IF('Back data'!$A$4:$AN$4&lt;&gt;"",COLUMN('Back data'!$A$4:$AN$4)))-D6)</f>
        <v>44105</v>
      </c>
      <c r="E5" s="40">
        <f t="array" ref="E5">INDEX('Back data'!$A$4:$AN$4,MAX(IF('Back data'!$A$4:$AN$4&lt;&gt;"",COLUMN('Back data'!$A$4:$AN$4)))-E6)</f>
        <v>44136</v>
      </c>
      <c r="F5" s="40">
        <f t="array" ref="F5">INDEX('Back data'!$A$4:$AN$4,MAX(IF('Back data'!$A$4:$AN$4&lt;&gt;"",COLUMN('Back data'!$A$4:$AN$4)))-F6)</f>
        <v>44166</v>
      </c>
      <c r="G5" s="40">
        <f t="array" ref="G5">INDEX('Back data'!$A$4:$AN$4,MAX(IF('Back data'!$A$4:$AN$4&lt;&gt;"",COLUMN('Back data'!$A$4:$AN$4)))-G6)</f>
        <v>44197</v>
      </c>
      <c r="H5" s="40">
        <f t="array" ref="H5">INDEX('Back data'!$A$4:$AN$4,MAX(IF('Back data'!$A$4:$AN$4&lt;&gt;"",COLUMN('Back data'!$A$4:$AN$4)))-H6)</f>
        <v>44228</v>
      </c>
      <c r="I5" s="40">
        <f t="array" ref="I5">INDEX('Back data'!$A$4:$AN$4,MAX(IF('Back data'!$A$4:$AN$4&lt;&gt;"",COLUMN('Back data'!$A$4:$AN$4)))-I6)</f>
        <v>44256</v>
      </c>
      <c r="J5" s="40">
        <f t="array" ref="J5">INDEX('Back data'!$A$4:$AN$4,MAX(IF('Back data'!$A$4:$AN$4&lt;&gt;"",COLUMN('Back data'!$A$4:$AN$4)))-J6)</f>
        <v>44287</v>
      </c>
      <c r="K5" s="40">
        <f t="array" ref="K5">INDEX('Back data'!$A$4:$AN$4,MAX(IF('Back data'!$A$4:$AN$4&lt;&gt;"",COLUMN('Back data'!$A$4:$AN$4)))-K6)</f>
        <v>44317</v>
      </c>
      <c r="L5" s="40">
        <f t="array" ref="L5">INDEX('Back data'!$A$4:$AN$4,MAX(IF('Back data'!$A$4:$AN$4&lt;&gt;"",COLUMN('Back data'!$A$4:$AN$4)))-L6)</f>
        <v>44348</v>
      </c>
      <c r="M5" s="40">
        <f t="array" ref="M5">INDEX('Back data'!$A$4:$AN$4,MAX(IF('Back data'!$A$4:$AN$4&lt;&gt;"",COLUMN('Back data'!$A$4:$AN$4)))-M6)</f>
        <v>44378</v>
      </c>
      <c r="N5" s="40">
        <f t="array" ref="N5">INDEX('Back data'!$A$4:$AN$4,MAX(IF('Back data'!$A$4:$AN$4&lt;&gt;"",COLUMN('Back data'!$A$4:$AN$4)))-N6)</f>
        <v>44409</v>
      </c>
      <c r="O5" s="40">
        <f t="array" ref="O5">INDEX('Back data'!$A$4:$AN$4,MAX(IF('Back data'!$A$4:$AN$4&lt;&gt;"",COLUMN('Back data'!$A$4:$AN$4)))-O6)</f>
        <v>44440</v>
      </c>
      <c r="P5" s="40">
        <f t="array" ref="P5">INDEX('Back data'!$A$4:$AN$4,MAX(IF('Back data'!$A$4:$AN$4&lt;&gt;"",COLUMN('Back data'!$A$4:$AN$4)))-P6)</f>
        <v>44470</v>
      </c>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row>
    <row r="6" spans="1:63" x14ac:dyDescent="0.25">
      <c r="D6" s="3">
        <v>12</v>
      </c>
      <c r="E6" s="3">
        <v>11</v>
      </c>
      <c r="F6" s="3">
        <v>10</v>
      </c>
      <c r="G6" s="3">
        <v>9</v>
      </c>
      <c r="H6" s="3">
        <v>8</v>
      </c>
      <c r="I6" s="3">
        <v>7</v>
      </c>
      <c r="J6" s="3">
        <v>6</v>
      </c>
      <c r="K6" s="3">
        <v>5</v>
      </c>
      <c r="L6" s="3">
        <v>4</v>
      </c>
      <c r="M6" s="3">
        <v>3</v>
      </c>
      <c r="N6" s="3">
        <v>2</v>
      </c>
      <c r="O6" s="3">
        <v>1</v>
      </c>
      <c r="P6" s="3">
        <v>0</v>
      </c>
    </row>
    <row r="7" spans="1:63" x14ac:dyDescent="0.25">
      <c r="A7" s="6"/>
      <c r="B7" s="7"/>
      <c r="C7" s="8" t="s">
        <v>74</v>
      </c>
      <c r="D7" s="9">
        <f t="array" ref="D7">INDEX('Back data'!$A$7:$AN$7,,MAX(IF('Back data'!$A$7:$AN$7&lt;&gt;"",COLUMN('Back data'!$A$7:$AN$7)))-D$6)+INDEX('Back data'!$A$8:$AN$8,,MAX(IF('Back data'!$A$8:$AN$8&lt;&gt;"",COLUMN('Back data'!$A$8:$AN$8)))-D$6)</f>
        <v>64.760000000000005</v>
      </c>
      <c r="E7" s="9">
        <f t="array" ref="E7">INDEX('Back data'!$A$7:$AN$7,,MAX(IF('Back data'!$A$7:$AN$7&lt;&gt;"",COLUMN('Back data'!$A$7:$AN$7)))-E$6)+INDEX('Back data'!$A$8:$AN$8,,MAX(IF('Back data'!$A$8:$AN$8&lt;&gt;"",COLUMN('Back data'!$A$8:$AN$8)))-E$6)</f>
        <v>64.33</v>
      </c>
      <c r="F7" s="9">
        <f t="array" ref="F7">INDEX('Back data'!$A$7:$AN$7,,MAX(IF('Back data'!$A$7:$AN$7&lt;&gt;"",COLUMN('Back data'!$A$7:$AN$7)))-F$6)+INDEX('Back data'!$A$8:$AN$8,,MAX(IF('Back data'!$A$8:$AN$8&lt;&gt;"",COLUMN('Back data'!$A$8:$AN$8)))-F$6)</f>
        <v>64.11</v>
      </c>
      <c r="G7" s="9">
        <f t="array" ref="G7">INDEX('Back data'!$A$7:$AN$7,,MAX(IF('Back data'!$A$7:$AN$7&lt;&gt;"",COLUMN('Back data'!$A$7:$AN$7)))-G$6)+INDEX('Back data'!$A$8:$AN$8,,MAX(IF('Back data'!$A$8:$AN$8&lt;&gt;"",COLUMN('Back data'!$A$8:$AN$8)))-G$6)</f>
        <v>63.199999999999996</v>
      </c>
      <c r="H7" s="9">
        <f t="array" ref="H7">INDEX('Back data'!$A$7:$AN$7,,MAX(IF('Back data'!$A$7:$AN$7&lt;&gt;"",COLUMN('Back data'!$A$7:$AN$7)))-H$6)+INDEX('Back data'!$A$8:$AN$8,,MAX(IF('Back data'!$A$8:$AN$8&lt;&gt;"",COLUMN('Back data'!$A$8:$AN$8)))-H$6)</f>
        <v>63.73</v>
      </c>
      <c r="I7" s="9">
        <f t="array" ref="I7">INDEX('Back data'!$A$7:$AN$7,,MAX(IF('Back data'!$A$7:$AN$7&lt;&gt;"",COLUMN('Back data'!$A$7:$AN$7)))-I$6)+INDEX('Back data'!$A$8:$AN$8,,MAX(IF('Back data'!$A$8:$AN$8&lt;&gt;"",COLUMN('Back data'!$A$8:$AN$8)))-I$6)</f>
        <v>65.05</v>
      </c>
      <c r="J7" s="9">
        <f t="array" ref="J7">INDEX('Back data'!$A$7:$AN$7,,MAX(IF('Back data'!$A$7:$AN$7&lt;&gt;"",COLUMN('Back data'!$A$7:$AN$7)))-J$6)+INDEX('Back data'!$A$8:$AN$8,,MAX(IF('Back data'!$A$8:$AN$8&lt;&gt;"",COLUMN('Back data'!$A$8:$AN$8)))-J$6)</f>
        <v>66.08</v>
      </c>
      <c r="K7" s="9">
        <f t="array" ref="K7">INDEX('Back data'!$A$7:$AN$7,,MAX(IF('Back data'!$A$7:$AN$7&lt;&gt;"",COLUMN('Back data'!$A$7:$AN$7)))-K$6)+INDEX('Back data'!$A$8:$AN$8,,MAX(IF('Back data'!$A$8:$AN$8&lt;&gt;"",COLUMN('Back data'!$A$8:$AN$8)))-K$6)</f>
        <v>68.8</v>
      </c>
      <c r="L7" s="9">
        <f t="array" ref="L7">INDEX('Back data'!$A$7:$AN$7,,MAX(IF('Back data'!$A$7:$AN$7&lt;&gt;"",COLUMN('Back data'!$A$7:$AN$7)))-L$6)+INDEX('Back data'!$A$8:$AN$8,,MAX(IF('Back data'!$A$8:$AN$8&lt;&gt;"",COLUMN('Back data'!$A$8:$AN$8)))-L$6)</f>
        <v>70.459999999999994</v>
      </c>
      <c r="M7" s="9">
        <f t="array" ref="M7">INDEX('Back data'!$A$7:$AN$7,,MAX(IF('Back data'!$A$7:$AN$7&lt;&gt;"",COLUMN('Back data'!$A$7:$AN$7)))-M$6)+INDEX('Back data'!$A$8:$AN$8,,MAX(IF('Back data'!$A$8:$AN$8&lt;&gt;"",COLUMN('Back data'!$A$8:$AN$8)))-M$6)</f>
        <v>71.39</v>
      </c>
      <c r="N7" s="9">
        <f t="array" ref="N7">INDEX('Back data'!$A$7:$AN$7,,MAX(IF('Back data'!$A$7:$AN$7&lt;&gt;"",COLUMN('Back data'!$A$7:$AN$7)))-N$6)+INDEX('Back data'!$A$8:$AN$8,,MAX(IF('Back data'!$A$8:$AN$8&lt;&gt;"",COLUMN('Back data'!$A$8:$AN$8)))-N$6)</f>
        <v>69.990000000000009</v>
      </c>
      <c r="O7" s="37">
        <f t="array" ref="O7">INDEX('Back data'!$A$7:$AN$7,,MAX(IF('Back data'!$A$7:$AN$7&lt;&gt;"",COLUMN('Back data'!$A$7:$AN$7)))-O$6)+INDEX('Back data'!$A$8:$AN$8,,MAX(IF('Back data'!$A$8:$AN$8&lt;&gt;"",COLUMN('Back data'!$A$8:$AN$8)))-O$6)</f>
        <v>70</v>
      </c>
      <c r="P7" s="37">
        <f t="array" ref="P7">INDEX('Back data'!$A$7:$AN$7,,MAX(IF('Back data'!$A$7:$AN$7&lt;&gt;"",COLUMN('Back data'!$A$7:$AN$7)))-P$6)+INDEX('Back data'!$A$8:$AN$8,,MAX(IF('Back data'!$A$8:$AN$8&lt;&gt;"",COLUMN('Back data'!$A$8:$AN$8)))-P$6)</f>
        <v>71.94</v>
      </c>
    </row>
    <row r="8" spans="1:63" x14ac:dyDescent="0.25">
      <c r="A8" s="10" t="s">
        <v>75</v>
      </c>
      <c r="B8" s="11" t="s">
        <v>75</v>
      </c>
      <c r="C8" s="12" t="s">
        <v>76</v>
      </c>
      <c r="D8" s="13">
        <f t="array" ref="D8">INDEX('Back data'!$A7:$AN7,,MAX(IF('Back data'!$A7:$AN7&lt;&gt;"",COLUMN('Back data'!$A7:$AN7)))-D$6)/D$7</f>
        <v>0.95846201358863492</v>
      </c>
      <c r="E8" s="13">
        <f t="array" ref="E8">INDEX('Back data'!$A7:$AN7,,MAX(IF('Back data'!$A7:$AN7&lt;&gt;"",COLUMN('Back data'!$A7:$AN7)))-E$6)/E$7</f>
        <v>0.95787346494637027</v>
      </c>
      <c r="F8" s="13">
        <f t="array" ref="F8">INDEX('Back data'!$A7:$AN7,,MAX(IF('Back data'!$A7:$AN7&lt;&gt;"",COLUMN('Back data'!$A7:$AN7)))-F$6)/F$7</f>
        <v>0.96116050538137576</v>
      </c>
      <c r="G8" s="13">
        <f t="array" ref="G8">INDEX('Back data'!$A7:$AN7,,MAX(IF('Back data'!$A7:$AN7&lt;&gt;"",COLUMN('Back data'!$A7:$AN7)))-G$6)/G$7</f>
        <v>0.96376582278481016</v>
      </c>
      <c r="H8" s="13">
        <f t="array" ref="H8">INDEX('Back data'!$A7:$AN7,,MAX(IF('Back data'!$A7:$AN7&lt;&gt;"",COLUMN('Back data'!$A7:$AN7)))-H$6)/H$7</f>
        <v>0.95779067942884044</v>
      </c>
      <c r="I8" s="13">
        <f t="array" ref="I8">INDEX('Back data'!$A7:$AN7,,MAX(IF('Back data'!$A7:$AN7&lt;&gt;"",COLUMN('Back data'!$A7:$AN7)))-I$6)/I$7</f>
        <v>0.9598770176787087</v>
      </c>
      <c r="J8" s="13">
        <f t="array" ref="J8">INDEX('Back data'!$A7:$AN7,,MAX(IF('Back data'!$A7:$AN7&lt;&gt;"",COLUMN('Back data'!$A7:$AN7)))-J$6)/J$7</f>
        <v>0.95914043583535114</v>
      </c>
      <c r="K8" s="13">
        <f t="array" ref="K8">INDEX('Back data'!$A7:$AN7,,MAX(IF('Back data'!$A7:$AN7&lt;&gt;"",COLUMN('Back data'!$A7:$AN7)))-K$6)/K$7</f>
        <v>0.96366279069767447</v>
      </c>
      <c r="L8" s="13">
        <f t="array" ref="L8">INDEX('Back data'!$A7:$AN7,,MAX(IF('Back data'!$A7:$AN7&lt;&gt;"",COLUMN('Back data'!$A7:$AN7)))-L$6)/L$7</f>
        <v>0.97019585580471202</v>
      </c>
      <c r="M8" s="13">
        <f t="array" ref="M8">INDEX('Back data'!$A7:$AN7,,MAX(IF('Back data'!$A7:$AN7&lt;&gt;"",COLUMN('Back data'!$A7:$AN7)))-M$6)/M$7</f>
        <v>0.96736237568286876</v>
      </c>
      <c r="N8" s="13">
        <f t="array" ref="N8">INDEX('Back data'!$A7:$AN7,,MAX(IF('Back data'!$A7:$AN7&lt;&gt;"",COLUMN('Back data'!$A7:$AN7)))-N$6)/N$7</f>
        <v>0.97128161165880833</v>
      </c>
      <c r="O8" s="38">
        <f t="array" ref="O8">INDEX('Back data'!$A7:$AN7,,MAX(IF('Back data'!$A7:$AN7&lt;&gt;"",COLUMN('Back data'!$A7:$AN7)))-O$6)/O$7</f>
        <v>0.96985714285714286</v>
      </c>
      <c r="P8" s="38">
        <f t="array" ref="P8">INDEX('Back data'!A7:AN7,,MAX(IF('Back data'!A7:AN7&lt;&gt;"",COLUMN('Back data'!A7:AN7))))/P7</f>
        <v>0.97817625799277186</v>
      </c>
    </row>
    <row r="9" spans="1:63" x14ac:dyDescent="0.25">
      <c r="A9" s="10" t="s">
        <v>75</v>
      </c>
      <c r="B9" s="11" t="s">
        <v>75</v>
      </c>
      <c r="C9" s="12" t="s">
        <v>77</v>
      </c>
      <c r="D9" s="13">
        <f t="array" ref="D9">INDEX('Back data'!$A8:$AN8,,MAX(IF('Back data'!$A8:$AN8&lt;&gt;"",COLUMN('Back data'!$A8:$AN8)))-D$6)/D$7</f>
        <v>4.1537986411365038E-2</v>
      </c>
      <c r="E9" s="13">
        <f t="array" ref="E9">INDEX('Back data'!$A8:$AN8,,MAX(IF('Back data'!$A8:$AN8&lt;&gt;"",COLUMN('Back data'!$A8:$AN8)))-E$6)/E$7</f>
        <v>4.2126535053629725E-2</v>
      </c>
      <c r="F9" s="13">
        <f t="array" ref="F9">INDEX('Back data'!$A8:$AN8,,MAX(IF('Back data'!$A8:$AN8&lt;&gt;"",COLUMN('Back data'!$A8:$AN8)))-F$6)/F$7</f>
        <v>3.8839494618624244E-2</v>
      </c>
      <c r="G9" s="13">
        <f t="array" ref="G9">INDEX('Back data'!$A8:$AN8,,MAX(IF('Back data'!$A8:$AN8&lt;&gt;"",COLUMN('Back data'!$A8:$AN8)))-G$6)/G$7</f>
        <v>3.6234177215189879E-2</v>
      </c>
      <c r="H9" s="13">
        <f t="array" ref="H9">INDEX('Back data'!$A8:$AN8,,MAX(IF('Back data'!$A8:$AN8&lt;&gt;"",COLUMN('Back data'!$A8:$AN8)))-H$6)/H$7</f>
        <v>4.220932057115958E-2</v>
      </c>
      <c r="I9" s="13">
        <f t="array" ref="I9">INDEX('Back data'!$A8:$AN8,,MAX(IF('Back data'!$A8:$AN8&lt;&gt;"",COLUMN('Back data'!$A8:$AN8)))-I$6)/I$7</f>
        <v>4.0122982321291314E-2</v>
      </c>
      <c r="J9" s="13">
        <f t="array" ref="J9">INDEX('Back data'!$A8:$AN8,,MAX(IF('Back data'!$A8:$AN8&lt;&gt;"",COLUMN('Back data'!$A8:$AN8)))-J$6)/J$7</f>
        <v>4.0859564164648914E-2</v>
      </c>
      <c r="K9" s="13">
        <f t="array" ref="K9">INDEX('Back data'!$A8:$AN8,,MAX(IF('Back data'!$A8:$AN8&lt;&gt;"",COLUMN('Back data'!$A8:$AN8)))-K$6)/K$7</f>
        <v>3.6337209302325583E-2</v>
      </c>
      <c r="L9" s="13">
        <f t="array" ref="L9">INDEX('Back data'!$A8:$AN8,,MAX(IF('Back data'!$A8:$AN8&lt;&gt;"",COLUMN('Back data'!$A8:$AN8)))-L$6)/L$7</f>
        <v>2.980414419528811E-2</v>
      </c>
      <c r="M9" s="13">
        <f t="array" ref="M9">INDEX('Back data'!$A8:$AN8,,MAX(IF('Back data'!$A8:$AN8&lt;&gt;"",COLUMN('Back data'!$A8:$AN8)))-M$6)/M$7</f>
        <v>3.2637624317131249E-2</v>
      </c>
      <c r="N9" s="13">
        <f t="array" ref="N9">INDEX('Back data'!$A8:$AN8,,MAX(IF('Back data'!$A8:$AN8&lt;&gt;"",COLUMN('Back data'!$A8:$AN8)))-N$6)/N$7</f>
        <v>2.8718388341191593E-2</v>
      </c>
      <c r="O9" s="38">
        <f t="array" ref="O9">INDEX('Back data'!$A8:$AN8,,MAX(IF('Back data'!$A8:$AN8&lt;&gt;"",COLUMN('Back data'!$A8:$AN8)))-O$6)/O$7</f>
        <v>3.0142857142857141E-2</v>
      </c>
      <c r="P9" s="38">
        <f t="array" ref="P9">INDEX('Back data'!A8:AN8,,MAX(IF('Back data'!A8:AN8&lt;&gt;"",COLUMN('Back data'!A8:AN8))))/$P7</f>
        <v>2.1823742007228246E-2</v>
      </c>
    </row>
    <row r="12" spans="1:63" x14ac:dyDescent="0.25">
      <c r="C12" s="8" t="s">
        <v>74</v>
      </c>
      <c r="D12" s="9">
        <f t="array" ref="D12">INDEX('Back data'!$A$13:$AN$13,,MAX(IF('Back data'!$A$13:$AN$13&lt;&gt;"",COLUMN('Back data'!$A$13:$AN$13)))-D$6)+INDEX('Back data'!$A$14:$AN$14,,MAX(IF('Back data'!$A$14:$AN$14&lt;&gt;"",COLUMN('Back data'!$A$14:$AN$14)))-D$6)</f>
        <v>63.04</v>
      </c>
      <c r="E12" s="9">
        <f t="array" ref="E12">INDEX('Back data'!$A$13:$AN$13,,MAX(IF('Back data'!$A$13:$AN$13&lt;&gt;"",COLUMN('Back data'!$A$13:$AN$13)))-E$6)+INDEX('Back data'!$A$14:$AN$14,,MAX(IF('Back data'!$A$14:$AN$14&lt;&gt;"",COLUMN('Back data'!$A$14:$AN$14)))-E$6)</f>
        <v>62.300000000000004</v>
      </c>
      <c r="F12" s="9">
        <f t="array" ref="F12">INDEX('Back data'!$A$13:$AN$13,,MAX(IF('Back data'!$A$13:$AN$13&lt;&gt;"",COLUMN('Back data'!$A$13:$AN$13)))-F$6)+INDEX('Back data'!$A$14:$AN$14,,MAX(IF('Back data'!$A$14:$AN$14&lt;&gt;"",COLUMN('Back data'!$A$14:$AN$14)))-F$6)</f>
        <v>61.33</v>
      </c>
      <c r="G12" s="9">
        <f t="array" ref="G12">INDEX('Back data'!$A$13:$AN$13,,MAX(IF('Back data'!$A$13:$AN$13&lt;&gt;"",COLUMN('Back data'!$A$13:$AN$13)))-G$6)+INDEX('Back data'!$A$14:$AN$14,,MAX(IF('Back data'!$A$14:$AN$14&lt;&gt;"",COLUMN('Back data'!$A$14:$AN$14)))-G$6)</f>
        <v>61.36</v>
      </c>
      <c r="H12" s="9">
        <f t="array" ref="H12">INDEX('Back data'!$A$13:$AN$13,,MAX(IF('Back data'!$A$13:$AN$13&lt;&gt;"",COLUMN('Back data'!$A$13:$AN$13)))-H$6)+INDEX('Back data'!$A$14:$AN$14,,MAX(IF('Back data'!$A$14:$AN$14&lt;&gt;"",COLUMN('Back data'!$A$14:$AN$14)))-H$6)</f>
        <v>61.58</v>
      </c>
      <c r="I12" s="9">
        <f t="array" ref="I12">INDEX('Back data'!$A$13:$AN$13,,MAX(IF('Back data'!$A$13:$AN$13&lt;&gt;"",COLUMN('Back data'!$A$13:$AN$13)))-I$6)+INDEX('Back data'!$A$14:$AN$14,,MAX(IF('Back data'!$A$14:$AN$14&lt;&gt;"",COLUMN('Back data'!$A$14:$AN$14)))-I$6)</f>
        <v>62.949999999999996</v>
      </c>
      <c r="J12" s="9">
        <f t="array" ref="J12">INDEX('Back data'!$A$13:$AN$13,,MAX(IF('Back data'!$A$13:$AN$13&lt;&gt;"",COLUMN('Back data'!$A$13:$AN$13)))-J$6)+INDEX('Back data'!$A$14:$AN$14,,MAX(IF('Back data'!$A$14:$AN$14&lt;&gt;"",COLUMN('Back data'!$A$14:$AN$14)))-J$6)</f>
        <v>65.55</v>
      </c>
      <c r="K12" s="9">
        <f t="array" ref="K12">INDEX('Back data'!$A$13:$AN$13,,MAX(IF('Back data'!$A$13:$AN$13&lt;&gt;"",COLUMN('Back data'!$A$13:$AN$13)))-K$6)+INDEX('Back data'!$A$14:$AN$14,,MAX(IF('Back data'!$A$14:$AN$14&lt;&gt;"",COLUMN('Back data'!$A$14:$AN$14)))-K$6)</f>
        <v>66.179999999999993</v>
      </c>
      <c r="L12" s="9">
        <f t="array" ref="L12">INDEX('Back data'!$A$13:$AN$13,,MAX(IF('Back data'!$A$13:$AN$13&lt;&gt;"",COLUMN('Back data'!$A$13:$AN$13)))-L$6)+INDEX('Back data'!$A$14:$AN$14,,MAX(IF('Back data'!$A$14:$AN$14&lt;&gt;"",COLUMN('Back data'!$A$14:$AN$14)))-L$6)</f>
        <v>69.03</v>
      </c>
      <c r="M12" s="9">
        <f t="array" ref="M12">INDEX('Back data'!$A$13:$AN$13,,MAX(IF('Back data'!$A$13:$AN$13&lt;&gt;"",COLUMN('Back data'!$A$13:$AN$13)))-M$6)+INDEX('Back data'!$A$14:$AN$14,,MAX(IF('Back data'!$A$14:$AN$14&lt;&gt;"",COLUMN('Back data'!$A$14:$AN$14)))-M$6)</f>
        <v>68.69</v>
      </c>
      <c r="N12" s="9">
        <f t="array" ref="N12">INDEX('Back data'!$A$13:$AN$13,,MAX(IF('Back data'!$A$13:$AN$13&lt;&gt;"",COLUMN('Back data'!$A$13:$AN$13)))-N$6)+INDEX('Back data'!$A$14:$AN$14,,MAX(IF('Back data'!$A$14:$AN$14&lt;&gt;"",COLUMN('Back data'!$A$14:$AN$14)))-N$6)</f>
        <v>67.44</v>
      </c>
      <c r="O12" s="9">
        <f t="array" ref="O12">INDEX('Back data'!$A$13:$AN$13,,MAX(IF('Back data'!$A$13:$AN$13&lt;&gt;"",COLUMN('Back data'!$A$13:$AN$13)))-O$6)+INDEX('Back data'!$A$14:$AN$14,,MAX(IF('Back data'!$A$14:$AN$14&lt;&gt;"",COLUMN('Back data'!$A$14:$AN$14)))-O$6)</f>
        <v>67.540000000000006</v>
      </c>
      <c r="P12" s="37">
        <f t="array" ref="P12">INDEX('Back data'!$A$13:$AN$13,,MAX(IF('Back data'!$A$13:$AN$13&lt;&gt;"",COLUMN('Back data'!$A$13:$AN$13)))-P$6)+INDEX('Back data'!$A$14:$AN$14,,MAX(IF('Back data'!$A$14:$AN$14&lt;&gt;"",COLUMN('Back data'!$A$14:$AN$14)))-P$6)</f>
        <v>69.42</v>
      </c>
    </row>
    <row r="13" spans="1:63" x14ac:dyDescent="0.25">
      <c r="A13" s="10" t="s">
        <v>75</v>
      </c>
      <c r="B13" s="7" t="s">
        <v>78</v>
      </c>
      <c r="C13" s="12" t="s">
        <v>76</v>
      </c>
      <c r="D13" s="13">
        <f t="array" ref="D13">INDEX('Back data'!$A13:$AN13,,MAX(IF('Back data'!$A13:$AN13&lt;&gt;"",COLUMN('Back data'!$A13:$AN13)))-D$6)/D$12</f>
        <v>0.9087880710659898</v>
      </c>
      <c r="E13" s="13">
        <f t="array" ref="E13">INDEX('Back data'!$A13:$AN13,,MAX(IF('Back data'!$A13:$AN13&lt;&gt;"",COLUMN('Back data'!$A13:$AN13)))-E$6)/E$12</f>
        <v>0.91364365971107542</v>
      </c>
      <c r="F13" s="13">
        <f t="array" ref="F13">INDEX('Back data'!$A13:$AN13,,MAX(IF('Back data'!$A13:$AN13&lt;&gt;"",COLUMN('Back data'!$A13:$AN13)))-F$6)/F$12</f>
        <v>0.90722321865318767</v>
      </c>
      <c r="G13" s="13">
        <f t="array" ref="G13">INDEX('Back data'!$A13:$AN13,,MAX(IF('Back data'!$A13:$AN13&lt;&gt;"",COLUMN('Back data'!$A13:$AN13)))-G$6)/G$12</f>
        <v>0.92063233376792708</v>
      </c>
      <c r="H13" s="13">
        <f t="array" ref="H13">INDEX('Back data'!$A13:$AN13,,MAX(IF('Back data'!$A13:$AN13&lt;&gt;"",COLUMN('Back data'!$A13:$AN13)))-H$6)/H$12</f>
        <v>0.91458265670672301</v>
      </c>
      <c r="I13" s="13">
        <f t="array" ref="I13">INDEX('Back data'!$A13:$AN13,,MAX(IF('Back data'!$A13:$AN13&lt;&gt;"",COLUMN('Back data'!$A13:$AN13)))-I$6)/I$12</f>
        <v>0.90786338363780783</v>
      </c>
      <c r="J13" s="13">
        <f t="array" ref="J13">INDEX('Back data'!$A13:$AN13,,MAX(IF('Back data'!$A13:$AN13&lt;&gt;"",COLUMN('Back data'!$A13:$AN13)))-J$6)/J$12</f>
        <v>0.89733028222730749</v>
      </c>
      <c r="K13" s="13">
        <f t="array" ref="K13">INDEX('Back data'!$A13:$AN13,,MAX(IF('Back data'!$A13:$AN13&lt;&gt;"",COLUMN('Back data'!$A13:$AN13)))-K$6)/K$12</f>
        <v>0.92248413417951047</v>
      </c>
      <c r="L13" s="13">
        <f t="array" ref="L13">INDEX('Back data'!$A13:$AN13,,MAX(IF('Back data'!$A13:$AN13&lt;&gt;"",COLUMN('Back data'!$A13:$AN13)))-L$6)/L$12</f>
        <v>0.93481095176010431</v>
      </c>
      <c r="M13" s="13">
        <f t="array" ref="M13">INDEX('Back data'!$A13:$AN13,,MAX(IF('Back data'!$A13:$AN13&lt;&gt;"",COLUMN('Back data'!$A13:$AN13)))-M$6)/M$12</f>
        <v>0.93885572863590039</v>
      </c>
      <c r="N13" s="13">
        <f t="array" ref="N13">INDEX('Back data'!$A13:$AN13,,MAX(IF('Back data'!$A13:$AN13&lt;&gt;"",COLUMN('Back data'!$A13:$AN13)))-N$6)/N$12</f>
        <v>0.94513641755634648</v>
      </c>
      <c r="O13" s="13">
        <f t="array" ref="O13">INDEX('Back data'!$A13:$AN13,,MAX(IF('Back data'!$A13:$AN13&lt;&gt;"",COLUMN('Back data'!$A13:$AN13)))-O$6)/O$12</f>
        <v>0.93648208469055361</v>
      </c>
      <c r="P13" s="38">
        <f t="array" ref="P13">INDEX('Back data'!$A13:$AN13,,MAX(IF('Back data'!$A13:$AN13&lt;&gt;"",COLUMN('Back data'!$A13:$AN13)))-P$6)/P$12</f>
        <v>0.94886199942379723</v>
      </c>
    </row>
    <row r="14" spans="1:63" x14ac:dyDescent="0.25">
      <c r="A14" s="10" t="s">
        <v>75</v>
      </c>
      <c r="B14" s="7" t="s">
        <v>78</v>
      </c>
      <c r="C14" s="12" t="s">
        <v>77</v>
      </c>
      <c r="D14" s="13">
        <f t="array" ref="D14">INDEX('Back data'!$A14:$AN14,,MAX(IF('Back data'!$A14:$AN14&lt;&gt;"",COLUMN('Back data'!$A14:$AN14)))-D$6)/D$12</f>
        <v>9.1211928934010159E-2</v>
      </c>
      <c r="E14" s="13">
        <f t="array" ref="E14">INDEX('Back data'!$A14:$AN14,,MAX(IF('Back data'!$A14:$AN14&lt;&gt;"",COLUMN('Back data'!$A14:$AN14)))-E$6)/E$12</f>
        <v>8.6356340288924555E-2</v>
      </c>
      <c r="F14" s="13">
        <f t="array" ref="F14">INDEX('Back data'!$A14:$AN14,,MAX(IF('Back data'!$A14:$AN14&lt;&gt;"",COLUMN('Back data'!$A14:$AN14)))-F$6)/F$12</f>
        <v>9.2776781346812331E-2</v>
      </c>
      <c r="G14" s="13">
        <f t="array" ref="G14">INDEX('Back data'!$A14:$AN14,,MAX(IF('Back data'!$A14:$AN14&lt;&gt;"",COLUMN('Back data'!$A14:$AN14)))-G$6)/G$12</f>
        <v>7.9367666232073017E-2</v>
      </c>
      <c r="H14" s="13">
        <f t="array" ref="H14">INDEX('Back data'!$A14:$AN14,,MAX(IF('Back data'!$A14:$AN14&lt;&gt;"",COLUMN('Back data'!$A14:$AN14)))-H$6)/H$12</f>
        <v>8.5417343293277034E-2</v>
      </c>
      <c r="I14" s="13">
        <f t="array" ref="I14">INDEX('Back data'!$A14:$AN14,,MAX(IF('Back data'!$A14:$AN14&lt;&gt;"",COLUMN('Back data'!$A14:$AN14)))-I$6)/I$12</f>
        <v>9.2136616362192225E-2</v>
      </c>
      <c r="J14" s="13">
        <f t="array" ref="J14">INDEX('Back data'!$A14:$AN14,,MAX(IF('Back data'!$A14:$AN14&lt;&gt;"",COLUMN('Back data'!$A14:$AN14)))-J$6)/J$12</f>
        <v>0.10266971777269261</v>
      </c>
      <c r="K14" s="13">
        <f t="array" ref="K14">INDEX('Back data'!$A14:$AN14,,MAX(IF('Back data'!$A14:$AN14&lt;&gt;"",COLUMN('Back data'!$A14:$AN14)))-K$6)/K$12</f>
        <v>7.7515865820489582E-2</v>
      </c>
      <c r="L14" s="13">
        <f t="array" ref="L14">INDEX('Back data'!$A14:$AN14,,MAX(IF('Back data'!$A14:$AN14&lt;&gt;"",COLUMN('Back data'!$A14:$AN14)))-L$6)/L$12</f>
        <v>6.51890482398957E-2</v>
      </c>
      <c r="M14" s="13">
        <f t="array" ref="M14">INDEX('Back data'!$A14:$AN14,,MAX(IF('Back data'!$A14:$AN14&lt;&gt;"",COLUMN('Back data'!$A14:$AN14)))-M$6)/M$12</f>
        <v>6.1144271364099584E-2</v>
      </c>
      <c r="N14" s="13">
        <f t="array" ref="N14">INDEX('Back data'!$A14:$AN14,,MAX(IF('Back data'!$A14:$AN14&lt;&gt;"",COLUMN('Back data'!$A14:$AN14)))-N$6)/N$12</f>
        <v>5.4863582443653622E-2</v>
      </c>
      <c r="O14" s="13">
        <f t="array" ref="O14">INDEX('Back data'!$A14:$AN14,,MAX(IF('Back data'!$A14:$AN14&lt;&gt;"",COLUMN('Back data'!$A14:$AN14)))-O$6)/O$12</f>
        <v>6.3517915309446255E-2</v>
      </c>
      <c r="P14" s="38">
        <f t="array" ref="P14">INDEX('Back data'!$A14:$AN14,,MAX(IF('Back data'!$A14:$AN14&lt;&gt;"",COLUMN('Back data'!$A14:$AN14)))-P$6)/P$12</f>
        <v>5.1138000576202818E-2</v>
      </c>
    </row>
    <row r="16" spans="1:63" x14ac:dyDescent="0.25">
      <c r="C16" s="14"/>
      <c r="D16" s="14"/>
    </row>
    <row r="17" spans="1:16" x14ac:dyDescent="0.25">
      <c r="C17" s="8" t="s">
        <v>74</v>
      </c>
      <c r="D17" s="9">
        <f t="array" ref="D17">INDEX('Back data'!$A$19:$AN$19,,MAX(IF('Back data'!$A$19:$AN$19&lt;&gt;"",COLUMN('Back data'!$A$19:$AN$19)))-D$6)+INDEX('Back data'!$A$20:$AN$20,,MAX(IF('Back data'!$A$20:$AN$20&lt;&gt;"",COLUMN('Back data'!$A$20:$AN$20)))-D$6)</f>
        <v>64.86</v>
      </c>
      <c r="E17" s="9">
        <f t="array" ref="E17">INDEX('Back data'!$A$19:$AN$19,,MAX(IF('Back data'!$A$19:$AN$19&lt;&gt;"",COLUMN('Back data'!$A$19:$AN$19)))-E$6)+INDEX('Back data'!$A$20:$AN$20,,MAX(IF('Back data'!$A$20:$AN$20&lt;&gt;"",COLUMN('Back data'!$A$20:$AN$20)))-E$6)</f>
        <v>64.06</v>
      </c>
      <c r="F17" s="9">
        <f t="array" ref="F17">INDEX('Back data'!$A$19:$AN$19,,MAX(IF('Back data'!$A$19:$AN$19&lt;&gt;"",COLUMN('Back data'!$A$19:$AN$19)))-F$6)+INDEX('Back data'!$A$20:$AN$20,,MAX(IF('Back data'!$A$20:$AN$20&lt;&gt;"",COLUMN('Back data'!$A$20:$AN$20)))-F$6)</f>
        <v>64.48</v>
      </c>
      <c r="G17" s="9">
        <f t="array" ref="G17">INDEX('Back data'!$A$19:$AN$19,,MAX(IF('Back data'!$A$19:$AN$19&lt;&gt;"",COLUMN('Back data'!$A$19:$AN$19)))-G$6)+INDEX('Back data'!$A$20:$AN$20,,MAX(IF('Back data'!$A$20:$AN$20&lt;&gt;"",COLUMN('Back data'!$A$20:$AN$20)))-G$6)</f>
        <v>63.08</v>
      </c>
      <c r="H17" s="9">
        <f t="array" ref="H17">INDEX('Back data'!$A$19:$AN$19,,MAX(IF('Back data'!$A$19:$AN$19&lt;&gt;"",COLUMN('Back data'!$A$19:$AN$19)))-H$6)+INDEX('Back data'!$A$20:$AN$20,,MAX(IF('Back data'!$A$20:$AN$20&lt;&gt;"",COLUMN('Back data'!$A$20:$AN$20)))-H$6)</f>
        <v>64.02</v>
      </c>
      <c r="I17" s="9">
        <f t="array" ref="I17">INDEX('Back data'!$A$19:$AN$19,,MAX(IF('Back data'!$A$19:$AN$19&lt;&gt;"",COLUMN('Back data'!$A$19:$AN$19)))-I$6)+INDEX('Back data'!$A$20:$AN$20,,MAX(IF('Back data'!$A$20:$AN$20&lt;&gt;"",COLUMN('Back data'!$A$20:$AN$20)))-I$6)</f>
        <v>65.460000000000008</v>
      </c>
      <c r="J17" s="9">
        <f t="array" ref="J17">INDEX('Back data'!$A$19:$AN$19,,MAX(IF('Back data'!$A$19:$AN$19&lt;&gt;"",COLUMN('Back data'!$A$19:$AN$19)))-J$6)+INDEX('Back data'!$A$20:$AN$20,,MAX(IF('Back data'!$A$20:$AN$20&lt;&gt;"",COLUMN('Back data'!$A$20:$AN$20)))-J$6)</f>
        <v>65.81</v>
      </c>
      <c r="K17" s="9">
        <f t="array" ref="K17">INDEX('Back data'!$A$19:$AN$19,,MAX(IF('Back data'!$A$19:$AN$19&lt;&gt;"",COLUMN('Back data'!$A$19:$AN$19)))-K$6)+INDEX('Back data'!$A$20:$AN$20,,MAX(IF('Back data'!$A$20:$AN$20&lt;&gt;"",COLUMN('Back data'!$A$20:$AN$20)))-K$6)</f>
        <v>69.48</v>
      </c>
      <c r="L17" s="9">
        <f t="array" ref="L17">INDEX('Back data'!$A$19:$AN$19,,MAX(IF('Back data'!$A$19:$AN$19&lt;&gt;"",COLUMN('Back data'!$A$19:$AN$19)))-L$6)+INDEX('Back data'!$A$20:$AN$20,,MAX(IF('Back data'!$A$20:$AN$20&lt;&gt;"",COLUMN('Back data'!$A$20:$AN$20)))-L$6)</f>
        <v>70.62</v>
      </c>
      <c r="M17" s="9">
        <f t="array" ref="M17">INDEX('Back data'!$A$19:$AN$19,,MAX(IF('Back data'!$A$19:$AN$19&lt;&gt;"",COLUMN('Back data'!$A$19:$AN$19)))-M$6)+INDEX('Back data'!$A$20:$AN$20,,MAX(IF('Back data'!$A$20:$AN$20&lt;&gt;"",COLUMN('Back data'!$A$20:$AN$20)))-M$6)</f>
        <v>71.86</v>
      </c>
      <c r="N17" s="9">
        <f t="array" ref="N17">INDEX('Back data'!$A$19:$AN$19,,MAX(IF('Back data'!$A$19:$AN$19&lt;&gt;"",COLUMN('Back data'!$A$19:$AN$19)))-N$6)+INDEX('Back data'!$A$20:$AN$20,,MAX(IF('Back data'!$A$20:$AN$20&lt;&gt;"",COLUMN('Back data'!$A$20:$AN$20)))-N$6)</f>
        <v>70.8</v>
      </c>
      <c r="O17" s="9">
        <f t="array" ref="O17">INDEX('Back data'!$A$19:$AN$19,,MAX(IF('Back data'!$A$19:$AN$19&lt;&gt;"",COLUMN('Back data'!$A$19:$AN$19)))-O$6)+INDEX('Back data'!$A$20:$AN$20,,MAX(IF('Back data'!$A$20:$AN$20&lt;&gt;"",COLUMN('Back data'!$A$20:$AN$20)))-O$6)</f>
        <v>70.31</v>
      </c>
      <c r="P17" s="37">
        <f t="array" ref="P17">INDEX('Back data'!$A$19:$AN$19,,MAX(IF('Back data'!$A$19:$AN$19&lt;&gt;"",COLUMN('Back data'!$A$19:$AN$19)))-P$6)+INDEX('Back data'!$A$20:$AN$20,,MAX(IF('Back data'!$A$20:$AN$20&lt;&gt;"",COLUMN('Back data'!$A$20:$AN$20)))-P$6)</f>
        <v>72.17</v>
      </c>
    </row>
    <row r="18" spans="1:16" x14ac:dyDescent="0.25">
      <c r="A18" s="10" t="s">
        <v>75</v>
      </c>
      <c r="B18" s="7" t="s">
        <v>79</v>
      </c>
      <c r="C18" s="12" t="s">
        <v>76</v>
      </c>
      <c r="D18" s="13">
        <f t="array" ref="D18">INDEX('Back data'!$A19:$AN19,,MAX(IF('Back data'!$A$9:$AN19&lt;&gt;"",COLUMN('Back data'!$A19:$AN$19)))-D$6)/D17</f>
        <v>0.98057354301572619</v>
      </c>
      <c r="E18" s="13">
        <f t="array" ref="E18">INDEX('Back data'!$A19:$AN19,,MAX(IF('Back data'!$A$9:$AN19&lt;&gt;"",COLUMN('Back data'!$A19:$AN$19)))-E$6)/E17</f>
        <v>0.97861379956290973</v>
      </c>
      <c r="F18" s="13">
        <f t="array" ref="F18">INDEX('Back data'!$A19:$AN19,,MAX(IF('Back data'!$A$9:$AN19&lt;&gt;"",COLUMN('Back data'!$A19:$AN$19)))-F$6)/F17</f>
        <v>0.98480148883374685</v>
      </c>
      <c r="G18" s="13">
        <f t="array" ref="G18">INDEX('Back data'!$A19:$AN19,,MAX(IF('Back data'!$A$9:$AN19&lt;&gt;"",COLUMN('Back data'!$A19:$AN$19)))-G$6)/G17</f>
        <v>0.98081800887761572</v>
      </c>
      <c r="H18" s="13">
        <f t="array" ref="H18">INDEX('Back data'!$A19:$AN19,,MAX(IF('Back data'!$A$9:$AN19&lt;&gt;"",COLUMN('Back data'!$A19:$AN$19)))-H$6)/H17</f>
        <v>0.97688222430490479</v>
      </c>
      <c r="I18" s="13">
        <f t="array" ref="I18">INDEX('Back data'!$A19:$AN19,,MAX(IF('Back data'!$A$9:$AN19&lt;&gt;"",COLUMN('Back data'!$A19:$AN$19)))-I$6)/I17</f>
        <v>0.98120989917506873</v>
      </c>
      <c r="J18" s="13">
        <f t="array" ref="J18">INDEX('Back data'!$A19:$AN19,,MAX(IF('Back data'!$A$9:$AN19&lt;&gt;"",COLUMN('Back data'!$A19:$AN$19)))-J$6)/J17</f>
        <v>0.98237349946816599</v>
      </c>
      <c r="K18" s="13">
        <f t="array" ref="K18">INDEX('Back data'!$A19:$AN19,,MAX(IF('Back data'!$A$9:$AN19&lt;&gt;"",COLUMN('Back data'!$A19:$AN$19)))-K$6)/K17</f>
        <v>0.97985031663788136</v>
      </c>
      <c r="L18" s="13">
        <f t="array" ref="L18">INDEX('Back data'!$A19:$AN19,,MAX(IF('Back data'!$A$9:$AN19&lt;&gt;"",COLUMN('Back data'!$A19:$AN$19)))-L$6)/L17</f>
        <v>0.98499008779382613</v>
      </c>
      <c r="M18" s="13">
        <f t="array" ref="M18">INDEX('Back data'!$A19:$AN19,,MAX(IF('Back data'!$A$9:$AN19&lt;&gt;"",COLUMN('Back data'!$A19:$AN$19)))-M$6)/M17</f>
        <v>0.97759532424158091</v>
      </c>
      <c r="N18" s="13">
        <f t="array" ref="N18">INDEX('Back data'!$A19:$AN19,,MAX(IF('Back data'!$A$9:$AN19&lt;&gt;"",COLUMN('Back data'!$A19:$AN$19)))-N$6)/N17</f>
        <v>0.9834745762711864</v>
      </c>
      <c r="O18" s="13">
        <f t="array" ref="O18">INDEX('Back data'!$A19:$AN19,,MAX(IF('Back data'!$A$9:$AN19&lt;&gt;"",COLUMN('Back data'!$A19:$AN$19)))-O$6)/O17</f>
        <v>0.98691509031432223</v>
      </c>
      <c r="P18" s="38">
        <f t="array" ref="P18">INDEX('Back data'!$A19:$AN19,,MAX(IF('Back data'!$A$9:$AN19&lt;&gt;"",COLUMN('Back data'!$A19:AN$19)))-$P6)/P17</f>
        <v>0.98933074684772071</v>
      </c>
    </row>
    <row r="19" spans="1:16" x14ac:dyDescent="0.25">
      <c r="A19" s="10" t="s">
        <v>75</v>
      </c>
      <c r="B19" s="7" t="s">
        <v>79</v>
      </c>
      <c r="C19" s="12" t="s">
        <v>77</v>
      </c>
      <c r="D19" s="38" cm="1">
        <f t="array" ref="D19">INDEX('Back data'!$A20:$AN20,,MAX(IF('Back data'!$A$9:$AN20&lt;&gt;"",COLUMN('Back data'!$A$19:AN20)))-D$6)/D17</f>
        <v>1.942645698427382E-2</v>
      </c>
      <c r="E19" s="38" cm="1">
        <f t="array" ref="E19">INDEX('Back data'!$A20:$AN20,,MAX(IF('Back data'!$A$9:$AN20&lt;&gt;"",COLUMN('Back data'!$A$19:AN20)))-E$6)/E17</f>
        <v>2.138620043709023E-2</v>
      </c>
      <c r="F19" s="38" cm="1">
        <f t="array" ref="F19">INDEX('Back data'!$A20:$AN20,,MAX(IF('Back data'!$A$9:$AN20&lt;&gt;"",COLUMN('Back data'!$A$19:AN20)))-F$6)/F17</f>
        <v>1.5198511166253101E-2</v>
      </c>
      <c r="G19" s="38" cm="1">
        <f t="array" ref="G19">INDEX('Back data'!$A20:$AN20,,MAX(IF('Back data'!$A$9:$AN20&lt;&gt;"",COLUMN('Back data'!$A$19:AN20)))-G$6)/G17</f>
        <v>1.9181991122384275E-2</v>
      </c>
      <c r="H19" s="38" cm="1">
        <f t="array" ref="H19">INDEX('Back data'!$A20:$AN20,,MAX(IF('Back data'!$A$9:$AN20&lt;&gt;"",COLUMN('Back data'!$A$19:AN20)))-H$6)/H17</f>
        <v>2.3117775695095284E-2</v>
      </c>
      <c r="I19" s="38" cm="1">
        <f t="array" ref="I19">INDEX('Back data'!$A20:$AN20,,MAX(IF('Back data'!$A$9:$AN20&lt;&gt;"",COLUMN('Back data'!$A$19:AN20)))-I$6)/I17</f>
        <v>1.8790100824931252E-2</v>
      </c>
      <c r="J19" s="38" cm="1">
        <f t="array" ref="J19">INDEX('Back data'!$A20:$AN20,,MAX(IF('Back data'!$A$9:$AN20&lt;&gt;"",COLUMN('Back data'!$A$19:AN20)))-J$6)/J17</f>
        <v>1.7626500531834066E-2</v>
      </c>
      <c r="K19" s="38" cm="1">
        <f t="array" ref="K19">INDEX('Back data'!$A20:$AN20,,MAX(IF('Back data'!$A$9:$AN20&lt;&gt;"",COLUMN('Back data'!$A$19:AN20)))-K$6)/K17</f>
        <v>2.0149683362118594E-2</v>
      </c>
      <c r="L19" s="38" cm="1">
        <f t="array" ref="L19">INDEX('Back data'!$A20:$AN20,,MAX(IF('Back data'!$A$9:$AN20&lt;&gt;"",COLUMN('Back data'!$A$19:AN20)))-L$6)/L17</f>
        <v>1.5009912206173889E-2</v>
      </c>
      <c r="M19" s="38" cm="1">
        <f t="array" ref="M19">INDEX('Back data'!$A20:$AN20,,MAX(IF('Back data'!$A$9:$AN20&lt;&gt;"",COLUMN('Back data'!$A$19:AN20)))-M$6)/M17</f>
        <v>2.2404675758419149E-2</v>
      </c>
      <c r="N19" s="38" cm="1">
        <f t="array" ref="N19">INDEX('Back data'!$A20:$AN20,,MAX(IF('Back data'!$A$9:$AN20&lt;&gt;"",COLUMN('Back data'!$A$19:AN20)))-N$6)/N17</f>
        <v>1.6525423728813559E-2</v>
      </c>
      <c r="O19" s="38" cm="1">
        <f t="array" ref="O19">INDEX('Back data'!$A20:$AN20,,MAX(IF('Back data'!$A$9:$AN20&lt;&gt;"",COLUMN('Back data'!$A$19:AN20)))-O$6)/O17</f>
        <v>1.3084909685677713E-2</v>
      </c>
      <c r="P19" s="38">
        <f t="array" ref="P19">INDEX('Back data'!$A20:$AN20,,MAX(IF('Back data'!$A$9:$AN20&lt;&gt;"",COLUMN('Back data'!$A$19:AN20)))-P$6)/P17</f>
        <v>1.066925315227934E-2</v>
      </c>
    </row>
    <row r="22" spans="1:16" x14ac:dyDescent="0.25">
      <c r="C22" s="8" t="s">
        <v>74</v>
      </c>
      <c r="D22" s="9">
        <f t="array" ref="D22">INDEX('Back data'!$A$239:$AN$239,,MAX(IF('Back data'!$A$239:$AN$239&lt;&gt;"",COLUMN('Back data'!$A$239:$AN$239)))-D$6)+INDEX('Back data'!$A$240:$AN$240,,MAX(IF('Back data'!$A$240:$AN$240&lt;&gt;"",COLUMN('Back data'!$A$240:$AN$240)))-D$6)</f>
        <v>60.519999999999996</v>
      </c>
      <c r="E22" s="9">
        <f t="array" ref="E22">INDEX('Back data'!$A$239:$AN$239,,MAX(IF('Back data'!$A$239:$AN$239&lt;&gt;"",COLUMN('Back data'!$A$239:$AN$239)))-E$6)+INDEX('Back data'!$A$240:$AN$240,,MAX(IF('Back data'!$A$240:$AN$240&lt;&gt;"",COLUMN('Back data'!$A$240:$AN$240)))-E$6)</f>
        <v>62.940000000000005</v>
      </c>
      <c r="F22" s="9">
        <f t="array" ref="F22">INDEX('Back data'!$A$239:$AN$239,,MAX(IF('Back data'!$A$239:$AN$239&lt;&gt;"",COLUMN('Back data'!$A$239:$AN$239)))-F$6)+INDEX('Back data'!$A$240:$AN$240,,MAX(IF('Back data'!$A$240:$AN$240&lt;&gt;"",COLUMN('Back data'!$A$240:$AN$240)))-F$6)</f>
        <v>61.28</v>
      </c>
      <c r="G22" s="9">
        <f t="array" ref="G22">INDEX('Back data'!$A$239:$AN$239,,MAX(IF('Back data'!$A$239:$AN$239&lt;&gt;"",COLUMN('Back data'!$A$239:$AN$239)))-G$6)+INDEX('Back data'!$A$240:$AN$240,,MAX(IF('Back data'!$A$240:$AN$240&lt;&gt;"",COLUMN('Back data'!$A$240:$AN$240)))-G$6)</f>
        <v>60.58</v>
      </c>
      <c r="H22" s="9">
        <f t="array" ref="H22">INDEX('Back data'!$A$239:$AN$239,,MAX(IF('Back data'!$A$239:$AN$239&lt;&gt;"",COLUMN('Back data'!$A$239:$AN$239)))-H$6)+INDEX('Back data'!$A$240:$AN$240,,MAX(IF('Back data'!$A$240:$AN$240&lt;&gt;"",COLUMN('Back data'!$A$240:$AN$240)))-H$6)</f>
        <v>60.849999999999994</v>
      </c>
      <c r="I22" s="9">
        <f t="array" ref="I22">INDEX('Back data'!$A$239:$AN$239,,MAX(IF('Back data'!$A$239:$AN$239&lt;&gt;"",COLUMN('Back data'!$A$239:$AN$239)))-I$6)+INDEX('Back data'!$A$240:$AN$240,,MAX(IF('Back data'!$A$240:$AN$240&lt;&gt;"",COLUMN('Back data'!$A$240:$AN$240)))-I$6)</f>
        <v>63.22</v>
      </c>
      <c r="J22" s="9">
        <f t="array" ref="J22">INDEX('Back data'!$A$239:$AN$239,,MAX(IF('Back data'!$A$239:$AN$239&lt;&gt;"",COLUMN('Back data'!$A$239:$AN$239)))-J$6)+INDEX('Back data'!$A$240:$AN$240,,MAX(IF('Back data'!$A$240:$AN$240&lt;&gt;"",COLUMN('Back data'!$A$240:$AN$240)))-J$6)</f>
        <v>62.4</v>
      </c>
      <c r="K22" s="9">
        <f t="array" ref="K22">INDEX('Back data'!$A$239:$AN$239,,MAX(IF('Back data'!$A$239:$AN$239&lt;&gt;"",COLUMN('Back data'!$A$239:$AN$239)))-K$6)+INDEX('Back data'!$A$240:$AN$240,,MAX(IF('Back data'!$A$240:$AN$240&lt;&gt;"",COLUMN('Back data'!$A$240:$AN$240)))-K$6)</f>
        <v>65.599999999999994</v>
      </c>
      <c r="L22" s="9">
        <f t="array" ref="L22">INDEX('Back data'!$A$239:$AN$239,,MAX(IF('Back data'!$A$239:$AN$239&lt;&gt;"",COLUMN('Back data'!$A$239:$AN$239)))-L$6)+INDEX('Back data'!$A$240:$AN$240,,MAX(IF('Back data'!$A$240:$AN$240&lt;&gt;"",COLUMN('Back data'!$A$240:$AN$240)))-L$6)</f>
        <v>68.210000000000008</v>
      </c>
      <c r="M22" s="9">
        <f t="array" ref="M22">INDEX('Back data'!$A$239:$AN$239,,MAX(IF('Back data'!$A$239:$AN$239&lt;&gt;"",COLUMN('Back data'!$A$239:$AN$239)))-M$6)+INDEX('Back data'!$A$240:$AN$240,,MAX(IF('Back data'!$A$240:$AN$240&lt;&gt;"",COLUMN('Back data'!$A$240:$AN$240)))-M$6)</f>
        <v>69.37</v>
      </c>
      <c r="N22" s="9">
        <f t="array" ref="N22">INDEX('Back data'!$A$239:$AN$239,,MAX(IF('Back data'!$A$239:$AN$239&lt;&gt;"",COLUMN('Back data'!$A$239:$AN$239)))-N$6)+INDEX('Back data'!$A$240:$AN$240,,MAX(IF('Back data'!$A$240:$AN$240&lt;&gt;"",COLUMN('Back data'!$A$240:$AN$240)))-N$6)</f>
        <v>66.959999999999994</v>
      </c>
      <c r="O22" s="9">
        <f t="array" ref="O22">INDEX('Back data'!$A$239:$AN$239,,MAX(IF('Back data'!$A$239:$AN$239&lt;&gt;"",COLUMN('Back data'!$A$239:$AN$239)))-O$6)+INDEX('Back data'!$A$240:$AN$240,,MAX(IF('Back data'!$A$240:$AN$240&lt;&gt;"",COLUMN('Back data'!$A$240:$AN$240)))-O$6)</f>
        <v>67.37</v>
      </c>
      <c r="P22" s="37">
        <f t="array" ref="P22">INDEX('Back data'!$A$239:$AN$239,,MAX(IF('Back data'!$A$239:$AN$239&lt;&gt;"",COLUMN('Back data'!$A$239:$AN$239)))-P$6)+INDEX('Back data'!$A$240:$AN$240,,MAX(IF('Back data'!$A$240:$AN$240&lt;&gt;"",COLUMN('Back data'!$A$240:$AN$240)))-P$6)</f>
        <v>70.38000000000001</v>
      </c>
    </row>
    <row r="23" spans="1:16" x14ac:dyDescent="0.25">
      <c r="A23" s="10" t="s">
        <v>75</v>
      </c>
      <c r="B23" s="7" t="s">
        <v>63</v>
      </c>
      <c r="C23" s="12" t="s">
        <v>76</v>
      </c>
      <c r="D23" s="13">
        <f t="array" ref="D23">INDEX('Back data'!$A$239:$AN$239,,MAX(IF('Back data'!$A$239:$AN$239&lt;&gt;"",COLUMN('Back data'!$A$239:$AN$239)))-D$6)/D$22</f>
        <v>0.92200925313945803</v>
      </c>
      <c r="E23" s="13">
        <f t="array" ref="E23">INDEX('Back data'!$A$239:$AN$239,,MAX(IF('Back data'!$A$239:$AN$239&lt;&gt;"",COLUMN('Back data'!$A$239:$AN$239)))-E$6)/E$22</f>
        <v>0.93040991420400376</v>
      </c>
      <c r="F23" s="13">
        <f t="array" ref="F23">INDEX('Back data'!$A$239:$AN$239,,MAX(IF('Back data'!$A$239:$AN$239&lt;&gt;"",COLUMN('Back data'!$A$239:$AN$239)))-F$6)/F$22</f>
        <v>0.95496083550913846</v>
      </c>
      <c r="G23" s="13">
        <f t="array" ref="G23">INDEX('Back data'!$A$239:$AN$239,,MAX(IF('Back data'!$A$239:$AN$239&lt;&gt;"",COLUMN('Back data'!$A$239:$AN$239)))-G$6)/G$22</f>
        <v>0.94387586662264777</v>
      </c>
      <c r="H23" s="13">
        <f t="array" ref="H23">INDEX('Back data'!$A$239:$AN$239,,MAX(IF('Back data'!$A$239:$AN$239&lt;&gt;"",COLUMN('Back data'!$A$239:$AN$239)))-H$6)/H$22</f>
        <v>0.94050944946589976</v>
      </c>
      <c r="I23" s="13">
        <f t="array" ref="I23">INDEX('Back data'!$A$239:$AN$239,,MAX(IF('Back data'!$A$239:$AN$239&lt;&gt;"",COLUMN('Back data'!$A$239:$AN$239)))-I$6)/I$22</f>
        <v>0.94099968364441633</v>
      </c>
      <c r="J23" s="13">
        <f t="array" ref="J23">INDEX('Back data'!$A$239:$AN$239,,MAX(IF('Back data'!$A$239:$AN$239&lt;&gt;"",COLUMN('Back data'!$A$239:$AN$239)))-J$6)/J$22</f>
        <v>0.94326923076923075</v>
      </c>
      <c r="K23" s="13">
        <f t="array" ref="K23">INDEX('Back data'!$A$239:$AN$239,,MAX(IF('Back data'!$A$239:$AN$239&lt;&gt;"",COLUMN('Back data'!$A$239:$AN$239)))-K$6)/K$22</f>
        <v>0.93963414634146347</v>
      </c>
      <c r="L23" s="13">
        <f t="array" ref="L23">INDEX('Back data'!$A$239:$AN$239,,MAX(IF('Back data'!$A$239:$AN$239&lt;&gt;"",COLUMN('Back data'!$A$239:$AN$239)))-L$6)/L$22</f>
        <v>0.95704442163905579</v>
      </c>
      <c r="M23" s="13">
        <f t="array" ref="M23">INDEX('Back data'!$A$239:$AN$239,,MAX(IF('Back data'!$A$239:$AN$239&lt;&gt;"",COLUMN('Back data'!$A$239:$AN$239)))-M$6)/M$22</f>
        <v>0.95199654029119218</v>
      </c>
      <c r="N23" s="13">
        <f t="array" ref="N23">INDEX('Back data'!$A$239:$AN$239,,MAX(IF('Back data'!$A$239:$AN$239&lt;&gt;"",COLUMN('Back data'!$A$239:$AN$239)))-N$6)/N$22</f>
        <v>0.94534050179211471</v>
      </c>
      <c r="O23" s="13">
        <f t="array" ref="O23">INDEX('Back data'!$A$239:$AN$239,,MAX(IF('Back data'!$A$239:$AN$239&lt;&gt;"",COLUMN('Back data'!$A$239:$AN$239)))-O$6)/O$22</f>
        <v>0.94567314828558702</v>
      </c>
      <c r="P23" s="38">
        <f t="array" ref="P23">INDEX('Back data'!$A$239:$AN$239,,MAX(IF('Back data'!$A$239:$AN$239&lt;&gt;"",COLUMN('Back data'!$A$239:$AN$239)))-P$6)/P$22</f>
        <v>0.95964762716680874</v>
      </c>
    </row>
    <row r="24" spans="1:16" x14ac:dyDescent="0.25">
      <c r="A24" s="10" t="s">
        <v>75</v>
      </c>
      <c r="B24" s="7" t="s">
        <v>63</v>
      </c>
      <c r="C24" s="12" t="s">
        <v>77</v>
      </c>
      <c r="D24" s="13">
        <f t="array" ref="D24">INDEX('Back data'!$A$240:$AN$240,,MAX(IF('Back data'!$A$240:$AN$240&lt;&gt;"",COLUMN('Back data'!$A$240:$AN$240)))-D$6)/D$22</f>
        <v>7.7990746860541971E-2</v>
      </c>
      <c r="E24" s="13">
        <f t="array" ref="E24">INDEX('Back data'!$A$240:$AN$240,,MAX(IF('Back data'!$A$240:$AN$240&lt;&gt;"",COLUMN('Back data'!$A$240:$AN$240)))-E$6)/E$22</f>
        <v>6.9590085795996182E-2</v>
      </c>
      <c r="F24" s="13">
        <f t="array" ref="F24">INDEX('Back data'!$A$240:$AN$240,,MAX(IF('Back data'!$A$240:$AN$240&lt;&gt;"",COLUMN('Back data'!$A$240:$AN$240)))-F$6)/F$22</f>
        <v>4.5039164490861615E-2</v>
      </c>
      <c r="G24" s="13">
        <f t="array" ref="G24">INDEX('Back data'!$A$240:$AN$240,,MAX(IF('Back data'!$A$240:$AN$240&lt;&gt;"",COLUMN('Back data'!$A$240:$AN$240)))-G$6)/G$22</f>
        <v>5.612413337735226E-2</v>
      </c>
      <c r="H24" s="13">
        <f t="array" ref="H24">INDEX('Back data'!$A$240:$AN$240,,MAX(IF('Back data'!$A$240:$AN$240&lt;&gt;"",COLUMN('Back data'!$A$240:$AN$240)))-H$6)/H$22</f>
        <v>5.9490550534100253E-2</v>
      </c>
      <c r="I24" s="13">
        <f t="array" ref="I24">INDEX('Back data'!$A$240:$AN$240,,MAX(IF('Back data'!$A$240:$AN$240&lt;&gt;"",COLUMN('Back data'!$A$240:$AN$240)))-I$6)/I$22</f>
        <v>5.9000316355583678E-2</v>
      </c>
      <c r="J24" s="13">
        <f t="array" ref="J24">INDEX('Back data'!$A$240:$AN$240,,MAX(IF('Back data'!$A$240:$AN$240&lt;&gt;"",COLUMN('Back data'!$A$240:$AN$240)))-J$6)/J$22</f>
        <v>5.673076923076923E-2</v>
      </c>
      <c r="K24" s="13">
        <f t="array" ref="K24">INDEX('Back data'!$A$240:$AN$240,,MAX(IF('Back data'!$A$240:$AN$240&lt;&gt;"",COLUMN('Back data'!$A$240:$AN$240)))-K$6)/K$22</f>
        <v>6.036585365853659E-2</v>
      </c>
      <c r="L24" s="13">
        <f t="array" ref="L24">INDEX('Back data'!$A$240:$AN$240,,MAX(IF('Back data'!$A$240:$AN$240&lt;&gt;"",COLUMN('Back data'!$A$240:$AN$240)))-L$6)/L$22</f>
        <v>4.2955578360944144E-2</v>
      </c>
      <c r="M24" s="13">
        <f t="array" ref="M24">INDEX('Back data'!$A$240:$AN$240,,MAX(IF('Back data'!$A$240:$AN$240&lt;&gt;"",COLUMN('Back data'!$A$240:$AN$240)))-M$6)/M$22</f>
        <v>4.8003459708807837E-2</v>
      </c>
      <c r="N24" s="13">
        <f t="array" ref="N24">INDEX('Back data'!$A$240:$AN$240,,MAX(IF('Back data'!$A$240:$AN$240&lt;&gt;"",COLUMN('Back data'!$A$240:$AN$240)))-N$6)/N$22</f>
        <v>5.4659498207885314E-2</v>
      </c>
      <c r="O24" s="13">
        <f t="array" ref="O24">INDEX('Back data'!$A$240:$AN$240,,MAX(IF('Back data'!$A$240:$AN$240&lt;&gt;"",COLUMN('Back data'!$A$240:$AN$240)))-O$6)/O$22</f>
        <v>5.4326851714412941E-2</v>
      </c>
      <c r="P24" s="38">
        <f t="array" ref="P24">INDEX('Back data'!$A$240:$AN$240,,MAX(IF('Back data'!$A$240:$AN$240&lt;&gt;"",COLUMN('Back data'!$A$240:$AN$240)))-P$6)/P$22</f>
        <v>4.0352372833191243E-2</v>
      </c>
    </row>
    <row r="27" spans="1:16" x14ac:dyDescent="0.25">
      <c r="C27" s="8" t="s">
        <v>74</v>
      </c>
      <c r="D27" s="9">
        <f t="array" ref="D27">INDEX('Back data'!$A$245:$AN$245,,MAX(IF('Back data'!$A$245:$AN$245&lt;&gt;"",COLUMN('Back data'!$A$245:$AN$245)))-D$6)+INDEX('Back data'!$A$246:$AN$246,,MAX(IF('Back data'!$A$246:$AN$246&lt;&gt;"",COLUMN('Back data'!$A$246:$AN$246)))-D$6)</f>
        <v>65.05</v>
      </c>
      <c r="E27" s="9">
        <f t="array" ref="E27">INDEX('Back data'!$A$245:$AN$245,,MAX(IF('Back data'!$A$245:$AN$245&lt;&gt;"",COLUMN('Back data'!$A$245:$AN$245)))-E$6)+INDEX('Back data'!$A$246:$AN$246,,MAX(IF('Back data'!$A$246:$AN$246&lt;&gt;"",COLUMN('Back data'!$A$246:$AN$246)))-E$6)</f>
        <v>64.650000000000006</v>
      </c>
      <c r="F27" s="9">
        <f t="array" ref="F27">INDEX('Back data'!$A$245:$AN$245,,MAX(IF('Back data'!$A$245:$AN$245&lt;&gt;"",COLUMN('Back data'!$A$245:$AN$245)))-F$6)+INDEX('Back data'!$A$246:$AN$246,,MAX(IF('Back data'!$A$246:$AN$246&lt;&gt;"",COLUMN('Back data'!$A$246:$AN$246)))-F$6)</f>
        <v>64.53</v>
      </c>
      <c r="G27" s="9">
        <f t="array" ref="G27">INDEX('Back data'!$A$245:$AN$245,,MAX(IF('Back data'!$A$245:$AN$245&lt;&gt;"",COLUMN('Back data'!$A$245:$AN$245)))-G$6)+INDEX('Back data'!$A$246:$AN$246,,MAX(IF('Back data'!$A$246:$AN$246&lt;&gt;"",COLUMN('Back data'!$A$246:$AN$246)))-G$6)</f>
        <v>63.360000000000007</v>
      </c>
      <c r="H27" s="9">
        <f t="array" ref="H27">INDEX('Back data'!$A$245:$AN$245,,MAX(IF('Back data'!$A$245:$AN$245&lt;&gt;"",COLUMN('Back data'!$A$245:$AN$245)))-H$6)+INDEX('Back data'!$A$246:$AN$246,,MAX(IF('Back data'!$A$246:$AN$246&lt;&gt;"",COLUMN('Back data'!$A$246:$AN$246)))-H$6)</f>
        <v>64.06</v>
      </c>
      <c r="I27" s="9">
        <f t="array" ref="I27">INDEX('Back data'!$A$245:$AN$245,,MAX(IF('Back data'!$A$245:$AN$245&lt;&gt;"",COLUMN('Back data'!$A$245:$AN$245)))-I$6)+INDEX('Back data'!$A$246:$AN$246,,MAX(IF('Back data'!$A$246:$AN$246&lt;&gt;"",COLUMN('Back data'!$A$246:$AN$246)))-I$6)</f>
        <v>65.09</v>
      </c>
      <c r="J27" s="9">
        <f t="array" ref="J27">INDEX('Back data'!$A$245:$AN$245,,MAX(IF('Back data'!$A$245:$AN$245&lt;&gt;"",COLUMN('Back data'!$A$245:$AN$245)))-J$6)+INDEX('Back data'!$A$246:$AN$246,,MAX(IF('Back data'!$A$246:$AN$246&lt;&gt;"",COLUMN('Back data'!$A$246:$AN$246)))-J$6)</f>
        <v>66.17</v>
      </c>
      <c r="K27" s="9">
        <f t="array" ref="K27">INDEX('Back data'!$A$245:$AN$245,,MAX(IF('Back data'!$A$245:$AN$245&lt;&gt;"",COLUMN('Back data'!$A$245:$AN$245)))-K$6)+INDEX('Back data'!$A$246:$AN$246,,MAX(IF('Back data'!$A$246:$AN$246&lt;&gt;"",COLUMN('Back data'!$A$246:$AN$246)))-K$6)</f>
        <v>68.95</v>
      </c>
      <c r="L27" s="9">
        <f t="array" ref="L27">INDEX('Back data'!$A$245:$AN$245,,MAX(IF('Back data'!$A$245:$AN$245&lt;&gt;"",COLUMN('Back data'!$A$245:$AN$245)))-L$6)+INDEX('Back data'!$A$246:$AN$246,,MAX(IF('Back data'!$A$246:$AN$246&lt;&gt;"",COLUMN('Back data'!$A$246:$AN$246)))-L$6)</f>
        <v>70.88</v>
      </c>
      <c r="M27" s="9">
        <f t="array" ref="M27">INDEX('Back data'!$A$245:$AN$245,,MAX(IF('Back data'!$A$245:$AN$245&lt;&gt;"",COLUMN('Back data'!$A$245:$AN$245)))-M$6)+INDEX('Back data'!$A$246:$AN$246,,MAX(IF('Back data'!$A$246:$AN$246&lt;&gt;"",COLUMN('Back data'!$A$246:$AN$246)))-M$6)</f>
        <v>71.73</v>
      </c>
      <c r="N27" s="9">
        <f t="array" ref="N27">INDEX('Back data'!$A$245:$AN$245,,MAX(IF('Back data'!$A$245:$AN$245&lt;&gt;"",COLUMN('Back data'!$A$245:$AN$245)))-N$6)+INDEX('Back data'!$A$246:$AN$246,,MAX(IF('Back data'!$A$246:$AN$246&lt;&gt;"",COLUMN('Back data'!$A$246:$AN$246)))-N$6)</f>
        <v>70.569999999999993</v>
      </c>
      <c r="O27" s="9">
        <f t="array" ref="O27">INDEX('Back data'!$A$245:$AN$245,,MAX(IF('Back data'!$A$245:$AN$245&lt;&gt;"",COLUMN('Back data'!$A$245:$AN$245)))-O$6)+INDEX('Back data'!$A$246:$AN$246,,MAX(IF('Back data'!$A$246:$AN$246&lt;&gt;"",COLUMN('Back data'!$A$246:$AN$246)))-O$6)</f>
        <v>70.220000000000013</v>
      </c>
      <c r="P27" s="37">
        <f t="array" ref="P27">INDEX('Back data'!$A$245:$AN$245,,MAX(IF('Back data'!$A$245:$AN$245&lt;&gt;"",COLUMN('Back data'!$A$245:$AN$245)))-P$6)+INDEX('Back data'!$A$246:$AN$246,,MAX(IF('Back data'!$A$246:$AN$246&lt;&gt;"",COLUMN('Back data'!$A$246:$AN$246)))-P$6)</f>
        <v>72.400000000000006</v>
      </c>
    </row>
    <row r="28" spans="1:16" x14ac:dyDescent="0.25">
      <c r="A28" s="10" t="s">
        <v>75</v>
      </c>
      <c r="B28" s="7" t="s">
        <v>68</v>
      </c>
      <c r="C28" s="12" t="s">
        <v>76</v>
      </c>
      <c r="D28" s="13">
        <f t="array" ref="D28">INDEX('Back data'!$A$245:$AN$245,,MAX(IF('Back data'!$A$245:$AN$245&lt;&gt;"",COLUMN('Back data'!$A$245:$AN$245)))-D$6)/D27</f>
        <v>0.96710222905457344</v>
      </c>
      <c r="E28" s="13">
        <f t="array" ref="E28">INDEX('Back data'!$A$245:$AN$245,,MAX(IF('Back data'!$A$245:$AN$245&lt;&gt;"",COLUMN('Back data'!$A$245:$AN$245)))-E$6)/E27</f>
        <v>0.96442382057231235</v>
      </c>
      <c r="F28" s="13">
        <f t="array" ref="F28">INDEX('Back data'!$A$245:$AN$245,,MAX(IF('Back data'!$A$245:$AN$245&lt;&gt;"",COLUMN('Back data'!$A$245:$AN$245)))-F$6)/F27</f>
        <v>0.9668371300170463</v>
      </c>
      <c r="G28" s="13">
        <f t="array" ref="G28">INDEX('Back data'!$A$245:$AN$245,,MAX(IF('Back data'!$A$245:$AN$245&lt;&gt;"",COLUMN('Back data'!$A$245:$AN$245)))-G$6)/G27</f>
        <v>0.97206439393939392</v>
      </c>
      <c r="H28" s="13">
        <f t="array" ref="H28">INDEX('Back data'!$A$245:$AN$245,,MAX(IF('Back data'!$A$245:$AN$245&lt;&gt;"",COLUMN('Back data'!$A$245:$AN$245)))-H$6)/H27</f>
        <v>0.96315953793318765</v>
      </c>
      <c r="I28" s="13">
        <f t="array" ref="I28">INDEX('Back data'!$A$245:$AN$245,,MAX(IF('Back data'!$A$245:$AN$245&lt;&gt;"",COLUMN('Back data'!$A$245:$AN$245)))-I$6)/I27</f>
        <v>0.96235980949454603</v>
      </c>
      <c r="J28" s="13">
        <f t="array" ref="J28">INDEX('Back data'!$A$245:$AN$245,,MAX(IF('Back data'!$A$245:$AN$245&lt;&gt;"",COLUMN('Back data'!$A$245:$AN$245)))-J$6)/J27</f>
        <v>0.96599667523046695</v>
      </c>
      <c r="K28" s="13">
        <f t="array" ref="K28">INDEX('Back data'!$A$245:$AN$245,,MAX(IF('Back data'!$A$245:$AN$245&lt;&gt;"",COLUMN('Back data'!$A$245:$AN$245)))-K$6)/K27</f>
        <v>0.96983321247280641</v>
      </c>
      <c r="L28" s="13">
        <f t="array" ref="L28">INDEX('Back data'!$A$245:$AN$245,,MAX(IF('Back data'!$A$245:$AN$245&lt;&gt;"",COLUMN('Back data'!$A$245:$AN$245)))-L$6)/L27</f>
        <v>0.97262979683972917</v>
      </c>
      <c r="M28" s="13">
        <f t="array" ref="M28">INDEX('Back data'!$A$245:$AN$245,,MAX(IF('Back data'!$A$245:$AN$245&lt;&gt;"",COLUMN('Back data'!$A$245:$AN$245)))-M$6)/M27</f>
        <v>0.97156001672940184</v>
      </c>
      <c r="N28" s="13">
        <f t="array" ref="N28">INDEX('Back data'!$A$245:$AN$245,,MAX(IF('Back data'!$A$245:$AN$245&lt;&gt;"",COLUMN('Back data'!$A$245:$AN$245)))-N$6)/N27</f>
        <v>0.97732747626470184</v>
      </c>
      <c r="O28" s="13">
        <f t="array" ref="O28">INDEX('Back data'!$A$245:$AN$245,,MAX(IF('Back data'!$A$245:$AN$245&lt;&gt;"",COLUMN('Back data'!$A$245:$AN$245)))-O$6)/O27</f>
        <v>0.97806892623184272</v>
      </c>
      <c r="P28" s="38">
        <f t="array" ref="P28">INDEX('Back data'!$A$245:$AN$245,,MAX(IF('Back data'!$A$245:$AN$245&lt;&gt;"",COLUMN('Back data'!$A$245:$AN$245)))-P$6)/P27</f>
        <v>0.98273480662983426</v>
      </c>
    </row>
    <row r="29" spans="1:16" x14ac:dyDescent="0.25">
      <c r="A29" s="10" t="s">
        <v>75</v>
      </c>
      <c r="B29" s="7" t="s">
        <v>68</v>
      </c>
      <c r="C29" s="12" t="s">
        <v>77</v>
      </c>
      <c r="D29" s="13">
        <f t="array" ref="D29">INDEX('Back data'!$A$246:$AN$246,,MAX(IF('Back data'!$A$246:$AN$246&lt;&gt;"",COLUMN('Back data'!$A$246:$AN$246)))-D$6)/D27</f>
        <v>3.2897770945426598E-2</v>
      </c>
      <c r="E29" s="13">
        <f t="array" ref="E29">INDEX('Back data'!$A$246:$AN$246,,MAX(IF('Back data'!$A$246:$AN$246&lt;&gt;"",COLUMN('Back data'!$A$246:$AN$246)))-E$6)/E27</f>
        <v>3.5576179427687545E-2</v>
      </c>
      <c r="F29" s="13">
        <f t="array" ref="F29">INDEX('Back data'!$A$246:$AN$246,,MAX(IF('Back data'!$A$246:$AN$246&lt;&gt;"",COLUMN('Back data'!$A$246:$AN$246)))-F$6)/F27</f>
        <v>3.3162869982953667E-2</v>
      </c>
      <c r="G29" s="13">
        <f t="array" ref="G29">INDEX('Back data'!$A$246:$AN$246,,MAX(IF('Back data'!$A$246:$AN$246&lt;&gt;"",COLUMN('Back data'!$A$246:$AN$246)))-G$6)/G27</f>
        <v>2.7935606060606057E-2</v>
      </c>
      <c r="H29" s="13">
        <f t="array" ref="H29">INDEX('Back data'!$A$246:$AN$246,,MAX(IF('Back data'!$A$246:$AN$246&lt;&gt;"",COLUMN('Back data'!$A$246:$AN$246)))-H$6)/H27</f>
        <v>3.6840462066812359E-2</v>
      </c>
      <c r="I29" s="13">
        <f t="array" ref="I29">INDEX('Back data'!$A$246:$AN$246,,MAX(IF('Back data'!$A$246:$AN$246&lt;&gt;"",COLUMN('Back data'!$A$246:$AN$246)))-I$6)/I27</f>
        <v>3.7640190505453988E-2</v>
      </c>
      <c r="J29" s="13">
        <f t="array" ref="J29">INDEX('Back data'!$A$246:$AN$246,,MAX(IF('Back data'!$A$246:$AN$246&lt;&gt;"",COLUMN('Back data'!$A$246:$AN$246)))-J$6)/J27</f>
        <v>3.4003324769533022E-2</v>
      </c>
      <c r="K29" s="13">
        <f t="array" ref="K29">INDEX('Back data'!$A$246:$AN$246,,MAX(IF('Back data'!$A$246:$AN$246&lt;&gt;"",COLUMN('Back data'!$A$246:$AN$246)))-K$6)/K27</f>
        <v>3.0166787527193619E-2</v>
      </c>
      <c r="L29" s="13">
        <f t="array" ref="L29">INDEX('Back data'!$A$246:$AN$246,,MAX(IF('Back data'!$A$246:$AN$246&lt;&gt;"",COLUMN('Back data'!$A$246:$AN$246)))-L$6)/L27</f>
        <v>2.7370203160270883E-2</v>
      </c>
      <c r="M29" s="13">
        <f t="array" ref="M29">INDEX('Back data'!$A$246:$AN$246,,MAX(IF('Back data'!$A$246:$AN$246&lt;&gt;"",COLUMN('Back data'!$A$246:$AN$246)))-M$6)/M27</f>
        <v>2.8439983270598074E-2</v>
      </c>
      <c r="N29" s="13">
        <f t="array" ref="N29">INDEX('Back data'!$A$246:$AN$246,,MAX(IF('Back data'!$A$246:$AN$246&lt;&gt;"",COLUMN('Back data'!$A$246:$AN$246)))-N$6)/N27</f>
        <v>2.2672523735298288E-2</v>
      </c>
      <c r="O29" s="13">
        <f t="array" ref="O29">INDEX('Back data'!$A$246:$AN$246,,MAX(IF('Back data'!$A$246:$AN$246&lt;&gt;"",COLUMN('Back data'!$A$246:$AN$246)))-O$6)/O27</f>
        <v>2.1931073768157217E-2</v>
      </c>
      <c r="P29" s="38">
        <f t="array" ref="P29">INDEX('Back data'!$A$246:$AN$246,,MAX(IF('Back data'!$A$246:$AN$246&lt;&gt;"",COLUMN('Back data'!$A$246:$AN$246)))-P$6)/P27</f>
        <v>1.7265193370165743E-2</v>
      </c>
    </row>
    <row r="32" spans="1:16" x14ac:dyDescent="0.25">
      <c r="C32" s="8" t="s">
        <v>74</v>
      </c>
      <c r="D32" s="9">
        <f t="array" ref="D32">INDEX('Back data'!$A$251:$AN$251,,MAX(IF('Back data'!$A$251:$AN$251&lt;&gt;"",COLUMN('Back data'!$A$251:$AN$251)))-D$6)+INDEX('Back data'!$A$252:$AN$252,,MAX(IF('Back data'!$A$252:$AN$252&lt;&gt;"",COLUMN('Back data'!$A$252:$AN$252)))-D$6)</f>
        <v>67.06</v>
      </c>
      <c r="E32" s="9">
        <f t="array" ref="E32">INDEX('Back data'!$A$251:$AN$251,,MAX(IF('Back data'!$A$251:$AN$251&lt;&gt;"",COLUMN('Back data'!$A$251:$AN$251)))-E$6)+INDEX('Back data'!$A$252:$AN$252,,MAX(IF('Back data'!$A$252:$AN$252&lt;&gt;"",COLUMN('Back data'!$A$252:$AN$252)))-E$6)</f>
        <v>64.44</v>
      </c>
      <c r="F32" s="9">
        <f t="array" ref="F32">INDEX('Back data'!$A$251:$AN$251,,MAX(IF('Back data'!$A$251:$AN$251&lt;&gt;"",COLUMN('Back data'!$A$251:$AN$251)))-F$6)+INDEX('Back data'!$A$252:$AN$252,,MAX(IF('Back data'!$A$252:$AN$252&lt;&gt;"",COLUMN('Back data'!$A$252:$AN$252)))-F$6)</f>
        <v>64.92</v>
      </c>
      <c r="G32" s="9">
        <f t="array" ref="G32">INDEX('Back data'!$A$251:$AN$251,,MAX(IF('Back data'!$A$251:$AN$251&lt;&gt;"",COLUMN('Back data'!$A$251:$AN$251)))-G$6)+INDEX('Back data'!$A$252:$AN$252,,MAX(IF('Back data'!$A$252:$AN$252&lt;&gt;"",COLUMN('Back data'!$A$252:$AN$252)))-G$6)</f>
        <v>64.69</v>
      </c>
      <c r="H32" s="9">
        <f t="array" ref="H32">INDEX('Back data'!$A$251:$AN$251,,MAX(IF('Back data'!$A$251:$AN$251&lt;&gt;"",COLUMN('Back data'!$A$251:$AN$251)))-H$6)+INDEX('Back data'!$A$252:$AN$252,,MAX(IF('Back data'!$A$252:$AN$252&lt;&gt;"",COLUMN('Back data'!$A$252:$AN$252)))-H$6)</f>
        <v>64.77</v>
      </c>
      <c r="I32" s="9">
        <f t="array" ref="I32">INDEX('Back data'!$A$251:$AN$251,,MAX(IF('Back data'!$A$251:$AN$251&lt;&gt;"",COLUMN('Back data'!$A$251:$AN$251)))-I$6)+INDEX('Back data'!$A$252:$AN$252,,MAX(IF('Back data'!$A$252:$AN$252&lt;&gt;"",COLUMN('Back data'!$A$252:$AN$252)))-I$6)</f>
        <v>66.33</v>
      </c>
      <c r="J32" s="9">
        <f t="array" ref="J32">INDEX('Back data'!$A$251:$AN$251,,MAX(IF('Back data'!$A$251:$AN$251&lt;&gt;"",COLUMN('Back data'!$A$251:$AN$251)))-J$6)+INDEX('Back data'!$A$252:$AN$252,,MAX(IF('Back data'!$A$252:$AN$252&lt;&gt;"",COLUMN('Back data'!$A$252:$AN$252)))-J$6)</f>
        <v>68.569999999999993</v>
      </c>
      <c r="K32" s="9">
        <f t="array" ref="K32">INDEX('Back data'!$A$251:$AN$251,,MAX(IF('Back data'!$A$251:$AN$251&lt;&gt;"",COLUMN('Back data'!$A$251:$AN$251)))-K$6)+INDEX('Back data'!$A$252:$AN$252,,MAX(IF('Back data'!$A$252:$AN$252&lt;&gt;"",COLUMN('Back data'!$A$252:$AN$252)))-K$6)</f>
        <v>70.91</v>
      </c>
      <c r="L32" s="9">
        <f t="array" ref="L32">INDEX('Back data'!$A$251:$AN$251,,MAX(IF('Back data'!$A$251:$AN$251&lt;&gt;"",COLUMN('Back data'!$A$251:$AN$251)))-L$6)+INDEX('Back data'!$A$252:$AN$252,,MAX(IF('Back data'!$A$252:$AN$252&lt;&gt;"",COLUMN('Back data'!$A$252:$AN$252)))-L$6)</f>
        <v>70.790000000000006</v>
      </c>
      <c r="M32" s="9">
        <f t="array" ref="M32">INDEX('Back data'!$A$251:$AN$251,,MAX(IF('Back data'!$A$251:$AN$251&lt;&gt;"",COLUMN('Back data'!$A$251:$AN$251)))-M$6)+INDEX('Back data'!$A$252:$AN$252,,MAX(IF('Back data'!$A$252:$AN$252&lt;&gt;"",COLUMN('Back data'!$A$252:$AN$252)))-M$6)</f>
        <v>71.87</v>
      </c>
      <c r="N32" s="9">
        <f t="array" ref="N32">INDEX('Back data'!$A$251:$AN$251,,MAX(IF('Back data'!$A$251:$AN$251&lt;&gt;"",COLUMN('Back data'!$A$251:$AN$251)))-N$6)+INDEX('Back data'!$A$252:$AN$252,,MAX(IF('Back data'!$A$252:$AN$252&lt;&gt;"",COLUMN('Back data'!$A$252:$AN$252)))-N$6)</f>
        <v>70.460000000000008</v>
      </c>
      <c r="O32" s="9">
        <f t="array" ref="O32">INDEX('Back data'!$A$251:$AN$251,,MAX(IF('Back data'!$A$251:$AN$251&lt;&gt;"",COLUMN('Back data'!$A$251:$AN$251)))-O$6)+INDEX('Back data'!$A$252:$AN$252,,MAX(IF('Back data'!$A$252:$AN$252&lt;&gt;"",COLUMN('Back data'!$A$252:$AN$252)))-O$6)</f>
        <v>71.41</v>
      </c>
      <c r="P32" s="37">
        <f t="array" ref="P32">INDEX('Back data'!$A$251:$AN$251,,MAX(IF('Back data'!$A$251:$AN$251&lt;&gt;"",COLUMN('Back data'!$A$251:$AN$251)))-P$6)+INDEX('Back data'!$A$252:$AN$252,,MAX(IF('Back data'!$A$252:$AN$252&lt;&gt;"",COLUMN('Back data'!$A$252:$AN$252)))-P$6)</f>
        <v>71.679999999999993</v>
      </c>
    </row>
    <row r="33" spans="1:63" x14ac:dyDescent="0.25">
      <c r="A33" s="10" t="s">
        <v>75</v>
      </c>
      <c r="B33" s="7" t="s">
        <v>73</v>
      </c>
      <c r="C33" s="12" t="s">
        <v>76</v>
      </c>
      <c r="D33" s="13">
        <f t="array" ref="D33">INDEX('Back data'!$A$251:$AN$251,,MAX(IF('Back data'!$A$251:$AN$251&lt;&gt;"",COLUMN('Back data'!$A$251:$AN$251)))-D$6)/D32</f>
        <v>0.95720250521920658</v>
      </c>
      <c r="E33" s="13">
        <f t="array" ref="E33">INDEX('Back data'!$A$251:$AN$251,,MAX(IF('Back data'!$A$251:$AN$251&lt;&gt;"",COLUMN('Back data'!$A$251:$AN$251)))-E$6)/E32</f>
        <v>0.95841092489137181</v>
      </c>
      <c r="F33" s="13">
        <f t="array" ref="F33">INDEX('Back data'!$A$251:$AN$251,,MAX(IF('Back data'!$A$251:$AN$251&lt;&gt;"",COLUMN('Back data'!$A$251:$AN$251)))-F$6)/F32</f>
        <v>0.94808995686999376</v>
      </c>
      <c r="G33" s="13">
        <f t="array" ref="G33">INDEX('Back data'!$A$251:$AN$251,,MAX(IF('Back data'!$A$251:$AN$251&lt;&gt;"",COLUMN('Back data'!$A$251:$AN$251)))-G$6)/G32</f>
        <v>0.95176997990415835</v>
      </c>
      <c r="H33" s="13">
        <f t="array" ref="H33">INDEX('Back data'!$A$251:$AN$251,,MAX(IF('Back data'!$A$251:$AN$251&lt;&gt;"",COLUMN('Back data'!$A$251:$AN$251)))-H$6)/H32</f>
        <v>0.95275590551181111</v>
      </c>
      <c r="I33" s="13">
        <f t="array" ref="I33">INDEX('Back data'!$A$251:$AN$251,,MAX(IF('Back data'!$A$251:$AN$251&lt;&gt;"",COLUMN('Back data'!$A$251:$AN$251)))-I$6)/I32</f>
        <v>0.96607869742198105</v>
      </c>
      <c r="J33" s="13">
        <f t="array" ref="J33">INDEX('Back data'!$A$251:$AN$251,,MAX(IF('Back data'!$A$251:$AN$251&lt;&gt;"",COLUMN('Back data'!$A$251:$AN$251)))-J$6)/J32</f>
        <v>0.94822808808516845</v>
      </c>
      <c r="K33" s="13">
        <f t="array" ref="K33">INDEX('Back data'!$A$251:$AN$251,,MAX(IF('Back data'!$A$251:$AN$251&lt;&gt;"",COLUMN('Back data'!$A$251:$AN$251)))-K$6)/K32</f>
        <v>0.96333380341277686</v>
      </c>
      <c r="L33" s="13">
        <f t="array" ref="L33">INDEX('Back data'!$A$251:$AN$251,,MAX(IF('Back data'!$A$251:$AN$251&lt;&gt;"",COLUMN('Back data'!$A$251:$AN$251)))-L$6)/L32</f>
        <v>0.97174742195225317</v>
      </c>
      <c r="M33" s="13">
        <f t="array" ref="M33">INDEX('Back data'!$A$251:$AN$251,,MAX(IF('Back data'!$A$251:$AN$251&lt;&gt;"",COLUMN('Back data'!$A$251:$AN$251)))-M$6)/M32</f>
        <v>0.96507583136218167</v>
      </c>
      <c r="N33" s="13">
        <f t="array" ref="N33">INDEX('Back data'!$A$251:$AN$251,,MAX(IF('Back data'!$A$251:$AN$251&lt;&gt;"",COLUMN('Back data'!$A$251:$AN$251)))-N$6)/N32</f>
        <v>0.97104740278172008</v>
      </c>
      <c r="O33" s="13">
        <f t="array" ref="O33">INDEX('Back data'!$A$251:$AN$251,,MAX(IF('Back data'!$A$251:$AN$251&lt;&gt;"",COLUMN('Back data'!$A$251:$AN$251)))-O$6)/O32</f>
        <v>0.9614899873967232</v>
      </c>
      <c r="P33" s="38">
        <f t="array" ref="P33">INDEX('Back data'!$A$251:$AN$251,,MAX(IF('Back data'!$A$251:$AN$251&lt;&gt;"",COLUMN('Back data'!$A$251:$AN$251)))-P$6)/P32</f>
        <v>0.9775390625</v>
      </c>
    </row>
    <row r="34" spans="1:63" x14ac:dyDescent="0.25">
      <c r="A34" s="10" t="s">
        <v>75</v>
      </c>
      <c r="B34" s="7" t="s">
        <v>73</v>
      </c>
      <c r="C34" s="12" t="s">
        <v>77</v>
      </c>
      <c r="D34" s="13">
        <f t="array" ref="D34">INDEX('Back data'!$A$252:$AN$252,,MAX(IF('Back data'!$A$252:$AN$252&lt;&gt;"",COLUMN('Back data'!$A$252:$AN$252)))-D$6)/D32</f>
        <v>4.2797494780793317E-2</v>
      </c>
      <c r="E34" s="13">
        <f t="array" ref="E34">INDEX('Back data'!$A$252:$AN$252,,MAX(IF('Back data'!$A$252:$AN$252&lt;&gt;"",COLUMN('Back data'!$A$252:$AN$252)))-E$6)/E32</f>
        <v>4.1589075108628186E-2</v>
      </c>
      <c r="F34" s="13">
        <f t="array" ref="F34">INDEX('Back data'!$A$252:$AN$252,,MAX(IF('Back data'!$A$252:$AN$252&lt;&gt;"",COLUMN('Back data'!$A$252:$AN$252)))-F$6)/F32</f>
        <v>5.1910043130006162E-2</v>
      </c>
      <c r="G34" s="13">
        <f t="array" ref="G34">INDEX('Back data'!$A$252:$AN$252,,MAX(IF('Back data'!$A$252:$AN$252&lt;&gt;"",COLUMN('Back data'!$A$252:$AN$252)))-G$6)/G32</f>
        <v>4.8230020095841708E-2</v>
      </c>
      <c r="H34" s="13">
        <f t="array" ref="H34">INDEX('Back data'!$A$252:$AN$252,,MAX(IF('Back data'!$A$252:$AN$252&lt;&gt;"",COLUMN('Back data'!$A$252:$AN$252)))-H$6)/H32</f>
        <v>4.7244094488188983E-2</v>
      </c>
      <c r="I34" s="13">
        <f t="array" ref="I34">INDEX('Back data'!$A$252:$AN$252,,MAX(IF('Back data'!$A$252:$AN$252&lt;&gt;"",COLUMN('Back data'!$A$252:$AN$252)))-I$6)/I32</f>
        <v>3.3921302578018994E-2</v>
      </c>
      <c r="J34" s="13">
        <f t="array" ref="J34">INDEX('Back data'!$A$252:$AN$252,,MAX(IF('Back data'!$A$252:$AN$252&lt;&gt;"",COLUMN('Back data'!$A$252:$AN$252)))-J$6)/J32</f>
        <v>5.1771911914831562E-2</v>
      </c>
      <c r="K34" s="13">
        <f t="array" ref="K34">INDEX('Back data'!$A$252:$AN$252,,MAX(IF('Back data'!$A$252:$AN$252&lt;&gt;"",COLUMN('Back data'!$A$252:$AN$252)))-K$6)/K32</f>
        <v>3.666619658722324E-2</v>
      </c>
      <c r="L34" s="13">
        <f t="array" ref="L34">INDEX('Back data'!$A$252:$AN$252,,MAX(IF('Back data'!$A$252:$AN$252&lt;&gt;"",COLUMN('Back data'!$A$252:$AN$252)))-L$6)/L32</f>
        <v>2.8252578047746855E-2</v>
      </c>
      <c r="M34" s="13">
        <f t="array" ref="M34">INDEX('Back data'!$A$252:$AN$252,,MAX(IF('Back data'!$A$252:$AN$252&lt;&gt;"",COLUMN('Back data'!$A$252:$AN$252)))-M$6)/M32</f>
        <v>3.4924168637818276E-2</v>
      </c>
      <c r="N34" s="13">
        <f t="array" ref="N34">INDEX('Back data'!$A$252:$AN$252,,MAX(IF('Back data'!$A$252:$AN$252&lt;&gt;"",COLUMN('Back data'!$A$252:$AN$252)))-N$6)/N32</f>
        <v>2.8952597218279873E-2</v>
      </c>
      <c r="O34" s="13">
        <f t="array" ref="O34">INDEX('Back data'!$A$252:$AN$252,,MAX(IF('Back data'!$A$252:$AN$252&lt;&gt;"",COLUMN('Back data'!$A$252:$AN$252)))-O$6)/O32</f>
        <v>3.8510012603276855E-2</v>
      </c>
      <c r="P34" s="38">
        <f t="array" ref="P34">INDEX('Back data'!$A$252:$AN$252,,MAX(IF('Back data'!$A$252:$AN$252&lt;&gt;"",COLUMN('Back data'!$A$252:$AN$252)))-P$6)/P32</f>
        <v>2.2460937500000003E-2</v>
      </c>
    </row>
    <row r="36" spans="1:63" ht="20.100000000000001" customHeight="1" x14ac:dyDescent="0.25"/>
    <row r="37" spans="1:63" ht="20.100000000000001" customHeight="1" x14ac:dyDescent="0.25"/>
    <row r="38" spans="1:63" ht="20.100000000000001" customHeight="1" thickBot="1" x14ac:dyDescent="0.3">
      <c r="D38" s="40"/>
      <c r="E38" s="40"/>
      <c r="F38" s="40"/>
      <c r="G38" s="40"/>
      <c r="H38" s="40"/>
      <c r="I38" s="40"/>
      <c r="J38" s="40"/>
      <c r="K38" s="40"/>
      <c r="L38" s="40"/>
      <c r="M38" s="40"/>
      <c r="N38" s="40"/>
      <c r="O38" s="40"/>
      <c r="P38" s="40"/>
    </row>
    <row r="39" spans="1:63" ht="16.5" thickBot="1" x14ac:dyDescent="0.3">
      <c r="A39" s="4"/>
      <c r="B39" s="4"/>
      <c r="D39" s="40">
        <f t="shared" ref="D39:O39" si="0">D5</f>
        <v>44105</v>
      </c>
      <c r="E39" s="40">
        <f t="shared" si="0"/>
        <v>44136</v>
      </c>
      <c r="F39" s="40">
        <f t="shared" si="0"/>
        <v>44166</v>
      </c>
      <c r="G39" s="40">
        <f t="shared" si="0"/>
        <v>44197</v>
      </c>
      <c r="H39" s="40">
        <f t="shared" si="0"/>
        <v>44228</v>
      </c>
      <c r="I39" s="40">
        <f t="shared" si="0"/>
        <v>44256</v>
      </c>
      <c r="J39" s="40">
        <f t="shared" si="0"/>
        <v>44287</v>
      </c>
      <c r="K39" s="40">
        <f t="shared" si="0"/>
        <v>44317</v>
      </c>
      <c r="L39" s="40">
        <f t="shared" si="0"/>
        <v>44348</v>
      </c>
      <c r="M39" s="40">
        <f t="shared" si="0"/>
        <v>44378</v>
      </c>
      <c r="N39" s="40">
        <f t="shared" si="0"/>
        <v>44409</v>
      </c>
      <c r="O39" s="40">
        <f t="shared" si="0"/>
        <v>44440</v>
      </c>
      <c r="P39" s="40">
        <f>P5</f>
        <v>44470</v>
      </c>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row>
    <row r="40" spans="1:63" x14ac:dyDescent="0.25">
      <c r="C40" s="8" t="s">
        <v>74</v>
      </c>
      <c r="D40" s="9">
        <f t="array" ref="D40">INDEX('Back data'!$A$36:$AN$36,,MAX(IF('Back data'!$A$36:$AN$36&lt;&gt;"",COLUMN('Back data'!$A$36:$AN$36)))-D$6)+INDEX('Back data'!$A$37:$AN$37,,MAX(IF('Back data'!$A$37:$AN$37&lt;&gt;"",COLUMN('Back data'!$A$37:$AN$37)))-D$6)</f>
        <v>61.319999999999993</v>
      </c>
      <c r="E40" s="9">
        <f t="array" ref="E40">INDEX('Back data'!$A$36:$AN$36,,MAX(IF('Back data'!$A$36:$AN$36&lt;&gt;"",COLUMN('Back data'!$A$36:$AN$36)))-E$6)+INDEX('Back data'!$A$37:$AN$37,,MAX(IF('Back data'!$A$37:$AN$37&lt;&gt;"",COLUMN('Back data'!$A$37:$AN$37)))-E$6)</f>
        <v>60.09</v>
      </c>
      <c r="F40" s="9">
        <f t="array" ref="F40">INDEX('Back data'!$A$36:$AN$36,,MAX(IF('Back data'!$A$36:$AN$36&lt;&gt;"",COLUMN('Back data'!$A$36:$AN$36)))-F$6)+INDEX('Back data'!$A$37:$AN$37,,MAX(IF('Back data'!$A$37:$AN$37&lt;&gt;"",COLUMN('Back data'!$A$37:$AN$37)))-F$6)</f>
        <v>60.22</v>
      </c>
      <c r="G40" s="9">
        <f t="array" ref="G40">INDEX('Back data'!$A$36:$AN$36,,MAX(IF('Back data'!$A$36:$AN$36&lt;&gt;"",COLUMN('Back data'!$A$36:$AN$36)))-G$6)+INDEX('Back data'!$A$37:$AN$37,,MAX(IF('Back data'!$A$37:$AN$37&lt;&gt;"",COLUMN('Back data'!$A$37:$AN$37)))-G$6)</f>
        <v>58.69</v>
      </c>
      <c r="H40" s="9">
        <f t="array" ref="H40">INDEX('Back data'!$A$36:$AN$36,,MAX(IF('Back data'!$A$36:$AN$36&lt;&gt;"",COLUMN('Back data'!$A$36:$AN$36)))-H$6)+INDEX('Back data'!$A$37:$AN$37,,MAX(IF('Back data'!$A$37:$AN$37&lt;&gt;"",COLUMN('Back data'!$A$37:$AN$37)))-H$6)</f>
        <v>59.39</v>
      </c>
      <c r="I40" s="9">
        <f t="array" ref="I40">INDEX('Back data'!$A$36:$AN$36,,MAX(IF('Back data'!$A$36:$AN$36&lt;&gt;"",COLUMN('Back data'!$A$36:$AN$36)))-I$6)+INDEX('Back data'!$A$37:$AN$37,,MAX(IF('Back data'!$A$37:$AN$37&lt;&gt;"",COLUMN('Back data'!$A$37:$AN$37)))-I$6)</f>
        <v>61.5</v>
      </c>
      <c r="J40" s="9">
        <f t="array" ref="J40">INDEX('Back data'!$A$36:$AN$36,,MAX(IF('Back data'!$A$36:$AN$36&lt;&gt;"",COLUMN('Back data'!$A$36:$AN$36)))-J$6)+INDEX('Back data'!$A$37:$AN$37,,MAX(IF('Back data'!$A$37:$AN$37&lt;&gt;"",COLUMN('Back data'!$A$37:$AN$37)))-J$6)</f>
        <v>62.55</v>
      </c>
      <c r="K40" s="9">
        <f t="array" ref="K40">INDEX('Back data'!$A$36:$AN$36,,MAX(IF('Back data'!$A$36:$AN$36&lt;&gt;"",COLUMN('Back data'!$A$36:$AN$36)))-K$6)+INDEX('Back data'!$A$37:$AN$37,,MAX(IF('Back data'!$A$37:$AN$37&lt;&gt;"",COLUMN('Back data'!$A$37:$AN$37)))-K$6)</f>
        <v>66.039999999999992</v>
      </c>
      <c r="L40" s="9">
        <f t="array" ref="L40">INDEX('Back data'!$A$36:$AN$36,,MAX(IF('Back data'!$A$36:$AN$36&lt;&gt;"",COLUMN('Back data'!$A$36:$AN$36)))-L$6)+INDEX('Back data'!$A$37:$AN$37,,MAX(IF('Back data'!$A$37:$AN$37&lt;&gt;"",COLUMN('Back data'!$A$37:$AN$37)))-L$6)</f>
        <v>67.42</v>
      </c>
      <c r="M40" s="9">
        <f t="array" ref="M40">INDEX('Back data'!$A$36:$AN$36,,MAX(IF('Back data'!$A$36:$AN$36&lt;&gt;"",COLUMN('Back data'!$A$36:$AN$36)))-M$6)+INDEX('Back data'!$A$37:$AN$37,,MAX(IF('Back data'!$A$37:$AN$37&lt;&gt;"",COLUMN('Back data'!$A$37:$AN$37)))-M$6)</f>
        <v>69.19</v>
      </c>
      <c r="N40" s="9">
        <f t="array" ref="N40">INDEX('Back data'!$A$36:$AN$36,,MAX(IF('Back data'!$A$36:$AN$36&lt;&gt;"",COLUMN('Back data'!$A$36:$AN$36)))-N$6)+INDEX('Back data'!$A$37:$AN$37,,MAX(IF('Back data'!$A$37:$AN$37&lt;&gt;"",COLUMN('Back data'!$A$37:$AN$37)))-N$6)</f>
        <v>68.72</v>
      </c>
      <c r="O40" s="9">
        <f t="array" ref="O40">INDEX('Back data'!$A$36:$AN$36,,MAX(IF('Back data'!$A$36:$AN$36&lt;&gt;"",COLUMN('Back data'!$A$36:$AN$36)))-O$6)+INDEX('Back data'!$A$37:$AN$37,,MAX(IF('Back data'!$A$37:$AN$37&lt;&gt;"",COLUMN('Back data'!$A$37:$AN$37)))-O$6)</f>
        <v>68.110000000000014</v>
      </c>
      <c r="P40" s="37">
        <f t="array" ref="P40">INDEX('Back data'!$A$36:$AN$36,,MAX(IF('Back data'!$A$36:$AN$36&lt;&gt;"",COLUMN('Back data'!$A$36:$AN$36)))-P$6)+INDEX('Back data'!$A$37:$AN$37,,MAX(IF('Back data'!$A$37:$AN$37&lt;&gt;"",COLUMN('Back data'!$A$37:$AN$37)))-P$6)</f>
        <v>68.710000000000008</v>
      </c>
    </row>
    <row r="41" spans="1:63" x14ac:dyDescent="0.25">
      <c r="A41" s="15" t="s">
        <v>80</v>
      </c>
      <c r="B41" s="16" t="s">
        <v>81</v>
      </c>
      <c r="C41" s="12" t="s">
        <v>76</v>
      </c>
      <c r="D41" s="13">
        <f t="array" ref="D41">INDEX('Back data'!$A$36:$AN$36,,MAX(IF('Back data'!$A$36:$AN$36&lt;&gt;"",COLUMN('Back data'!$A$36:$AN$36)))-D$6)/D40</f>
        <v>0.95776255707762559</v>
      </c>
      <c r="E41" s="13">
        <f t="array" ref="E41">INDEX('Back data'!$A$36:$AN$36,,MAX(IF('Back data'!$A$36:$AN$36&lt;&gt;"",COLUMN('Back data'!$A$36:$AN$36)))-E$6)/E40</f>
        <v>0.95739723747711758</v>
      </c>
      <c r="F41" s="13">
        <f t="array" ref="F41">INDEX('Back data'!$A$36:$AN$36,,MAX(IF('Back data'!$A$36:$AN$36&lt;&gt;"",COLUMN('Back data'!$A$36:$AN$36)))-F$6)/F40</f>
        <v>0.96014613085353706</v>
      </c>
      <c r="G41" s="13">
        <f t="array" ref="G41">INDEX('Back data'!$A$36:$AN$36,,MAX(IF('Back data'!$A$36:$AN$36&lt;&gt;"",COLUMN('Back data'!$A$36:$AN$36)))-G$6)/G40</f>
        <v>0.9524620889418981</v>
      </c>
      <c r="H41" s="13">
        <f t="array" ref="H41">INDEX('Back data'!$A$36:$AN$36,,MAX(IF('Back data'!$A$36:$AN$36&lt;&gt;"",COLUMN('Back data'!$A$36:$AN$36)))-H$6)/H40</f>
        <v>0.95605320761070889</v>
      </c>
      <c r="I41" s="13">
        <f t="array" ref="I41">INDEX('Back data'!$A$36:$AN$36,,MAX(IF('Back data'!$A$36:$AN$36&lt;&gt;"",COLUMN('Back data'!$A$36:$AN$36)))-I$6)/I40</f>
        <v>0.95821138211382118</v>
      </c>
      <c r="J41" s="13">
        <f t="array" ref="J41">INDEX('Back data'!$A$36:$AN$36,,MAX(IF('Back data'!$A$36:$AN$36&lt;&gt;"",COLUMN('Back data'!$A$36:$AN$36)))-J$6)/J40</f>
        <v>0.95891286970423661</v>
      </c>
      <c r="K41" s="13">
        <f t="array" ref="K41">INDEX('Back data'!$A$36:$AN$36,,MAX(IF('Back data'!$A$36:$AN$36&lt;&gt;"",COLUMN('Back data'!$A$36:$AN$36)))-K$6)/K40</f>
        <v>0.9572986069049062</v>
      </c>
      <c r="L41" s="13">
        <f t="array" ref="L41">INDEX('Back data'!$A$36:$AN$36,,MAX(IF('Back data'!$A$36:$AN$36&lt;&gt;"",COLUMN('Back data'!$A$36:$AN$36)))-L$6)/L40</f>
        <v>0.9537229308810441</v>
      </c>
      <c r="M41" s="13">
        <f t="array" ref="M41">INDEX('Back data'!$A$36:$AN$36,,MAX(IF('Back data'!$A$36:$AN$36&lt;&gt;"",COLUMN('Back data'!$A$36:$AN$36)))-M$6)/M40</f>
        <v>0.95909813556872381</v>
      </c>
      <c r="N41" s="13">
        <f t="array" ref="N41">INDEX('Back data'!$A$36:$AN$36,,MAX(IF('Back data'!$A$36:$AN$36&lt;&gt;"",COLUMN('Back data'!$A$36:$AN$36)))-N$6)/N40</f>
        <v>0.95707217694994173</v>
      </c>
      <c r="O41" s="13">
        <f t="array" ref="O41">INDEX('Back data'!$A$36:$AN$36,,MAX(IF('Back data'!$A$36:$AN$36&lt;&gt;"",COLUMN('Back data'!$A$36:$AN$36)))-O$6)/O40</f>
        <v>0.9569813536925561</v>
      </c>
      <c r="P41" s="38">
        <f t="array" ref="P41">INDEX('Back data'!$A$36:$AN$36,,MAX(IF('Back data'!$A$36:$AN$36&lt;&gt;"",COLUMN('Back data'!$A$36:$AN$36)))-P$6)/P40</f>
        <v>0.9611410275069131</v>
      </c>
    </row>
    <row r="42" spans="1:63" x14ac:dyDescent="0.25">
      <c r="A42" s="15" t="s">
        <v>80</v>
      </c>
      <c r="B42" s="16" t="s">
        <v>81</v>
      </c>
      <c r="C42" s="12" t="s">
        <v>77</v>
      </c>
      <c r="D42" s="13">
        <f t="array" ref="D42">INDEX('Back data'!$A$37:$AN$37,,MAX(IF('Back data'!$A$37:$AN$37&lt;&gt;"",COLUMN('Back data'!$A$37:$AN$37)))-D$6)/D40</f>
        <v>4.2237442922374434E-2</v>
      </c>
      <c r="E42" s="13">
        <f t="array" ref="E42">INDEX('Back data'!$A$37:$AN$37,,MAX(IF('Back data'!$A$37:$AN$37&lt;&gt;"",COLUMN('Back data'!$A$37:$AN$37)))-E$6)/E40</f>
        <v>4.2602762522882344E-2</v>
      </c>
      <c r="F42" s="13">
        <f t="array" ref="F42">INDEX('Back data'!$A$37:$AN$37,,MAX(IF('Back data'!$A$37:$AN$37&lt;&gt;"",COLUMN('Back data'!$A$37:$AN$37)))-F$6)/F40</f>
        <v>3.9853869146462967E-2</v>
      </c>
      <c r="G42" s="13">
        <f t="array" ref="G42">INDEX('Back data'!$A$37:$AN$37,,MAX(IF('Back data'!$A$37:$AN$37&lt;&gt;"",COLUMN('Back data'!$A$37:$AN$37)))-G$6)/G40</f>
        <v>4.7537911058101893E-2</v>
      </c>
      <c r="H42" s="13">
        <f t="array" ref="H42">INDEX('Back data'!$A$37:$AN$37,,MAX(IF('Back data'!$A$37:$AN$37&lt;&gt;"",COLUMN('Back data'!$A$37:$AN$37)))-H$6)/H40</f>
        <v>4.3946792389291126E-2</v>
      </c>
      <c r="I42" s="13">
        <f t="array" ref="I42">INDEX('Back data'!$A$37:$AN$37,,MAX(IF('Back data'!$A$37:$AN$37&lt;&gt;"",COLUMN('Back data'!$A$37:$AN$37)))-I$6)/I40</f>
        <v>4.178861788617886E-2</v>
      </c>
      <c r="J42" s="13">
        <f t="array" ref="J42">INDEX('Back data'!$A$37:$AN$37,,MAX(IF('Back data'!$A$37:$AN$37&lt;&gt;"",COLUMN('Back data'!$A$37:$AN$37)))-J$6)/J40</f>
        <v>4.1087130295763385E-2</v>
      </c>
      <c r="K42" s="13">
        <f t="array" ref="K42">INDEX('Back data'!$A$37:$AN$37,,MAX(IF('Back data'!$A$37:$AN$37&lt;&gt;"",COLUMN('Back data'!$A$37:$AN$37)))-K$6)/K40</f>
        <v>4.2701393095093888E-2</v>
      </c>
      <c r="L42" s="13">
        <f t="array" ref="L42">INDEX('Back data'!$A$37:$AN$37,,MAX(IF('Back data'!$A$37:$AN$37&lt;&gt;"",COLUMN('Back data'!$A$37:$AN$37)))-L$6)/L40</f>
        <v>4.6277069118955801E-2</v>
      </c>
      <c r="M42" s="13">
        <f t="array" ref="M42">INDEX('Back data'!$A$37:$AN$37,,MAX(IF('Back data'!$A$37:$AN$37&lt;&gt;"",COLUMN('Back data'!$A$37:$AN$37)))-M$6)/M40</f>
        <v>4.0901864431276198E-2</v>
      </c>
      <c r="N42" s="13">
        <f t="array" ref="N42">INDEX('Back data'!$A$37:$AN$37,,MAX(IF('Back data'!$A$37:$AN$37&lt;&gt;"",COLUMN('Back data'!$A$37:$AN$37)))-N$6)/N40</f>
        <v>4.2927823050058211E-2</v>
      </c>
      <c r="O42" s="13">
        <f t="array" ref="O42">INDEX('Back data'!$A$37:$AN$37,,MAX(IF('Back data'!$A$37:$AN$37&lt;&gt;"",COLUMN('Back data'!$A$37:$AN$37)))-O$6)/O40</f>
        <v>4.3018646307443835E-2</v>
      </c>
      <c r="P42" s="38">
        <f t="array" ref="P42">INDEX('Back data'!$A$37:$AN$37,,MAX(IF('Back data'!$A$37:$AN$37&lt;&gt;"",COLUMN('Back data'!$A$37:$AN$37)))-P$6)/P40</f>
        <v>3.8858972493086882E-2</v>
      </c>
    </row>
    <row r="45" spans="1:63" x14ac:dyDescent="0.25">
      <c r="C45" s="8" t="s">
        <v>74</v>
      </c>
      <c r="D45" s="9">
        <f t="array" ref="D45">INDEX('Back data'!$A$42:$AN$42,,MAX(IF('Back data'!$A$42:$AN$42&lt;&gt;"",COLUMN('Back data'!$A$42:$AN$42)))-D$6)+INDEX('Back data'!$A$43:$AN$43,,MAX(IF('Back data'!$A$43:$AN$43&lt;&gt;"",COLUMN('Back data'!$A$43:$AN$43)))-D$6)</f>
        <v>60.73</v>
      </c>
      <c r="E45" s="9">
        <f t="array" ref="E45">INDEX('Back data'!$A$42:$AN$42,,MAX(IF('Back data'!$A$42:$AN$42&lt;&gt;"",COLUMN('Back data'!$A$42:$AN$42)))-E$6)+INDEX('Back data'!$A$43:$AN$43,,MAX(IF('Back data'!$A$43:$AN$43&lt;&gt;"",COLUMN('Back data'!$A$43:$AN$43)))-E$6)</f>
        <v>59.51</v>
      </c>
      <c r="F45" s="9">
        <f t="array" ref="F45">INDEX('Back data'!$A$42:$AN$42,,MAX(IF('Back data'!$A$42:$AN$42&lt;&gt;"",COLUMN('Back data'!$A$42:$AN$42)))-F$6)+INDEX('Back data'!$A$43:$AN$43,,MAX(IF('Back data'!$A$43:$AN$43&lt;&gt;"",COLUMN('Back data'!$A$43:$AN$43)))-F$6)</f>
        <v>60.07</v>
      </c>
      <c r="G45" s="9">
        <f t="array" ref="G45">INDEX('Back data'!$A$42:$AN$42,,MAX(IF('Back data'!$A$42:$AN$42&lt;&gt;"",COLUMN('Back data'!$A$42:$AN$42)))-G$6)+INDEX('Back data'!$A$43:$AN$43,,MAX(IF('Back data'!$A$43:$AN$43&lt;&gt;"",COLUMN('Back data'!$A$43:$AN$43)))-G$6)</f>
        <v>58.08</v>
      </c>
      <c r="H45" s="9">
        <f t="array" ref="H45">INDEX('Back data'!$A$42:$AN$42,,MAX(IF('Back data'!$A$42:$AN$42&lt;&gt;"",COLUMN('Back data'!$A$42:$AN$42)))-H$6)+INDEX('Back data'!$A$43:$AN$43,,MAX(IF('Back data'!$A$43:$AN$43&lt;&gt;"",COLUMN('Back data'!$A$43:$AN$43)))-H$6)</f>
        <v>59.510000000000005</v>
      </c>
      <c r="I45" s="9">
        <f t="array" ref="I45">INDEX('Back data'!$A$42:$AN$42,,MAX(IF('Back data'!$A$42:$AN$42&lt;&gt;"",COLUMN('Back data'!$A$42:$AN$42)))-I$6)+INDEX('Back data'!$A$43:$AN$43,,MAX(IF('Back data'!$A$43:$AN$43&lt;&gt;"",COLUMN('Back data'!$A$43:$AN$43)))-I$6)</f>
        <v>61.260000000000005</v>
      </c>
      <c r="J45" s="9">
        <f t="array" ref="J45">INDEX('Back data'!$A$42:$AN$42,,MAX(IF('Back data'!$A$42:$AN$42&lt;&gt;"",COLUMN('Back data'!$A$42:$AN$42)))-J$6)+INDEX('Back data'!$A$43:$AN$43,,MAX(IF('Back data'!$A$43:$AN$43&lt;&gt;"",COLUMN('Back data'!$A$43:$AN$43)))-J$6)</f>
        <v>61.88</v>
      </c>
      <c r="K45" s="9">
        <f t="array" ref="K45">INDEX('Back data'!$A$42:$AN$42,,MAX(IF('Back data'!$A$42:$AN$42&lt;&gt;"",COLUMN('Back data'!$A$42:$AN$42)))-K$6)+INDEX('Back data'!$A$43:$AN$43,,MAX(IF('Back data'!$A$43:$AN$43&lt;&gt;"",COLUMN('Back data'!$A$43:$AN$43)))-K$6)</f>
        <v>64.930000000000007</v>
      </c>
      <c r="L45" s="9">
        <f t="array" ref="L45">INDEX('Back data'!$A$42:$AN$42,,MAX(IF('Back data'!$A$42:$AN$42&lt;&gt;"",COLUMN('Back data'!$A$42:$AN$42)))-L$6)+INDEX('Back data'!$A$43:$AN$43,,MAX(IF('Back data'!$A$43:$AN$43&lt;&gt;"",COLUMN('Back data'!$A$43:$AN$43)))-L$6)</f>
        <v>67.010000000000005</v>
      </c>
      <c r="M45" s="9">
        <f t="array" ref="M45">INDEX('Back data'!$A$42:$AN$42,,MAX(IF('Back data'!$A$42:$AN$42&lt;&gt;"",COLUMN('Back data'!$A$42:$AN$42)))-M$6)+INDEX('Back data'!$A$43:$AN$43,,MAX(IF('Back data'!$A$43:$AN$43&lt;&gt;"",COLUMN('Back data'!$A$43:$AN$43)))-M$6)</f>
        <v>68.260000000000005</v>
      </c>
      <c r="N45" s="9">
        <f t="array" ref="N45">INDEX('Back data'!$A$42:$AN$42,,MAX(IF('Back data'!$A$42:$AN$42&lt;&gt;"",COLUMN('Back data'!$A$42:$AN$42)))-N$6)+INDEX('Back data'!$A$43:$AN$43,,MAX(IF('Back data'!$A$43:$AN$43&lt;&gt;"",COLUMN('Back data'!$A$43:$AN$43)))-N$6)</f>
        <v>68.599999999999994</v>
      </c>
      <c r="O45" s="9">
        <f t="array" ref="O45">INDEX('Back data'!$A$42:$AN$42,,MAX(IF('Back data'!$A$42:$AN$42&lt;&gt;"",COLUMN('Back data'!$A$42:$AN$42)))-O$6)+INDEX('Back data'!$A$43:$AN$43,,MAX(IF('Back data'!$A$43:$AN$43&lt;&gt;"",COLUMN('Back data'!$A$43:$AN$43)))-O$6)</f>
        <v>67.459999999999994</v>
      </c>
      <c r="P45" s="37">
        <f t="array" ref="P45">INDEX('Back data'!$A$42:$AN$42,,MAX(IF('Back data'!$A$42:$AN$42&lt;&gt;"",COLUMN('Back data'!$A$42:$AN$42)))-P$6)+INDEX('Back data'!$A$43:$AN$43,,MAX(IF('Back data'!$A$43:$AN$43&lt;&gt;"",COLUMN('Back data'!$A$43:$AN$43)))-P$6)</f>
        <v>68.03</v>
      </c>
    </row>
    <row r="46" spans="1:63" x14ac:dyDescent="0.25">
      <c r="A46" s="15" t="s">
        <v>80</v>
      </c>
      <c r="B46" s="16" t="s">
        <v>78</v>
      </c>
      <c r="C46" s="12" t="s">
        <v>76</v>
      </c>
      <c r="D46" s="13">
        <f t="array" ref="D46">INDEX('Back data'!$A$42:$AN$42,,MAX(IF('Back data'!$A$42:$AN$42&lt;&gt;"",COLUMN('Back data'!$A$42:$AN$42)))-D$6)/D45</f>
        <v>0.91470442944179153</v>
      </c>
      <c r="E46" s="13">
        <f t="array" ref="E46">INDEX('Back data'!$A$42:$AN$42,,MAX(IF('Back data'!$A$42:$AN$42&lt;&gt;"",COLUMN('Back data'!$A$42:$AN$42)))-E$6)/E45</f>
        <v>0.91278776676188877</v>
      </c>
      <c r="F46" s="13">
        <f t="array" ref="F46">INDEX('Back data'!$A$42:$AN$42,,MAX(IF('Back data'!$A$42:$AN$42&lt;&gt;"",COLUMN('Back data'!$A$42:$AN$42)))-F$6)/F45</f>
        <v>0.91576494090228067</v>
      </c>
      <c r="G46" s="13">
        <f t="array" ref="G46">INDEX('Back data'!$A$42:$AN$42,,MAX(IF('Back data'!$A$42:$AN$42&lt;&gt;"",COLUMN('Back data'!$A$42:$AN$42)))-G$6)/G45</f>
        <v>0.91322314049586784</v>
      </c>
      <c r="H46" s="13">
        <f t="array" ref="H46">INDEX('Back data'!$A$42:$AN$42,,MAX(IF('Back data'!$A$42:$AN$42&lt;&gt;"",COLUMN('Back data'!$A$42:$AN$42)))-H$6)/H45</f>
        <v>0.91984540413375904</v>
      </c>
      <c r="I46" s="13">
        <f t="array" ref="I46">INDEX('Back data'!$A$42:$AN$42,,MAX(IF('Back data'!$A$42:$AN$42&lt;&gt;"",COLUMN('Back data'!$A$42:$AN$42)))-I$6)/I45</f>
        <v>0.91625857002938293</v>
      </c>
      <c r="J46" s="13">
        <f t="array" ref="J46">INDEX('Back data'!$A$42:$AN$42,,MAX(IF('Back data'!$A$42:$AN$42&lt;&gt;"",COLUMN('Back data'!$A$42:$AN$42)))-J$6)/J45</f>
        <v>0.91192630898513249</v>
      </c>
      <c r="K46" s="13">
        <f t="array" ref="K46">INDEX('Back data'!$A$42:$AN$42,,MAX(IF('Back data'!$A$42:$AN$42&lt;&gt;"",COLUMN('Back data'!$A$42:$AN$42)))-K$6)/K45</f>
        <v>0.91852764515632213</v>
      </c>
      <c r="L46" s="13">
        <f t="array" ref="L46">INDEX('Back data'!$A$42:$AN$42,,MAX(IF('Back data'!$A$42:$AN$42&lt;&gt;"",COLUMN('Back data'!$A$42:$AN$42)))-L$6)/L45</f>
        <v>0.91225190270108936</v>
      </c>
      <c r="M46" s="13">
        <f t="array" ref="M46">INDEX('Back data'!$A$42:$AN$42,,MAX(IF('Back data'!$A$42:$AN$42&lt;&gt;"",COLUMN('Back data'!$A$42:$AN$42)))-M$6)/M45</f>
        <v>0.91415177263404623</v>
      </c>
      <c r="N46" s="13">
        <f t="array" ref="N46">INDEX('Back data'!$A$42:$AN$42,,MAX(IF('Back data'!$A$42:$AN$42&lt;&gt;"",COLUMN('Back data'!$A$42:$AN$42)))-N$6)/N45</f>
        <v>0.91676384839650149</v>
      </c>
      <c r="O46" s="13">
        <f t="array" ref="O46">INDEX('Back data'!$A$42:$AN$42,,MAX(IF('Back data'!$A$42:$AN$42&lt;&gt;"",COLUMN('Back data'!$A$42:$AN$42)))-O$6)/O45</f>
        <v>0.92084198043284915</v>
      </c>
      <c r="P46" s="38">
        <f t="array" ref="P46">INDEX('Back data'!$A$42:$AN$42,,MAX(IF('Back data'!$A$42:$AN$42&lt;&gt;"",COLUMN('Back data'!$A$42:$AN$42)))-P$6)/P45</f>
        <v>0.92047626047332054</v>
      </c>
    </row>
    <row r="47" spans="1:63" x14ac:dyDescent="0.25">
      <c r="A47" s="15" t="s">
        <v>80</v>
      </c>
      <c r="B47" s="16" t="s">
        <v>78</v>
      </c>
      <c r="C47" s="12" t="s">
        <v>77</v>
      </c>
      <c r="D47" s="13">
        <f t="array" ref="D47">INDEX('Back data'!$A$43:$AN$43,,MAX(IF('Back data'!$A$43:$AN$43&lt;&gt;"",COLUMN('Back data'!$A$43:$AN$43)))-D$6)/D45</f>
        <v>8.5295570558208467E-2</v>
      </c>
      <c r="E47" s="13">
        <f t="array" ref="E47">INDEX('Back data'!$A$43:$AN$43,,MAX(IF('Back data'!$A$43:$AN$43&lt;&gt;"",COLUMN('Back data'!$A$43:$AN$43)))-E$6)/E45</f>
        <v>8.7212233238111253E-2</v>
      </c>
      <c r="F47" s="13">
        <f t="array" ref="F47">INDEX('Back data'!$A$43:$AN$43,,MAX(IF('Back data'!$A$43:$AN$43&lt;&gt;"",COLUMN('Back data'!$A$43:$AN$43)))-F$6)/F45</f>
        <v>8.423505909771932E-2</v>
      </c>
      <c r="G47" s="13">
        <f t="array" ref="G47">INDEX('Back data'!$A$43:$AN$43,,MAX(IF('Back data'!$A$43:$AN$43&lt;&gt;"",COLUMN('Back data'!$A$43:$AN$43)))-G$6)/G45</f>
        <v>8.6776859504132234E-2</v>
      </c>
      <c r="H47" s="13">
        <f t="array" ref="H47">INDEX('Back data'!$A$43:$AN$43,,MAX(IF('Back data'!$A$43:$AN$43&lt;&gt;"",COLUMN('Back data'!$A$43:$AN$43)))-H$6)/H45</f>
        <v>8.0154595866240949E-2</v>
      </c>
      <c r="I47" s="13">
        <f t="array" ref="I47">INDEX('Back data'!$A$43:$AN$43,,MAX(IF('Back data'!$A$43:$AN$43&lt;&gt;"",COLUMN('Back data'!$A$43:$AN$43)))-I$6)/I45</f>
        <v>8.3741429970617037E-2</v>
      </c>
      <c r="J47" s="13">
        <f t="array" ref="J47">INDEX('Back data'!$A$43:$AN$43,,MAX(IF('Back data'!$A$43:$AN$43&lt;&gt;"",COLUMN('Back data'!$A$43:$AN$43)))-J$6)/J45</f>
        <v>8.8073691014867478E-2</v>
      </c>
      <c r="K47" s="13">
        <f t="array" ref="K47">INDEX('Back data'!$A$43:$AN$43,,MAX(IF('Back data'!$A$43:$AN$43&lt;&gt;"",COLUMN('Back data'!$A$43:$AN$43)))-K$6)/K45</f>
        <v>8.1472354843677805E-2</v>
      </c>
      <c r="L47" s="13">
        <f t="array" ref="L47">INDEX('Back data'!$A$43:$AN$43,,MAX(IF('Back data'!$A$43:$AN$43&lt;&gt;"",COLUMN('Back data'!$A$43:$AN$43)))-L$6)/L45</f>
        <v>8.7748097298910602E-2</v>
      </c>
      <c r="M47" s="13">
        <f t="array" ref="M47">INDEX('Back data'!$A$43:$AN$43,,MAX(IF('Back data'!$A$43:$AN$43&lt;&gt;"",COLUMN('Back data'!$A$43:$AN$43)))-M$6)/M45</f>
        <v>8.5848227365953711E-2</v>
      </c>
      <c r="N47" s="13">
        <f t="array" ref="N47">INDEX('Back data'!$A$43:$AN$43,,MAX(IF('Back data'!$A$43:$AN$43&lt;&gt;"",COLUMN('Back data'!$A$43:$AN$43)))-N$6)/N45</f>
        <v>8.3236151603498551E-2</v>
      </c>
      <c r="O47" s="13">
        <f t="array" ref="O47">INDEX('Back data'!$A$43:$AN$43,,MAX(IF('Back data'!$A$43:$AN$43&lt;&gt;"",COLUMN('Back data'!$A$43:$AN$43)))-O$6)/O45</f>
        <v>7.9158019567150906E-2</v>
      </c>
      <c r="P47" s="38">
        <f t="array" ref="P47">INDEX('Back data'!$A$43:$AN$43,,MAX(IF('Back data'!$A$43:$AN$43&lt;&gt;"",COLUMN('Back data'!$A$43:$AN$43)))-P$6)/P45</f>
        <v>7.9523739526679404E-2</v>
      </c>
    </row>
    <row r="50" spans="1:16" x14ac:dyDescent="0.25">
      <c r="C50" s="8" t="s">
        <v>74</v>
      </c>
      <c r="D50" s="9">
        <f t="array" ref="D50">INDEX('Back data'!$A$48:$AN$48,,MAX(IF('Back data'!$A$48:$AN$48&lt;&gt;"",COLUMN('Back data'!$A$48:$AN$48)))-D$6)+INDEX('Back data'!$A$49:$AN$49,,MAX(IF('Back data'!$A$49:$AN$49&lt;&gt;"",COLUMN('Back data'!$A$49:$AN$49)))-D$6)</f>
        <v>60.68</v>
      </c>
      <c r="E50" s="9">
        <f t="array" ref="E50">INDEX('Back data'!$A$48:$AN$48,,MAX(IF('Back data'!$A$48:$AN$48&lt;&gt;"",COLUMN('Back data'!$A$48:$AN$48)))-E$6)+INDEX('Back data'!$A$49:$AN$49,,MAX(IF('Back data'!$A$49:$AN$49&lt;&gt;"",COLUMN('Back data'!$A$49:$AN$49)))-E$6)</f>
        <v>59.489999999999995</v>
      </c>
      <c r="F50" s="9">
        <f t="array" ref="F50">INDEX('Back data'!$A$48:$AN$48,,MAX(IF('Back data'!$A$48:$AN$48&lt;&gt;"",COLUMN('Back data'!$A$48:$AN$48)))-F$6)+INDEX('Back data'!$A$49:$AN$49,,MAX(IF('Back data'!$A$49:$AN$49&lt;&gt;"",COLUMN('Back data'!$A$49:$AN$49)))-F$6)</f>
        <v>59.699999999999996</v>
      </c>
      <c r="G50" s="9">
        <f t="array" ref="G50">INDEX('Back data'!$A$48:$AN$48,,MAX(IF('Back data'!$A$48:$AN$48&lt;&gt;"",COLUMN('Back data'!$A$48:$AN$48)))-G$6)+INDEX('Back data'!$A$49:$AN$49,,MAX(IF('Back data'!$A$49:$AN$49&lt;&gt;"",COLUMN('Back data'!$A$49:$AN$49)))-G$6)</f>
        <v>58.37</v>
      </c>
      <c r="H50" s="9">
        <f t="array" ref="H50">INDEX('Back data'!$A$48:$AN$48,,MAX(IF('Back data'!$A$48:$AN$48&lt;&gt;"",COLUMN('Back data'!$A$48:$AN$48)))-H$6)+INDEX('Back data'!$A$49:$AN$49,,MAX(IF('Back data'!$A$49:$AN$49&lt;&gt;"",COLUMN('Back data'!$A$49:$AN$49)))-H$6)</f>
        <v>58.94</v>
      </c>
      <c r="I50" s="9">
        <f t="array" ref="I50">INDEX('Back data'!$A$48:$AN$48,,MAX(IF('Back data'!$A$48:$AN$48&lt;&gt;"",COLUMN('Back data'!$A$48:$AN$48)))-I$6)+INDEX('Back data'!$A$49:$AN$49,,MAX(IF('Back data'!$A$49:$AN$49&lt;&gt;"",COLUMN('Back data'!$A$49:$AN$49)))-I$6)</f>
        <v>60.82</v>
      </c>
      <c r="J50" s="9">
        <f t="array" ref="J50">INDEX('Back data'!$A$48:$AN$48,,MAX(IF('Back data'!$A$48:$AN$48&lt;&gt;"",COLUMN('Back data'!$A$48:$AN$48)))-J$6)+INDEX('Back data'!$A$49:$AN$49,,MAX(IF('Back data'!$A$49:$AN$49&lt;&gt;"",COLUMN('Back data'!$A$49:$AN$49)))-J$6)</f>
        <v>62.129999999999995</v>
      </c>
      <c r="K50" s="9">
        <f t="array" ref="K50">INDEX('Back data'!$A$48:$AN$48,,MAX(IF('Back data'!$A$48:$AN$48&lt;&gt;"",COLUMN('Back data'!$A$48:$AN$48)))-K$6)+INDEX('Back data'!$A$49:$AN$49,,MAX(IF('Back data'!$A$49:$AN$49&lt;&gt;"",COLUMN('Back data'!$A$49:$AN$49)))-K$6)</f>
        <v>66.040000000000006</v>
      </c>
      <c r="L50" s="9">
        <f t="array" ref="L50">INDEX('Back data'!$A$48:$AN$48,,MAX(IF('Back data'!$A$48:$AN$48&lt;&gt;"",COLUMN('Back data'!$A$48:$AN$48)))-L$6)+INDEX('Back data'!$A$49:$AN$49,,MAX(IF('Back data'!$A$49:$AN$49&lt;&gt;"",COLUMN('Back data'!$A$49:$AN$49)))-L$6)</f>
        <v>67.240000000000009</v>
      </c>
      <c r="M50" s="9">
        <f t="array" ref="M50">INDEX('Back data'!$A$48:$AN$48,,MAX(IF('Back data'!$A$48:$AN$48&lt;&gt;"",COLUMN('Back data'!$A$48:$AN$48)))-M$6)+INDEX('Back data'!$A$49:$AN$49,,MAX(IF('Back data'!$A$49:$AN$49&lt;&gt;"",COLUMN('Back data'!$A$49:$AN$49)))-M$6)</f>
        <v>69.239999999999995</v>
      </c>
      <c r="N50" s="9">
        <f t="array" ref="N50">INDEX('Back data'!$A$48:$AN$48,,MAX(IF('Back data'!$A$48:$AN$48&lt;&gt;"",COLUMN('Back data'!$A$48:$AN$48)))-N$6)+INDEX('Back data'!$A$49:$AN$49,,MAX(IF('Back data'!$A$49:$AN$49&lt;&gt;"",COLUMN('Back data'!$A$49:$AN$49)))-N$6)</f>
        <v>68.279999999999987</v>
      </c>
      <c r="O50" s="9">
        <f t="array" ref="O50">INDEX('Back data'!$A$48:$AN$48,,MAX(IF('Back data'!$A$48:$AN$48&lt;&gt;"",COLUMN('Back data'!$A$48:$AN$48)))-O$6)+INDEX('Back data'!$A$49:$AN$49,,MAX(IF('Back data'!$A$49:$AN$49&lt;&gt;"",COLUMN('Back data'!$A$49:$AN$49)))-O$6)</f>
        <v>67.990000000000009</v>
      </c>
      <c r="P50" s="37">
        <f t="array" ref="P50">INDEX('Back data'!$A$48:$AN$48,,MAX(IF('Back data'!$A$48:$AN$48&lt;&gt;"",COLUMN('Back data'!$A$48:$AN$48)))-P$6)+INDEX('Back data'!$A$49:$AN$49,,MAX(IF('Back data'!$A$49:$AN$49&lt;&gt;"",COLUMN('Back data'!$A$49:$AN$49)))-P$6)</f>
        <v>68.75</v>
      </c>
    </row>
    <row r="51" spans="1:16" x14ac:dyDescent="0.25">
      <c r="A51" s="15" t="s">
        <v>80</v>
      </c>
      <c r="B51" s="16" t="s">
        <v>79</v>
      </c>
      <c r="C51" s="12" t="s">
        <v>76</v>
      </c>
      <c r="D51" s="13">
        <f t="array" ref="D51">INDEX('Back data'!$A$48:$AN$48,,MAX(IF('Back data'!$A$48:$AN$48&lt;&gt;"",COLUMN('Back data'!$A$48:$AN$48)))-D$6)/D50</f>
        <v>0.97017139090309823</v>
      </c>
      <c r="E51" s="13">
        <f t="array" ref="E51">INDEX('Back data'!$A$48:$AN$48,,MAX(IF('Back data'!$A$48:$AN$48&lt;&gt;"",COLUMN('Back data'!$A$48:$AN$48)))-E$6)/E50</f>
        <v>0.96974281391830564</v>
      </c>
      <c r="F51" s="13">
        <f t="array" ref="F51">INDEX('Back data'!$A$48:$AN$48,,MAX(IF('Back data'!$A$48:$AN$48&lt;&gt;"",COLUMN('Back data'!$A$48:$AN$48)))-F$6)/F50</f>
        <v>0.97236180904522618</v>
      </c>
      <c r="G51" s="13">
        <f t="array" ref="G51">INDEX('Back data'!$A$48:$AN$48,,MAX(IF('Back data'!$A$48:$AN$48&lt;&gt;"",COLUMN('Back data'!$A$48:$AN$48)))-G$6)/G50</f>
        <v>0.96385129347267429</v>
      </c>
      <c r="H51" s="13">
        <f t="array" ref="H51">INDEX('Back data'!$A$48:$AN$48,,MAX(IF('Back data'!$A$48:$AN$48&lt;&gt;"",COLUMN('Back data'!$A$48:$AN$48)))-H$6)/H50</f>
        <v>0.96657617916525285</v>
      </c>
      <c r="I51" s="13">
        <f t="array" ref="I51">INDEX('Back data'!$A$48:$AN$48,,MAX(IF('Back data'!$A$48:$AN$48&lt;&gt;"",COLUMN('Back data'!$A$48:$AN$48)))-I$6)/I50</f>
        <v>0.9702400526142716</v>
      </c>
      <c r="J51" s="13">
        <f t="array" ref="J51">INDEX('Back data'!$A$48:$AN$48,,MAX(IF('Back data'!$A$48:$AN$48&lt;&gt;"",COLUMN('Back data'!$A$48:$AN$48)))-J$6)/J50</f>
        <v>0.97215515853854828</v>
      </c>
      <c r="K51" s="13">
        <f t="array" ref="K51">INDEX('Back data'!$A$48:$AN$48,,MAX(IF('Back data'!$A$48:$AN$48&lt;&gt;"",COLUMN('Back data'!$A$48:$AN$48)))-K$6)/K50</f>
        <v>0.96744397334948506</v>
      </c>
      <c r="L51" s="13">
        <f t="array" ref="L51">INDEX('Back data'!$A$48:$AN$48,,MAX(IF('Back data'!$A$48:$AN$48&lt;&gt;"",COLUMN('Back data'!$A$48:$AN$48)))-L$6)/L50</f>
        <v>0.96430696014277206</v>
      </c>
      <c r="M51" s="13">
        <f t="array" ref="M51">INDEX('Back data'!$A$48:$AN$48,,MAX(IF('Back data'!$A$48:$AN$48&lt;&gt;"",COLUMN('Back data'!$A$48:$AN$48)))-M$6)/M50</f>
        <v>0.97169266320046221</v>
      </c>
      <c r="N51" s="13">
        <f t="array" ref="N51">INDEX('Back data'!$A$48:$AN$48,,MAX(IF('Back data'!$A$48:$AN$48&lt;&gt;"",COLUMN('Back data'!$A$48:$AN$48)))-N$6)/N50</f>
        <v>0.96763327475102523</v>
      </c>
      <c r="O51" s="13">
        <f t="array" ref="O51">INDEX('Back data'!$A$48:$AN$48,,MAX(IF('Back data'!$A$48:$AN$48&lt;&gt;"",COLUMN('Back data'!$A$48:$AN$48)))-O$6)/O50</f>
        <v>0.96602441535519923</v>
      </c>
      <c r="P51" s="38">
        <f t="array" ref="P51">INDEX('Back data'!$A$48:$AN$48,,MAX(IF('Back data'!$A$48:$AN$48&lt;&gt;"",COLUMN('Back data'!$A$48:$AN$48)))-P$6)/P50</f>
        <v>0.97250909090909088</v>
      </c>
    </row>
    <row r="52" spans="1:16" x14ac:dyDescent="0.25">
      <c r="A52" s="15" t="s">
        <v>80</v>
      </c>
      <c r="B52" s="16" t="s">
        <v>79</v>
      </c>
      <c r="C52" s="12" t="s">
        <v>77</v>
      </c>
      <c r="D52" s="13">
        <f t="array" ref="D52">INDEX('Back data'!$A$49:$AN$49,,MAX(IF('Back data'!$A$49:$AN$49&lt;&gt;"",COLUMN('Back data'!$A$49:$AN$49)))-D$6)/D50</f>
        <v>2.9828609096901781E-2</v>
      </c>
      <c r="E52" s="13">
        <f t="array" ref="E52">INDEX('Back data'!$A$49:$AN$49,,MAX(IF('Back data'!$A$49:$AN$49&lt;&gt;"",COLUMN('Back data'!$A$49:$AN$49)))-E$6)/E50</f>
        <v>3.0257186081694407E-2</v>
      </c>
      <c r="F52" s="13">
        <f t="array" ref="F52">INDEX('Back data'!$A$49:$AN$49,,MAX(IF('Back data'!$A$49:$AN$49&lt;&gt;"",COLUMN('Back data'!$A$49:$AN$49)))-F$6)/F50</f>
        <v>2.7638190954773871E-2</v>
      </c>
      <c r="G52" s="13">
        <f t="array" ref="G52">INDEX('Back data'!$A$49:$AN$49,,MAX(IF('Back data'!$A$49:$AN$49&lt;&gt;"",COLUMN('Back data'!$A$49:$AN$49)))-G$6)/G50</f>
        <v>3.6148706527325679E-2</v>
      </c>
      <c r="H52" s="13">
        <f t="array" ref="H52">INDEX('Back data'!$A$49:$AN$49,,MAX(IF('Back data'!$A$49:$AN$49&lt;&gt;"",COLUMN('Back data'!$A$49:$AN$49)))-H$6)/H50</f>
        <v>3.3423820834747202E-2</v>
      </c>
      <c r="I52" s="13">
        <f t="array" ref="I52">INDEX('Back data'!$A$49:$AN$49,,MAX(IF('Back data'!$A$49:$AN$49&lt;&gt;"",COLUMN('Back data'!$A$49:$AN$49)))-I$6)/I50</f>
        <v>2.9759947385728378E-2</v>
      </c>
      <c r="J52" s="13">
        <f t="array" ref="J52">INDEX('Back data'!$A$49:$AN$49,,MAX(IF('Back data'!$A$49:$AN$49&lt;&gt;"",COLUMN('Back data'!$A$49:$AN$49)))-J$6)/J50</f>
        <v>2.7844841461451796E-2</v>
      </c>
      <c r="K52" s="13">
        <f t="array" ref="K52">INDEX('Back data'!$A$49:$AN$49,,MAX(IF('Back data'!$A$49:$AN$49&lt;&gt;"",COLUMN('Back data'!$A$49:$AN$49)))-K$6)/K50</f>
        <v>3.2556026650514838E-2</v>
      </c>
      <c r="L52" s="13">
        <f t="array" ref="L52">INDEX('Back data'!$A$49:$AN$49,,MAX(IF('Back data'!$A$49:$AN$49&lt;&gt;"",COLUMN('Back data'!$A$49:$AN$49)))-L$6)/L50</f>
        <v>3.5693039857227833E-2</v>
      </c>
      <c r="M52" s="13">
        <f t="array" ref="M52">INDEX('Back data'!$A$49:$AN$49,,MAX(IF('Back data'!$A$49:$AN$49&lt;&gt;"",COLUMN('Back data'!$A$49:$AN$49)))-M$6)/M50</f>
        <v>2.8307336799537841E-2</v>
      </c>
      <c r="N52" s="13">
        <f t="array" ref="N52">INDEX('Back data'!$A$49:$AN$49,,MAX(IF('Back data'!$A$49:$AN$49&lt;&gt;"",COLUMN('Back data'!$A$49:$AN$49)))-N$6)/N50</f>
        <v>3.2366725248974812E-2</v>
      </c>
      <c r="O52" s="13">
        <f t="array" ref="O52">INDEX('Back data'!$A$49:$AN$49,,MAX(IF('Back data'!$A$49:$AN$49&lt;&gt;"",COLUMN('Back data'!$A$49:$AN$49)))-O$6)/O50</f>
        <v>3.3975584644800702E-2</v>
      </c>
      <c r="P52" s="38">
        <f t="array" ref="P52">INDEX('Back data'!$A$49:$AN$49,,MAX(IF('Back data'!$A$49:$AN$49&lt;&gt;"",COLUMN('Back data'!$A$49:$AN$49)))-P$6)/P50</f>
        <v>2.749090909090909E-2</v>
      </c>
    </row>
    <row r="55" spans="1:16" x14ac:dyDescent="0.25">
      <c r="C55" s="8" t="s">
        <v>74</v>
      </c>
      <c r="D55" s="9">
        <f t="array" ref="D55">INDEX('Back data'!$A$262:$AN$262,,MAX(IF('Back data'!$A$262:$AN$262&lt;&gt;"",COLUMN('Back data'!$A$262:$AN$262)))-D$6)+INDEX('Back data'!$A$263:$AN$263,,MAX(IF('Back data'!$A$263:$AN$263&lt;&gt;"",COLUMN('Back data'!$A$263:$AN$263)))-D$6)</f>
        <v>59.36</v>
      </c>
      <c r="E55" s="9">
        <f t="array" ref="E55">INDEX('Back data'!$A$262:$AN$262,,MAX(IF('Back data'!$A$262:$AN$262&lt;&gt;"",COLUMN('Back data'!$A$262:$AN$262)))-E$6)+INDEX('Back data'!$A$263:$AN$263,,MAX(IF('Back data'!$A$263:$AN$263&lt;&gt;"",COLUMN('Back data'!$A$263:$AN$263)))-E$6)</f>
        <v>58.15</v>
      </c>
      <c r="F55" s="9">
        <f t="array" ref="F55">INDEX('Back data'!$A$262:$AN$262,,MAX(IF('Back data'!$A$262:$AN$262&lt;&gt;"",COLUMN('Back data'!$A$262:$AN$262)))-F$6)+INDEX('Back data'!$A$263:$AN$263,,MAX(IF('Back data'!$A$263:$AN$263&lt;&gt;"",COLUMN('Back data'!$A$263:$AN$263)))-F$6)</f>
        <v>57.79</v>
      </c>
      <c r="G55" s="9">
        <f t="array" ref="G55">INDEX('Back data'!$A$262:$AN$262,,MAX(IF('Back data'!$A$262:$AN$262&lt;&gt;"",COLUMN('Back data'!$A$262:$AN$262)))-G$6)+INDEX('Back data'!$A$263:$AN$263,,MAX(IF('Back data'!$A$263:$AN$263&lt;&gt;"",COLUMN('Back data'!$A$263:$AN$263)))-G$6)</f>
        <v>56.760000000000005</v>
      </c>
      <c r="H55" s="9">
        <f t="array" ref="H55">INDEX('Back data'!$A$262:$AN$262,,MAX(IF('Back data'!$A$262:$AN$262&lt;&gt;"",COLUMN('Back data'!$A$262:$AN$262)))-H$6)+INDEX('Back data'!$A$263:$AN$263,,MAX(IF('Back data'!$A$263:$AN$263&lt;&gt;"",COLUMN('Back data'!$A$263:$AN$263)))-H$6)</f>
        <v>57.76</v>
      </c>
      <c r="I55" s="9">
        <f t="array" ref="I55">INDEX('Back data'!$A$262:$AN$262,,MAX(IF('Back data'!$A$262:$AN$262&lt;&gt;"",COLUMN('Back data'!$A$262:$AN$262)))-I$6)+INDEX('Back data'!$A$263:$AN$263,,MAX(IF('Back data'!$A$263:$AN$263&lt;&gt;"",COLUMN('Back data'!$A$263:$AN$263)))-I$6)</f>
        <v>59.74</v>
      </c>
      <c r="J55" s="9">
        <f t="array" ref="J55">INDEX('Back data'!$A$262:$AN$262,,MAX(IF('Back data'!$A$262:$AN$262&lt;&gt;"",COLUMN('Back data'!$A$262:$AN$262)))-J$6)+INDEX('Back data'!$A$263:$AN$263,,MAX(IF('Back data'!$A$263:$AN$263&lt;&gt;"",COLUMN('Back data'!$A$263:$AN$263)))-J$6)</f>
        <v>61.13</v>
      </c>
      <c r="K55" s="9">
        <f t="array" ref="K55">INDEX('Back data'!$A$262:$AN$262,,MAX(IF('Back data'!$A$262:$AN$262&lt;&gt;"",COLUMN('Back data'!$A$262:$AN$262)))-K$6)+INDEX('Back data'!$A$263:$AN$263,,MAX(IF('Back data'!$A$263:$AN$263&lt;&gt;"",COLUMN('Back data'!$A$263:$AN$263)))-K$6)</f>
        <v>63.64</v>
      </c>
      <c r="L55" s="9">
        <f t="array" ref="L55">INDEX('Back data'!$A$262:$AN$262,,MAX(IF('Back data'!$A$262:$AN$262&lt;&gt;"",COLUMN('Back data'!$A$262:$AN$262)))-L$6)+INDEX('Back data'!$A$263:$AN$263,,MAX(IF('Back data'!$A$263:$AN$263&lt;&gt;"",COLUMN('Back data'!$A$263:$AN$263)))-L$6)</f>
        <v>64.58</v>
      </c>
      <c r="M55" s="9">
        <f t="array" ref="M55">INDEX('Back data'!$A$262:$AN$262,,MAX(IF('Back data'!$A$262:$AN$262&lt;&gt;"",COLUMN('Back data'!$A$262:$AN$262)))-M$6)+INDEX('Back data'!$A$263:$AN$263,,MAX(IF('Back data'!$A$263:$AN$263&lt;&gt;"",COLUMN('Back data'!$A$263:$AN$263)))-M$6)</f>
        <v>66.209999999999994</v>
      </c>
      <c r="N55" s="9">
        <f t="array" ref="N55">INDEX('Back data'!$A$262:$AN$262,,MAX(IF('Back data'!$A$262:$AN$262&lt;&gt;"",COLUMN('Back data'!$A$262:$AN$262)))-N$6)+INDEX('Back data'!$A$263:$AN$263,,MAX(IF('Back data'!$A$263:$AN$263&lt;&gt;"",COLUMN('Back data'!$A$263:$AN$263)))-N$6)</f>
        <v>66.69</v>
      </c>
      <c r="O55" s="9">
        <f t="array" ref="O55">INDEX('Back data'!$A$262:$AN$262,,MAX(IF('Back data'!$A$262:$AN$262&lt;&gt;"",COLUMN('Back data'!$A$262:$AN$262)))-O$6)+INDEX('Back data'!$A$263:$AN$263,,MAX(IF('Back data'!$A$263:$AN$263&lt;&gt;"",COLUMN('Back data'!$A$263:$AN$263)))-O$6)</f>
        <v>66.52000000000001</v>
      </c>
      <c r="P55" s="37">
        <f t="array" ref="P55">INDEX('Back data'!$A$262:$AN$262,,MAX(IF('Back data'!$A$262:$AN$262&lt;&gt;"",COLUMN('Back data'!$A$262:$AN$262)))-P$6)+INDEX('Back data'!$A$263:$AN$263,,MAX(IF('Back data'!$A$263:$AN$263&lt;&gt;"",COLUMN('Back data'!$A$263:$AN$263)))-P$6)</f>
        <v>66.59</v>
      </c>
    </row>
    <row r="56" spans="1:16" x14ac:dyDescent="0.25">
      <c r="A56" s="15" t="s">
        <v>80</v>
      </c>
      <c r="B56" s="16" t="s">
        <v>63</v>
      </c>
      <c r="C56" s="12" t="s">
        <v>76</v>
      </c>
      <c r="D56" s="13">
        <f t="array" ref="D56">INDEX('Back data'!$A$262:$AN$262,,MAX(IF('Back data'!$A$262:$AN$262&lt;&gt;"",COLUMN('Back data'!$A$262:$AN$262)))-D$6)/D55</f>
        <v>0.92772911051212936</v>
      </c>
      <c r="E56" s="13">
        <f t="array" ref="E56">INDEX('Back data'!$A$262:$AN$262,,MAX(IF('Back data'!$A$262:$AN$262&lt;&gt;"",COLUMN('Back data'!$A$262:$AN$262)))-E$6)/E55</f>
        <v>0.92055030094582979</v>
      </c>
      <c r="F56" s="13">
        <f t="array" ref="F56">INDEX('Back data'!$A$262:$AN$262,,MAX(IF('Back data'!$A$262:$AN$262&lt;&gt;"",COLUMN('Back data'!$A$262:$AN$262)))-F$6)/F55</f>
        <v>0.94237757397473609</v>
      </c>
      <c r="G56" s="13">
        <f t="array" ref="G56">INDEX('Back data'!$A$262:$AN$262,,MAX(IF('Back data'!$A$262:$AN$262&lt;&gt;"",COLUMN('Back data'!$A$262:$AN$262)))-G$6)/G55</f>
        <v>0.91596194503171247</v>
      </c>
      <c r="H56" s="13">
        <f t="array" ref="H56">INDEX('Back data'!$A$262:$AN$262,,MAX(IF('Back data'!$A$262:$AN$262&lt;&gt;"",COLUMN('Back data'!$A$262:$AN$262)))-H$6)/H55</f>
        <v>0.92434210526315796</v>
      </c>
      <c r="I56" s="13">
        <f t="array" ref="I56">INDEX('Back data'!$A$262:$AN$262,,MAX(IF('Back data'!$A$262:$AN$262&lt;&gt;"",COLUMN('Back data'!$A$262:$AN$262)))-I$6)/I55</f>
        <v>0.92467358553732848</v>
      </c>
      <c r="J56" s="13">
        <f t="array" ref="J56">INDEX('Back data'!$A$262:$AN$262,,MAX(IF('Back data'!$A$262:$AN$262&lt;&gt;"",COLUMN('Back data'!$A$262:$AN$262)))-J$6)/J55</f>
        <v>0.93243906428921963</v>
      </c>
      <c r="K56" s="13">
        <f t="array" ref="K56">INDEX('Back data'!$A$262:$AN$262,,MAX(IF('Back data'!$A$262:$AN$262&lt;&gt;"",COLUMN('Back data'!$A$262:$AN$262)))-K$6)/K55</f>
        <v>0.93431803896920174</v>
      </c>
      <c r="L56" s="13">
        <f t="array" ref="L56">INDEX('Back data'!$A$262:$AN$262,,MAX(IF('Back data'!$A$262:$AN$262&lt;&gt;"",COLUMN('Back data'!$A$262:$AN$262)))-L$6)/L55</f>
        <v>0.92908021059151447</v>
      </c>
      <c r="M56" s="13">
        <f t="array" ref="M56">INDEX('Back data'!$A$262:$AN$262,,MAX(IF('Back data'!$A$262:$AN$262&lt;&gt;"",COLUMN('Back data'!$A$262:$AN$262)))-M$6)/M55</f>
        <v>0.91980063434526516</v>
      </c>
      <c r="N56" s="13">
        <f t="array" ref="N56">INDEX('Back data'!$A$262:$AN$262,,MAX(IF('Back data'!$A$262:$AN$262&lt;&gt;"",COLUMN('Back data'!$A$262:$AN$262)))-N$6)/N55</f>
        <v>0.92157744789323737</v>
      </c>
      <c r="O56" s="13">
        <f t="array" ref="O56">INDEX('Back data'!$A$262:$AN$262,,MAX(IF('Back data'!$A$262:$AN$262&lt;&gt;"",COLUMN('Back data'!$A$262:$AN$262)))-O$6)/O55</f>
        <v>0.91837041491280813</v>
      </c>
      <c r="P56" s="38">
        <f t="array" ref="P56">INDEX('Back data'!$A$262:$AN$262,,MAX(IF('Back data'!$A$262:$AN$262&lt;&gt;"",COLUMN('Back data'!$A$262:$AN$262)))-P$6)/P55</f>
        <v>0.91274966211142816</v>
      </c>
    </row>
    <row r="57" spans="1:16" x14ac:dyDescent="0.25">
      <c r="A57" s="15" t="s">
        <v>80</v>
      </c>
      <c r="B57" s="16" t="s">
        <v>63</v>
      </c>
      <c r="C57" s="12" t="s">
        <v>77</v>
      </c>
      <c r="D57" s="13">
        <f t="array" ref="D57">INDEX('Back data'!$A$263:$AN$263,,MAX(IF('Back data'!$A$263:$AN$263&lt;&gt;"",COLUMN('Back data'!$A$263:$AN$263)))-D$6)/D55</f>
        <v>7.2270889487870624E-2</v>
      </c>
      <c r="E57" s="13">
        <f t="array" ref="E57">INDEX('Back data'!$A$263:$AN$263,,MAX(IF('Back data'!$A$263:$AN$263&lt;&gt;"",COLUMN('Back data'!$A$263:$AN$263)))-E$6)/E55</f>
        <v>7.944969905417025E-2</v>
      </c>
      <c r="F57" s="13">
        <f t="array" ref="F57">INDEX('Back data'!$A$263:$AN$263,,MAX(IF('Back data'!$A$263:$AN$263&lt;&gt;"",COLUMN('Back data'!$A$263:$AN$263)))-F$6)/F55</f>
        <v>5.7622426025263886E-2</v>
      </c>
      <c r="G57" s="13">
        <f t="array" ref="G57">INDEX('Back data'!$A$263:$AN$263,,MAX(IF('Back data'!$A$263:$AN$263&lt;&gt;"",COLUMN('Back data'!$A$263:$AN$263)))-G$6)/G55</f>
        <v>8.4038054968287507E-2</v>
      </c>
      <c r="H57" s="13">
        <f t="array" ref="H57">INDEX('Back data'!$A$263:$AN$263,,MAX(IF('Back data'!$A$263:$AN$263&lt;&gt;"",COLUMN('Back data'!$A$263:$AN$263)))-H$6)/H55</f>
        <v>7.5657894736842105E-2</v>
      </c>
      <c r="I57" s="13">
        <f t="array" ref="I57">INDEX('Back data'!$A$263:$AN$263,,MAX(IF('Back data'!$A$263:$AN$263&lt;&gt;"",COLUMN('Back data'!$A$263:$AN$263)))-I$6)/I55</f>
        <v>7.5326414462671576E-2</v>
      </c>
      <c r="J57" s="13">
        <f t="array" ref="J57">INDEX('Back data'!$A$263:$AN$263,,MAX(IF('Back data'!$A$263:$AN$263&lt;&gt;"",COLUMN('Back data'!$A$263:$AN$263)))-J$6)/J55</f>
        <v>6.7560935710780298E-2</v>
      </c>
      <c r="K57" s="13">
        <f t="array" ref="K57">INDEX('Back data'!$A$263:$AN$263,,MAX(IF('Back data'!$A$263:$AN$263&lt;&gt;"",COLUMN('Back data'!$A$263:$AN$263)))-K$6)/K55</f>
        <v>6.5681961030798236E-2</v>
      </c>
      <c r="L57" s="13">
        <f t="array" ref="L57">INDEX('Back data'!$A$263:$AN$263,,MAX(IF('Back data'!$A$263:$AN$263&lt;&gt;"",COLUMN('Back data'!$A$263:$AN$263)))-L$6)/L55</f>
        <v>7.0919789408485603E-2</v>
      </c>
      <c r="M57" s="13">
        <f t="array" ref="M57">INDEX('Back data'!$A$263:$AN$263,,MAX(IF('Back data'!$A$263:$AN$263&lt;&gt;"",COLUMN('Back data'!$A$263:$AN$263)))-M$6)/M55</f>
        <v>8.0199365654734941E-2</v>
      </c>
      <c r="N57" s="13">
        <f t="array" ref="N57">INDEX('Back data'!$A$263:$AN$263,,MAX(IF('Back data'!$A$263:$AN$263&lt;&gt;"",COLUMN('Back data'!$A$263:$AN$263)))-N$6)/N55</f>
        <v>7.8422552106762647E-2</v>
      </c>
      <c r="O57" s="13">
        <f t="array" ref="O57">INDEX('Back data'!$A$263:$AN$263,,MAX(IF('Back data'!$A$263:$AN$263&lt;&gt;"",COLUMN('Back data'!$A$263:$AN$263)))-O$6)/O55</f>
        <v>8.16295850871918E-2</v>
      </c>
      <c r="P57" s="38">
        <f t="array" ref="P57">INDEX('Back data'!$A$263:$AN$263,,MAX(IF('Back data'!$A$263:$AN$263&lt;&gt;"",COLUMN('Back data'!$A$263:$AN$263)))-P$6)/P55</f>
        <v>8.7250337888571852E-2</v>
      </c>
    </row>
    <row r="60" spans="1:16" x14ac:dyDescent="0.25">
      <c r="C60" s="8" t="s">
        <v>74</v>
      </c>
      <c r="D60" s="9">
        <f t="array" ref="D60">INDEX('Back data'!$A$268:$AN$268,,MAX(IF('Back data'!$A$268:$AN$268&lt;&gt;"",COLUMN('Back data'!$A$268:$AN$268)))-D$6)+INDEX('Back data'!$A$269:$AN$269,,MAX(IF('Back data'!$A$269:$AN$269&lt;&gt;"",COLUMN('Back data'!$A$269:$AN$269)))-D$6)</f>
        <v>61.27</v>
      </c>
      <c r="E60" s="9">
        <f t="array" ref="E60">INDEX('Back data'!$A$268:$AN$268,,MAX(IF('Back data'!$A$268:$AN$268&lt;&gt;"",COLUMN('Back data'!$A$268:$AN$268)))-E$6)+INDEX('Back data'!$A$269:$AN$269,,MAX(IF('Back data'!$A$269:$AN$269&lt;&gt;"",COLUMN('Back data'!$A$269:$AN$269)))-E$6)</f>
        <v>59.87</v>
      </c>
      <c r="F60" s="9">
        <f t="array" ref="F60">INDEX('Back data'!$A$268:$AN$268,,MAX(IF('Back data'!$A$268:$AN$268&lt;&gt;"",COLUMN('Back data'!$A$268:$AN$268)))-F$6)+INDEX('Back data'!$A$269:$AN$269,,MAX(IF('Back data'!$A$269:$AN$269&lt;&gt;"",COLUMN('Back data'!$A$269:$AN$269)))-F$6)</f>
        <v>60.36</v>
      </c>
      <c r="G60" s="9">
        <f t="array" ref="G60">INDEX('Back data'!$A$268:$AN$268,,MAX(IF('Back data'!$A$268:$AN$268&lt;&gt;"",COLUMN('Back data'!$A$268:$AN$268)))-G$6)+INDEX('Back data'!$A$269:$AN$269,,MAX(IF('Back data'!$A$269:$AN$269&lt;&gt;"",COLUMN('Back data'!$A$269:$AN$269)))-G$6)</f>
        <v>58.599999999999994</v>
      </c>
      <c r="H60" s="9">
        <f t="array" ref="H60">INDEX('Back data'!$A$268:$AN$268,,MAX(IF('Back data'!$A$268:$AN$268&lt;&gt;"",COLUMN('Back data'!$A$268:$AN$268)))-H$6)+INDEX('Back data'!$A$269:$AN$269,,MAX(IF('Back data'!$A$269:$AN$269&lt;&gt;"",COLUMN('Back data'!$A$269:$AN$269)))-H$6)</f>
        <v>59.14</v>
      </c>
      <c r="I60" s="9">
        <f t="array" ref="I60">INDEX('Back data'!$A$268:$AN$268,,MAX(IF('Back data'!$A$268:$AN$268&lt;&gt;"",COLUMN('Back data'!$A$268:$AN$268)))-I$6)+INDEX('Back data'!$A$269:$AN$269,,MAX(IF('Back data'!$A$269:$AN$269&lt;&gt;"",COLUMN('Back data'!$A$269:$AN$269)))-I$6)</f>
        <v>61.52</v>
      </c>
      <c r="J60" s="9">
        <f t="array" ref="J60">INDEX('Back data'!$A$268:$AN$268,,MAX(IF('Back data'!$A$268:$AN$268&lt;&gt;"",COLUMN('Back data'!$A$268:$AN$268)))-J$6)+INDEX('Back data'!$A$269:$AN$269,,MAX(IF('Back data'!$A$269:$AN$269&lt;&gt;"",COLUMN('Back data'!$A$269:$AN$269)))-J$6)</f>
        <v>62.480000000000004</v>
      </c>
      <c r="K60" s="9">
        <f t="array" ref="K60">INDEX('Back data'!$A$268:$AN$268,,MAX(IF('Back data'!$A$268:$AN$268&lt;&gt;"",COLUMN('Back data'!$A$268:$AN$268)))-K$6)+INDEX('Back data'!$A$269:$AN$269,,MAX(IF('Back data'!$A$269:$AN$269&lt;&gt;"",COLUMN('Back data'!$A$269:$AN$269)))-K$6)</f>
        <v>65.78</v>
      </c>
      <c r="L60" s="9">
        <f t="array" ref="L60">INDEX('Back data'!$A$268:$AN$268,,MAX(IF('Back data'!$A$268:$AN$268&lt;&gt;"",COLUMN('Back data'!$A$268:$AN$268)))-L$6)+INDEX('Back data'!$A$269:$AN$269,,MAX(IF('Back data'!$A$269:$AN$269&lt;&gt;"",COLUMN('Back data'!$A$269:$AN$269)))-L$6)</f>
        <v>67.800000000000011</v>
      </c>
      <c r="M60" s="9">
        <f t="array" ref="M60">INDEX('Back data'!$A$268:$AN$268,,MAX(IF('Back data'!$A$268:$AN$268&lt;&gt;"",COLUMN('Back data'!$A$268:$AN$268)))-M$6)+INDEX('Back data'!$A$269:$AN$269,,MAX(IF('Back data'!$A$269:$AN$269&lt;&gt;"",COLUMN('Back data'!$A$269:$AN$269)))-M$6)</f>
        <v>69.240000000000009</v>
      </c>
      <c r="N60" s="9">
        <f t="array" ref="N60">INDEX('Back data'!$A$268:$AN$268,,MAX(IF('Back data'!$A$268:$AN$268&lt;&gt;"",COLUMN('Back data'!$A$268:$AN$268)))-N$6)+INDEX('Back data'!$A$269:$AN$269,,MAX(IF('Back data'!$A$269:$AN$269&lt;&gt;"",COLUMN('Back data'!$A$269:$AN$269)))-N$6)</f>
        <v>68.910000000000011</v>
      </c>
      <c r="O60" s="9">
        <f t="array" ref="O60">INDEX('Back data'!$A$268:$AN$268,,MAX(IF('Back data'!$A$268:$AN$268&lt;&gt;"",COLUMN('Back data'!$A$268:$AN$268)))-O$6)+INDEX('Back data'!$A$269:$AN$269,,MAX(IF('Back data'!$A$269:$AN$269&lt;&gt;"",COLUMN('Back data'!$A$269:$AN$269)))-O$6)</f>
        <v>67.919999999999987</v>
      </c>
      <c r="P60" s="37">
        <f t="array" ref="P60">INDEX('Back data'!$A$268:$AN$268,,MAX(IF('Back data'!$A$268:$AN$268&lt;&gt;"",COLUMN('Back data'!$A$268:$AN$268)))-P$6)+INDEX('Back data'!$A$269:$AN$269,,MAX(IF('Back data'!$A$269:$AN$269&lt;&gt;"",COLUMN('Back data'!$A$269:$AN$269)))-P$6)</f>
        <v>68.73</v>
      </c>
    </row>
    <row r="61" spans="1:16" x14ac:dyDescent="0.25">
      <c r="A61" s="15" t="s">
        <v>80</v>
      </c>
      <c r="B61" s="16" t="s">
        <v>68</v>
      </c>
      <c r="C61" s="12" t="s">
        <v>76</v>
      </c>
      <c r="D61" s="13">
        <f t="array" ref="D61">INDEX('Back data'!$A$268:$AN$268,,MAX(IF('Back data'!$A$268:$AN$268&lt;&gt;"",COLUMN('Back data'!$A$268:$AN$268)))-D$6)/D60</f>
        <v>0.97976171046188998</v>
      </c>
      <c r="E61" s="13">
        <f t="array" ref="E61">INDEX('Back data'!$A$268:$AN$268,,MAX(IF('Back data'!$A$268:$AN$268&lt;&gt;"",COLUMN('Back data'!$A$268:$AN$268)))-E$6)/E60</f>
        <v>0.97711708702188083</v>
      </c>
      <c r="F61" s="13">
        <f t="array" ref="F61">INDEX('Back data'!$A$268:$AN$268,,MAX(IF('Back data'!$A$268:$AN$268&lt;&gt;"",COLUMN('Back data'!$A$268:$AN$268)))-F$6)/F60</f>
        <v>0.97548045062955602</v>
      </c>
      <c r="G61" s="13">
        <f t="array" ref="G61">INDEX('Back data'!$A$268:$AN$268,,MAX(IF('Back data'!$A$268:$AN$268&lt;&gt;"",COLUMN('Back data'!$A$268:$AN$268)))-G$6)/G60</f>
        <v>0.97542662116040957</v>
      </c>
      <c r="H61" s="13">
        <f t="array" ref="H61">INDEX('Back data'!$A$268:$AN$268,,MAX(IF('Back data'!$A$268:$AN$268&lt;&gt;"",COLUMN('Back data'!$A$268:$AN$268)))-H$6)/H60</f>
        <v>0.97632735880960431</v>
      </c>
      <c r="I61" s="13">
        <f t="array" ref="I61">INDEX('Back data'!$A$268:$AN$268,,MAX(IF('Back data'!$A$268:$AN$268&lt;&gt;"",COLUMN('Back data'!$A$268:$AN$268)))-I$6)/I60</f>
        <v>0.97626788036410928</v>
      </c>
      <c r="J61" s="13">
        <f t="array" ref="J61">INDEX('Back data'!$A$268:$AN$268,,MAX(IF('Back data'!$A$268:$AN$268&lt;&gt;"",COLUMN('Back data'!$A$268:$AN$268)))-J$6)/J60</f>
        <v>0.97679257362355953</v>
      </c>
      <c r="K61" s="13">
        <f t="array" ref="K61">INDEX('Back data'!$A$268:$AN$268,,MAX(IF('Back data'!$A$268:$AN$268&lt;&gt;"",COLUMN('Back data'!$A$268:$AN$268)))-K$6)/K60</f>
        <v>0.97856491334752205</v>
      </c>
      <c r="L61" s="13">
        <f t="array" ref="L61">INDEX('Back data'!$A$268:$AN$268,,MAX(IF('Back data'!$A$268:$AN$268&lt;&gt;"",COLUMN('Back data'!$A$268:$AN$268)))-L$6)/L60</f>
        <v>0.97522123893805301</v>
      </c>
      <c r="M61" s="13">
        <f t="array" ref="M61">INDEX('Back data'!$A$268:$AN$268,,MAX(IF('Back data'!$A$268:$AN$268&lt;&gt;"",COLUMN('Back data'!$A$268:$AN$268)))-M$6)/M60</f>
        <v>0.97746967071057189</v>
      </c>
      <c r="N61" s="13">
        <f t="array" ref="N61">INDEX('Back data'!$A$268:$AN$268,,MAX(IF('Back data'!$A$268:$AN$268&lt;&gt;"",COLUMN('Back data'!$A$268:$AN$268)))-N$6)/N60</f>
        <v>0.97765200986794365</v>
      </c>
      <c r="O61" s="13">
        <f t="array" ref="O61">INDEX('Back data'!$A$268:$AN$268,,MAX(IF('Back data'!$A$268:$AN$268&lt;&gt;"",COLUMN('Back data'!$A$268:$AN$268)))-O$6)/O60</f>
        <v>0.98012367491166086</v>
      </c>
      <c r="P61" s="38">
        <f t="array" ref="P61">INDEX('Back data'!$A$268:$AN$268,,MAX(IF('Back data'!$A$268:$AN$268&lt;&gt;"",COLUMN('Back data'!$A$268:$AN$268)))-P$6)/P60</f>
        <v>0.98370435035646731</v>
      </c>
    </row>
    <row r="62" spans="1:16" x14ac:dyDescent="0.25">
      <c r="A62" s="15" t="s">
        <v>80</v>
      </c>
      <c r="B62" s="16" t="s">
        <v>68</v>
      </c>
      <c r="C62" s="12" t="s">
        <v>77</v>
      </c>
      <c r="D62" s="13">
        <f t="array" ref="D62">INDEX('Back data'!$A$269:$AN$269,,MAX(IF('Back data'!$A$269:$AN$269&lt;&gt;"",COLUMN('Back data'!$A$269:$AN$269)))-D$6)/D60</f>
        <v>2.0238289538110004E-2</v>
      </c>
      <c r="E62" s="13">
        <f t="array" ref="E62">INDEX('Back data'!$A$269:$AN$269,,MAX(IF('Back data'!$A$269:$AN$269&lt;&gt;"",COLUMN('Back data'!$A$269:$AN$269)))-E$6)/E60</f>
        <v>2.2882912978119261E-2</v>
      </c>
      <c r="F62" s="13">
        <f t="array" ref="F62">INDEX('Back data'!$A$269:$AN$269,,MAX(IF('Back data'!$A$269:$AN$269&lt;&gt;"",COLUMN('Back data'!$A$269:$AN$269)))-F$6)/F60</f>
        <v>2.4519549370444003E-2</v>
      </c>
      <c r="G62" s="13">
        <f t="array" ref="G62">INDEX('Back data'!$A$269:$AN$269,,MAX(IF('Back data'!$A$269:$AN$269&lt;&gt;"",COLUMN('Back data'!$A$269:$AN$269)))-G$6)/G60</f>
        <v>2.4573378839590446E-2</v>
      </c>
      <c r="H62" s="13">
        <f t="array" ref="H62">INDEX('Back data'!$A$269:$AN$269,,MAX(IF('Back data'!$A$269:$AN$269&lt;&gt;"",COLUMN('Back data'!$A$269:$AN$269)))-H$6)/H60</f>
        <v>2.3672641190395669E-2</v>
      </c>
      <c r="I62" s="13">
        <f t="array" ref="I62">INDEX('Back data'!$A$269:$AN$269,,MAX(IF('Back data'!$A$269:$AN$269&lt;&gt;"",COLUMN('Back data'!$A$269:$AN$269)))-I$6)/I60</f>
        <v>2.3732119635890767E-2</v>
      </c>
      <c r="J62" s="13">
        <f t="array" ref="J62">INDEX('Back data'!$A$269:$AN$269,,MAX(IF('Back data'!$A$269:$AN$269&lt;&gt;"",COLUMN('Back data'!$A$269:$AN$269)))-J$6)/J60</f>
        <v>2.3207426376440458E-2</v>
      </c>
      <c r="K62" s="13">
        <f t="array" ref="K62">INDEX('Back data'!$A$269:$AN$269,,MAX(IF('Back data'!$A$269:$AN$269&lt;&gt;"",COLUMN('Back data'!$A$269:$AN$269)))-K$6)/K60</f>
        <v>2.1435086652477956E-2</v>
      </c>
      <c r="L62" s="13">
        <f t="array" ref="L62">INDEX('Back data'!$A$269:$AN$269,,MAX(IF('Back data'!$A$269:$AN$269&lt;&gt;"",COLUMN('Back data'!$A$269:$AN$269)))-L$6)/L60</f>
        <v>2.4778761061946899E-2</v>
      </c>
      <c r="M62" s="13">
        <f t="array" ref="M62">INDEX('Back data'!$A$269:$AN$269,,MAX(IF('Back data'!$A$269:$AN$269&lt;&gt;"",COLUMN('Back data'!$A$269:$AN$269)))-M$6)/M60</f>
        <v>2.2530329289428074E-2</v>
      </c>
      <c r="N62" s="13">
        <f t="array" ref="N62">INDEX('Back data'!$A$269:$AN$269,,MAX(IF('Back data'!$A$269:$AN$269&lt;&gt;"",COLUMN('Back data'!$A$269:$AN$269)))-N$6)/N60</f>
        <v>2.2347990132056302E-2</v>
      </c>
      <c r="O62" s="13">
        <f t="array" ref="O62">INDEX('Back data'!$A$269:$AN$269,,MAX(IF('Back data'!$A$269:$AN$269&lt;&gt;"",COLUMN('Back data'!$A$269:$AN$269)))-O$6)/O60</f>
        <v>1.9876325088339229E-2</v>
      </c>
      <c r="P62" s="38">
        <f t="array" ref="P62">INDEX('Back data'!$A$269:$AN$269,,MAX(IF('Back data'!$A$269:$AN$269&lt;&gt;"",COLUMN('Back data'!$A$269:$AN$269)))-P$6)/P60</f>
        <v>1.6295649643532664E-2</v>
      </c>
    </row>
    <row r="65" spans="1:16" x14ac:dyDescent="0.25">
      <c r="C65" s="8" t="s">
        <v>74</v>
      </c>
      <c r="D65" s="9">
        <f t="array" ref="D65">INDEX('Back data'!$A$274:$AN$274,,MAX(IF('Back data'!$A$274:$AN$274&lt;&gt;"",COLUMN('Back data'!$A$274:$AN$274)))-D$6)+INDEX('Back data'!$A$275:$AN$275,,MAX(IF('Back data'!$A$275:$AN$275&lt;&gt;"",COLUMN('Back data'!$A$75:$AN$275)))-D$6)</f>
        <v>62.660000000000004</v>
      </c>
      <c r="E65" s="9">
        <f t="array" ref="E65">INDEX('Back data'!$A$274:$AN$274,,MAX(IF('Back data'!$A$274:$AN$274&lt;&gt;"",COLUMN('Back data'!$A$274:$AN$274)))-E$6)+INDEX('Back data'!$A$275:$AN$275,,MAX(IF('Back data'!$A$275:$AN$275&lt;&gt;"",COLUMN('Back data'!$A$75:$AN$275)))-E$6)</f>
        <v>61.8</v>
      </c>
      <c r="F65" s="9">
        <f t="array" ref="F65">INDEX('Back data'!$A$274:$AN$274,,MAX(IF('Back data'!$A$274:$AN$274&lt;&gt;"",COLUMN('Back data'!$A$274:$AN$274)))-F$6)+INDEX('Back data'!$A$275:$AN$275,,MAX(IF('Back data'!$A$275:$AN$275&lt;&gt;"",COLUMN('Back data'!$A$75:$AN$275)))-F$6)</f>
        <v>61.28</v>
      </c>
      <c r="G65" s="9">
        <f t="array" ref="G65">INDEX('Back data'!$A$274:$AN$274,,MAX(IF('Back data'!$A$274:$AN$274&lt;&gt;"",COLUMN('Back data'!$A$274:$AN$274)))-G$6)+INDEX('Back data'!$A$275:$AN$275,,MAX(IF('Back data'!$A$275:$AN$275&lt;&gt;"",COLUMN('Back data'!$A$75:$AN$275)))-G$6)</f>
        <v>60.16</v>
      </c>
      <c r="H65" s="9">
        <f t="array" ref="H65">INDEX('Back data'!$A$274:$AN$274,,MAX(IF('Back data'!$A$274:$AN$274&lt;&gt;"",COLUMN('Back data'!$A$274:$AN$274)))-H$6)+INDEX('Back data'!$A$275:$AN$275,,MAX(IF('Back data'!$A$275:$AN$275&lt;&gt;"",COLUMN('Back data'!$A$75:$AN$275)))-H$6)</f>
        <v>60.96</v>
      </c>
      <c r="I65" s="9">
        <f t="array" ref="I65">INDEX('Back data'!$A$274:$AN$274,,MAX(IF('Back data'!$A$274:$AN$274&lt;&gt;"",COLUMN('Back data'!$A$274:$AN$274)))-I$6)+INDEX('Back data'!$A$275:$AN$275,,MAX(IF('Back data'!$A$275:$AN$275&lt;&gt;"",COLUMN('Back data'!$A$75:$AN$275)))-I$6)</f>
        <v>62.550000000000004</v>
      </c>
      <c r="J65" s="9">
        <f t="array" ref="J65">INDEX('Back data'!$A$274:$AN$274,,MAX(IF('Back data'!$A$274:$AN$274&lt;&gt;"",COLUMN('Back data'!$A$274:$AN$274)))-J$6)+INDEX('Back data'!$A$275:$AN$275,,MAX(IF('Back data'!$A$275:$AN$275&lt;&gt;"",COLUMN('Back data'!$A$75:$AN$275)))-J$6)</f>
        <v>63.559999999999995</v>
      </c>
      <c r="K65" s="9">
        <f t="array" ref="K65">INDEX('Back data'!$A$274:$AN$274,,MAX(IF('Back data'!$A$274:$AN$274&lt;&gt;"",COLUMN('Back data'!$A$274:$AN$274)))-K$6)+INDEX('Back data'!$A$275:$AN$275,,MAX(IF('Back data'!$A$275:$AN$275&lt;&gt;"",COLUMN('Back data'!$A$75:$AN$275)))-K$6)</f>
        <v>68.05</v>
      </c>
      <c r="L65" s="9">
        <f t="array" ref="L65">INDEX('Back data'!$A$274:$AN$274,,MAX(IF('Back data'!$A$274:$AN$274&lt;&gt;"",COLUMN('Back data'!$A$274:$AN$274)))-L$6)+INDEX('Back data'!$A$275:$AN$275,,MAX(IF('Back data'!$A$275:$AN$275&lt;&gt;"",COLUMN('Back data'!$A$75:$AN$275)))-L$6)</f>
        <v>67.959999999999994</v>
      </c>
      <c r="M65" s="9">
        <f t="array" ref="M65">INDEX('Back data'!$A$274:$AN$274,,MAX(IF('Back data'!$A$274:$AN$274&lt;&gt;"",COLUMN('Back data'!$A$274:$AN$274)))-M$6)+INDEX('Back data'!$A$275:$AN$275,,MAX(IF('Back data'!$A$275:$AN$275&lt;&gt;"",COLUMN('Back data'!$A$75:$AN$275)))-M$6)</f>
        <v>70.73</v>
      </c>
      <c r="N65" s="9">
        <f t="array" ref="N65">INDEX('Back data'!$A$274:$AN$274,,MAX(IF('Back data'!$A$274:$AN$274&lt;&gt;"",COLUMN('Back data'!$A$274:$AN$274)))-N$6)+INDEX('Back data'!$A$275:$AN$275,,MAX(IF('Back data'!$A$275:$AN$275&lt;&gt;"",COLUMN('Back data'!$A$75:$AN$275)))-N$6)</f>
        <v>69.33</v>
      </c>
      <c r="O65" s="9">
        <f t="array" ref="O65">INDEX('Back data'!$A$274:$AN$274,,MAX(IF('Back data'!$A$274:$AN$274&lt;&gt;"",COLUMN('Back data'!$A$274:$AN$274)))-O$6)+INDEX('Back data'!$A$275:$AN$275,,MAX(IF('Back data'!$A$275:$AN$275&lt;&gt;"",COLUMN('Back data'!$A$75:$AN$275)))-O$6)</f>
        <v>69.64</v>
      </c>
      <c r="P65" s="37">
        <f t="array" ref="P65">INDEX('Back data'!$A$274:$AN$274,,MAX(IF('Back data'!$A$274:$AN$274&lt;&gt;"",COLUMN('Back data'!$A$274:$AN$274)))-P$6)+INDEX('Back data'!$A$275:$AN$275,,MAX(IF('Back data'!$A$275:$AN$275&lt;&gt;"",COLUMN('Back data'!$A$75:$AN$275)))-P$6)</f>
        <v>69.940000000000012</v>
      </c>
    </row>
    <row r="66" spans="1:16" x14ac:dyDescent="0.25">
      <c r="A66" s="15" t="s">
        <v>80</v>
      </c>
      <c r="B66" s="16" t="s">
        <v>73</v>
      </c>
      <c r="C66" s="12" t="s">
        <v>76</v>
      </c>
      <c r="D66" s="13">
        <f t="array" ref="D66">INDEX('Back data'!$A$274:$AN$274,,MAX(IF('Back data'!$A$274:$AN$274&lt;&gt;"",COLUMN('Back data'!$A$274:$AN$274)))-D$6)/D65</f>
        <v>0.91701244813278004</v>
      </c>
      <c r="E66" s="13">
        <f t="array" ref="E66">INDEX('Back data'!$A$274:$AN$274,,MAX(IF('Back data'!$A$274:$AN$274&lt;&gt;"",COLUMN('Back data'!$A$274:$AN$274)))-E$6)/E65</f>
        <v>0.92880258899676382</v>
      </c>
      <c r="F66" s="13">
        <f t="array" ref="F66">INDEX('Back data'!$A$274:$AN$274,,MAX(IF('Back data'!$A$274:$AN$274&lt;&gt;"",COLUMN('Back data'!$A$274:$AN$274)))-F$6)/F65</f>
        <v>0.93064621409921666</v>
      </c>
      <c r="G66" s="13">
        <f t="array" ref="G66">INDEX('Back data'!$A$274:$AN$274,,MAX(IF('Back data'!$A$274:$AN$274&lt;&gt;"",COLUMN('Back data'!$A$274:$AN$274)))-G$6)/G65</f>
        <v>0.91240026595744683</v>
      </c>
      <c r="H66" s="13">
        <f t="array" ref="H66">INDEX('Back data'!$A$274:$AN$274,,MAX(IF('Back data'!$A$274:$AN$274&lt;&gt;"",COLUMN('Back data'!$A$274:$AN$274)))-H$6)/H65</f>
        <v>0.92093175853018372</v>
      </c>
      <c r="I66" s="13">
        <f t="array" ref="I66">INDEX('Back data'!$A$274:$AN$274,,MAX(IF('Back data'!$A$274:$AN$274&lt;&gt;"",COLUMN('Back data'!$A$274:$AN$274)))-I$6)/I65</f>
        <v>0.9293365307753797</v>
      </c>
      <c r="J66" s="13">
        <f t="array" ref="J66">INDEX('Back data'!$A$274:$AN$274,,MAX(IF('Back data'!$A$274:$AN$274&lt;&gt;"",COLUMN('Back data'!$A$274:$AN$274)))-J$6)/J65</f>
        <v>0.92621145374449343</v>
      </c>
      <c r="K66" s="13">
        <f t="array" ref="K66">INDEX('Back data'!$A$274:$AN$274,,MAX(IF('Back data'!$A$274:$AN$274&lt;&gt;"",COLUMN('Back data'!$A$274:$AN$274)))-K$6)/K65</f>
        <v>0.91726671565025719</v>
      </c>
      <c r="L66" s="13">
        <f t="array" ref="L66">INDEX('Back data'!$A$274:$AN$274,,MAX(IF('Back data'!$A$274:$AN$274&lt;&gt;"",COLUMN('Back data'!$A$274:$AN$274)))-L$6)/L65</f>
        <v>0.91024131842260159</v>
      </c>
      <c r="M66" s="13">
        <f t="array" ref="M66">INDEX('Back data'!$A$274:$AN$274,,MAX(IF('Back data'!$A$274:$AN$274&lt;&gt;"",COLUMN('Back data'!$A$274:$AN$274)))-M$6)/M65</f>
        <v>0.93015693482256467</v>
      </c>
      <c r="N66" s="13">
        <f t="array" ref="N66">INDEX('Back data'!$A$274:$AN$274,,MAX(IF('Back data'!$A$274:$AN$274&lt;&gt;"",COLUMN('Back data'!$A$274:$AN$274)))-N$6)/N65</f>
        <v>0.92196740227895579</v>
      </c>
      <c r="O66" s="13">
        <f t="array" ref="O66">INDEX('Back data'!$A$274:$AN$274,,MAX(IF('Back data'!$A$274:$AN$274&lt;&gt;"",COLUMN('Back data'!$A$274:$AN$274)))-O$6)/O65</f>
        <v>0.91728891441700178</v>
      </c>
      <c r="P66" s="38">
        <f t="array" ref="P66">INDEX('Back data'!$A$274:$AN$274,,MAX(IF('Back data'!$A$274:$AN$274&lt;&gt;"",COLUMN('Back data'!$A$274:$AN$274)))-P$6)/P65</f>
        <v>0.92793823277094645</v>
      </c>
    </row>
    <row r="67" spans="1:16" x14ac:dyDescent="0.25">
      <c r="A67" s="15" t="s">
        <v>80</v>
      </c>
      <c r="B67" s="16" t="s">
        <v>73</v>
      </c>
      <c r="C67" s="12" t="s">
        <v>77</v>
      </c>
      <c r="D67" s="13">
        <f t="array" ref="D67">INDEX('Back data'!$A$275:$AN$275,,MAX(IF('Back data'!$A$275:$AN$275&lt;&gt;"",COLUMN('Back data'!$A$75:$AN$275)))-D$6)/D65</f>
        <v>8.2987551867219914E-2</v>
      </c>
      <c r="E67" s="13">
        <f t="array" ref="E67">INDEX('Back data'!$A$275:$AN$275,,MAX(IF('Back data'!$A$275:$AN$275&lt;&gt;"",COLUMN('Back data'!$A$75:$AN$275)))-E$6)/E65</f>
        <v>7.1197411003236261E-2</v>
      </c>
      <c r="F67" s="13">
        <f t="array" ref="F67">INDEX('Back data'!$A$275:$AN$275,,MAX(IF('Back data'!$A$275:$AN$275&lt;&gt;"",COLUMN('Back data'!$A$75:$AN$275)))-F$6)/F65</f>
        <v>6.9353785900783282E-2</v>
      </c>
      <c r="G67" s="13">
        <f t="array" ref="G67">INDEX('Back data'!$A$275:$AN$275,,MAX(IF('Back data'!$A$275:$AN$275&lt;&gt;"",COLUMN('Back data'!$A$75:$AN$275)))-G$6)/G65</f>
        <v>8.7599734042553196E-2</v>
      </c>
      <c r="H67" s="13">
        <f t="array" ref="H67">INDEX('Back data'!$A$275:$AN$275,,MAX(IF('Back data'!$A$275:$AN$275&lt;&gt;"",COLUMN('Back data'!$A$75:$AN$275)))-H$6)/H65</f>
        <v>7.9068241469816281E-2</v>
      </c>
      <c r="I67" s="13">
        <f t="array" ref="I67">INDEX('Back data'!$A$275:$AN$275,,MAX(IF('Back data'!$A$275:$AN$275&lt;&gt;"",COLUMN('Back data'!$A$75:$AN$275)))-I$6)/I65</f>
        <v>7.0663469224620301E-2</v>
      </c>
      <c r="J67" s="13">
        <f t="array" ref="J67">INDEX('Back data'!$A$275:$AN$275,,MAX(IF('Back data'!$A$275:$AN$275&lt;&gt;"",COLUMN('Back data'!$A$75:$AN$275)))-J$6)/J65</f>
        <v>7.3788546255506626E-2</v>
      </c>
      <c r="K67" s="13">
        <f t="array" ref="K67">INDEX('Back data'!$A$275:$AN$275,,MAX(IF('Back data'!$A$275:$AN$275&lt;&gt;"",COLUMN('Back data'!$A$75:$AN$275)))-K$6)/K65</f>
        <v>8.2733284349742836E-2</v>
      </c>
      <c r="L67" s="13">
        <f t="array" ref="L67">INDEX('Back data'!$A$275:$AN$275,,MAX(IF('Back data'!$A$275:$AN$275&lt;&gt;"",COLUMN('Back data'!$A$75:$AN$275)))-L$6)/L65</f>
        <v>8.9758681577398469E-2</v>
      </c>
      <c r="M67" s="13">
        <f t="array" ref="M67">INDEX('Back data'!$A$275:$AN$275,,MAX(IF('Back data'!$A$275:$AN$275&lt;&gt;"",COLUMN('Back data'!$A$75:$AN$275)))-M$6)/M65</f>
        <v>6.9843065177435312E-2</v>
      </c>
      <c r="N67" s="13">
        <f t="array" ref="N67">INDEX('Back data'!$A$275:$AN$275,,MAX(IF('Back data'!$A$275:$AN$275&lt;&gt;"",COLUMN('Back data'!$A$75:$AN$275)))-N$6)/N65</f>
        <v>7.8032597721044289E-2</v>
      </c>
      <c r="O67" s="13">
        <f t="array" ref="O67">INDEX('Back data'!$A$275:$AN$275,,MAX(IF('Back data'!$A$275:$AN$275&lt;&gt;"",COLUMN('Back data'!$A$75:$AN$275)))-O$6)/O65</f>
        <v>8.2711085582998278E-2</v>
      </c>
      <c r="P67" s="38">
        <f t="array" ref="P67">INDEX('Back data'!$A$275:$AN$275,,MAX(IF('Back data'!$A$275:$AN$275&lt;&gt;"",COLUMN('Back data'!$A$75:$AN$275)))-P$6)/P65</f>
        <v>7.2061767229053469E-2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42"/>
  <sheetViews>
    <sheetView showGridLines="0" zoomScale="69" zoomScaleNormal="69" workbookViewId="0">
      <selection activeCell="AH3" sqref="AH3"/>
    </sheetView>
  </sheetViews>
  <sheetFormatPr baseColWidth="10" defaultColWidth="11.42578125" defaultRowHeight="15" x14ac:dyDescent="0.25"/>
  <cols>
    <col min="3" max="3" width="24.42578125" bestFit="1" customWidth="1"/>
    <col min="4" max="5" width="15.5703125" bestFit="1" customWidth="1"/>
    <col min="6" max="6" width="15" bestFit="1" customWidth="1"/>
    <col min="7" max="7" width="15.5703125" bestFit="1" customWidth="1"/>
    <col min="8" max="8" width="14.42578125" bestFit="1" customWidth="1"/>
    <col min="9" max="9" width="15" bestFit="1" customWidth="1"/>
    <col min="10" max="10" width="14.42578125" bestFit="1" customWidth="1"/>
    <col min="11" max="15" width="11.5703125" bestFit="1" customWidth="1"/>
    <col min="16" max="16" width="15.5703125" bestFit="1" customWidth="1"/>
  </cols>
  <sheetData>
    <row r="1" spans="2:19" ht="34.5" customHeight="1" x14ac:dyDescent="0.25"/>
    <row r="2" spans="2:19" ht="27" customHeight="1" x14ac:dyDescent="0.25">
      <c r="B2" s="22"/>
      <c r="C2" s="26" t="s">
        <v>82</v>
      </c>
      <c r="D2" s="22"/>
      <c r="E2" s="22"/>
      <c r="F2" s="22"/>
      <c r="G2" s="22"/>
      <c r="H2" s="22"/>
      <c r="I2" s="22"/>
      <c r="J2" s="22"/>
      <c r="K2" s="22"/>
      <c r="L2" s="22"/>
      <c r="M2" s="22"/>
      <c r="N2" s="22"/>
      <c r="O2" s="22"/>
      <c r="P2" s="22"/>
      <c r="Q2" s="22"/>
      <c r="R2" s="22"/>
    </row>
    <row r="3" spans="2:19" ht="18.75" customHeight="1" x14ac:dyDescent="0.25"/>
    <row r="4" spans="2:19" s="18" customFormat="1" ht="25.5" customHeight="1" x14ac:dyDescent="0.25">
      <c r="C4" s="19" t="s">
        <v>83</v>
      </c>
    </row>
    <row r="5" spans="2:19" ht="16.5" thickBot="1" x14ac:dyDescent="0.3">
      <c r="C5" s="3"/>
      <c r="D5" s="40">
        <f>'TAM Automático'!D5</f>
        <v>44105</v>
      </c>
      <c r="E5" s="40">
        <f>'TAM Automático'!E5</f>
        <v>44136</v>
      </c>
      <c r="F5" s="40">
        <f>'TAM Automático'!F5</f>
        <v>44166</v>
      </c>
      <c r="G5" s="40">
        <f>'TAM Automático'!G5</f>
        <v>44197</v>
      </c>
      <c r="H5" s="40">
        <f>'TAM Automático'!H5</f>
        <v>44228</v>
      </c>
      <c r="I5" s="40">
        <f>'TAM Automático'!I5</f>
        <v>44256</v>
      </c>
      <c r="J5" s="40">
        <f>'TAM Automático'!J5</f>
        <v>44287</v>
      </c>
      <c r="K5" s="40">
        <f>'TAM Automático'!K5</f>
        <v>44317</v>
      </c>
      <c r="L5" s="40">
        <f>'TAM Automático'!L5</f>
        <v>44348</v>
      </c>
      <c r="M5" s="40">
        <f>'TAM Automático'!M5</f>
        <v>44378</v>
      </c>
      <c r="N5" s="40">
        <f>'TAM Automático'!N5</f>
        <v>44409</v>
      </c>
      <c r="O5" s="40">
        <f>'TAM Automático'!O5</f>
        <v>44440</v>
      </c>
      <c r="P5" s="40">
        <f>'TAM Automático'!P5</f>
        <v>44470</v>
      </c>
    </row>
    <row r="6" spans="2:19" ht="15.75" x14ac:dyDescent="0.25">
      <c r="C6" s="12" t="s">
        <v>76</v>
      </c>
      <c r="D6" s="13">
        <f>'TAM Automático'!D8</f>
        <v>0.95846201358863492</v>
      </c>
      <c r="E6" s="13">
        <f>'TAM Automático'!E8</f>
        <v>0.95787346494637027</v>
      </c>
      <c r="F6" s="13">
        <f>'TAM Automático'!F8</f>
        <v>0.96116050538137576</v>
      </c>
      <c r="G6" s="13">
        <f>'TAM Automático'!G8</f>
        <v>0.96376582278481016</v>
      </c>
      <c r="H6" s="13">
        <f>'TAM Automático'!H8</f>
        <v>0.95779067942884044</v>
      </c>
      <c r="I6" s="13">
        <f>'TAM Automático'!I8</f>
        <v>0.9598770176787087</v>
      </c>
      <c r="J6" s="13">
        <f>'TAM Automático'!J8</f>
        <v>0.95914043583535114</v>
      </c>
      <c r="K6" s="13">
        <f>'TAM Automático'!K8</f>
        <v>0.96366279069767447</v>
      </c>
      <c r="L6" s="13">
        <f>'TAM Automático'!L8</f>
        <v>0.97019585580471202</v>
      </c>
      <c r="M6" s="13">
        <f>'TAM Automático'!M8</f>
        <v>0.96736237568286876</v>
      </c>
      <c r="N6" s="13">
        <f>'TAM Automático'!N8</f>
        <v>0.97128161165880833</v>
      </c>
      <c r="O6" s="13">
        <f>'TAM Automático'!O8</f>
        <v>0.96985714285714286</v>
      </c>
      <c r="P6" s="13">
        <f>'TAM Automático'!P8</f>
        <v>0.97817625799277186</v>
      </c>
    </row>
    <row r="7" spans="2:19" ht="15.75" x14ac:dyDescent="0.25">
      <c r="C7" s="12" t="s">
        <v>77</v>
      </c>
      <c r="D7" s="13">
        <f>'TAM Automático'!D9</f>
        <v>4.1537986411365038E-2</v>
      </c>
      <c r="E7" s="13">
        <f>'TAM Automático'!E9</f>
        <v>4.2126535053629725E-2</v>
      </c>
      <c r="F7" s="13">
        <f>'TAM Automático'!F9</f>
        <v>3.8839494618624244E-2</v>
      </c>
      <c r="G7" s="13">
        <f>'TAM Automático'!G9</f>
        <v>3.6234177215189879E-2</v>
      </c>
      <c r="H7" s="13">
        <f>'TAM Automático'!H9</f>
        <v>4.220932057115958E-2</v>
      </c>
      <c r="I7" s="13">
        <f>'TAM Automático'!I9</f>
        <v>4.0122982321291314E-2</v>
      </c>
      <c r="J7" s="13">
        <f>'TAM Automático'!J9</f>
        <v>4.0859564164648914E-2</v>
      </c>
      <c r="K7" s="13">
        <f>'TAM Automático'!K9</f>
        <v>3.6337209302325583E-2</v>
      </c>
      <c r="L7" s="13">
        <f>'TAM Automático'!L9</f>
        <v>2.980414419528811E-2</v>
      </c>
      <c r="M7" s="13">
        <f>'TAM Automático'!M9</f>
        <v>3.2637624317131249E-2</v>
      </c>
      <c r="N7" s="13">
        <f>'TAM Automático'!N9</f>
        <v>2.8718388341191593E-2</v>
      </c>
      <c r="O7" s="13">
        <f>'TAM Automático'!O9</f>
        <v>3.0142857142857141E-2</v>
      </c>
      <c r="P7" s="13">
        <f>'TAM Automático'!P9</f>
        <v>2.1823742007228246E-2</v>
      </c>
    </row>
    <row r="9" spans="2:19" s="18" customFormat="1" ht="29.25" customHeight="1" x14ac:dyDescent="0.25">
      <c r="C9" s="19" t="s">
        <v>84</v>
      </c>
    </row>
    <row r="10" spans="2:19" ht="16.5" thickBot="1" x14ac:dyDescent="0.3">
      <c r="C10" s="3"/>
      <c r="D10" s="40">
        <f>D5</f>
        <v>44105</v>
      </c>
      <c r="E10" s="40">
        <f t="shared" ref="E10:P10" si="0">E5</f>
        <v>44136</v>
      </c>
      <c r="F10" s="40">
        <f t="shared" si="0"/>
        <v>44166</v>
      </c>
      <c r="G10" s="40">
        <f t="shared" si="0"/>
        <v>44197</v>
      </c>
      <c r="H10" s="40">
        <f t="shared" si="0"/>
        <v>44228</v>
      </c>
      <c r="I10" s="40">
        <f t="shared" si="0"/>
        <v>44256</v>
      </c>
      <c r="J10" s="40">
        <f t="shared" si="0"/>
        <v>44287</v>
      </c>
      <c r="K10" s="40">
        <f t="shared" si="0"/>
        <v>44317</v>
      </c>
      <c r="L10" s="40">
        <f t="shared" si="0"/>
        <v>44348</v>
      </c>
      <c r="M10" s="40">
        <f t="shared" si="0"/>
        <v>44378</v>
      </c>
      <c r="N10" s="40">
        <f t="shared" si="0"/>
        <v>44409</v>
      </c>
      <c r="O10" s="40">
        <f t="shared" si="0"/>
        <v>44440</v>
      </c>
      <c r="P10" s="40">
        <f t="shared" si="0"/>
        <v>44470</v>
      </c>
    </row>
    <row r="11" spans="2:19" ht="15.75" x14ac:dyDescent="0.25">
      <c r="C11" s="12" t="s">
        <v>76</v>
      </c>
      <c r="D11" s="13">
        <f>IF(Leche!$D$29=$R$11,'TAM Automático'!D13,'TAM Automático'!D18)</f>
        <v>0.9087880710659898</v>
      </c>
      <c r="E11" s="13">
        <f>IF(Leche!$D$29=$R$11,'TAM Automático'!E13,'TAM Automático'!E18)</f>
        <v>0.91364365971107542</v>
      </c>
      <c r="F11" s="13">
        <f>IF(Leche!$D$29=$R$11,'TAM Automático'!F13,'TAM Automático'!F18)</f>
        <v>0.90722321865318767</v>
      </c>
      <c r="G11" s="13">
        <f>IF(Leche!$D$29=$R$11,'TAM Automático'!G13,'TAM Automático'!G18)</f>
        <v>0.92063233376792708</v>
      </c>
      <c r="H11" s="13">
        <f>IF(Leche!$D$29=$R$11,'TAM Automático'!H13,'TAM Automático'!H18)</f>
        <v>0.91458265670672301</v>
      </c>
      <c r="I11" s="13">
        <f>IF(Leche!$D$29=$R$11,'TAM Automático'!I13,'TAM Automático'!I18)</f>
        <v>0.90786338363780783</v>
      </c>
      <c r="J11" s="13">
        <f>IF(Leche!$D$29=$R$11,'TAM Automático'!J13,'TAM Automático'!J18)</f>
        <v>0.89733028222730749</v>
      </c>
      <c r="K11" s="13">
        <f>IF(Leche!$D$29=$R$11,'TAM Automático'!K13,'TAM Automático'!K18)</f>
        <v>0.92248413417951047</v>
      </c>
      <c r="L11" s="13">
        <f>IF(Leche!$D$29=$R$11,'TAM Automático'!L13,'TAM Automático'!L18)</f>
        <v>0.93481095176010431</v>
      </c>
      <c r="M11" s="13">
        <f>IF(Leche!$D$29=$R$11,'TAM Automático'!M13,'TAM Automático'!M18)</f>
        <v>0.93885572863590039</v>
      </c>
      <c r="N11" s="13">
        <f>IF(Leche!$D$29=$R$11,'TAM Automático'!N13,'TAM Automático'!N18)</f>
        <v>0.94513641755634648</v>
      </c>
      <c r="O11" s="13">
        <f>IF(Leche!$D$29=$R$11,'TAM Automático'!O13,'TAM Automático'!O18)</f>
        <v>0.93648208469055361</v>
      </c>
      <c r="P11" s="13">
        <f>IF(Leche!$D$29=$R$11,'TAM Automático'!P13,'TAM Automático'!P18)</f>
        <v>0.94886199942379723</v>
      </c>
      <c r="R11">
        <v>1</v>
      </c>
      <c r="S11" s="19" t="s">
        <v>85</v>
      </c>
    </row>
    <row r="12" spans="2:19" ht="15.75" x14ac:dyDescent="0.25">
      <c r="C12" s="12" t="s">
        <v>77</v>
      </c>
      <c r="D12" s="13">
        <f>IF(Leche!$D$29=$R$11,'TAM Automático'!D14,'TAM Automático'!D19)</f>
        <v>9.1211928934010159E-2</v>
      </c>
      <c r="E12" s="13">
        <f>IF(Leche!$D$29=$R$11,'TAM Automático'!E14,'TAM Automático'!E19)</f>
        <v>8.6356340288924555E-2</v>
      </c>
      <c r="F12" s="13">
        <f>IF(Leche!$D$29=$R$11,'TAM Automático'!F14,'TAM Automático'!F19)</f>
        <v>9.2776781346812331E-2</v>
      </c>
      <c r="G12" s="13">
        <f>IF(Leche!$D$29=$R$11,'TAM Automático'!G14,'TAM Automático'!G19)</f>
        <v>7.9367666232073017E-2</v>
      </c>
      <c r="H12" s="13">
        <f>IF(Leche!$D$29=$R$11,'TAM Automático'!H14,'TAM Automático'!H19)</f>
        <v>8.5417343293277034E-2</v>
      </c>
      <c r="I12" s="13">
        <f>IF(Leche!$D$29=$R$11,'TAM Automático'!I14,'TAM Automático'!I19)</f>
        <v>9.2136616362192225E-2</v>
      </c>
      <c r="J12" s="13">
        <f>IF(Leche!$D$29=$R$11,'TAM Automático'!J14,'TAM Automático'!J19)</f>
        <v>0.10266971777269261</v>
      </c>
      <c r="K12" s="13">
        <f>IF(Leche!$D$29=$R$11,'TAM Automático'!K14,'TAM Automático'!K19)</f>
        <v>7.7515865820489582E-2</v>
      </c>
      <c r="L12" s="13">
        <f>IF(Leche!$D$29=$R$11,'TAM Automático'!L14,'TAM Automático'!L19)</f>
        <v>6.51890482398957E-2</v>
      </c>
      <c r="M12" s="13">
        <f>IF(Leche!$D$29=$R$11,'TAM Automático'!M14,'TAM Automático'!M19)</f>
        <v>6.1144271364099584E-2</v>
      </c>
      <c r="N12" s="13">
        <f>IF(Leche!$D$29=$R$11,'TAM Automático'!N14,'TAM Automático'!N19)</f>
        <v>5.4863582443653622E-2</v>
      </c>
      <c r="O12" s="13">
        <f>IF(Leche!$D$29=$R$11,'TAM Automático'!O14,'TAM Automático'!O19)</f>
        <v>6.3517915309446255E-2</v>
      </c>
      <c r="P12" s="13">
        <f>IF(Leche!$D$29=$R$11,'TAM Automático'!P14,'TAM Automático'!P19)</f>
        <v>5.1138000576202818E-2</v>
      </c>
      <c r="R12">
        <v>2</v>
      </c>
      <c r="S12" s="19" t="s">
        <v>86</v>
      </c>
    </row>
    <row r="14" spans="2:19" s="18" customFormat="1" ht="29.25" customHeight="1" x14ac:dyDescent="0.25">
      <c r="C14" s="19" t="s">
        <v>87</v>
      </c>
    </row>
    <row r="15" spans="2:19" ht="16.5" thickBot="1" x14ac:dyDescent="0.3">
      <c r="C15" s="3"/>
      <c r="D15" s="40">
        <f>D10</f>
        <v>44105</v>
      </c>
      <c r="E15" s="40">
        <f t="shared" ref="E15:P15" si="1">E10</f>
        <v>44136</v>
      </c>
      <c r="F15" s="40">
        <f t="shared" si="1"/>
        <v>44166</v>
      </c>
      <c r="G15" s="40">
        <f t="shared" si="1"/>
        <v>44197</v>
      </c>
      <c r="H15" s="40">
        <f t="shared" si="1"/>
        <v>44228</v>
      </c>
      <c r="I15" s="40">
        <f t="shared" si="1"/>
        <v>44256</v>
      </c>
      <c r="J15" s="40">
        <f t="shared" si="1"/>
        <v>44287</v>
      </c>
      <c r="K15" s="40">
        <f t="shared" si="1"/>
        <v>44317</v>
      </c>
      <c r="L15" s="40">
        <f t="shared" si="1"/>
        <v>44348</v>
      </c>
      <c r="M15" s="40">
        <f t="shared" si="1"/>
        <v>44378</v>
      </c>
      <c r="N15" s="40">
        <f t="shared" si="1"/>
        <v>44409</v>
      </c>
      <c r="O15" s="40">
        <f t="shared" si="1"/>
        <v>44440</v>
      </c>
      <c r="P15" s="40">
        <f t="shared" si="1"/>
        <v>44470</v>
      </c>
      <c r="R15">
        <v>1</v>
      </c>
      <c r="S15" s="19" t="s">
        <v>63</v>
      </c>
    </row>
    <row r="16" spans="2:19" ht="15.75" x14ac:dyDescent="0.25">
      <c r="C16" s="12" t="s">
        <v>76</v>
      </c>
      <c r="D16" s="13">
        <f>IF(Leche!$N$29=$R$15,'TAM Automático'!D23,IF(Leche!$N$29=$R$16,'TAM Automático'!D28,'TAM Automático'!D33))</f>
        <v>0.95720250521920658</v>
      </c>
      <c r="E16" s="13">
        <f>IF(Leche!$N$29=$R$15,'TAM Automático'!E23,IF(Leche!$N$29=$R$16,'TAM Automático'!E28,'TAM Automático'!E33))</f>
        <v>0.95841092489137181</v>
      </c>
      <c r="F16" s="13">
        <f>IF(Leche!$N$29=$R$15,'TAM Automático'!F23,IF(Leche!$N$29=$R$16,'TAM Automático'!F28,'TAM Automático'!F33))</f>
        <v>0.94808995686999376</v>
      </c>
      <c r="G16" s="13">
        <f>IF(Leche!$N$29=$R$15,'TAM Automático'!G23,IF(Leche!$N$29=$R$16,'TAM Automático'!G28,'TAM Automático'!G33))</f>
        <v>0.95176997990415835</v>
      </c>
      <c r="H16" s="13">
        <f>IF(Leche!$N$29=$R$15,'TAM Automático'!H23,IF(Leche!$N$29=$R$16,'TAM Automático'!H28,'TAM Automático'!H33))</f>
        <v>0.95275590551181111</v>
      </c>
      <c r="I16" s="13">
        <f>IF(Leche!$N$29=$R$15,'TAM Automático'!I23,IF(Leche!$N$29=$R$16,'TAM Automático'!I28,'TAM Automático'!I33))</f>
        <v>0.96607869742198105</v>
      </c>
      <c r="J16" s="13">
        <f>IF(Leche!$N$29=$R$15,'TAM Automático'!J23,IF(Leche!$N$29=$R$16,'TAM Automático'!J28,'TAM Automático'!J33))</f>
        <v>0.94822808808516845</v>
      </c>
      <c r="K16" s="13">
        <f>IF(Leche!$N$29=$R$15,'TAM Automático'!K23,IF(Leche!$N$29=$R$16,'TAM Automático'!K28,'TAM Automático'!K33))</f>
        <v>0.96333380341277686</v>
      </c>
      <c r="L16" s="13">
        <f>IF(Leche!$N$29=$R$15,'TAM Automático'!L23,IF(Leche!$N$29=$R$16,'TAM Automático'!L28,'TAM Automático'!L33))</f>
        <v>0.97174742195225317</v>
      </c>
      <c r="M16" s="13">
        <f>IF(Leche!$N$29=$R$15,'TAM Automático'!M23,IF(Leche!$N$29=$R$16,'TAM Automático'!M28,'TAM Automático'!M33))</f>
        <v>0.96507583136218167</v>
      </c>
      <c r="N16" s="13">
        <f>IF(Leche!$N$29=$R$15,'TAM Automático'!N23,IF(Leche!$N$29=$R$16,'TAM Automático'!N28,'TAM Automático'!N33))</f>
        <v>0.97104740278172008</v>
      </c>
      <c r="O16" s="13">
        <f>IF(Leche!$N$29=$R$15,'TAM Automático'!O23,IF(Leche!$N$29=$R$16,'TAM Automático'!O28,'TAM Automático'!O33))</f>
        <v>0.9614899873967232</v>
      </c>
      <c r="P16" s="13">
        <f>IF(Leche!$N$29=$R$15,'TAM Automático'!P23,IF(Leche!$N$29=$R$16,'TAM Automático'!P28,'TAM Automático'!P33))</f>
        <v>0.9775390625</v>
      </c>
      <c r="R16">
        <v>2</v>
      </c>
      <c r="S16" s="7" t="s">
        <v>68</v>
      </c>
    </row>
    <row r="17" spans="2:19" ht="15.75" x14ac:dyDescent="0.25">
      <c r="C17" s="12" t="s">
        <v>77</v>
      </c>
      <c r="D17" s="13">
        <f>IF(Leche!$N$29=$R$15,'TAM Automático'!D24,IF(Leche!$N$29=$R$16,'TAM Automático'!D29,'TAM Automático'!D34))</f>
        <v>4.2797494780793317E-2</v>
      </c>
      <c r="E17" s="13">
        <f>IF(Leche!$N$29=$R$15,'TAM Automático'!E24,IF(Leche!$N$29=$R$16,'TAM Automático'!E29,'TAM Automático'!E34))</f>
        <v>4.1589075108628186E-2</v>
      </c>
      <c r="F17" s="13">
        <f>IF(Leche!$N$29=$R$15,'TAM Automático'!F24,IF(Leche!$N$29=$R$16,'TAM Automático'!F29,'TAM Automático'!F34))</f>
        <v>5.1910043130006162E-2</v>
      </c>
      <c r="G17" s="13">
        <f>IF(Leche!$N$29=$R$15,'TAM Automático'!G24,IF(Leche!$N$29=$R$16,'TAM Automático'!G29,'TAM Automático'!G34))</f>
        <v>4.8230020095841708E-2</v>
      </c>
      <c r="H17" s="13">
        <f>IF(Leche!$N$29=$R$15,'TAM Automático'!H24,IF(Leche!$N$29=$R$16,'TAM Automático'!H29,'TAM Automático'!H34))</f>
        <v>4.7244094488188983E-2</v>
      </c>
      <c r="I17" s="13">
        <f>IF(Leche!$N$29=$R$15,'TAM Automático'!I24,IF(Leche!$N$29=$R$16,'TAM Automático'!I29,'TAM Automático'!I34))</f>
        <v>3.3921302578018994E-2</v>
      </c>
      <c r="J17" s="13">
        <f>IF(Leche!$N$29=$R$15,'TAM Automático'!J24,IF(Leche!$N$29=$R$16,'TAM Automático'!J29,'TAM Automático'!J34))</f>
        <v>5.1771911914831562E-2</v>
      </c>
      <c r="K17" s="13">
        <f>IF(Leche!$N$29=$R$15,'TAM Automático'!K24,IF(Leche!$N$29=$R$16,'TAM Automático'!K29,'TAM Automático'!K34))</f>
        <v>3.666619658722324E-2</v>
      </c>
      <c r="L17" s="13">
        <f>IF(Leche!$N$29=$R$15,'TAM Automático'!L24,IF(Leche!$N$29=$R$16,'TAM Automático'!L29,'TAM Automático'!L34))</f>
        <v>2.8252578047746855E-2</v>
      </c>
      <c r="M17" s="13">
        <f>IF(Leche!$N$29=$R$15,'TAM Automático'!M24,IF(Leche!$N$29=$R$16,'TAM Automático'!M29,'TAM Automático'!M34))</f>
        <v>3.4924168637818276E-2</v>
      </c>
      <c r="N17" s="13">
        <f>IF(Leche!$N$29=$R$15,'TAM Automático'!N24,IF(Leche!$N$29=$R$16,'TAM Automático'!N29,'TAM Automático'!N34))</f>
        <v>2.8952597218279873E-2</v>
      </c>
      <c r="O17" s="13">
        <f>IF(Leche!$N$29=$R$15,'TAM Automático'!O24,IF(Leche!$N$29=$R$16,'TAM Automático'!O29,'TAM Automático'!O34))</f>
        <v>3.8510012603276855E-2</v>
      </c>
      <c r="P17" s="13">
        <f>IF(Leche!$N$29=$R$15,'TAM Automático'!P24,IF(Leche!$N$29=$R$16,'TAM Automático'!P29,'TAM Automático'!P34))</f>
        <v>2.2460937500000003E-2</v>
      </c>
      <c r="R17">
        <v>2</v>
      </c>
      <c r="S17" s="7" t="s">
        <v>73</v>
      </c>
    </row>
    <row r="19" spans="2:19" s="18" customFormat="1" ht="29.25" customHeight="1" x14ac:dyDescent="0.25">
      <c r="C19" s="19"/>
    </row>
    <row r="20" spans="2:19" ht="15.75" x14ac:dyDescent="0.25">
      <c r="C20" s="19"/>
      <c r="D20" s="18"/>
      <c r="E20" s="18"/>
      <c r="F20" s="18"/>
      <c r="G20" s="18"/>
      <c r="H20" s="18"/>
      <c r="I20" s="18"/>
      <c r="J20" s="18"/>
      <c r="K20" s="18"/>
      <c r="L20" s="18"/>
      <c r="M20" s="18"/>
      <c r="N20" s="18"/>
      <c r="O20" s="18"/>
      <c r="P20" s="18"/>
    </row>
    <row r="21" spans="2:19" ht="15.75" x14ac:dyDescent="0.25">
      <c r="C21" s="19"/>
      <c r="D21" s="18"/>
      <c r="E21" s="18"/>
      <c r="F21" s="18"/>
      <c r="G21" s="18"/>
      <c r="H21" s="18"/>
      <c r="I21" s="18"/>
      <c r="J21" s="18"/>
      <c r="K21" s="18"/>
      <c r="L21" s="18"/>
      <c r="M21" s="18"/>
      <c r="N21" s="18"/>
      <c r="O21" s="18"/>
      <c r="P21" s="18"/>
    </row>
    <row r="22" spans="2:19" ht="15.75" x14ac:dyDescent="0.25">
      <c r="C22" s="19"/>
      <c r="D22" s="18"/>
      <c r="E22" s="18"/>
      <c r="F22" s="18"/>
      <c r="G22" s="18"/>
      <c r="H22" s="18"/>
      <c r="I22" s="18"/>
      <c r="J22" s="18"/>
      <c r="K22" s="18"/>
      <c r="L22" s="18"/>
      <c r="M22" s="18"/>
      <c r="N22" s="18"/>
      <c r="O22" s="18"/>
      <c r="P22" s="18"/>
    </row>
    <row r="23" spans="2:19" ht="15.75" x14ac:dyDescent="0.25">
      <c r="C23" s="19"/>
      <c r="D23" s="18"/>
      <c r="E23" s="18"/>
      <c r="F23" s="18"/>
      <c r="G23" s="18"/>
      <c r="H23" s="18"/>
      <c r="I23" s="18"/>
      <c r="J23" s="18"/>
      <c r="K23" s="18"/>
      <c r="L23" s="18"/>
      <c r="M23" s="18"/>
      <c r="N23" s="18"/>
      <c r="O23" s="18"/>
      <c r="P23" s="18"/>
    </row>
    <row r="24" spans="2:19" ht="27" customHeight="1" x14ac:dyDescent="0.25">
      <c r="B24" s="22"/>
      <c r="C24" s="26" t="s">
        <v>88</v>
      </c>
      <c r="D24" s="22"/>
      <c r="E24" s="22"/>
      <c r="F24" s="22"/>
      <c r="G24" s="22"/>
      <c r="H24" s="22"/>
      <c r="I24" s="22"/>
      <c r="J24" s="22"/>
      <c r="K24" s="22"/>
      <c r="L24" s="22"/>
      <c r="M24" s="22"/>
      <c r="N24" s="22"/>
      <c r="O24" s="22"/>
      <c r="P24" s="22"/>
      <c r="Q24" s="22"/>
      <c r="R24" s="22"/>
    </row>
    <row r="25" spans="2:19" ht="15.75" x14ac:dyDescent="0.25">
      <c r="C25" s="19"/>
      <c r="D25" s="18"/>
      <c r="E25" s="18"/>
      <c r="F25" s="18"/>
      <c r="G25" s="18"/>
      <c r="H25" s="18"/>
      <c r="I25" s="18"/>
      <c r="J25" s="18"/>
      <c r="K25" s="18"/>
      <c r="L25" s="18"/>
      <c r="M25" s="18"/>
      <c r="N25" s="18"/>
      <c r="O25" s="18"/>
      <c r="P25" s="18"/>
    </row>
    <row r="26" spans="2:19" ht="15.75" x14ac:dyDescent="0.25">
      <c r="C26" s="19"/>
      <c r="D26" s="18"/>
      <c r="E26" s="18"/>
      <c r="F26" s="18"/>
      <c r="G26" s="18"/>
      <c r="H26" s="18"/>
      <c r="I26" s="18"/>
      <c r="J26" s="18"/>
      <c r="K26" s="18"/>
      <c r="L26" s="18"/>
      <c r="M26" s="18"/>
      <c r="N26" s="18"/>
      <c r="O26" s="18"/>
      <c r="P26" s="18"/>
    </row>
    <row r="27" spans="2:19" ht="15.75" x14ac:dyDescent="0.25">
      <c r="B27" s="18"/>
      <c r="C27" s="19" t="s">
        <v>83</v>
      </c>
      <c r="D27" s="18"/>
      <c r="E27" s="18"/>
      <c r="F27" s="18"/>
      <c r="G27" s="18"/>
      <c r="H27" s="18"/>
      <c r="I27" s="18"/>
      <c r="J27" s="18"/>
      <c r="K27" s="18"/>
      <c r="L27" s="18"/>
      <c r="M27" s="18"/>
      <c r="N27" s="18"/>
      <c r="O27" s="18"/>
      <c r="P27" s="18"/>
      <c r="Q27" s="18"/>
    </row>
    <row r="28" spans="2:19" ht="16.5" thickBot="1" x14ac:dyDescent="0.3">
      <c r="C28" s="3"/>
      <c r="D28" s="40">
        <f>D5</f>
        <v>44105</v>
      </c>
      <c r="E28" s="40">
        <f t="shared" ref="E28:P28" si="2">E5</f>
        <v>44136</v>
      </c>
      <c r="F28" s="40">
        <f t="shared" si="2"/>
        <v>44166</v>
      </c>
      <c r="G28" s="40">
        <f t="shared" si="2"/>
        <v>44197</v>
      </c>
      <c r="H28" s="40">
        <f t="shared" si="2"/>
        <v>44228</v>
      </c>
      <c r="I28" s="40">
        <f t="shared" si="2"/>
        <v>44256</v>
      </c>
      <c r="J28" s="40">
        <f t="shared" si="2"/>
        <v>44287</v>
      </c>
      <c r="K28" s="40">
        <f t="shared" si="2"/>
        <v>44317</v>
      </c>
      <c r="L28" s="40">
        <f t="shared" si="2"/>
        <v>44348</v>
      </c>
      <c r="M28" s="40">
        <f t="shared" si="2"/>
        <v>44378</v>
      </c>
      <c r="N28" s="40">
        <f t="shared" si="2"/>
        <v>44409</v>
      </c>
      <c r="O28" s="40">
        <f t="shared" si="2"/>
        <v>44440</v>
      </c>
      <c r="P28" s="40">
        <f t="shared" si="2"/>
        <v>44470</v>
      </c>
    </row>
    <row r="29" spans="2:19" ht="15.75" x14ac:dyDescent="0.25">
      <c r="C29" s="12" t="s">
        <v>76</v>
      </c>
      <c r="D29" s="13">
        <f>'TAM Automático'!D41</f>
        <v>0.95776255707762559</v>
      </c>
      <c r="E29" s="13">
        <f>'TAM Automático'!E41</f>
        <v>0.95739723747711758</v>
      </c>
      <c r="F29" s="13">
        <f>'TAM Automático'!F41</f>
        <v>0.96014613085353706</v>
      </c>
      <c r="G29" s="13">
        <f>'TAM Automático'!G41</f>
        <v>0.9524620889418981</v>
      </c>
      <c r="H29" s="13">
        <f>'TAM Automático'!H41</f>
        <v>0.95605320761070889</v>
      </c>
      <c r="I29" s="13">
        <f>'TAM Automático'!I41</f>
        <v>0.95821138211382118</v>
      </c>
      <c r="J29" s="13">
        <f>'TAM Automático'!J41</f>
        <v>0.95891286970423661</v>
      </c>
      <c r="K29" s="13">
        <f>'TAM Automático'!K41</f>
        <v>0.9572986069049062</v>
      </c>
      <c r="L29" s="13">
        <f>'TAM Automático'!L41</f>
        <v>0.9537229308810441</v>
      </c>
      <c r="M29" s="13">
        <f>'TAM Automático'!M41</f>
        <v>0.95909813556872381</v>
      </c>
      <c r="N29" s="13">
        <f>'TAM Automático'!N41</f>
        <v>0.95707217694994173</v>
      </c>
      <c r="O29" s="13">
        <f>'TAM Automático'!O41</f>
        <v>0.9569813536925561</v>
      </c>
      <c r="P29" s="13">
        <f>'TAM Automático'!P41</f>
        <v>0.9611410275069131</v>
      </c>
    </row>
    <row r="30" spans="2:19" ht="15.75" x14ac:dyDescent="0.25">
      <c r="C30" s="12" t="s">
        <v>77</v>
      </c>
      <c r="D30" s="13">
        <f>'TAM Automático'!D42</f>
        <v>4.2237442922374434E-2</v>
      </c>
      <c r="E30" s="13">
        <f>'TAM Automático'!E42</f>
        <v>4.2602762522882344E-2</v>
      </c>
      <c r="F30" s="13">
        <f>'TAM Automático'!F42</f>
        <v>3.9853869146462967E-2</v>
      </c>
      <c r="G30" s="13">
        <f>'TAM Automático'!G42</f>
        <v>4.7537911058101893E-2</v>
      </c>
      <c r="H30" s="13">
        <f>'TAM Automático'!H42</f>
        <v>4.3946792389291126E-2</v>
      </c>
      <c r="I30" s="13">
        <f>'TAM Automático'!I42</f>
        <v>4.178861788617886E-2</v>
      </c>
      <c r="J30" s="13">
        <f>'TAM Automático'!J42</f>
        <v>4.1087130295763385E-2</v>
      </c>
      <c r="K30" s="13">
        <f>'TAM Automático'!K42</f>
        <v>4.2701393095093888E-2</v>
      </c>
      <c r="L30" s="13">
        <f>'TAM Automático'!L42</f>
        <v>4.6277069118955801E-2</v>
      </c>
      <c r="M30" s="13">
        <f>'TAM Automático'!M42</f>
        <v>4.0901864431276198E-2</v>
      </c>
      <c r="N30" s="13">
        <f>'TAM Automático'!N42</f>
        <v>4.2927823050058211E-2</v>
      </c>
      <c r="O30" s="13">
        <f>'TAM Automático'!O42</f>
        <v>4.3018646307443835E-2</v>
      </c>
      <c r="P30" s="13">
        <f>'TAM Automático'!P42</f>
        <v>3.8858972493086882E-2</v>
      </c>
    </row>
    <row r="32" spans="2:19" ht="15.75" x14ac:dyDescent="0.25">
      <c r="B32" s="18"/>
      <c r="C32" s="19" t="s">
        <v>84</v>
      </c>
      <c r="D32" s="18"/>
      <c r="E32" s="18"/>
      <c r="F32" s="18"/>
      <c r="G32" s="18"/>
      <c r="H32" s="18"/>
      <c r="I32" s="18"/>
      <c r="J32" s="18"/>
      <c r="K32" s="18"/>
      <c r="L32" s="18"/>
      <c r="M32" s="18"/>
      <c r="N32" s="18"/>
      <c r="O32" s="18"/>
      <c r="P32" s="18"/>
      <c r="Q32" s="18"/>
    </row>
    <row r="33" spans="2:20" ht="16.5" thickBot="1" x14ac:dyDescent="0.3">
      <c r="C33" s="3"/>
      <c r="D33" s="40">
        <f>D28</f>
        <v>44105</v>
      </c>
      <c r="E33" s="40">
        <f t="shared" ref="E33:P33" si="3">E28</f>
        <v>44136</v>
      </c>
      <c r="F33" s="40">
        <f t="shared" si="3"/>
        <v>44166</v>
      </c>
      <c r="G33" s="40">
        <f t="shared" si="3"/>
        <v>44197</v>
      </c>
      <c r="H33" s="40">
        <f t="shared" si="3"/>
        <v>44228</v>
      </c>
      <c r="I33" s="40">
        <f t="shared" si="3"/>
        <v>44256</v>
      </c>
      <c r="J33" s="40">
        <f t="shared" si="3"/>
        <v>44287</v>
      </c>
      <c r="K33" s="40">
        <f t="shared" si="3"/>
        <v>44317</v>
      </c>
      <c r="L33" s="40">
        <f t="shared" si="3"/>
        <v>44348</v>
      </c>
      <c r="M33" s="40">
        <f t="shared" si="3"/>
        <v>44378</v>
      </c>
      <c r="N33" s="40">
        <f t="shared" si="3"/>
        <v>44409</v>
      </c>
      <c r="O33" s="40">
        <f t="shared" si="3"/>
        <v>44440</v>
      </c>
      <c r="P33" s="40">
        <f t="shared" si="3"/>
        <v>44470</v>
      </c>
    </row>
    <row r="34" spans="2:20" ht="15.75" x14ac:dyDescent="0.25">
      <c r="C34" s="12" t="s">
        <v>76</v>
      </c>
      <c r="D34" s="13">
        <f>IF(Derivados!$D$29=$R$34,'TAM Automático'!D46,'TAM Automático'!D51)</f>
        <v>0.91470442944179153</v>
      </c>
      <c r="E34" s="13">
        <f>IF(Derivados!$D$29=$R$34,'TAM Automático'!E46,'TAM Automático'!E51)</f>
        <v>0.91278776676188877</v>
      </c>
      <c r="F34" s="13">
        <f>IF(Derivados!$D$29=$R$34,'TAM Automático'!F46,'TAM Automático'!F51)</f>
        <v>0.91576494090228067</v>
      </c>
      <c r="G34" s="13">
        <f>IF(Derivados!$D$29=$R$34,'TAM Automático'!G46,'TAM Automático'!G51)</f>
        <v>0.91322314049586784</v>
      </c>
      <c r="H34" s="13">
        <f>IF(Derivados!$D$29=$R$34,'TAM Automático'!H46,'TAM Automático'!H51)</f>
        <v>0.91984540413375904</v>
      </c>
      <c r="I34" s="13">
        <f>IF(Derivados!$D$29=$R$34,'TAM Automático'!I46,'TAM Automático'!I51)</f>
        <v>0.91625857002938293</v>
      </c>
      <c r="J34" s="13">
        <f>IF(Derivados!$D$29=$R$34,'TAM Automático'!J46,'TAM Automático'!J51)</f>
        <v>0.91192630898513249</v>
      </c>
      <c r="K34" s="13">
        <f>IF(Derivados!$D$29=$R$34,'TAM Automático'!K46,'TAM Automático'!K51)</f>
        <v>0.91852764515632213</v>
      </c>
      <c r="L34" s="13">
        <f>IF(Derivados!$D$29=$R$34,'TAM Automático'!L46,'TAM Automático'!L51)</f>
        <v>0.91225190270108936</v>
      </c>
      <c r="M34" s="13">
        <f>IF(Derivados!$D$29=$R$34,'TAM Automático'!M46,'TAM Automático'!M51)</f>
        <v>0.91415177263404623</v>
      </c>
      <c r="N34" s="13">
        <f>IF(Derivados!$D$29=$R$34,'TAM Automático'!N46,'TAM Automático'!N51)</f>
        <v>0.91676384839650149</v>
      </c>
      <c r="O34" s="13">
        <f>IF(Derivados!$D$29=$R$34,'TAM Automático'!O46,'TAM Automático'!O51)</f>
        <v>0.92084198043284915</v>
      </c>
      <c r="P34" s="13">
        <f>IF(Derivados!$D$29=$R$34,'TAM Automático'!P46,'TAM Automático'!P51)</f>
        <v>0.92047626047332054</v>
      </c>
      <c r="R34">
        <v>1</v>
      </c>
      <c r="S34" s="19" t="s">
        <v>85</v>
      </c>
    </row>
    <row r="35" spans="2:20" ht="15.75" x14ac:dyDescent="0.25">
      <c r="C35" s="12" t="s">
        <v>77</v>
      </c>
      <c r="D35" s="13">
        <f>IF(Derivados!$D$29=$R$34,'TAM Automático'!D47,'TAM Automático'!D52)</f>
        <v>8.5295570558208467E-2</v>
      </c>
      <c r="E35" s="13">
        <f>IF(Derivados!$D$29=$R$34,'TAM Automático'!E47,'TAM Automático'!E52)</f>
        <v>8.7212233238111253E-2</v>
      </c>
      <c r="F35" s="13">
        <f>IF(Derivados!$D$29=$R$34,'TAM Automático'!F47,'TAM Automático'!F52)</f>
        <v>8.423505909771932E-2</v>
      </c>
      <c r="G35" s="13">
        <f>IF(Derivados!$D$29=$R$34,'TAM Automático'!G47,'TAM Automático'!G52)</f>
        <v>8.6776859504132234E-2</v>
      </c>
      <c r="H35" s="13">
        <f>IF(Derivados!$D$29=$R$34,'TAM Automático'!H47,'TAM Automático'!H52)</f>
        <v>8.0154595866240949E-2</v>
      </c>
      <c r="I35" s="13">
        <f>IF(Derivados!$D$29=$R$34,'TAM Automático'!I47,'TAM Automático'!I52)</f>
        <v>8.3741429970617037E-2</v>
      </c>
      <c r="J35" s="13">
        <f>IF(Derivados!$D$29=$R$34,'TAM Automático'!J47,'TAM Automático'!J52)</f>
        <v>8.8073691014867478E-2</v>
      </c>
      <c r="K35" s="13">
        <f>IF(Derivados!$D$29=$R$34,'TAM Automático'!K47,'TAM Automático'!K52)</f>
        <v>8.1472354843677805E-2</v>
      </c>
      <c r="L35" s="13">
        <f>IF(Derivados!$D$29=$R$34,'TAM Automático'!L47,'TAM Automático'!L52)</f>
        <v>8.7748097298910602E-2</v>
      </c>
      <c r="M35" s="13">
        <f>IF(Derivados!$D$29=$R$34,'TAM Automático'!M47,'TAM Automático'!M52)</f>
        <v>8.5848227365953711E-2</v>
      </c>
      <c r="N35" s="13">
        <f>IF(Derivados!$D$29=$R$34,'TAM Automático'!N47,'TAM Automático'!N52)</f>
        <v>8.3236151603498551E-2</v>
      </c>
      <c r="O35" s="13">
        <f>IF(Derivados!$D$29=$R$34,'TAM Automático'!O47,'TAM Automático'!O52)</f>
        <v>7.9158019567150906E-2</v>
      </c>
      <c r="P35" s="13">
        <f>IF(Derivados!$D$29=$R$34,'TAM Automático'!P47,'TAM Automático'!P52)</f>
        <v>7.9523739526679404E-2</v>
      </c>
      <c r="R35">
        <v>2</v>
      </c>
      <c r="S35" s="19" t="s">
        <v>86</v>
      </c>
    </row>
    <row r="37" spans="2:20" ht="15.75" x14ac:dyDescent="0.25">
      <c r="B37" s="18"/>
      <c r="C37" s="19" t="s">
        <v>87</v>
      </c>
      <c r="D37" s="18"/>
      <c r="E37" s="18"/>
      <c r="F37" s="18"/>
      <c r="G37" s="18"/>
      <c r="H37" s="18"/>
      <c r="I37" s="18"/>
      <c r="J37" s="18"/>
      <c r="K37" s="18"/>
      <c r="L37" s="18"/>
      <c r="M37" s="18"/>
      <c r="N37" s="18"/>
      <c r="O37" s="18"/>
      <c r="P37" s="18"/>
      <c r="R37" s="18"/>
      <c r="S37" s="18"/>
      <c r="T37" s="18"/>
    </row>
    <row r="38" spans="2:20" ht="16.5" thickBot="1" x14ac:dyDescent="0.3">
      <c r="C38" s="3"/>
      <c r="D38" s="40">
        <f>D33</f>
        <v>44105</v>
      </c>
      <c r="E38" s="40">
        <f t="shared" ref="E38:P38" si="4">E33</f>
        <v>44136</v>
      </c>
      <c r="F38" s="40">
        <f t="shared" si="4"/>
        <v>44166</v>
      </c>
      <c r="G38" s="40">
        <f t="shared" si="4"/>
        <v>44197</v>
      </c>
      <c r="H38" s="40">
        <f t="shared" si="4"/>
        <v>44228</v>
      </c>
      <c r="I38" s="40">
        <f t="shared" si="4"/>
        <v>44256</v>
      </c>
      <c r="J38" s="40">
        <f t="shared" si="4"/>
        <v>44287</v>
      </c>
      <c r="K38" s="40">
        <f t="shared" si="4"/>
        <v>44317</v>
      </c>
      <c r="L38" s="40">
        <f t="shared" si="4"/>
        <v>44348</v>
      </c>
      <c r="M38" s="40">
        <f t="shared" si="4"/>
        <v>44378</v>
      </c>
      <c r="N38" s="40">
        <f t="shared" si="4"/>
        <v>44409</v>
      </c>
      <c r="O38" s="40">
        <f t="shared" si="4"/>
        <v>44440</v>
      </c>
      <c r="P38" s="40">
        <f t="shared" si="4"/>
        <v>44470</v>
      </c>
      <c r="R38">
        <v>1</v>
      </c>
      <c r="S38" s="19" t="s">
        <v>63</v>
      </c>
    </row>
    <row r="39" spans="2:20" ht="15.75" x14ac:dyDescent="0.25">
      <c r="C39" s="12" t="s">
        <v>76</v>
      </c>
      <c r="D39" s="13">
        <f>IF(Derivados!$N$29=$R$38,'TAM Automático'!D56,IF(Derivados!$N$29=$R$39,'TAM Automático'!D61,'TAM Automático'!D66))</f>
        <v>0.92772911051212936</v>
      </c>
      <c r="E39" s="13">
        <f>IF(Derivados!$N$29=$R$38,'TAM Automático'!E56,IF(Derivados!$N$29=$R$39,'TAM Automático'!E61,'TAM Automático'!E66))</f>
        <v>0.92055030094582979</v>
      </c>
      <c r="F39" s="13">
        <f>IF(Derivados!$N$29=$R$38,'TAM Automático'!F56,IF(Derivados!$N$29=$R$39,'TAM Automático'!F61,'TAM Automático'!F66))</f>
        <v>0.94237757397473609</v>
      </c>
      <c r="G39" s="13">
        <f>IF(Derivados!$N$29=$R$38,'TAM Automático'!G56,IF(Derivados!$N$29=$R$39,'TAM Automático'!G61,'TAM Automático'!G66))</f>
        <v>0.91596194503171247</v>
      </c>
      <c r="H39" s="13">
        <f>IF(Derivados!$N$29=$R$38,'TAM Automático'!H56,IF(Derivados!$N$29=$R$39,'TAM Automático'!H61,'TAM Automático'!H66))</f>
        <v>0.92434210526315796</v>
      </c>
      <c r="I39" s="13">
        <f>IF(Derivados!$N$29=$R$38,'TAM Automático'!I56,IF(Derivados!$N$29=$R$39,'TAM Automático'!I61,'TAM Automático'!I66))</f>
        <v>0.92467358553732848</v>
      </c>
      <c r="J39" s="13">
        <f>IF(Derivados!$N$29=$R$38,'TAM Automático'!J56,IF(Derivados!$N$29=$R$39,'TAM Automático'!J61,'TAM Automático'!J66))</f>
        <v>0.93243906428921963</v>
      </c>
      <c r="K39" s="13">
        <f>IF(Derivados!$N$29=$R$38,'TAM Automático'!K56,IF(Derivados!$N$29=$R$39,'TAM Automático'!K61,'TAM Automático'!K66))</f>
        <v>0.93431803896920174</v>
      </c>
      <c r="L39" s="13">
        <f>IF(Derivados!$N$29=$R$38,'TAM Automático'!L56,IF(Derivados!$N$29=$R$39,'TAM Automático'!L61,'TAM Automático'!L66))</f>
        <v>0.92908021059151447</v>
      </c>
      <c r="M39" s="13">
        <f>IF(Derivados!$N$29=$R$38,'TAM Automático'!M56,IF(Derivados!$N$29=$R$39,'TAM Automático'!M61,'TAM Automático'!M66))</f>
        <v>0.91980063434526516</v>
      </c>
      <c r="N39" s="13">
        <f>IF(Derivados!$N$29=$R$38,'TAM Automático'!N56,IF(Derivados!$N$29=$R$39,'TAM Automático'!N61,'TAM Automático'!N66))</f>
        <v>0.92157744789323737</v>
      </c>
      <c r="O39" s="13">
        <f>IF(Derivados!$N$29=$R$38,'TAM Automático'!O56,IF(Derivados!$N$29=$R$39,'TAM Automático'!O61,'TAM Automático'!O66))</f>
        <v>0.91837041491280813</v>
      </c>
      <c r="P39" s="13">
        <f>IF(Derivados!$N$29=$R$38,'TAM Automático'!P56,IF(Derivados!$N$29=$R$39,'TAM Automático'!P61,'TAM Automático'!P66))</f>
        <v>0.91274966211142816</v>
      </c>
      <c r="R39">
        <v>2</v>
      </c>
      <c r="S39" s="7" t="s">
        <v>68</v>
      </c>
    </row>
    <row r="40" spans="2:20" ht="15.75" x14ac:dyDescent="0.25">
      <c r="C40" s="12" t="s">
        <v>77</v>
      </c>
      <c r="D40" s="13">
        <f>IF(Derivados!$N$29=$R$38,'TAM Automático'!D57,IF(Derivados!$N$29=$R$39,'TAM Automático'!D62,'TAM Automático'!D67))</f>
        <v>7.2270889487870624E-2</v>
      </c>
      <c r="E40" s="13">
        <f>IF(Derivados!$N$29=$R$38,'TAM Automático'!E57,IF(Derivados!$N$29=$R$39,'TAM Automático'!E62,'TAM Automático'!E67))</f>
        <v>7.944969905417025E-2</v>
      </c>
      <c r="F40" s="13">
        <f>IF(Derivados!$N$29=$R$38,'TAM Automático'!F57,IF(Derivados!$N$29=$R$39,'TAM Automático'!F62,'TAM Automático'!F67))</f>
        <v>5.7622426025263886E-2</v>
      </c>
      <c r="G40" s="13">
        <f>IF(Derivados!$N$29=$R$38,'TAM Automático'!G57,IF(Derivados!$N$29=$R$39,'TAM Automático'!G62,'TAM Automático'!G67))</f>
        <v>8.4038054968287507E-2</v>
      </c>
      <c r="H40" s="13">
        <f>IF(Derivados!$N$29=$R$38,'TAM Automático'!H57,IF(Derivados!$N$29=$R$39,'TAM Automático'!H62,'TAM Automático'!H67))</f>
        <v>7.5657894736842105E-2</v>
      </c>
      <c r="I40" s="13">
        <f>IF(Derivados!$N$29=$R$38,'TAM Automático'!I57,IF(Derivados!$N$29=$R$39,'TAM Automático'!I62,'TAM Automático'!I67))</f>
        <v>7.5326414462671576E-2</v>
      </c>
      <c r="J40" s="13">
        <f>IF(Derivados!$N$29=$R$38,'TAM Automático'!J57,IF(Derivados!$N$29=$R$39,'TAM Automático'!J62,'TAM Automático'!J67))</f>
        <v>6.7560935710780298E-2</v>
      </c>
      <c r="K40" s="13">
        <f>IF(Derivados!$N$29=$R$38,'TAM Automático'!K57,IF(Derivados!$N$29=$R$39,'TAM Automático'!K62,'TAM Automático'!K67))</f>
        <v>6.5681961030798236E-2</v>
      </c>
      <c r="L40" s="13">
        <f>IF(Derivados!$N$29=$R$38,'TAM Automático'!L57,IF(Derivados!$N$29=$R$39,'TAM Automático'!L62,'TAM Automático'!L67))</f>
        <v>7.0919789408485603E-2</v>
      </c>
      <c r="M40" s="13">
        <f>IF(Derivados!$N$29=$R$38,'TAM Automático'!M57,IF(Derivados!$N$29=$R$39,'TAM Automático'!M62,'TAM Automático'!M67))</f>
        <v>8.0199365654734941E-2</v>
      </c>
      <c r="N40" s="13">
        <f>IF(Derivados!$N$29=$R$38,'TAM Automático'!N57,IF(Derivados!$N$29=$R$39,'TAM Automático'!N62,'TAM Automático'!N67))</f>
        <v>7.8422552106762647E-2</v>
      </c>
      <c r="O40" s="13">
        <f>IF(Derivados!$N$29=$R$38,'TAM Automático'!O57,IF(Derivados!$N$29=$R$39,'TAM Automático'!O62,'TAM Automático'!O67))</f>
        <v>8.16295850871918E-2</v>
      </c>
      <c r="P40" s="13">
        <f>IF(Derivados!$N$29=$R$38,'TAM Automático'!P57,IF(Derivados!$N$29=$R$39,'TAM Automático'!P62,'TAM Automático'!P67))</f>
        <v>8.7250337888571852E-2</v>
      </c>
      <c r="R40">
        <v>2</v>
      </c>
      <c r="S40" s="7" t="s">
        <v>73</v>
      </c>
    </row>
    <row r="42" spans="2:20" x14ac:dyDescent="0.25">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zoomScale="80" zoomScaleNormal="80" workbookViewId="0"/>
  </sheetViews>
  <sheetFormatPr baseColWidth="10" defaultColWidth="11.42578125" defaultRowHeight="15" x14ac:dyDescent="0.25"/>
  <cols>
    <col min="1" max="1" width="18.5703125" customWidth="1"/>
  </cols>
  <sheetData>
    <row r="1" ht="56.25" customHeight="1" x14ac:dyDescent="0.25"/>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53"/>
  <sheetViews>
    <sheetView showGridLines="0" showRowColHeaders="0" zoomScale="70" zoomScaleNormal="70" zoomScalePageLayoutView="70" workbookViewId="0"/>
  </sheetViews>
  <sheetFormatPr baseColWidth="10" defaultColWidth="11.42578125" defaultRowHeight="15" x14ac:dyDescent="0.25"/>
  <cols>
    <col min="1" max="1" width="5.5703125" customWidth="1"/>
    <col min="10" max="10" width="14.42578125" customWidth="1"/>
  </cols>
  <sheetData>
    <row r="1" ht="18.75" customHeight="1" x14ac:dyDescent="0.25"/>
    <row r="25" spans="1:14" ht="26.25" customHeight="1" x14ac:dyDescent="0.25"/>
    <row r="27" spans="1:14" ht="21" customHeight="1" x14ac:dyDescent="0.25"/>
    <row r="28" spans="1:14" ht="24" customHeight="1" x14ac:dyDescent="0.25">
      <c r="A28" s="24" t="s">
        <v>1</v>
      </c>
      <c r="B28" s="25"/>
      <c r="K28" s="23" t="s">
        <v>2</v>
      </c>
    </row>
    <row r="29" spans="1:14" ht="7.5" customHeight="1" x14ac:dyDescent="0.25">
      <c r="D29" s="17">
        <v>1</v>
      </c>
      <c r="N29" s="17">
        <v>3</v>
      </c>
    </row>
    <row r="30" spans="1:14" ht="18.75" customHeight="1" x14ac:dyDescent="0.25">
      <c r="B30" s="28" t="s">
        <v>3</v>
      </c>
      <c r="K30" s="27" t="s">
        <v>3</v>
      </c>
    </row>
    <row r="53" spans="1:21" x14ac:dyDescent="0.25">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28575</xdr:rowOff>
                  </from>
                  <to>
                    <xdr:col>4</xdr:col>
                    <xdr:colOff>123825</xdr:colOff>
                    <xdr:row>30</xdr:row>
                    <xdr:rowOff>28575</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409575</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zoomScale="70" zoomScaleNormal="70" zoomScalePageLayoutView="90" workbookViewId="0"/>
  </sheetViews>
  <sheetFormatPr baseColWidth="10" defaultColWidth="11.42578125" defaultRowHeight="15" x14ac:dyDescent="0.25"/>
  <cols>
    <col min="1" max="1" width="5.5703125" customWidth="1"/>
    <col min="10" max="10" width="14.42578125" customWidth="1"/>
  </cols>
  <sheetData>
    <row r="1" spans="22:22" ht="4.5" customHeight="1" x14ac:dyDescent="0.25"/>
    <row r="8" spans="22:22" x14ac:dyDescent="0.25">
      <c r="V8" s="42"/>
    </row>
    <row r="25" spans="1:16" ht="26.25" customHeight="1" x14ac:dyDescent="0.25"/>
    <row r="27" spans="1:16" ht="21" customHeight="1" x14ac:dyDescent="0.25"/>
    <row r="28" spans="1:16" ht="24" customHeight="1" x14ac:dyDescent="0.25">
      <c r="A28" s="24" t="s">
        <v>1</v>
      </c>
      <c r="B28" s="25"/>
      <c r="K28" s="23" t="s">
        <v>2</v>
      </c>
      <c r="P28" t="s">
        <v>0</v>
      </c>
    </row>
    <row r="29" spans="1:16" ht="7.5" customHeight="1" x14ac:dyDescent="0.25">
      <c r="D29" s="17">
        <v>1</v>
      </c>
      <c r="N29" s="17">
        <v>1</v>
      </c>
    </row>
    <row r="30" spans="1:16" ht="18.75" customHeight="1" x14ac:dyDescent="0.25">
      <c r="B30" s="28" t="s">
        <v>3</v>
      </c>
      <c r="K30" s="27" t="s">
        <v>3</v>
      </c>
    </row>
    <row r="53" spans="1:21" x14ac:dyDescent="0.25">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28575</xdr:rowOff>
                  </from>
                  <to>
                    <xdr:col>4</xdr:col>
                    <xdr:colOff>123825</xdr:colOff>
                    <xdr:row>30</xdr:row>
                    <xdr:rowOff>28575</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409575</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N80"/>
  <sheetViews>
    <sheetView showGridLines="0" showRowColHeaders="0" zoomScale="80" zoomScaleNormal="80" zoomScalePageLayoutView="70" workbookViewId="0"/>
  </sheetViews>
  <sheetFormatPr baseColWidth="10" defaultColWidth="11.42578125" defaultRowHeight="15" x14ac:dyDescent="0.25"/>
  <cols>
    <col min="1" max="1" width="5.5703125" customWidth="1"/>
    <col min="10" max="10" width="14.42578125" customWidth="1"/>
  </cols>
  <sheetData>
    <row r="1" ht="18.75" customHeight="1" x14ac:dyDescent="0.25"/>
    <row r="25" spans="1:14" ht="26.25" customHeight="1" x14ac:dyDescent="0.25"/>
    <row r="27" spans="1:14" ht="21" customHeight="1" x14ac:dyDescent="0.25"/>
    <row r="28" spans="1:14" ht="24" customHeight="1" x14ac:dyDescent="0.3">
      <c r="A28" s="24" t="s">
        <v>1</v>
      </c>
      <c r="B28" s="41" t="s">
        <v>1</v>
      </c>
      <c r="K28" s="23"/>
    </row>
    <row r="29" spans="1:14" ht="7.5" customHeight="1" x14ac:dyDescent="0.25">
      <c r="D29" s="17">
        <v>1</v>
      </c>
      <c r="N29" s="17">
        <v>1</v>
      </c>
    </row>
    <row r="80" spans="2:2" ht="18.75" x14ac:dyDescent="0.3">
      <c r="B80" s="41" t="s">
        <v>4</v>
      </c>
    </row>
  </sheetData>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N80"/>
  <sheetViews>
    <sheetView showGridLines="0" showRowColHeaders="0" zoomScale="80" zoomScaleNormal="80" workbookViewId="0"/>
  </sheetViews>
  <sheetFormatPr baseColWidth="10" defaultColWidth="11.42578125" defaultRowHeight="15" x14ac:dyDescent="0.25"/>
  <cols>
    <col min="1" max="1" width="5.5703125" customWidth="1"/>
    <col min="10" max="10" width="14.42578125" customWidth="1"/>
  </cols>
  <sheetData>
    <row r="1" ht="18.75" customHeight="1" x14ac:dyDescent="0.25"/>
    <row r="25" spans="1:14" ht="26.25" customHeight="1" x14ac:dyDescent="0.25"/>
    <row r="27" spans="1:14" ht="21" customHeight="1" x14ac:dyDescent="0.25"/>
    <row r="28" spans="1:14" ht="24" customHeight="1" x14ac:dyDescent="0.3">
      <c r="A28" s="24" t="s">
        <v>1</v>
      </c>
      <c r="B28" s="41" t="s">
        <v>1</v>
      </c>
      <c r="K28" s="23"/>
    </row>
    <row r="29" spans="1:14" ht="7.5" customHeight="1" x14ac:dyDescent="0.25">
      <c r="D29" s="17">
        <v>1</v>
      </c>
      <c r="N29" s="17">
        <v>1</v>
      </c>
    </row>
    <row r="80" spans="2:2" ht="18.75" x14ac:dyDescent="0.3">
      <c r="B80" s="41" t="s">
        <v>4</v>
      </c>
    </row>
  </sheetData>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34"/>
  <sheetViews>
    <sheetView showGridLines="0" workbookViewId="0">
      <selection activeCell="D25" sqref="D25"/>
    </sheetView>
  </sheetViews>
  <sheetFormatPr baseColWidth="10" defaultColWidth="11.42578125" defaultRowHeight="15" x14ac:dyDescent="0.25"/>
  <cols>
    <col min="1" max="1" width="3.140625" customWidth="1"/>
    <col min="2" max="2" width="2.5703125" customWidth="1"/>
    <col min="3" max="3" width="4.42578125" style="29" customWidth="1"/>
    <col min="4" max="4" width="90.42578125" customWidth="1"/>
  </cols>
  <sheetData>
    <row r="3" spans="2:9" ht="14.1" customHeight="1" thickBot="1" x14ac:dyDescent="0.3">
      <c r="B3" s="31"/>
      <c r="C3" s="30" t="s">
        <v>5</v>
      </c>
      <c r="F3" s="36" t="s">
        <v>6</v>
      </c>
    </row>
    <row r="4" spans="2:9" x14ac:dyDescent="0.25">
      <c r="F4" s="45" t="s">
        <v>7</v>
      </c>
      <c r="G4" s="46"/>
      <c r="H4" s="46"/>
      <c r="I4" s="47"/>
    </row>
    <row r="5" spans="2:9" s="18" customFormat="1" ht="20.100000000000001" customHeight="1" x14ac:dyDescent="0.25">
      <c r="C5" s="32" t="s">
        <v>8</v>
      </c>
      <c r="D5" s="18" t="s">
        <v>9</v>
      </c>
      <c r="F5" s="48"/>
      <c r="G5" s="49"/>
      <c r="H5" s="49"/>
      <c r="I5" s="50"/>
    </row>
    <row r="6" spans="2:9" s="18" customFormat="1" ht="20.100000000000001" customHeight="1" x14ac:dyDescent="0.25">
      <c r="C6" s="32" t="s">
        <v>10</v>
      </c>
      <c r="D6" s="18" t="s">
        <v>11</v>
      </c>
      <c r="F6" s="48"/>
      <c r="G6" s="49"/>
      <c r="H6" s="49"/>
      <c r="I6" s="50"/>
    </row>
    <row r="7" spans="2:9" s="18" customFormat="1" ht="20.100000000000001" customHeight="1" x14ac:dyDescent="0.25">
      <c r="C7" s="32" t="s">
        <v>12</v>
      </c>
      <c r="D7" s="18" t="s">
        <v>13</v>
      </c>
      <c r="F7" s="48"/>
      <c r="G7" s="49"/>
      <c r="H7" s="49"/>
      <c r="I7" s="50"/>
    </row>
    <row r="8" spans="2:9" s="18" customFormat="1" ht="20.100000000000001" customHeight="1" x14ac:dyDescent="0.25">
      <c r="C8" s="32" t="s">
        <v>14</v>
      </c>
      <c r="D8" s="18" t="s">
        <v>15</v>
      </c>
      <c r="F8" s="48"/>
      <c r="G8" s="49"/>
      <c r="H8" s="49"/>
      <c r="I8" s="50"/>
    </row>
    <row r="9" spans="2:9" ht="20.100000000000001" customHeight="1" x14ac:dyDescent="0.25">
      <c r="C9" s="32" t="s">
        <v>16</v>
      </c>
      <c r="D9" s="18" t="s">
        <v>17</v>
      </c>
      <c r="F9" s="48"/>
      <c r="G9" s="49"/>
      <c r="H9" s="49"/>
      <c r="I9" s="50"/>
    </row>
    <row r="10" spans="2:9" ht="20.100000000000001" customHeight="1" x14ac:dyDescent="0.25">
      <c r="C10" s="32" t="s">
        <v>18</v>
      </c>
      <c r="D10" s="18" t="s">
        <v>19</v>
      </c>
      <c r="F10" s="48"/>
      <c r="G10" s="49"/>
      <c r="H10" s="49"/>
      <c r="I10" s="50"/>
    </row>
    <row r="11" spans="2:9" x14ac:dyDescent="0.25">
      <c r="C11" s="32" t="s">
        <v>20</v>
      </c>
      <c r="D11" s="18" t="s">
        <v>21</v>
      </c>
      <c r="F11" s="48"/>
      <c r="G11" s="49"/>
      <c r="H11" s="49"/>
      <c r="I11" s="50"/>
    </row>
    <row r="12" spans="2:9" ht="15.75" thickBot="1" x14ac:dyDescent="0.3">
      <c r="F12" s="51"/>
      <c r="G12" s="52"/>
      <c r="H12" s="52"/>
      <c r="I12" s="53"/>
    </row>
    <row r="16" spans="2:9" ht="14.1" customHeight="1" x14ac:dyDescent="0.25">
      <c r="B16" s="31"/>
      <c r="C16" s="30" t="s">
        <v>22</v>
      </c>
    </row>
    <row r="18" spans="3:4" x14ac:dyDescent="0.25">
      <c r="D18" s="33" t="s">
        <v>23</v>
      </c>
    </row>
    <row r="19" spans="3:4" x14ac:dyDescent="0.25">
      <c r="C19" s="32"/>
      <c r="D19" t="s">
        <v>24</v>
      </c>
    </row>
    <row r="20" spans="3:4" x14ac:dyDescent="0.25">
      <c r="C20" s="32"/>
      <c r="D20" t="s">
        <v>25</v>
      </c>
    </row>
    <row r="21" spans="3:4" x14ac:dyDescent="0.25">
      <c r="C21" s="32"/>
      <c r="D21" t="s">
        <v>26</v>
      </c>
    </row>
    <row r="22" spans="3:4" ht="3.75" customHeight="1" x14ac:dyDescent="0.25">
      <c r="C22" s="32"/>
    </row>
    <row r="23" spans="3:4" ht="15.75" x14ac:dyDescent="0.25">
      <c r="C23" s="32"/>
      <c r="D23" s="34" t="s">
        <v>27</v>
      </c>
    </row>
    <row r="24" spans="3:4" x14ac:dyDescent="0.25">
      <c r="C24" s="32"/>
      <c r="D24" s="35" t="s">
        <v>28</v>
      </c>
    </row>
    <row r="27" spans="3:4" x14ac:dyDescent="0.25">
      <c r="D27" s="33" t="s">
        <v>29</v>
      </c>
    </row>
    <row r="28" spans="3:4" x14ac:dyDescent="0.25">
      <c r="D28" t="s">
        <v>30</v>
      </c>
    </row>
    <row r="29" spans="3:4" x14ac:dyDescent="0.25">
      <c r="D29" t="s">
        <v>31</v>
      </c>
    </row>
    <row r="30" spans="3:4" x14ac:dyDescent="0.25">
      <c r="D30" t="s">
        <v>32</v>
      </c>
    </row>
    <row r="33" spans="4:4" x14ac:dyDescent="0.25">
      <c r="D33" s="33" t="s">
        <v>33</v>
      </c>
    </row>
    <row r="34" spans="4:4" x14ac:dyDescent="0.25">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B6:P36"/>
  <sheetViews>
    <sheetView showGridLines="0" showRowColHeaders="0" zoomScale="90" zoomScaleNormal="90" zoomScalePageLayoutView="130" workbookViewId="0">
      <selection activeCell="O13" sqref="O13"/>
    </sheetView>
  </sheetViews>
  <sheetFormatPr baseColWidth="10" defaultColWidth="11.42578125" defaultRowHeight="15" x14ac:dyDescent="0.25"/>
  <sheetData>
    <row r="6" spans="2:16" x14ac:dyDescent="0.25">
      <c r="B6" s="20" t="s">
        <v>35</v>
      </c>
    </row>
    <row r="7" spans="2:16" ht="7.5" customHeight="1" thickBot="1" x14ac:dyDescent="0.3">
      <c r="B7" s="20"/>
    </row>
    <row r="8" spans="2:16" ht="12.95" customHeight="1" x14ac:dyDescent="0.25">
      <c r="B8" s="54" t="s">
        <v>89</v>
      </c>
      <c r="C8" s="55"/>
      <c r="D8" s="55"/>
      <c r="E8" s="55"/>
      <c r="F8" s="55"/>
      <c r="G8" s="55"/>
      <c r="H8" s="55"/>
      <c r="I8" s="55"/>
      <c r="J8" s="55"/>
      <c r="K8" s="55"/>
      <c r="L8" s="55"/>
      <c r="M8" s="56"/>
    </row>
    <row r="9" spans="2:16" ht="12.95" customHeight="1" x14ac:dyDescent="0.25">
      <c r="B9" s="57"/>
      <c r="C9" s="58"/>
      <c r="D9" s="58"/>
      <c r="E9" s="58"/>
      <c r="F9" s="58"/>
      <c r="G9" s="58"/>
      <c r="H9" s="58"/>
      <c r="I9" s="58"/>
      <c r="J9" s="58"/>
      <c r="K9" s="58"/>
      <c r="L9" s="58"/>
      <c r="M9" s="59"/>
    </row>
    <row r="10" spans="2:16" ht="12.95" customHeight="1" x14ac:dyDescent="0.25">
      <c r="B10" s="57"/>
      <c r="C10" s="58"/>
      <c r="D10" s="58"/>
      <c r="E10" s="58"/>
      <c r="F10" s="58"/>
      <c r="G10" s="58"/>
      <c r="H10" s="58"/>
      <c r="I10" s="58"/>
      <c r="J10" s="58"/>
      <c r="K10" s="58"/>
      <c r="L10" s="58"/>
      <c r="M10" s="59"/>
    </row>
    <row r="11" spans="2:16" ht="12.95" customHeight="1" x14ac:dyDescent="0.25">
      <c r="B11" s="57"/>
      <c r="C11" s="58"/>
      <c r="D11" s="58"/>
      <c r="E11" s="58"/>
      <c r="F11" s="58"/>
      <c r="G11" s="58"/>
      <c r="H11" s="58"/>
      <c r="I11" s="58"/>
      <c r="J11" s="58"/>
      <c r="K11" s="58"/>
      <c r="L11" s="58"/>
      <c r="M11" s="59"/>
      <c r="P11" s="42"/>
    </row>
    <row r="12" spans="2:16" ht="12.95" customHeight="1" x14ac:dyDescent="0.25">
      <c r="B12" s="57"/>
      <c r="C12" s="58"/>
      <c r="D12" s="58"/>
      <c r="E12" s="58"/>
      <c r="F12" s="58"/>
      <c r="G12" s="58"/>
      <c r="H12" s="58"/>
      <c r="I12" s="58"/>
      <c r="J12" s="58"/>
      <c r="K12" s="58"/>
      <c r="L12" s="58"/>
      <c r="M12" s="59"/>
    </row>
    <row r="13" spans="2:16" ht="12.95" customHeight="1" x14ac:dyDescent="0.25">
      <c r="B13" s="57"/>
      <c r="C13" s="58"/>
      <c r="D13" s="58"/>
      <c r="E13" s="58"/>
      <c r="F13" s="58"/>
      <c r="G13" s="58"/>
      <c r="H13" s="58"/>
      <c r="I13" s="58"/>
      <c r="J13" s="58"/>
      <c r="K13" s="58"/>
      <c r="L13" s="58"/>
      <c r="M13" s="59"/>
    </row>
    <row r="14" spans="2:16" ht="12.95" customHeight="1" x14ac:dyDescent="0.25">
      <c r="B14" s="57"/>
      <c r="C14" s="58"/>
      <c r="D14" s="58"/>
      <c r="E14" s="58"/>
      <c r="F14" s="58"/>
      <c r="G14" s="58"/>
      <c r="H14" s="58"/>
      <c r="I14" s="58"/>
      <c r="J14" s="58"/>
      <c r="K14" s="58"/>
      <c r="L14" s="58"/>
      <c r="M14" s="59"/>
    </row>
    <row r="15" spans="2:16" ht="12.95" customHeight="1" x14ac:dyDescent="0.25">
      <c r="B15" s="57"/>
      <c r="C15" s="58"/>
      <c r="D15" s="58"/>
      <c r="E15" s="58"/>
      <c r="F15" s="58"/>
      <c r="G15" s="58"/>
      <c r="H15" s="58"/>
      <c r="I15" s="58"/>
      <c r="J15" s="58"/>
      <c r="K15" s="58"/>
      <c r="L15" s="58"/>
      <c r="M15" s="59"/>
    </row>
    <row r="16" spans="2:16" ht="12.95" customHeight="1" x14ac:dyDescent="0.25">
      <c r="B16" s="57"/>
      <c r="C16" s="58"/>
      <c r="D16" s="58"/>
      <c r="E16" s="58"/>
      <c r="F16" s="58"/>
      <c r="G16" s="58"/>
      <c r="H16" s="58"/>
      <c r="I16" s="58"/>
      <c r="J16" s="58"/>
      <c r="K16" s="58"/>
      <c r="L16" s="58"/>
      <c r="M16" s="59"/>
    </row>
    <row r="17" spans="2:13" ht="12.95" customHeight="1" x14ac:dyDescent="0.25">
      <c r="B17" s="57"/>
      <c r="C17" s="58"/>
      <c r="D17" s="58"/>
      <c r="E17" s="58"/>
      <c r="F17" s="58"/>
      <c r="G17" s="58"/>
      <c r="H17" s="58"/>
      <c r="I17" s="58"/>
      <c r="J17" s="58"/>
      <c r="K17" s="58"/>
      <c r="L17" s="58"/>
      <c r="M17" s="59"/>
    </row>
    <row r="18" spans="2:13" ht="12.95" customHeight="1" x14ac:dyDescent="0.25">
      <c r="B18" s="57"/>
      <c r="C18" s="58"/>
      <c r="D18" s="58"/>
      <c r="E18" s="58"/>
      <c r="F18" s="58"/>
      <c r="G18" s="58"/>
      <c r="H18" s="58"/>
      <c r="I18" s="58"/>
      <c r="J18" s="58"/>
      <c r="K18" s="58"/>
      <c r="L18" s="58"/>
      <c r="M18" s="59"/>
    </row>
    <row r="19" spans="2:13" ht="12.95" customHeight="1" x14ac:dyDescent="0.25">
      <c r="B19" s="57"/>
      <c r="C19" s="58"/>
      <c r="D19" s="58"/>
      <c r="E19" s="58"/>
      <c r="F19" s="58"/>
      <c r="G19" s="58"/>
      <c r="H19" s="58"/>
      <c r="I19" s="58"/>
      <c r="J19" s="58"/>
      <c r="K19" s="58"/>
      <c r="L19" s="58"/>
      <c r="M19" s="59"/>
    </row>
    <row r="20" spans="2:13" ht="12.95" customHeight="1" x14ac:dyDescent="0.25">
      <c r="B20" s="57"/>
      <c r="C20" s="58"/>
      <c r="D20" s="58"/>
      <c r="E20" s="58"/>
      <c r="F20" s="58"/>
      <c r="G20" s="58"/>
      <c r="H20" s="58"/>
      <c r="I20" s="58"/>
      <c r="J20" s="58"/>
      <c r="K20" s="58"/>
      <c r="L20" s="58"/>
      <c r="M20" s="59"/>
    </row>
    <row r="21" spans="2:13" ht="12.95" customHeight="1" x14ac:dyDescent="0.25">
      <c r="B21" s="57"/>
      <c r="C21" s="58"/>
      <c r="D21" s="58"/>
      <c r="E21" s="58"/>
      <c r="F21" s="58"/>
      <c r="G21" s="58"/>
      <c r="H21" s="58"/>
      <c r="I21" s="58"/>
      <c r="J21" s="58"/>
      <c r="K21" s="58"/>
      <c r="L21" s="58"/>
      <c r="M21" s="59"/>
    </row>
    <row r="22" spans="2:13" ht="12.95" customHeight="1" x14ac:dyDescent="0.25">
      <c r="B22" s="57"/>
      <c r="C22" s="58"/>
      <c r="D22" s="58"/>
      <c r="E22" s="58"/>
      <c r="F22" s="58"/>
      <c r="G22" s="58"/>
      <c r="H22" s="58"/>
      <c r="I22" s="58"/>
      <c r="J22" s="58"/>
      <c r="K22" s="58"/>
      <c r="L22" s="58"/>
      <c r="M22" s="59"/>
    </row>
    <row r="23" spans="2:13" ht="12.95" customHeight="1" x14ac:dyDescent="0.25">
      <c r="B23" s="57"/>
      <c r="C23" s="58"/>
      <c r="D23" s="58"/>
      <c r="E23" s="58"/>
      <c r="F23" s="58"/>
      <c r="G23" s="58"/>
      <c r="H23" s="58"/>
      <c r="I23" s="58"/>
      <c r="J23" s="58"/>
      <c r="K23" s="58"/>
      <c r="L23" s="58"/>
      <c r="M23" s="59"/>
    </row>
    <row r="24" spans="2:13" ht="12.95" customHeight="1" x14ac:dyDescent="0.25">
      <c r="B24" s="57"/>
      <c r="C24" s="58"/>
      <c r="D24" s="58"/>
      <c r="E24" s="58"/>
      <c r="F24" s="58"/>
      <c r="G24" s="58"/>
      <c r="H24" s="58"/>
      <c r="I24" s="58"/>
      <c r="J24" s="58"/>
      <c r="K24" s="58"/>
      <c r="L24" s="58"/>
      <c r="M24" s="59"/>
    </row>
    <row r="25" spans="2:13" ht="12.95" customHeight="1" x14ac:dyDescent="0.25">
      <c r="B25" s="57"/>
      <c r="C25" s="58"/>
      <c r="D25" s="58"/>
      <c r="E25" s="58"/>
      <c r="F25" s="58"/>
      <c r="G25" s="58"/>
      <c r="H25" s="58"/>
      <c r="I25" s="58"/>
      <c r="J25" s="58"/>
      <c r="K25" s="58"/>
      <c r="L25" s="58"/>
      <c r="M25" s="59"/>
    </row>
    <row r="26" spans="2:13" ht="12.95" customHeight="1" x14ac:dyDescent="0.25">
      <c r="B26" s="57"/>
      <c r="C26" s="58"/>
      <c r="D26" s="58"/>
      <c r="E26" s="58"/>
      <c r="F26" s="58"/>
      <c r="G26" s="58"/>
      <c r="H26" s="58"/>
      <c r="I26" s="58"/>
      <c r="J26" s="58"/>
      <c r="K26" s="58"/>
      <c r="L26" s="58"/>
      <c r="M26" s="59"/>
    </row>
    <row r="27" spans="2:13" ht="12.95" customHeight="1" x14ac:dyDescent="0.25">
      <c r="B27" s="57"/>
      <c r="C27" s="58"/>
      <c r="D27" s="58"/>
      <c r="E27" s="58"/>
      <c r="F27" s="58"/>
      <c r="G27" s="58"/>
      <c r="H27" s="58"/>
      <c r="I27" s="58"/>
      <c r="J27" s="58"/>
      <c r="K27" s="58"/>
      <c r="L27" s="58"/>
      <c r="M27" s="59"/>
    </row>
    <row r="28" spans="2:13" ht="12.95" customHeight="1" x14ac:dyDescent="0.25">
      <c r="B28" s="57"/>
      <c r="C28" s="58"/>
      <c r="D28" s="58"/>
      <c r="E28" s="58"/>
      <c r="F28" s="58"/>
      <c r="G28" s="58"/>
      <c r="H28" s="58"/>
      <c r="I28" s="58"/>
      <c r="J28" s="58"/>
      <c r="K28" s="58"/>
      <c r="L28" s="58"/>
      <c r="M28" s="59"/>
    </row>
    <row r="29" spans="2:13" ht="12.95" customHeight="1" x14ac:dyDescent="0.25">
      <c r="B29" s="57"/>
      <c r="C29" s="58"/>
      <c r="D29" s="58"/>
      <c r="E29" s="58"/>
      <c r="F29" s="58"/>
      <c r="G29" s="58"/>
      <c r="H29" s="58"/>
      <c r="I29" s="58"/>
      <c r="J29" s="58"/>
      <c r="K29" s="58"/>
      <c r="L29" s="58"/>
      <c r="M29" s="59"/>
    </row>
    <row r="30" spans="2:13" ht="12.95" customHeight="1" x14ac:dyDescent="0.25">
      <c r="B30" s="57"/>
      <c r="C30" s="58"/>
      <c r="D30" s="58"/>
      <c r="E30" s="58"/>
      <c r="F30" s="58"/>
      <c r="G30" s="58"/>
      <c r="H30" s="58"/>
      <c r="I30" s="58"/>
      <c r="J30" s="58"/>
      <c r="K30" s="58"/>
      <c r="L30" s="58"/>
      <c r="M30" s="59"/>
    </row>
    <row r="31" spans="2:13" ht="12.95" customHeight="1" x14ac:dyDescent="0.25">
      <c r="B31" s="57"/>
      <c r="C31" s="58"/>
      <c r="D31" s="58"/>
      <c r="E31" s="58"/>
      <c r="F31" s="58"/>
      <c r="G31" s="58"/>
      <c r="H31" s="58"/>
      <c r="I31" s="58"/>
      <c r="J31" s="58"/>
      <c r="K31" s="58"/>
      <c r="L31" s="58"/>
      <c r="M31" s="59"/>
    </row>
    <row r="32" spans="2:13" ht="12.95" customHeight="1" x14ac:dyDescent="0.25">
      <c r="B32" s="57"/>
      <c r="C32" s="58"/>
      <c r="D32" s="58"/>
      <c r="E32" s="58"/>
      <c r="F32" s="58"/>
      <c r="G32" s="58"/>
      <c r="H32" s="58"/>
      <c r="I32" s="58"/>
      <c r="J32" s="58"/>
      <c r="K32" s="58"/>
      <c r="L32" s="58"/>
      <c r="M32" s="59"/>
    </row>
    <row r="33" spans="2:13" ht="12.95" customHeight="1" x14ac:dyDescent="0.25">
      <c r="B33" s="57"/>
      <c r="C33" s="58"/>
      <c r="D33" s="58"/>
      <c r="E33" s="58"/>
      <c r="F33" s="58"/>
      <c r="G33" s="58"/>
      <c r="H33" s="58"/>
      <c r="I33" s="58"/>
      <c r="J33" s="58"/>
      <c r="K33" s="58"/>
      <c r="L33" s="58"/>
      <c r="M33" s="59"/>
    </row>
    <row r="34" spans="2:13" ht="12.95" customHeight="1" x14ac:dyDescent="0.25">
      <c r="B34" s="57"/>
      <c r="C34" s="58"/>
      <c r="D34" s="58"/>
      <c r="E34" s="58"/>
      <c r="F34" s="58"/>
      <c r="G34" s="58"/>
      <c r="H34" s="58"/>
      <c r="I34" s="58"/>
      <c r="J34" s="58"/>
      <c r="K34" s="58"/>
      <c r="L34" s="58"/>
      <c r="M34" s="59"/>
    </row>
    <row r="35" spans="2:13" ht="12.95" customHeight="1" x14ac:dyDescent="0.25">
      <c r="B35" s="57"/>
      <c r="C35" s="58"/>
      <c r="D35" s="58"/>
      <c r="E35" s="58"/>
      <c r="F35" s="58"/>
      <c r="G35" s="58"/>
      <c r="H35" s="58"/>
      <c r="I35" s="58"/>
      <c r="J35" s="58"/>
      <c r="K35" s="58"/>
      <c r="L35" s="58"/>
      <c r="M35" s="59"/>
    </row>
    <row r="36" spans="2:13" ht="12.95" customHeight="1" thickBot="1" x14ac:dyDescent="0.3">
      <c r="B36" s="60"/>
      <c r="C36" s="61"/>
      <c r="D36" s="61"/>
      <c r="E36" s="61"/>
      <c r="F36" s="61"/>
      <c r="G36" s="61"/>
      <c r="H36" s="61"/>
      <c r="I36" s="61"/>
      <c r="J36" s="61"/>
      <c r="K36" s="61"/>
      <c r="L36" s="61"/>
      <c r="M36" s="62"/>
    </row>
  </sheetData>
  <mergeCells count="1">
    <mergeCell ref="B8:M36"/>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O414"/>
  <sheetViews>
    <sheetView topLeftCell="M1" zoomScale="60" zoomScaleNormal="60" workbookViewId="0">
      <selection activeCell="AH3" sqref="AH3"/>
    </sheetView>
  </sheetViews>
  <sheetFormatPr baseColWidth="10" defaultColWidth="11.42578125" defaultRowHeight="15" x14ac:dyDescent="0.25"/>
  <cols>
    <col min="1" max="1" width="38.42578125" bestFit="1" customWidth="1"/>
    <col min="2" max="2" width="9.42578125" bestFit="1" customWidth="1"/>
    <col min="5" max="5" width="8.42578125" bestFit="1" customWidth="1"/>
    <col min="6" max="6" width="8.85546875" bestFit="1" customWidth="1"/>
    <col min="16" max="16" width="10.85546875"/>
    <col min="18" max="21" width="10.85546875"/>
    <col min="23" max="23" width="10.85546875"/>
    <col min="29" max="32" width="10.85546875"/>
    <col min="38" max="38" width="11.42578125" style="43"/>
    <col min="40" max="40" width="2.5703125" customWidth="1"/>
    <col min="41" max="41" width="4.5703125" style="2" customWidth="1"/>
    <col min="42" max="42" width="2.5703125" customWidth="1"/>
  </cols>
  <sheetData>
    <row r="1" spans="1:39" x14ac:dyDescent="0.25">
      <c r="A1" t="s">
        <v>36</v>
      </c>
      <c r="AL1" s="43" t="s">
        <v>37</v>
      </c>
    </row>
    <row r="2" spans="1:39" x14ac:dyDescent="0.25">
      <c r="A2" t="s">
        <v>38</v>
      </c>
    </row>
    <row r="3" spans="1:39" x14ac:dyDescent="0.25">
      <c r="A3" t="s">
        <v>39</v>
      </c>
    </row>
    <row r="4" spans="1:39" x14ac:dyDescent="0.25">
      <c r="A4" t="s">
        <v>40</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c r="AK4" s="1"/>
      <c r="AL4" s="44"/>
      <c r="AM4" s="1"/>
    </row>
    <row r="5" spans="1:39" x14ac:dyDescent="0.25">
      <c r="A5" t="s">
        <v>41</v>
      </c>
    </row>
    <row r="6" spans="1:39" x14ac:dyDescent="0.25">
      <c r="A6" t="s">
        <v>42</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row>
    <row r="7" spans="1:39" x14ac:dyDescent="0.25">
      <c r="A7" t="s">
        <v>43</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row>
    <row r="8" spans="1:39" x14ac:dyDescent="0.25">
      <c r="A8" t="s">
        <v>44</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row>
    <row r="9" spans="1:39" x14ac:dyDescent="0.25">
      <c r="A9" t="s">
        <v>45</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row>
    <row r="11" spans="1:39" x14ac:dyDescent="0.25">
      <c r="A11" t="s">
        <v>46</v>
      </c>
    </row>
    <row r="12" spans="1:39" x14ac:dyDescent="0.25">
      <c r="A12" t="s">
        <v>47</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row>
    <row r="13" spans="1:39" x14ac:dyDescent="0.25">
      <c r="A13" t="s">
        <v>48</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row>
    <row r="14" spans="1:39" x14ac:dyDescent="0.25">
      <c r="A14" t="s">
        <v>49</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row>
    <row r="15" spans="1:39" x14ac:dyDescent="0.25">
      <c r="A15" t="s">
        <v>50</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row>
    <row r="17" spans="1:35" x14ac:dyDescent="0.25">
      <c r="A17" t="s">
        <v>51</v>
      </c>
    </row>
    <row r="18" spans="1:35" x14ac:dyDescent="0.25">
      <c r="A18" t="s">
        <v>47</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row>
    <row r="19" spans="1:35" x14ac:dyDescent="0.25">
      <c r="A19" t="s">
        <v>48</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row>
    <row r="20" spans="1:35" x14ac:dyDescent="0.25">
      <c r="A20" t="s">
        <v>49</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row>
    <row r="21" spans="1:35" x14ac:dyDescent="0.25">
      <c r="A21" t="s">
        <v>50</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row>
    <row r="23" spans="1:35" x14ac:dyDescent="0.25">
      <c r="A23" t="s">
        <v>52</v>
      </c>
    </row>
    <row r="24" spans="1:35" x14ac:dyDescent="0.25">
      <c r="A24" t="s">
        <v>47</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row>
    <row r="25" spans="1:35" x14ac:dyDescent="0.25">
      <c r="A25" t="s">
        <v>48</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row>
    <row r="26" spans="1:35" x14ac:dyDescent="0.25">
      <c r="A26" t="s">
        <v>49</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row>
    <row r="27" spans="1:35" x14ac:dyDescent="0.25">
      <c r="A27" t="s">
        <v>50</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row>
    <row r="30" spans="1:35" x14ac:dyDescent="0.25">
      <c r="A30" t="s">
        <v>36</v>
      </c>
    </row>
    <row r="31" spans="1:35" x14ac:dyDescent="0.25">
      <c r="A31" t="s">
        <v>38</v>
      </c>
    </row>
    <row r="32" spans="1:35" x14ac:dyDescent="0.25">
      <c r="A32" t="s">
        <v>53</v>
      </c>
    </row>
    <row r="33" spans="1:39" x14ac:dyDescent="0.25">
      <c r="A33" t="s">
        <v>40</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54</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c r="AK33" s="1"/>
      <c r="AL33" s="44"/>
      <c r="AM33" s="1"/>
    </row>
    <row r="34" spans="1:39" x14ac:dyDescent="0.25">
      <c r="A34" t="s">
        <v>41</v>
      </c>
    </row>
    <row r="35" spans="1:39" x14ac:dyDescent="0.25">
      <c r="A35" t="s">
        <v>42</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row>
    <row r="36" spans="1:39" x14ac:dyDescent="0.25">
      <c r="A36" t="s">
        <v>43</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row>
    <row r="37" spans="1:39" x14ac:dyDescent="0.25">
      <c r="A37" t="s">
        <v>44</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row>
    <row r="38" spans="1:39" x14ac:dyDescent="0.25">
      <c r="A38" t="s">
        <v>45</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row>
    <row r="40" spans="1:39" x14ac:dyDescent="0.25">
      <c r="A40" t="s">
        <v>46</v>
      </c>
    </row>
    <row r="41" spans="1:39" x14ac:dyDescent="0.25">
      <c r="A41" t="s">
        <v>47</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row>
    <row r="42" spans="1:39" x14ac:dyDescent="0.25">
      <c r="A42" t="s">
        <v>48</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row>
    <row r="43" spans="1:39" x14ac:dyDescent="0.25">
      <c r="A43" t="s">
        <v>49</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row>
    <row r="44" spans="1:39" x14ac:dyDescent="0.25">
      <c r="A44" t="s">
        <v>50</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row>
    <row r="46" spans="1:39" x14ac:dyDescent="0.25">
      <c r="A46" t="s">
        <v>51</v>
      </c>
    </row>
    <row r="47" spans="1:39" x14ac:dyDescent="0.25">
      <c r="A47" t="s">
        <v>47</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row>
    <row r="48" spans="1:39" x14ac:dyDescent="0.25">
      <c r="A48" t="s">
        <v>48</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row>
    <row r="49" spans="1:39" x14ac:dyDescent="0.25">
      <c r="A49" t="s">
        <v>49</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row>
    <row r="50" spans="1:39" x14ac:dyDescent="0.25">
      <c r="A50" t="s">
        <v>50</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row>
    <row r="52" spans="1:39" x14ac:dyDescent="0.25">
      <c r="A52" t="s">
        <v>52</v>
      </c>
    </row>
    <row r="53" spans="1:39" x14ac:dyDescent="0.25">
      <c r="A53" t="s">
        <v>47</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row>
    <row r="54" spans="1:39" x14ac:dyDescent="0.25">
      <c r="A54" t="s">
        <v>48</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row>
    <row r="55" spans="1:39" x14ac:dyDescent="0.25">
      <c r="A55" t="s">
        <v>49</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row>
    <row r="56" spans="1:39" x14ac:dyDescent="0.25">
      <c r="A56" t="s">
        <v>50</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row>
    <row r="59" spans="1:39" x14ac:dyDescent="0.25">
      <c r="A59" t="s">
        <v>36</v>
      </c>
    </row>
    <row r="60" spans="1:39" x14ac:dyDescent="0.25">
      <c r="A60" t="s">
        <v>38</v>
      </c>
    </row>
    <row r="61" spans="1:39" x14ac:dyDescent="0.25">
      <c r="A61" t="s">
        <v>55</v>
      </c>
    </row>
    <row r="62" spans="1:39" x14ac:dyDescent="0.25">
      <c r="A62" t="s">
        <v>40</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54</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c r="AK62" s="1"/>
      <c r="AL62" s="44"/>
      <c r="AM62" s="1"/>
    </row>
    <row r="63" spans="1:39" x14ac:dyDescent="0.25">
      <c r="A63" t="s">
        <v>41</v>
      </c>
    </row>
    <row r="64" spans="1:39" x14ac:dyDescent="0.25">
      <c r="A64" t="s">
        <v>42</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row>
    <row r="65" spans="1:35" x14ac:dyDescent="0.25">
      <c r="A65" t="s">
        <v>43</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row>
    <row r="66" spans="1:35" x14ac:dyDescent="0.25">
      <c r="A66" t="s">
        <v>44</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row>
    <row r="67" spans="1:35" x14ac:dyDescent="0.25">
      <c r="A67" t="s">
        <v>45</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row>
    <row r="69" spans="1:35" x14ac:dyDescent="0.25">
      <c r="A69" t="s">
        <v>46</v>
      </c>
    </row>
    <row r="70" spans="1:35" x14ac:dyDescent="0.25">
      <c r="A70" t="s">
        <v>47</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row>
    <row r="71" spans="1:35" x14ac:dyDescent="0.25">
      <c r="A71" t="s">
        <v>48</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row>
    <row r="72" spans="1:35" x14ac:dyDescent="0.25">
      <c r="A72" t="s">
        <v>49</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row>
    <row r="73" spans="1:35" x14ac:dyDescent="0.25">
      <c r="A73" t="s">
        <v>50</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row>
    <row r="75" spans="1:35" x14ac:dyDescent="0.25">
      <c r="A75" t="s">
        <v>51</v>
      </c>
    </row>
    <row r="76" spans="1:35" x14ac:dyDescent="0.25">
      <c r="A76" t="s">
        <v>47</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row>
    <row r="77" spans="1:35" x14ac:dyDescent="0.25">
      <c r="A77" t="s">
        <v>48</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row>
    <row r="78" spans="1:35" x14ac:dyDescent="0.25">
      <c r="A78" t="s">
        <v>49</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row>
    <row r="79" spans="1:35" x14ac:dyDescent="0.25">
      <c r="A79" t="s">
        <v>50</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row>
    <row r="81" spans="1:39" x14ac:dyDescent="0.25">
      <c r="A81" t="s">
        <v>52</v>
      </c>
    </row>
    <row r="82" spans="1:39" x14ac:dyDescent="0.25">
      <c r="A82" t="s">
        <v>47</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row>
    <row r="83" spans="1:39" x14ac:dyDescent="0.25">
      <c r="A83" t="s">
        <v>48</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row>
    <row r="84" spans="1:39" x14ac:dyDescent="0.25">
      <c r="A84" t="s">
        <v>49</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row>
    <row r="85" spans="1:39" x14ac:dyDescent="0.25">
      <c r="A85" t="s">
        <v>50</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row>
    <row r="88" spans="1:39" x14ac:dyDescent="0.25">
      <c r="A88" t="s">
        <v>36</v>
      </c>
    </row>
    <row r="89" spans="1:39" x14ac:dyDescent="0.25">
      <c r="A89" t="s">
        <v>38</v>
      </c>
    </row>
    <row r="90" spans="1:39" x14ac:dyDescent="0.25">
      <c r="A90" t="s">
        <v>56</v>
      </c>
    </row>
    <row r="91" spans="1:39" x14ac:dyDescent="0.25">
      <c r="A91" t="s">
        <v>40</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54</v>
      </c>
      <c r="S91" s="1">
        <v>43983</v>
      </c>
      <c r="T91" s="1">
        <v>44013</v>
      </c>
      <c r="U91" s="1" t="s">
        <v>57</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c r="AK91" s="1"/>
      <c r="AL91" s="44"/>
      <c r="AM91" s="1"/>
    </row>
    <row r="92" spans="1:39" x14ac:dyDescent="0.25">
      <c r="A92" t="s">
        <v>41</v>
      </c>
    </row>
    <row r="93" spans="1:39" x14ac:dyDescent="0.25">
      <c r="A93" t="s">
        <v>42</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row>
    <row r="94" spans="1:39" x14ac:dyDescent="0.25">
      <c r="A94" t="s">
        <v>43</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row>
    <row r="95" spans="1:39" x14ac:dyDescent="0.25">
      <c r="A95" t="s">
        <v>44</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row>
    <row r="96" spans="1:39" x14ac:dyDescent="0.25">
      <c r="A96" t="s">
        <v>45</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row>
    <row r="98" spans="1:35" x14ac:dyDescent="0.25">
      <c r="A98" t="s">
        <v>46</v>
      </c>
    </row>
    <row r="99" spans="1:35" x14ac:dyDescent="0.25">
      <c r="A99" t="s">
        <v>47</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row>
    <row r="100" spans="1:35" x14ac:dyDescent="0.25">
      <c r="A100" t="s">
        <v>48</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row>
    <row r="101" spans="1:35" x14ac:dyDescent="0.25">
      <c r="A101" t="s">
        <v>49</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row>
    <row r="102" spans="1:35" x14ac:dyDescent="0.25">
      <c r="A102" t="s">
        <v>50</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row>
    <row r="104" spans="1:35" x14ac:dyDescent="0.25">
      <c r="A104" t="s">
        <v>51</v>
      </c>
    </row>
    <row r="105" spans="1:35" x14ac:dyDescent="0.25">
      <c r="A105" t="s">
        <v>47</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row>
    <row r="106" spans="1:35" x14ac:dyDescent="0.25">
      <c r="A106" t="s">
        <v>48</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row>
    <row r="107" spans="1:35" x14ac:dyDescent="0.25">
      <c r="A107" t="s">
        <v>49</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row>
    <row r="108" spans="1:35" x14ac:dyDescent="0.25">
      <c r="A108" t="s">
        <v>50</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row>
    <row r="110" spans="1:35" x14ac:dyDescent="0.25">
      <c r="A110" t="s">
        <v>52</v>
      </c>
    </row>
    <row r="111" spans="1:35" x14ac:dyDescent="0.25">
      <c r="A111" t="s">
        <v>47</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row>
    <row r="112" spans="1:35" x14ac:dyDescent="0.25">
      <c r="A112" t="s">
        <v>48</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row>
    <row r="113" spans="1:39" x14ac:dyDescent="0.25">
      <c r="A113" t="s">
        <v>49</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row>
    <row r="114" spans="1:39" x14ac:dyDescent="0.25">
      <c r="A114" t="s">
        <v>50</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row>
    <row r="117" spans="1:39" x14ac:dyDescent="0.25">
      <c r="A117" t="s">
        <v>36</v>
      </c>
    </row>
    <row r="118" spans="1:39" x14ac:dyDescent="0.25">
      <c r="A118" t="s">
        <v>38</v>
      </c>
    </row>
    <row r="119" spans="1:39" x14ac:dyDescent="0.25">
      <c r="A119" t="s">
        <v>58</v>
      </c>
    </row>
    <row r="120" spans="1:39" x14ac:dyDescent="0.25">
      <c r="A120" t="s">
        <v>40</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54</v>
      </c>
      <c r="S120" s="1">
        <v>43983</v>
      </c>
      <c r="T120" s="1">
        <v>44013</v>
      </c>
      <c r="U120" s="1" t="s">
        <v>57</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c r="AK120" s="1"/>
      <c r="AL120" s="44"/>
      <c r="AM120" s="1"/>
    </row>
    <row r="121" spans="1:39" x14ac:dyDescent="0.25">
      <c r="A121" t="s">
        <v>41</v>
      </c>
    </row>
    <row r="122" spans="1:39" x14ac:dyDescent="0.25">
      <c r="A122" t="s">
        <v>42</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row>
    <row r="123" spans="1:39" x14ac:dyDescent="0.25">
      <c r="A123" t="s">
        <v>43</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row>
    <row r="124" spans="1:39" x14ac:dyDescent="0.25">
      <c r="A124" t="s">
        <v>44</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row>
    <row r="125" spans="1:39" x14ac:dyDescent="0.25">
      <c r="A125" t="s">
        <v>45</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row>
    <row r="127" spans="1:39" x14ac:dyDescent="0.25">
      <c r="A127" t="s">
        <v>46</v>
      </c>
    </row>
    <row r="128" spans="1:39" x14ac:dyDescent="0.25">
      <c r="A128" t="s">
        <v>47</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row>
    <row r="129" spans="1:35" x14ac:dyDescent="0.25">
      <c r="A129" t="s">
        <v>48</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row>
    <row r="130" spans="1:35" x14ac:dyDescent="0.25">
      <c r="A130" t="s">
        <v>49</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row>
    <row r="131" spans="1:35" x14ac:dyDescent="0.25">
      <c r="A131" t="s">
        <v>50</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row>
    <row r="133" spans="1:35" x14ac:dyDescent="0.25">
      <c r="A133" t="s">
        <v>51</v>
      </c>
    </row>
    <row r="134" spans="1:35" x14ac:dyDescent="0.25">
      <c r="A134" t="s">
        <v>47</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row>
    <row r="135" spans="1:35" x14ac:dyDescent="0.25">
      <c r="A135" t="s">
        <v>48</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row>
    <row r="136" spans="1:35" x14ac:dyDescent="0.25">
      <c r="A136" t="s">
        <v>49</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row>
    <row r="137" spans="1:35" x14ac:dyDescent="0.25">
      <c r="A137" t="s">
        <v>50</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row>
    <row r="139" spans="1:35" x14ac:dyDescent="0.25">
      <c r="A139" t="s">
        <v>52</v>
      </c>
    </row>
    <row r="140" spans="1:35" x14ac:dyDescent="0.25">
      <c r="A140" t="s">
        <v>47</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row>
    <row r="141" spans="1:35" x14ac:dyDescent="0.25">
      <c r="A141" t="s">
        <v>48</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row>
    <row r="142" spans="1:35" x14ac:dyDescent="0.25">
      <c r="A142" t="s">
        <v>49</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row>
    <row r="143" spans="1:35" x14ac:dyDescent="0.25">
      <c r="A143" t="s">
        <v>50</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row>
    <row r="146" spans="1:39" x14ac:dyDescent="0.25">
      <c r="A146" t="s">
        <v>36</v>
      </c>
    </row>
    <row r="147" spans="1:39" x14ac:dyDescent="0.25">
      <c r="A147" t="s">
        <v>38</v>
      </c>
    </row>
    <row r="148" spans="1:39" x14ac:dyDescent="0.25">
      <c r="A148" t="s">
        <v>59</v>
      </c>
    </row>
    <row r="149" spans="1:39" x14ac:dyDescent="0.25">
      <c r="A149" t="s">
        <v>40</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54</v>
      </c>
      <c r="S149" s="1">
        <v>43983</v>
      </c>
      <c r="T149" s="1">
        <v>44013</v>
      </c>
      <c r="U149" s="1" t="s">
        <v>57</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c r="AK149" s="1"/>
      <c r="AL149" s="44"/>
      <c r="AM149" s="1"/>
    </row>
    <row r="150" spans="1:39" x14ac:dyDescent="0.25">
      <c r="A150" t="s">
        <v>41</v>
      </c>
    </row>
    <row r="151" spans="1:39" x14ac:dyDescent="0.25">
      <c r="A151" t="s">
        <v>42</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row>
    <row r="152" spans="1:39" x14ac:dyDescent="0.25">
      <c r="A152" t="s">
        <v>43</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row>
    <row r="153" spans="1:39" x14ac:dyDescent="0.25">
      <c r="A153" t="s">
        <v>44</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row>
    <row r="154" spans="1:39" x14ac:dyDescent="0.25">
      <c r="A154" t="s">
        <v>45</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row>
    <row r="156" spans="1:39" x14ac:dyDescent="0.25">
      <c r="A156" t="s">
        <v>46</v>
      </c>
    </row>
    <row r="157" spans="1:39" x14ac:dyDescent="0.25">
      <c r="A157" t="s">
        <v>47</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row>
    <row r="158" spans="1:39" x14ac:dyDescent="0.25">
      <c r="A158" t="s">
        <v>48</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row>
    <row r="159" spans="1:39" x14ac:dyDescent="0.25">
      <c r="A159" t="s">
        <v>49</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row>
    <row r="160" spans="1:39" x14ac:dyDescent="0.25">
      <c r="A160" t="s">
        <v>50</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row>
    <row r="162" spans="1:35" x14ac:dyDescent="0.25">
      <c r="A162" t="s">
        <v>51</v>
      </c>
    </row>
    <row r="163" spans="1:35" x14ac:dyDescent="0.25">
      <c r="A163" t="s">
        <v>47</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row>
    <row r="164" spans="1:35" x14ac:dyDescent="0.25">
      <c r="A164" t="s">
        <v>48</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row>
    <row r="165" spans="1:35" x14ac:dyDescent="0.25">
      <c r="A165" t="s">
        <v>49</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row>
    <row r="166" spans="1:35" x14ac:dyDescent="0.25">
      <c r="A166" t="s">
        <v>50</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row>
    <row r="168" spans="1:35" x14ac:dyDescent="0.25">
      <c r="A168" t="s">
        <v>52</v>
      </c>
    </row>
    <row r="169" spans="1:35" x14ac:dyDescent="0.25">
      <c r="A169" t="s">
        <v>47</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row>
    <row r="170" spans="1:35" x14ac:dyDescent="0.25">
      <c r="A170" t="s">
        <v>48</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row>
    <row r="171" spans="1:35" x14ac:dyDescent="0.25">
      <c r="A171" t="s">
        <v>49</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row>
    <row r="172" spans="1:35" x14ac:dyDescent="0.25">
      <c r="A172" t="s">
        <v>50</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row>
    <row r="175" spans="1:35" x14ac:dyDescent="0.25">
      <c r="A175" t="s">
        <v>36</v>
      </c>
    </row>
    <row r="176" spans="1:35" x14ac:dyDescent="0.25">
      <c r="A176" t="s">
        <v>38</v>
      </c>
    </row>
    <row r="177" spans="1:39" x14ac:dyDescent="0.25">
      <c r="A177" t="s">
        <v>60</v>
      </c>
    </row>
    <row r="178" spans="1:39" x14ac:dyDescent="0.25">
      <c r="A178" t="s">
        <v>40</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54</v>
      </c>
      <c r="S178" s="1">
        <v>43983</v>
      </c>
      <c r="T178" s="1">
        <v>44013</v>
      </c>
      <c r="U178" s="1" t="s">
        <v>57</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c r="AK178" s="1"/>
      <c r="AL178" s="44"/>
      <c r="AM178" s="1"/>
    </row>
    <row r="179" spans="1:39" x14ac:dyDescent="0.25">
      <c r="A179" t="s">
        <v>41</v>
      </c>
    </row>
    <row r="180" spans="1:39" x14ac:dyDescent="0.25">
      <c r="A180" t="s">
        <v>42</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row>
    <row r="181" spans="1:39" x14ac:dyDescent="0.25">
      <c r="A181" t="s">
        <v>43</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row>
    <row r="182" spans="1:39" x14ac:dyDescent="0.25">
      <c r="A182" t="s">
        <v>44</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row>
    <row r="183" spans="1:39" x14ac:dyDescent="0.25">
      <c r="A183" t="s">
        <v>45</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row>
    <row r="185" spans="1:39" x14ac:dyDescent="0.25">
      <c r="A185" t="s">
        <v>46</v>
      </c>
    </row>
    <row r="186" spans="1:39" x14ac:dyDescent="0.25">
      <c r="A186" t="s">
        <v>47</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row>
    <row r="187" spans="1:39" x14ac:dyDescent="0.25">
      <c r="A187" t="s">
        <v>48</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row>
    <row r="188" spans="1:39" x14ac:dyDescent="0.25">
      <c r="A188" t="s">
        <v>49</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row>
    <row r="189" spans="1:39" x14ac:dyDescent="0.25">
      <c r="A189" t="s">
        <v>50</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row>
    <row r="191" spans="1:39" x14ac:dyDescent="0.25">
      <c r="A191" t="s">
        <v>51</v>
      </c>
    </row>
    <row r="192" spans="1:39" x14ac:dyDescent="0.25">
      <c r="A192" t="s">
        <v>47</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row>
    <row r="193" spans="1:39" x14ac:dyDescent="0.25">
      <c r="A193" t="s">
        <v>48</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row>
    <row r="194" spans="1:39" x14ac:dyDescent="0.25">
      <c r="A194" t="s">
        <v>49</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row>
    <row r="195" spans="1:39" x14ac:dyDescent="0.25">
      <c r="A195" t="s">
        <v>50</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row>
    <row r="197" spans="1:39" x14ac:dyDescent="0.25">
      <c r="A197" t="s">
        <v>52</v>
      </c>
    </row>
    <row r="198" spans="1:39" x14ac:dyDescent="0.25">
      <c r="A198" t="s">
        <v>47</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row>
    <row r="199" spans="1:39" x14ac:dyDescent="0.25">
      <c r="A199" t="s">
        <v>48</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row>
    <row r="200" spans="1:39" x14ac:dyDescent="0.25">
      <c r="A200" t="s">
        <v>49</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row>
    <row r="201" spans="1:39" x14ac:dyDescent="0.25">
      <c r="A201" t="s">
        <v>50</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row>
    <row r="204" spans="1:39" x14ac:dyDescent="0.25">
      <c r="A204" t="s">
        <v>36</v>
      </c>
    </row>
    <row r="205" spans="1:39" x14ac:dyDescent="0.25">
      <c r="A205" t="s">
        <v>38</v>
      </c>
    </row>
    <row r="206" spans="1:39" x14ac:dyDescent="0.25">
      <c r="A206" t="s">
        <v>61</v>
      </c>
    </row>
    <row r="207" spans="1:39" x14ac:dyDescent="0.25">
      <c r="A207" t="s">
        <v>40</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54</v>
      </c>
      <c r="S207" s="1">
        <v>43983</v>
      </c>
      <c r="T207" s="1">
        <v>44013</v>
      </c>
      <c r="U207" s="1" t="s">
        <v>57</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c r="AK207" s="1"/>
      <c r="AL207" s="44"/>
      <c r="AM207" s="1"/>
    </row>
    <row r="208" spans="1:39" x14ac:dyDescent="0.25">
      <c r="A208" t="s">
        <v>41</v>
      </c>
    </row>
    <row r="209" spans="1:35" x14ac:dyDescent="0.25">
      <c r="A209" t="s">
        <v>42</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row>
    <row r="210" spans="1:35" x14ac:dyDescent="0.25">
      <c r="A210" t="s">
        <v>43</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row>
    <row r="211" spans="1:35" x14ac:dyDescent="0.25">
      <c r="A211" t="s">
        <v>44</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row>
    <row r="212" spans="1:35" x14ac:dyDescent="0.25">
      <c r="A212" t="s">
        <v>45</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row>
    <row r="214" spans="1:35" x14ac:dyDescent="0.25">
      <c r="A214" t="s">
        <v>46</v>
      </c>
    </row>
    <row r="215" spans="1:35" x14ac:dyDescent="0.25">
      <c r="A215" t="s">
        <v>47</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row>
    <row r="216" spans="1:35" x14ac:dyDescent="0.25">
      <c r="A216" t="s">
        <v>48</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row>
    <row r="217" spans="1:35" x14ac:dyDescent="0.25">
      <c r="A217" t="s">
        <v>49</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row>
    <row r="218" spans="1:35" x14ac:dyDescent="0.25">
      <c r="A218" t="s">
        <v>50</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row>
    <row r="220" spans="1:35" x14ac:dyDescent="0.25">
      <c r="A220" t="s">
        <v>51</v>
      </c>
    </row>
    <row r="221" spans="1:35" x14ac:dyDescent="0.25">
      <c r="A221" t="s">
        <v>47</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row>
    <row r="222" spans="1:35" x14ac:dyDescent="0.25">
      <c r="A222" t="s">
        <v>48</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row>
    <row r="223" spans="1:35" x14ac:dyDescent="0.25">
      <c r="A223" t="s">
        <v>49</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row>
    <row r="224" spans="1:35" x14ac:dyDescent="0.25">
      <c r="A224" t="s">
        <v>50</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row>
    <row r="226" spans="1:39" x14ac:dyDescent="0.25">
      <c r="A226" t="s">
        <v>52</v>
      </c>
    </row>
    <row r="227" spans="1:39" x14ac:dyDescent="0.25">
      <c r="A227" t="s">
        <v>47</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row>
    <row r="228" spans="1:39" x14ac:dyDescent="0.25">
      <c r="A228" t="s">
        <v>48</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row>
    <row r="229" spans="1:39" x14ac:dyDescent="0.25">
      <c r="A229" t="s">
        <v>49</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row>
    <row r="230" spans="1:39" x14ac:dyDescent="0.25">
      <c r="A230" t="s">
        <v>50</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row>
    <row r="233" spans="1:39" x14ac:dyDescent="0.25">
      <c r="A233" t="s">
        <v>36</v>
      </c>
    </row>
    <row r="234" spans="1:39" x14ac:dyDescent="0.25">
      <c r="A234" t="s">
        <v>62</v>
      </c>
    </row>
    <row r="235" spans="1:39" x14ac:dyDescent="0.25">
      <c r="A235" t="s">
        <v>39</v>
      </c>
    </row>
    <row r="236" spans="1:39" x14ac:dyDescent="0.25">
      <c r="A236" t="s">
        <v>40</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54</v>
      </c>
      <c r="S236" s="1">
        <v>43983</v>
      </c>
      <c r="T236" s="1">
        <v>44013</v>
      </c>
      <c r="U236" s="1" t="s">
        <v>57</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c r="AK236" s="1"/>
      <c r="AL236" s="44"/>
      <c r="AM236" s="1"/>
    </row>
    <row r="237" spans="1:39" x14ac:dyDescent="0.25">
      <c r="A237" t="s">
        <v>63</v>
      </c>
    </row>
    <row r="238" spans="1:39" x14ac:dyDescent="0.25">
      <c r="A238" t="s">
        <v>64</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row>
    <row r="239" spans="1:39" x14ac:dyDescent="0.25">
      <c r="A239" t="s">
        <v>65</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row>
    <row r="240" spans="1:39" x14ac:dyDescent="0.25">
      <c r="A240" t="s">
        <v>66</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row>
    <row r="241" spans="1:35" x14ac:dyDescent="0.25">
      <c r="A241" t="s">
        <v>67</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row>
    <row r="243" spans="1:35" x14ac:dyDescent="0.25">
      <c r="A243" t="s">
        <v>68</v>
      </c>
    </row>
    <row r="244" spans="1:35" x14ac:dyDescent="0.25">
      <c r="A244" t="s">
        <v>69</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row>
    <row r="245" spans="1:35" x14ac:dyDescent="0.25">
      <c r="A245" t="s">
        <v>70</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row>
    <row r="246" spans="1:35" x14ac:dyDescent="0.25">
      <c r="A246" t="s">
        <v>71</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row>
    <row r="247" spans="1:35" x14ac:dyDescent="0.25">
      <c r="A247" t="s">
        <v>72</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row>
    <row r="249" spans="1:35" x14ac:dyDescent="0.25">
      <c r="A249" t="s">
        <v>73</v>
      </c>
    </row>
    <row r="250" spans="1:35" x14ac:dyDescent="0.25">
      <c r="A250" t="s">
        <v>69</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row>
    <row r="251" spans="1:35" x14ac:dyDescent="0.25">
      <c r="A251" t="s">
        <v>70</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row>
    <row r="252" spans="1:35" x14ac:dyDescent="0.25">
      <c r="A252" t="s">
        <v>71</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row>
    <row r="253" spans="1:35" x14ac:dyDescent="0.25">
      <c r="A253" t="s">
        <v>72</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row>
    <row r="256" spans="1:35" x14ac:dyDescent="0.25">
      <c r="A256" t="s">
        <v>36</v>
      </c>
    </row>
    <row r="257" spans="1:39" x14ac:dyDescent="0.25">
      <c r="A257" t="s">
        <v>62</v>
      </c>
    </row>
    <row r="258" spans="1:39" x14ac:dyDescent="0.25">
      <c r="A258" t="s">
        <v>53</v>
      </c>
    </row>
    <row r="259" spans="1:39" x14ac:dyDescent="0.25">
      <c r="A259" t="s">
        <v>40</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54</v>
      </c>
      <c r="S259" s="1">
        <v>43983</v>
      </c>
      <c r="T259" s="1">
        <v>44013</v>
      </c>
      <c r="U259" s="1" t="s">
        <v>57</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c r="AK259" s="1"/>
      <c r="AL259" s="44"/>
      <c r="AM259" s="1"/>
    </row>
    <row r="260" spans="1:39" x14ac:dyDescent="0.25">
      <c r="A260" t="s">
        <v>63</v>
      </c>
    </row>
    <row r="261" spans="1:39" x14ac:dyDescent="0.25">
      <c r="A261" t="s">
        <v>64</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row>
    <row r="262" spans="1:39" x14ac:dyDescent="0.25">
      <c r="A262" t="s">
        <v>65</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row>
    <row r="263" spans="1:39" x14ac:dyDescent="0.25">
      <c r="A263" t="s">
        <v>66</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row>
    <row r="264" spans="1:39" x14ac:dyDescent="0.25">
      <c r="A264" t="s">
        <v>67</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row>
    <row r="266" spans="1:39" x14ac:dyDescent="0.25">
      <c r="A266" t="s">
        <v>68</v>
      </c>
    </row>
    <row r="267" spans="1:39" x14ac:dyDescent="0.25">
      <c r="A267" t="s">
        <v>69</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row>
    <row r="268" spans="1:39" x14ac:dyDescent="0.25">
      <c r="A268" t="s">
        <v>70</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row>
    <row r="269" spans="1:39" x14ac:dyDescent="0.25">
      <c r="A269" t="s">
        <v>71</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row>
    <row r="270" spans="1:39" x14ac:dyDescent="0.25">
      <c r="A270" t="s">
        <v>72</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row>
    <row r="272" spans="1:39" x14ac:dyDescent="0.25">
      <c r="A272" t="s">
        <v>73</v>
      </c>
    </row>
    <row r="273" spans="1:39" x14ac:dyDescent="0.25">
      <c r="A273" t="s">
        <v>69</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row>
    <row r="274" spans="1:39" x14ac:dyDescent="0.25">
      <c r="A274" t="s">
        <v>70</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row>
    <row r="275" spans="1:39" x14ac:dyDescent="0.25">
      <c r="A275" t="s">
        <v>71</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row>
    <row r="276" spans="1:39" x14ac:dyDescent="0.25">
      <c r="A276" t="s">
        <v>72</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row>
    <row r="279" spans="1:39" x14ac:dyDescent="0.25">
      <c r="A279" t="s">
        <v>36</v>
      </c>
    </row>
    <row r="280" spans="1:39" x14ac:dyDescent="0.25">
      <c r="A280" t="s">
        <v>62</v>
      </c>
    </row>
    <row r="281" spans="1:39" x14ac:dyDescent="0.25">
      <c r="A281" t="s">
        <v>55</v>
      </c>
    </row>
    <row r="282" spans="1:39" x14ac:dyDescent="0.25">
      <c r="A282" t="s">
        <v>40</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54</v>
      </c>
      <c r="S282" s="1">
        <v>43983</v>
      </c>
      <c r="T282" s="1">
        <v>44013</v>
      </c>
      <c r="U282" s="1" t="s">
        <v>57</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c r="AK282" s="1"/>
      <c r="AL282" s="44"/>
      <c r="AM282" s="1"/>
    </row>
    <row r="283" spans="1:39" x14ac:dyDescent="0.25">
      <c r="A283" t="s">
        <v>63</v>
      </c>
    </row>
    <row r="284" spans="1:39" x14ac:dyDescent="0.25">
      <c r="A284" t="s">
        <v>64</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row>
    <row r="285" spans="1:39" x14ac:dyDescent="0.25">
      <c r="A285" t="s">
        <v>65</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row>
    <row r="286" spans="1:39" x14ac:dyDescent="0.25">
      <c r="A286" t="s">
        <v>66</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row>
    <row r="287" spans="1:39" x14ac:dyDescent="0.25">
      <c r="A287" t="s">
        <v>67</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row>
    <row r="289" spans="1:35" x14ac:dyDescent="0.25">
      <c r="A289" t="s">
        <v>68</v>
      </c>
    </row>
    <row r="290" spans="1:35" x14ac:dyDescent="0.25">
      <c r="A290" t="s">
        <v>69</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row>
    <row r="291" spans="1:35" x14ac:dyDescent="0.25">
      <c r="A291" t="s">
        <v>70</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row>
    <row r="292" spans="1:35" x14ac:dyDescent="0.25">
      <c r="A292" t="s">
        <v>71</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row>
    <row r="293" spans="1:35" x14ac:dyDescent="0.25">
      <c r="A293" t="s">
        <v>72</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row>
    <row r="295" spans="1:35" x14ac:dyDescent="0.25">
      <c r="A295" t="s">
        <v>73</v>
      </c>
    </row>
    <row r="296" spans="1:35" x14ac:dyDescent="0.25">
      <c r="A296" t="s">
        <v>69</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row>
    <row r="297" spans="1:35" x14ac:dyDescent="0.25">
      <c r="A297" t="s">
        <v>70</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row>
    <row r="298" spans="1:35" x14ac:dyDescent="0.25">
      <c r="A298" t="s">
        <v>71</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row>
    <row r="299" spans="1:35" x14ac:dyDescent="0.25">
      <c r="A299" t="s">
        <v>72</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row>
    <row r="302" spans="1:35" x14ac:dyDescent="0.25">
      <c r="A302" t="s">
        <v>36</v>
      </c>
    </row>
    <row r="303" spans="1:35" x14ac:dyDescent="0.25">
      <c r="A303" t="s">
        <v>62</v>
      </c>
    </row>
    <row r="304" spans="1:35" x14ac:dyDescent="0.25">
      <c r="A304" t="s">
        <v>56</v>
      </c>
    </row>
    <row r="305" spans="1:39" x14ac:dyDescent="0.25">
      <c r="A305" t="s">
        <v>40</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54</v>
      </c>
      <c r="S305" s="1">
        <v>43983</v>
      </c>
      <c r="T305" s="1">
        <v>44013</v>
      </c>
      <c r="U305" s="1" t="s">
        <v>57</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c r="AK305" s="1"/>
      <c r="AL305" s="44"/>
      <c r="AM305" s="1"/>
    </row>
    <row r="306" spans="1:39" x14ac:dyDescent="0.25">
      <c r="A306" t="s">
        <v>63</v>
      </c>
    </row>
    <row r="307" spans="1:39" x14ac:dyDescent="0.25">
      <c r="A307" t="s">
        <v>64</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row>
    <row r="308" spans="1:39" x14ac:dyDescent="0.25">
      <c r="A308" t="s">
        <v>65</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row>
    <row r="309" spans="1:39" x14ac:dyDescent="0.25">
      <c r="A309" t="s">
        <v>66</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row>
    <row r="310" spans="1:39" x14ac:dyDescent="0.25">
      <c r="A310" t="s">
        <v>67</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row>
    <row r="312" spans="1:39" x14ac:dyDescent="0.25">
      <c r="A312" t="s">
        <v>68</v>
      </c>
    </row>
    <row r="313" spans="1:39" x14ac:dyDescent="0.25">
      <c r="A313" t="s">
        <v>69</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row>
    <row r="314" spans="1:39" x14ac:dyDescent="0.25">
      <c r="A314" t="s">
        <v>70</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row>
    <row r="315" spans="1:39" x14ac:dyDescent="0.25">
      <c r="A315" t="s">
        <v>71</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row>
    <row r="316" spans="1:39" x14ac:dyDescent="0.25">
      <c r="A316" t="s">
        <v>72</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row>
    <row r="318" spans="1:39" x14ac:dyDescent="0.25">
      <c r="A318" t="s">
        <v>73</v>
      </c>
    </row>
    <row r="319" spans="1:39" x14ac:dyDescent="0.25">
      <c r="A319" t="s">
        <v>69</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row>
    <row r="320" spans="1:39" x14ac:dyDescent="0.25">
      <c r="A320" t="s">
        <v>70</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row>
    <row r="321" spans="1:39" x14ac:dyDescent="0.25">
      <c r="A321" t="s">
        <v>71</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row>
    <row r="322" spans="1:39" x14ac:dyDescent="0.25">
      <c r="A322" t="s">
        <v>72</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row>
    <row r="325" spans="1:39" x14ac:dyDescent="0.25">
      <c r="A325" t="s">
        <v>36</v>
      </c>
    </row>
    <row r="326" spans="1:39" x14ac:dyDescent="0.25">
      <c r="A326" t="s">
        <v>62</v>
      </c>
    </row>
    <row r="327" spans="1:39" x14ac:dyDescent="0.25">
      <c r="A327" t="s">
        <v>58</v>
      </c>
    </row>
    <row r="328" spans="1:39" x14ac:dyDescent="0.25">
      <c r="A328" t="s">
        <v>40</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54</v>
      </c>
      <c r="S328" s="1">
        <v>43983</v>
      </c>
      <c r="T328" s="1">
        <v>44013</v>
      </c>
      <c r="U328" s="1" t="s">
        <v>57</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c r="AK328" s="1"/>
      <c r="AL328" s="44"/>
      <c r="AM328" s="1"/>
    </row>
    <row r="329" spans="1:39" x14ac:dyDescent="0.25">
      <c r="A329" t="s">
        <v>63</v>
      </c>
    </row>
    <row r="330" spans="1:39" x14ac:dyDescent="0.25">
      <c r="A330" t="s">
        <v>64</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row>
    <row r="331" spans="1:39" x14ac:dyDescent="0.25">
      <c r="A331" t="s">
        <v>65</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row>
    <row r="332" spans="1:39" x14ac:dyDescent="0.25">
      <c r="A332" t="s">
        <v>66</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row>
    <row r="333" spans="1:39" x14ac:dyDescent="0.25">
      <c r="A333" t="s">
        <v>67</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row>
    <row r="335" spans="1:39" x14ac:dyDescent="0.25">
      <c r="A335" t="s">
        <v>68</v>
      </c>
    </row>
    <row r="336" spans="1:39" x14ac:dyDescent="0.25">
      <c r="A336" t="s">
        <v>69</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row>
    <row r="337" spans="1:39" x14ac:dyDescent="0.25">
      <c r="A337" t="s">
        <v>70</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row>
    <row r="338" spans="1:39" x14ac:dyDescent="0.25">
      <c r="A338" t="s">
        <v>71</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row>
    <row r="339" spans="1:39" x14ac:dyDescent="0.25">
      <c r="A339" t="s">
        <v>72</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row>
    <row r="341" spans="1:39" x14ac:dyDescent="0.25">
      <c r="A341" t="s">
        <v>73</v>
      </c>
    </row>
    <row r="342" spans="1:39" x14ac:dyDescent="0.25">
      <c r="A342" t="s">
        <v>69</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row>
    <row r="343" spans="1:39" x14ac:dyDescent="0.25">
      <c r="A343" t="s">
        <v>70</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row>
    <row r="344" spans="1:39" x14ac:dyDescent="0.25">
      <c r="A344" t="s">
        <v>71</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row>
    <row r="345" spans="1:39" x14ac:dyDescent="0.25">
      <c r="A345" t="s">
        <v>72</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row>
    <row r="348" spans="1:39" x14ac:dyDescent="0.25">
      <c r="A348" t="s">
        <v>36</v>
      </c>
    </row>
    <row r="349" spans="1:39" x14ac:dyDescent="0.25">
      <c r="A349" t="s">
        <v>62</v>
      </c>
    </row>
    <row r="350" spans="1:39" x14ac:dyDescent="0.25">
      <c r="A350" t="s">
        <v>59</v>
      </c>
    </row>
    <row r="351" spans="1:39" x14ac:dyDescent="0.25">
      <c r="A351" t="s">
        <v>40</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54</v>
      </c>
      <c r="S351" s="1">
        <v>43983</v>
      </c>
      <c r="T351" s="1">
        <v>44013</v>
      </c>
      <c r="U351" s="1" t="s">
        <v>57</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c r="AK351" s="1"/>
      <c r="AL351" s="44"/>
      <c r="AM351" s="1"/>
    </row>
    <row r="352" spans="1:39" x14ac:dyDescent="0.25">
      <c r="A352" t="s">
        <v>63</v>
      </c>
    </row>
    <row r="353" spans="1:35" x14ac:dyDescent="0.25">
      <c r="A353" t="s">
        <v>64</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row>
    <row r="354" spans="1:35" x14ac:dyDescent="0.25">
      <c r="A354" t="s">
        <v>65</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row>
    <row r="355" spans="1:35" x14ac:dyDescent="0.25">
      <c r="A355" t="s">
        <v>66</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row>
    <row r="356" spans="1:35" x14ac:dyDescent="0.25">
      <c r="A356" t="s">
        <v>67</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row>
    <row r="358" spans="1:35" x14ac:dyDescent="0.25">
      <c r="A358" t="s">
        <v>68</v>
      </c>
    </row>
    <row r="359" spans="1:35" x14ac:dyDescent="0.25">
      <c r="A359" t="s">
        <v>69</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row>
    <row r="360" spans="1:35" x14ac:dyDescent="0.25">
      <c r="A360" t="s">
        <v>70</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row>
    <row r="361" spans="1:35" x14ac:dyDescent="0.25">
      <c r="A361" t="s">
        <v>71</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row>
    <row r="362" spans="1:35" x14ac:dyDescent="0.25">
      <c r="A362" t="s">
        <v>72</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row>
    <row r="364" spans="1:35" x14ac:dyDescent="0.25">
      <c r="A364" t="s">
        <v>73</v>
      </c>
    </row>
    <row r="365" spans="1:35" x14ac:dyDescent="0.25">
      <c r="A365" t="s">
        <v>69</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row>
    <row r="366" spans="1:35" x14ac:dyDescent="0.25">
      <c r="A366" t="s">
        <v>70</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row>
    <row r="367" spans="1:35" x14ac:dyDescent="0.25">
      <c r="A367" t="s">
        <v>71</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row>
    <row r="368" spans="1:35" x14ac:dyDescent="0.25">
      <c r="A368" t="s">
        <v>72</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row>
    <row r="371" spans="1:39" x14ac:dyDescent="0.25">
      <c r="A371" t="s">
        <v>36</v>
      </c>
    </row>
    <row r="372" spans="1:39" x14ac:dyDescent="0.25">
      <c r="A372" t="s">
        <v>62</v>
      </c>
    </row>
    <row r="373" spans="1:39" x14ac:dyDescent="0.25">
      <c r="A373" t="s">
        <v>60</v>
      </c>
    </row>
    <row r="374" spans="1:39" x14ac:dyDescent="0.25">
      <c r="A374" t="s">
        <v>40</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54</v>
      </c>
      <c r="S374" s="1">
        <v>43983</v>
      </c>
      <c r="T374" s="1">
        <v>44013</v>
      </c>
      <c r="U374" s="1" t="s">
        <v>57</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c r="AK374" s="1"/>
      <c r="AL374" s="44"/>
      <c r="AM374" s="1"/>
    </row>
    <row r="375" spans="1:39" x14ac:dyDescent="0.25">
      <c r="A375" t="s">
        <v>63</v>
      </c>
    </row>
    <row r="376" spans="1:39" x14ac:dyDescent="0.25">
      <c r="A376" t="s">
        <v>64</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row>
    <row r="377" spans="1:39" x14ac:dyDescent="0.25">
      <c r="A377" t="s">
        <v>65</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row>
    <row r="378" spans="1:39" x14ac:dyDescent="0.25">
      <c r="A378" t="s">
        <v>66</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row>
    <row r="379" spans="1:39" x14ac:dyDescent="0.25">
      <c r="A379" t="s">
        <v>67</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row>
    <row r="381" spans="1:39" x14ac:dyDescent="0.25">
      <c r="A381" t="s">
        <v>68</v>
      </c>
    </row>
    <row r="382" spans="1:39" x14ac:dyDescent="0.25">
      <c r="A382" t="s">
        <v>69</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row>
    <row r="383" spans="1:39" x14ac:dyDescent="0.25">
      <c r="A383" t="s">
        <v>70</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row>
    <row r="384" spans="1:39" x14ac:dyDescent="0.25">
      <c r="A384" t="s">
        <v>71</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row>
    <row r="385" spans="1:39" x14ac:dyDescent="0.25">
      <c r="A385" t="s">
        <v>72</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row>
    <row r="387" spans="1:39" x14ac:dyDescent="0.25">
      <c r="A387" t="s">
        <v>73</v>
      </c>
    </row>
    <row r="388" spans="1:39" x14ac:dyDescent="0.25">
      <c r="A388" t="s">
        <v>69</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row>
    <row r="389" spans="1:39" x14ac:dyDescent="0.25">
      <c r="A389" t="s">
        <v>70</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row>
    <row r="390" spans="1:39" x14ac:dyDescent="0.25">
      <c r="A390" t="s">
        <v>71</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row>
    <row r="391" spans="1:39" x14ac:dyDescent="0.25">
      <c r="A391" t="s">
        <v>72</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row>
    <row r="394" spans="1:39" x14ac:dyDescent="0.25">
      <c r="A394" t="s">
        <v>36</v>
      </c>
    </row>
    <row r="395" spans="1:39" x14ac:dyDescent="0.25">
      <c r="A395" t="s">
        <v>62</v>
      </c>
    </row>
    <row r="396" spans="1:39" x14ac:dyDescent="0.25">
      <c r="A396" t="s">
        <v>61</v>
      </c>
    </row>
    <row r="397" spans="1:39" x14ac:dyDescent="0.25">
      <c r="A397" t="s">
        <v>40</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54</v>
      </c>
      <c r="S397" s="1">
        <v>43983</v>
      </c>
      <c r="T397" s="1">
        <v>44013</v>
      </c>
      <c r="U397" s="1" t="s">
        <v>57</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c r="AK397" s="1"/>
      <c r="AL397" s="44"/>
      <c r="AM397" s="1"/>
    </row>
    <row r="398" spans="1:39" x14ac:dyDescent="0.25">
      <c r="A398" t="s">
        <v>63</v>
      </c>
    </row>
    <row r="399" spans="1:39" x14ac:dyDescent="0.25">
      <c r="A399" t="s">
        <v>64</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row>
    <row r="400" spans="1:39" x14ac:dyDescent="0.25">
      <c r="A400" t="s">
        <v>65</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row>
    <row r="401" spans="1:35" x14ac:dyDescent="0.25">
      <c r="A401" t="s">
        <v>66</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row>
    <row r="402" spans="1:35" x14ac:dyDescent="0.25">
      <c r="A402" t="s">
        <v>67</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row>
    <row r="404" spans="1:35" x14ac:dyDescent="0.25">
      <c r="A404" t="s">
        <v>68</v>
      </c>
    </row>
    <row r="405" spans="1:35" x14ac:dyDescent="0.25">
      <c r="A405" t="s">
        <v>69</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row>
    <row r="406" spans="1:35" x14ac:dyDescent="0.25">
      <c r="A406" t="s">
        <v>70</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row>
    <row r="407" spans="1:35" x14ac:dyDescent="0.25">
      <c r="A407" t="s">
        <v>71</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row>
    <row r="408" spans="1:35" x14ac:dyDescent="0.25">
      <c r="A408" t="s">
        <v>72</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row>
    <row r="410" spans="1:35" x14ac:dyDescent="0.25">
      <c r="A410" t="s">
        <v>73</v>
      </c>
    </row>
    <row r="411" spans="1:35" x14ac:dyDescent="0.25">
      <c r="A411" t="s">
        <v>69</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row>
    <row r="412" spans="1:35" x14ac:dyDescent="0.25">
      <c r="A412" t="s">
        <v>70</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row>
    <row r="413" spans="1:35" x14ac:dyDescent="0.25">
      <c r="A413" t="s">
        <v>71</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row>
    <row r="414" spans="1:35" x14ac:dyDescent="0.25">
      <c r="A414" t="s">
        <v>72</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2.xml><?xml version="1.0" encoding="utf-8"?>
<ds:datastoreItem xmlns:ds="http://schemas.openxmlformats.org/officeDocument/2006/customXml" ds:itemID="{521A088F-26C9-48A7-A7B4-31A51C7ADCF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724c4985-e433-4d2c-9697-e180992b402a"/>
    <ds:schemaRef ds:uri="http://purl.org/dc/elements/1.1/"/>
    <ds:schemaRef ds:uri="http://schemas.microsoft.com/office/2006/metadata/properties"/>
    <ds:schemaRef ds:uri="8be3414b-2ef9-485f-84d6-269f1d6f703b"/>
    <ds:schemaRef ds:uri="http://www.w3.org/XML/1998/namespace"/>
    <ds:schemaRef ds:uri="http://purl.org/dc/dcmitype/"/>
  </ds:schemaRefs>
</ds:datastoreItem>
</file>

<file path=customXml/itemProps3.xml><?xml version="1.0" encoding="utf-8"?>
<ds:datastoreItem xmlns:ds="http://schemas.openxmlformats.org/officeDocument/2006/customXml" ds:itemID="{AB5C6DF3-0623-4997-94EB-CAFE71A6B1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cacapedoculopis</cp:lastModifiedBy>
  <cp:revision/>
  <dcterms:created xsi:type="dcterms:W3CDTF">2018-06-15T07:55:04Z</dcterms:created>
  <dcterms:modified xsi:type="dcterms:W3CDTF">2021-12-22T13:00:53Z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