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Leche mes a mes web\promociones\"/>
    </mc:Choice>
  </mc:AlternateContent>
  <workbookProtection workbookAlgorithmName="SHA-512" workbookHashValue="P0areYCNnZeJVGWI85MLIQNjPeoeqVvxPnnuFkB+07ICyPZF+uzEtBcdpVWza4x+PWI9xDO8z7AKm0noGe8vSA==" workbookSaltValue="kFzjtuuoDBxSGBO9dWbN+Q==" workbookSpinCount="100000" lockStructure="1"/>
  <bookViews>
    <workbookView showSheetTabs="0" xWindow="-60" yWindow="-16320" windowWidth="29040" windowHeight="15840" tabRatio="855"/>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Conclusiones!$A$1:$N$35</definedName>
    <definedName name="_xlnm.Print_Area" localSheetId="1">Contenido!$A$1:$M$26</definedName>
    <definedName name="_xlnm.Print_Area" localSheetId="3">Derivados!$A$1:$U$52</definedName>
    <definedName name="_xlnm.Print_Area" localSheetId="0">Portada!$A$1:$L$32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7" i="2" l="1" a="1"/>
  <c r="F67" i="2" s="1"/>
  <c r="M66" i="2" a="1"/>
  <c r="M66" i="2" s="1"/>
  <c r="K66" i="2" a="1"/>
  <c r="K66" i="2" s="1"/>
  <c r="E66" i="2" a="1"/>
  <c r="E66" i="2" s="1"/>
  <c r="P65" i="2" a="1"/>
  <c r="P65" i="2" s="1"/>
  <c r="P67" i="2" s="1" a="1"/>
  <c r="P67" i="2" s="1"/>
  <c r="O65" i="2" a="1"/>
  <c r="O65" i="2" s="1"/>
  <c r="O67" i="2" s="1" a="1"/>
  <c r="O67" i="2" s="1"/>
  <c r="N65" i="2" a="1"/>
  <c r="N65" i="2" s="1"/>
  <c r="N67" i="2" s="1" a="1"/>
  <c r="N67" i="2" s="1"/>
  <c r="M65" i="2" a="1"/>
  <c r="M65" i="2" s="1"/>
  <c r="M67" i="2" s="1" a="1"/>
  <c r="M67" i="2" s="1"/>
  <c r="L65" i="2" a="1"/>
  <c r="L65" i="2" s="1"/>
  <c r="L67" i="2" s="1" a="1"/>
  <c r="L67" i="2" s="1"/>
  <c r="K65" i="2" a="1"/>
  <c r="K65" i="2" s="1"/>
  <c r="K67" i="2" s="1" a="1"/>
  <c r="K67" i="2" s="1"/>
  <c r="J65" i="2" a="1"/>
  <c r="J65" i="2" s="1"/>
  <c r="J66" i="2" s="1" a="1"/>
  <c r="J66" i="2" s="1"/>
  <c r="I65" i="2" a="1"/>
  <c r="I65" i="2" s="1"/>
  <c r="I66" i="2" s="1" a="1"/>
  <c r="I66" i="2" s="1"/>
  <c r="H65" i="2" a="1"/>
  <c r="H65" i="2" s="1"/>
  <c r="H66" i="2" s="1" a="1"/>
  <c r="H66" i="2" s="1"/>
  <c r="G65" i="2" a="1"/>
  <c r="G65" i="2" s="1"/>
  <c r="G66" i="2" s="1" a="1"/>
  <c r="G66" i="2" s="1"/>
  <c r="F65" i="2" a="1"/>
  <c r="F65" i="2" s="1"/>
  <c r="F66" i="2" s="1" a="1"/>
  <c r="F66" i="2" s="1"/>
  <c r="E65" i="2" a="1"/>
  <c r="E65" i="2" s="1"/>
  <c r="E67" i="2" s="1" a="1"/>
  <c r="E67" i="2" s="1"/>
  <c r="D65" i="2" a="1"/>
  <c r="D65" i="2" s="1"/>
  <c r="D67" i="2" s="1" a="1"/>
  <c r="D67" i="2" s="1"/>
  <c r="M62" i="2" a="1"/>
  <c r="M62" i="2" s="1"/>
  <c r="L62" i="2" a="1"/>
  <c r="L62" i="2" s="1"/>
  <c r="E62" i="2" a="1"/>
  <c r="E62" i="2" s="1"/>
  <c r="D62" i="2" a="1"/>
  <c r="D62" i="2" s="1"/>
  <c r="L61" i="2" a="1"/>
  <c r="L61" i="2" s="1"/>
  <c r="J61" i="2" a="1"/>
  <c r="J61" i="2" s="1"/>
  <c r="P60" i="2" a="1"/>
  <c r="P60" i="2" s="1"/>
  <c r="P61" i="2" s="1" a="1"/>
  <c r="P61" i="2" s="1"/>
  <c r="O60" i="2" a="1"/>
  <c r="O60" i="2" s="1"/>
  <c r="O61" i="2" s="1" a="1"/>
  <c r="O61" i="2" s="1"/>
  <c r="N60" i="2" a="1"/>
  <c r="N60" i="2" s="1"/>
  <c r="N61" i="2" s="1" a="1"/>
  <c r="N61" i="2" s="1"/>
  <c r="M60" i="2" a="1"/>
  <c r="M60" i="2" s="1"/>
  <c r="M61" i="2" s="1" a="1"/>
  <c r="M61" i="2" s="1"/>
  <c r="L60" i="2" a="1"/>
  <c r="L60" i="2" s="1"/>
  <c r="K60" i="2" a="1"/>
  <c r="K60" i="2" s="1"/>
  <c r="K62" i="2" s="1" a="1"/>
  <c r="K62" i="2" s="1"/>
  <c r="J60" i="2" a="1"/>
  <c r="J60" i="2" s="1"/>
  <c r="J62" i="2" s="1" a="1"/>
  <c r="J62" i="2" s="1"/>
  <c r="I60" i="2" a="1"/>
  <c r="I60" i="2" s="1"/>
  <c r="I61" i="2" s="1" a="1"/>
  <c r="I61" i="2" s="1"/>
  <c r="H60" i="2" a="1"/>
  <c r="H60" i="2" s="1"/>
  <c r="H61" i="2" s="1" a="1"/>
  <c r="H61" i="2" s="1"/>
  <c r="G60" i="2" a="1"/>
  <c r="G60" i="2" s="1"/>
  <c r="G61" i="2" s="1" a="1"/>
  <c r="G61" i="2" s="1"/>
  <c r="F60" i="2" a="1"/>
  <c r="F60" i="2" s="1"/>
  <c r="F61" i="2" s="1" a="1"/>
  <c r="F61" i="2" s="1"/>
  <c r="E60" i="2" a="1"/>
  <c r="E60" i="2" s="1"/>
  <c r="E61" i="2" s="1" a="1"/>
  <c r="E61" i="2" s="1"/>
  <c r="D60" i="2" a="1"/>
  <c r="D60" i="2" s="1"/>
  <c r="D61" i="2" s="1" a="1"/>
  <c r="D61" i="2" s="1"/>
  <c r="L57" i="2" a="1"/>
  <c r="L57" i="2" s="1"/>
  <c r="K57" i="2" a="1"/>
  <c r="K57" i="2" s="1"/>
  <c r="D57" i="2" a="1"/>
  <c r="D57" i="2" s="1"/>
  <c r="P56" i="2" a="1"/>
  <c r="P56" i="2" s="1"/>
  <c r="I56" i="2" a="1"/>
  <c r="I56" i="2" s="1"/>
  <c r="P55" i="2" a="1"/>
  <c r="P55" i="2" s="1"/>
  <c r="P57" i="2" s="1" a="1"/>
  <c r="P57" i="2" s="1"/>
  <c r="O55" i="2" a="1"/>
  <c r="O55" i="2" s="1"/>
  <c r="O56" i="2" s="1" a="1"/>
  <c r="O56" i="2" s="1"/>
  <c r="N55" i="2" a="1"/>
  <c r="N55" i="2" s="1"/>
  <c r="N56" i="2" s="1" a="1"/>
  <c r="N56" i="2" s="1"/>
  <c r="M55" i="2" a="1"/>
  <c r="M55" i="2" s="1"/>
  <c r="M56" i="2" s="1" a="1"/>
  <c r="M56" i="2" s="1"/>
  <c r="L55" i="2" a="1"/>
  <c r="L55" i="2" s="1"/>
  <c r="L56" i="2" s="1" a="1"/>
  <c r="L56" i="2" s="1"/>
  <c r="K55" i="2" a="1"/>
  <c r="K55" i="2" s="1"/>
  <c r="K56" i="2" s="1" a="1"/>
  <c r="K56" i="2" s="1"/>
  <c r="J55" i="2" a="1"/>
  <c r="J55" i="2" s="1"/>
  <c r="J57" i="2" s="1" a="1"/>
  <c r="J57" i="2" s="1"/>
  <c r="I55" i="2" a="1"/>
  <c r="I55" i="2" s="1"/>
  <c r="I57" i="2" s="1" a="1"/>
  <c r="I57" i="2" s="1"/>
  <c r="H55" i="2" a="1"/>
  <c r="H55" i="2" s="1"/>
  <c r="H56" i="2" s="1" a="1"/>
  <c r="H56" i="2" s="1"/>
  <c r="G55" i="2" a="1"/>
  <c r="G55" i="2" s="1"/>
  <c r="G56" i="2" s="1" a="1"/>
  <c r="G56" i="2" s="1"/>
  <c r="F55" i="2" a="1"/>
  <c r="F55" i="2" s="1"/>
  <c r="F56" i="2" s="1" a="1"/>
  <c r="F56" i="2" s="1"/>
  <c r="E55" i="2" a="1"/>
  <c r="E55" i="2" s="1"/>
  <c r="E56" i="2" s="1" a="1"/>
  <c r="E56" i="2" s="1"/>
  <c r="D55" i="2" a="1"/>
  <c r="D55" i="2" s="1"/>
  <c r="D56" i="2" s="1" a="1"/>
  <c r="D56" i="2" s="1"/>
  <c r="K52" i="2" a="1"/>
  <c r="K52" i="2" s="1"/>
  <c r="J52" i="2" a="1"/>
  <c r="J52" i="2" s="1"/>
  <c r="P51" i="2" a="1"/>
  <c r="P51" i="2" s="1"/>
  <c r="O51" i="2" a="1"/>
  <c r="O51" i="2" s="1"/>
  <c r="J51" i="2" a="1"/>
  <c r="J51" i="2" s="1"/>
  <c r="H51" i="2" a="1"/>
  <c r="H51" i="2" s="1"/>
  <c r="P50" i="2" a="1"/>
  <c r="P50" i="2" s="1"/>
  <c r="P52" i="2" s="1" a="1"/>
  <c r="P52" i="2" s="1"/>
  <c r="O50" i="2" a="1"/>
  <c r="O50" i="2" s="1"/>
  <c r="O52" i="2" s="1" a="1"/>
  <c r="O52" i="2" s="1"/>
  <c r="N50" i="2" a="1"/>
  <c r="N50" i="2" s="1"/>
  <c r="N51" i="2" s="1" a="1"/>
  <c r="N51" i="2" s="1"/>
  <c r="M50" i="2" a="1"/>
  <c r="M50" i="2" s="1"/>
  <c r="M51" i="2" s="1" a="1"/>
  <c r="M51" i="2" s="1"/>
  <c r="L50" i="2" a="1"/>
  <c r="L50" i="2" s="1"/>
  <c r="L51" i="2" s="1" a="1"/>
  <c r="L51" i="2" s="1"/>
  <c r="K50" i="2" a="1"/>
  <c r="K50" i="2" s="1"/>
  <c r="K51" i="2" s="1" a="1"/>
  <c r="K51" i="2" s="1"/>
  <c r="J50" i="2" a="1"/>
  <c r="J50" i="2" s="1"/>
  <c r="I50" i="2" a="1"/>
  <c r="I50" i="2" s="1"/>
  <c r="I52" i="2" s="1" a="1"/>
  <c r="I52" i="2" s="1"/>
  <c r="H50" i="2" a="1"/>
  <c r="H50" i="2" s="1"/>
  <c r="H52" i="2" s="1" a="1"/>
  <c r="H52" i="2" s="1"/>
  <c r="G50" i="2" a="1"/>
  <c r="G50" i="2" s="1"/>
  <c r="G51" i="2" s="1" a="1"/>
  <c r="G51" i="2" s="1"/>
  <c r="F50" i="2" a="1"/>
  <c r="F50" i="2" s="1"/>
  <c r="F51" i="2" s="1" a="1"/>
  <c r="F51" i="2" s="1"/>
  <c r="E50" i="2" a="1"/>
  <c r="E50" i="2" s="1"/>
  <c r="E51" i="2" s="1" a="1"/>
  <c r="E51" i="2" s="1"/>
  <c r="D50" i="2" a="1"/>
  <c r="D50" i="2" s="1"/>
  <c r="D51" i="2" s="1" a="1"/>
  <c r="D51" i="2" s="1"/>
  <c r="J47" i="2" a="1"/>
  <c r="J47" i="2" s="1"/>
  <c r="I47" i="2" a="1"/>
  <c r="I47" i="2" s="1"/>
  <c r="O46" i="2" a="1"/>
  <c r="O46" i="2" s="1"/>
  <c r="N46" i="2" a="1"/>
  <c r="N46" i="2" s="1"/>
  <c r="I46" i="2" a="1"/>
  <c r="I46" i="2" s="1"/>
  <c r="G46" i="2" a="1"/>
  <c r="G46" i="2" s="1"/>
  <c r="P45" i="2" a="1"/>
  <c r="P45" i="2" s="1"/>
  <c r="P47" i="2" s="1" a="1"/>
  <c r="P47" i="2" s="1"/>
  <c r="O45" i="2" a="1"/>
  <c r="O45" i="2" s="1"/>
  <c r="O47" i="2" s="1" a="1"/>
  <c r="O47" i="2" s="1"/>
  <c r="N45" i="2" a="1"/>
  <c r="N45" i="2" s="1"/>
  <c r="N47" i="2" s="1" a="1"/>
  <c r="N47" i="2" s="1"/>
  <c r="M45" i="2" a="1"/>
  <c r="M45" i="2" s="1"/>
  <c r="M46" i="2" s="1" a="1"/>
  <c r="M46" i="2" s="1"/>
  <c r="L45" i="2" a="1"/>
  <c r="L45" i="2" s="1"/>
  <c r="L46" i="2" s="1" a="1"/>
  <c r="L46" i="2" s="1"/>
  <c r="K45" i="2" a="1"/>
  <c r="K45" i="2" s="1"/>
  <c r="K46" i="2" s="1" a="1"/>
  <c r="K46" i="2" s="1"/>
  <c r="J45" i="2" a="1"/>
  <c r="J45" i="2" s="1"/>
  <c r="J46" i="2" s="1" a="1"/>
  <c r="J46" i="2" s="1"/>
  <c r="I45" i="2" a="1"/>
  <c r="I45" i="2" s="1"/>
  <c r="H45" i="2" a="1"/>
  <c r="H45" i="2" s="1"/>
  <c r="H47" i="2" s="1" a="1"/>
  <c r="H47" i="2" s="1"/>
  <c r="G45" i="2" a="1"/>
  <c r="G45" i="2" s="1"/>
  <c r="G47" i="2" s="1" a="1"/>
  <c r="G47" i="2" s="1"/>
  <c r="F45" i="2" a="1"/>
  <c r="F45" i="2" s="1"/>
  <c r="F46" i="2" s="1" a="1"/>
  <c r="F46" i="2" s="1"/>
  <c r="E45" i="2" a="1"/>
  <c r="E45" i="2" s="1"/>
  <c r="E46" i="2" s="1" a="1"/>
  <c r="E46" i="2" s="1"/>
  <c r="D45" i="2" a="1"/>
  <c r="D45" i="2" s="1"/>
  <c r="D46" i="2" s="1" a="1"/>
  <c r="D46" i="2" s="1"/>
  <c r="P42" i="2" a="1"/>
  <c r="P42" i="2" s="1"/>
  <c r="I42" i="2" a="1"/>
  <c r="I42" i="2" s="1"/>
  <c r="H42" i="2" a="1"/>
  <c r="H42" i="2" s="1"/>
  <c r="P41" i="2" a="1"/>
  <c r="P41" i="2" s="1"/>
  <c r="N41" i="2" a="1"/>
  <c r="N41" i="2" s="1"/>
  <c r="H41" i="2" a="1"/>
  <c r="H41" i="2" s="1"/>
  <c r="F41" i="2" a="1"/>
  <c r="F41" i="2" s="1"/>
  <c r="P40" i="2" a="1"/>
  <c r="P40" i="2" s="1"/>
  <c r="O40" i="2" a="1"/>
  <c r="O40" i="2" s="1"/>
  <c r="O42" i="2" s="1" a="1"/>
  <c r="O42" i="2" s="1"/>
  <c r="N40" i="2" a="1"/>
  <c r="N40" i="2" s="1"/>
  <c r="N42" i="2" s="1" a="1"/>
  <c r="N42" i="2" s="1"/>
  <c r="M40" i="2" a="1"/>
  <c r="M40" i="2" s="1"/>
  <c r="M41" i="2" s="1" a="1"/>
  <c r="M41" i="2" s="1"/>
  <c r="L40" i="2" a="1"/>
  <c r="L40" i="2" s="1"/>
  <c r="L41" i="2" s="1" a="1"/>
  <c r="L41" i="2" s="1"/>
  <c r="K40" i="2" a="1"/>
  <c r="K40" i="2" s="1"/>
  <c r="K41" i="2" s="1" a="1"/>
  <c r="K41" i="2" s="1"/>
  <c r="J40" i="2" a="1"/>
  <c r="J40" i="2" s="1"/>
  <c r="J41" i="2" s="1" a="1"/>
  <c r="J41" i="2" s="1"/>
  <c r="I40" i="2" a="1"/>
  <c r="I40" i="2" s="1"/>
  <c r="I41" i="2" s="1" a="1"/>
  <c r="I41" i="2" s="1"/>
  <c r="H40" i="2" a="1"/>
  <c r="H40" i="2" s="1"/>
  <c r="G40" i="2" a="1"/>
  <c r="G40" i="2" s="1"/>
  <c r="G42" i="2" s="1" a="1"/>
  <c r="G42" i="2" s="1"/>
  <c r="F40" i="2" a="1"/>
  <c r="F40" i="2" s="1"/>
  <c r="F42" i="2" s="1" a="1"/>
  <c r="F42" i="2" s="1"/>
  <c r="E40" i="2" a="1"/>
  <c r="E40" i="2" s="1"/>
  <c r="E41" i="2" s="1" a="1"/>
  <c r="E41" i="2" s="1"/>
  <c r="D40" i="2" a="1"/>
  <c r="D40" i="2" s="1"/>
  <c r="D41" i="2" s="1" a="1"/>
  <c r="D41" i="2" s="1"/>
  <c r="P34" i="2" a="1"/>
  <c r="P34" i="2" s="1"/>
  <c r="O34" i="2" a="1"/>
  <c r="O34" i="2" s="1"/>
  <c r="H34" i="2" a="1"/>
  <c r="H34" i="2" s="1"/>
  <c r="G34" i="2" a="1"/>
  <c r="G34" i="2" s="1"/>
  <c r="O33" i="2" a="1"/>
  <c r="O33" i="2" s="1"/>
  <c r="M33" i="2" a="1"/>
  <c r="M33" i="2" s="1"/>
  <c r="G33" i="2" a="1"/>
  <c r="G33" i="2" s="1"/>
  <c r="E33" i="2" a="1"/>
  <c r="E33" i="2" s="1"/>
  <c r="P32" i="2" a="1"/>
  <c r="P32" i="2" s="1"/>
  <c r="P33" i="2" s="1" a="1"/>
  <c r="P33" i="2" s="1"/>
  <c r="O32" i="2" a="1"/>
  <c r="O32" i="2" s="1"/>
  <c r="N32" i="2" a="1"/>
  <c r="N32" i="2" s="1"/>
  <c r="N34" i="2" s="1" a="1"/>
  <c r="N34" i="2" s="1"/>
  <c r="M32" i="2" a="1"/>
  <c r="M32" i="2" s="1"/>
  <c r="M34" i="2" s="1" a="1"/>
  <c r="M34" i="2" s="1"/>
  <c r="L32" i="2" a="1"/>
  <c r="L32" i="2" s="1"/>
  <c r="L33" i="2" s="1" a="1"/>
  <c r="L33" i="2" s="1"/>
  <c r="K32" i="2" a="1"/>
  <c r="K32" i="2" s="1"/>
  <c r="K33" i="2" s="1" a="1"/>
  <c r="K33" i="2" s="1"/>
  <c r="J32" i="2" a="1"/>
  <c r="J32" i="2" s="1"/>
  <c r="J33" i="2" s="1" a="1"/>
  <c r="J33" i="2" s="1"/>
  <c r="I32" i="2" a="1"/>
  <c r="I32" i="2" s="1"/>
  <c r="I33" i="2" s="1" a="1"/>
  <c r="I33" i="2" s="1"/>
  <c r="H32" i="2" a="1"/>
  <c r="H32" i="2" s="1"/>
  <c r="H33" i="2" s="1" a="1"/>
  <c r="H33" i="2" s="1"/>
  <c r="G32" i="2" a="1"/>
  <c r="G32" i="2" s="1"/>
  <c r="F32" i="2" a="1"/>
  <c r="F32" i="2" s="1"/>
  <c r="F34" i="2" s="1" a="1"/>
  <c r="F34" i="2" s="1"/>
  <c r="E32" i="2" a="1"/>
  <c r="E32" i="2" s="1"/>
  <c r="E34" i="2" s="1" a="1"/>
  <c r="E34" i="2" s="1"/>
  <c r="D32" i="2" a="1"/>
  <c r="D32" i="2" s="1"/>
  <c r="D33" i="2" s="1" a="1"/>
  <c r="D33" i="2" s="1"/>
  <c r="O29" i="2" a="1"/>
  <c r="O29" i="2" s="1"/>
  <c r="N29" i="2" a="1"/>
  <c r="N29" i="2" s="1"/>
  <c r="G29" i="2" a="1"/>
  <c r="G29" i="2" s="1"/>
  <c r="F29" i="2" a="1"/>
  <c r="F29" i="2" s="1"/>
  <c r="N28" i="2" a="1"/>
  <c r="N28" i="2" s="1"/>
  <c r="L28" i="2" a="1"/>
  <c r="L28" i="2" s="1"/>
  <c r="F28" i="2" a="1"/>
  <c r="F28" i="2" s="1"/>
  <c r="D28" i="2" a="1"/>
  <c r="D28" i="2" s="1"/>
  <c r="P27" i="2" a="1"/>
  <c r="P27" i="2" s="1"/>
  <c r="P28" i="2" s="1" a="1"/>
  <c r="P28" i="2" s="1"/>
  <c r="O27" i="2" a="1"/>
  <c r="O27" i="2" s="1"/>
  <c r="O28" i="2" s="1" a="1"/>
  <c r="O28" i="2" s="1"/>
  <c r="N27" i="2" a="1"/>
  <c r="N27" i="2" s="1"/>
  <c r="M27" i="2" a="1"/>
  <c r="M27" i="2" s="1"/>
  <c r="M29" i="2" s="1" a="1"/>
  <c r="M29" i="2" s="1"/>
  <c r="L27" i="2" a="1"/>
  <c r="L27" i="2" s="1"/>
  <c r="L29" i="2" s="1" a="1"/>
  <c r="L29" i="2" s="1"/>
  <c r="K27" i="2" a="1"/>
  <c r="K27" i="2" s="1"/>
  <c r="K28" i="2" s="1" a="1"/>
  <c r="K28" i="2" s="1"/>
  <c r="J27" i="2" a="1"/>
  <c r="J27" i="2" s="1"/>
  <c r="J28" i="2" s="1" a="1"/>
  <c r="J28" i="2" s="1"/>
  <c r="I27" i="2" a="1"/>
  <c r="I27" i="2" s="1"/>
  <c r="I28" i="2" s="1" a="1"/>
  <c r="I28" i="2" s="1"/>
  <c r="H27" i="2" a="1"/>
  <c r="H27" i="2" s="1"/>
  <c r="H28" i="2" s="1" a="1"/>
  <c r="H28" i="2" s="1"/>
  <c r="G27" i="2" a="1"/>
  <c r="G27" i="2" s="1"/>
  <c r="G28" i="2" s="1" a="1"/>
  <c r="G28" i="2" s="1"/>
  <c r="F27" i="2" a="1"/>
  <c r="F27" i="2" s="1"/>
  <c r="E27" i="2" a="1"/>
  <c r="E27" i="2" s="1"/>
  <c r="E29" i="2" s="1" a="1"/>
  <c r="E29" i="2" s="1"/>
  <c r="D27" i="2" a="1"/>
  <c r="D27" i="2" s="1"/>
  <c r="D29" i="2" s="1" a="1"/>
  <c r="D29" i="2" s="1"/>
  <c r="K23" i="2" a="1"/>
  <c r="K23" i="2" s="1"/>
  <c r="P22" i="2" a="1"/>
  <c r="P22" i="2" s="1"/>
  <c r="P23" i="2" s="1" a="1"/>
  <c r="P23" i="2" s="1"/>
  <c r="O22" i="2" a="1"/>
  <c r="O22" i="2" s="1"/>
  <c r="O23" i="2" s="1" a="1"/>
  <c r="O23" i="2" s="1"/>
  <c r="N22" i="2" a="1"/>
  <c r="N22" i="2" s="1"/>
  <c r="M22" i="2" a="1"/>
  <c r="M22" i="2" s="1"/>
  <c r="L22" i="2"/>
  <c r="L24" i="2" s="1" a="1"/>
  <c r="L24" i="2" s="1"/>
  <c r="L22" i="2" a="1"/>
  <c r="K22" i="2"/>
  <c r="K24" i="2" s="1" a="1"/>
  <c r="K24" i="2" s="1"/>
  <c r="K22" i="2" a="1"/>
  <c r="J22" i="2" a="1"/>
  <c r="J22" i="2" s="1"/>
  <c r="I22" i="2" a="1"/>
  <c r="I22" i="2" s="1"/>
  <c r="H22" i="2"/>
  <c r="H23" i="2" s="1" a="1"/>
  <c r="H23" i="2" s="1"/>
  <c r="H22" i="2" a="1"/>
  <c r="G22" i="2"/>
  <c r="G23" i="2" s="1" a="1"/>
  <c r="G23" i="2" s="1"/>
  <c r="G22" i="2" a="1"/>
  <c r="F22" i="2" a="1"/>
  <c r="F22" i="2" s="1"/>
  <c r="E22" i="2" a="1"/>
  <c r="E22" i="2" s="1"/>
  <c r="D22" i="2" a="1"/>
  <c r="D22" i="2" s="1"/>
  <c r="P17" i="2" a="1"/>
  <c r="P17" i="2" s="1"/>
  <c r="O17" i="2" a="1"/>
  <c r="O17" i="2" s="1"/>
  <c r="N17" i="2" a="1"/>
  <c r="N17" i="2" s="1"/>
  <c r="M17" i="2" a="1"/>
  <c r="M17" i="2" s="1"/>
  <c r="L17" i="2" a="1"/>
  <c r="L17" i="2" s="1"/>
  <c r="K17" i="2" a="1"/>
  <c r="K17" i="2" s="1"/>
  <c r="J17" i="2" a="1"/>
  <c r="J17" i="2" s="1"/>
  <c r="I17" i="2" a="1"/>
  <c r="I17" i="2" s="1"/>
  <c r="H17" i="2" a="1"/>
  <c r="H17" i="2" s="1"/>
  <c r="G17" i="2" a="1"/>
  <c r="G17" i="2" s="1"/>
  <c r="F17" i="2" a="1"/>
  <c r="F17" i="2" s="1"/>
  <c r="E17" i="2" a="1"/>
  <c r="E17" i="2" s="1"/>
  <c r="D17" i="2" a="1"/>
  <c r="D17" i="2" s="1"/>
  <c r="P12" i="2" a="1"/>
  <c r="P12" i="2" s="1"/>
  <c r="O12" i="2" a="1"/>
  <c r="O12" i="2" s="1"/>
  <c r="N12" i="2" a="1"/>
  <c r="N12" i="2" s="1"/>
  <c r="M12" i="2" a="1"/>
  <c r="M12" i="2" s="1"/>
  <c r="L12" i="2" a="1"/>
  <c r="L12" i="2" s="1"/>
  <c r="K12" i="2" a="1"/>
  <c r="K12" i="2" s="1"/>
  <c r="J12" i="2" a="1"/>
  <c r="J12" i="2" s="1"/>
  <c r="I12" i="2" a="1"/>
  <c r="I12" i="2" s="1"/>
  <c r="H12" i="2" a="1"/>
  <c r="H12" i="2" s="1"/>
  <c r="G12" i="2" a="1"/>
  <c r="G12" i="2" s="1"/>
  <c r="F12" i="2" a="1"/>
  <c r="F12" i="2" s="1"/>
  <c r="E12" i="2" a="1"/>
  <c r="E12" i="2" s="1"/>
  <c r="D12" i="2" a="1"/>
  <c r="D12" i="2" s="1"/>
  <c r="P7" i="2" a="1"/>
  <c r="P7"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5" i="2" a="1"/>
  <c r="P5" i="2" s="1"/>
  <c r="O5" i="2" a="1"/>
  <c r="O5" i="2" s="1"/>
  <c r="N5" i="2" a="1"/>
  <c r="N5" i="2" s="1"/>
  <c r="M5" i="2" a="1"/>
  <c r="M5" i="2" s="1"/>
  <c r="L5" i="2" a="1"/>
  <c r="L5" i="2" s="1"/>
  <c r="K5" i="2" a="1"/>
  <c r="K5" i="2" s="1"/>
  <c r="J5" i="2" a="1"/>
  <c r="J5" i="2" s="1"/>
  <c r="I5" i="2" a="1"/>
  <c r="I5" i="2" s="1"/>
  <c r="H5" i="2" a="1"/>
  <c r="H5" i="2" s="1"/>
  <c r="G5" i="2" a="1"/>
  <c r="G5" i="2" s="1"/>
  <c r="F5" i="2" a="1"/>
  <c r="F5" i="2" s="1"/>
  <c r="E5" i="2" a="1"/>
  <c r="E5" i="2" s="1"/>
  <c r="D5" i="2" a="1"/>
  <c r="D5" i="2" s="1"/>
  <c r="H9" i="2" l="1" a="1"/>
  <c r="H9" i="2" s="1"/>
  <c r="H8" i="2" a="1"/>
  <c r="H8" i="2" s="1"/>
  <c r="P9" i="2" a="1"/>
  <c r="P9" i="2" s="1"/>
  <c r="P8" i="2" a="1"/>
  <c r="P8" i="2" s="1"/>
  <c r="K14" i="2" a="1"/>
  <c r="K14" i="2" s="1"/>
  <c r="K13" i="2" a="1"/>
  <c r="K13" i="2" s="1"/>
  <c r="F19" i="2" a="1"/>
  <c r="F19" i="2" s="1"/>
  <c r="F18" i="2" a="1"/>
  <c r="F18" i="2" s="1"/>
  <c r="N19" i="2" a="1"/>
  <c r="N19" i="2" s="1"/>
  <c r="N18" i="2" a="1"/>
  <c r="N18" i="2" s="1"/>
  <c r="M24" i="2" a="1"/>
  <c r="M24" i="2" s="1"/>
  <c r="M23" i="2" a="1"/>
  <c r="M23" i="2" s="1"/>
  <c r="G8" i="2" a="1"/>
  <c r="G8" i="2" s="1"/>
  <c r="G9" i="2" a="1"/>
  <c r="G9" i="2" s="1"/>
  <c r="O8" i="2" a="1"/>
  <c r="O8" i="2" s="1"/>
  <c r="O9" i="2" a="1"/>
  <c r="O9" i="2" s="1"/>
  <c r="J14" i="2" a="1"/>
  <c r="J14" i="2" s="1"/>
  <c r="J13" i="2" a="1"/>
  <c r="J13" i="2" s="1"/>
  <c r="E19" i="2" a="1"/>
  <c r="E19" i="2" s="1"/>
  <c r="E18" i="2" a="1"/>
  <c r="E18" i="2" s="1"/>
  <c r="M18" i="2" a="1"/>
  <c r="M18" i="2" s="1"/>
  <c r="M19" i="2" a="1"/>
  <c r="M19" i="2" s="1"/>
  <c r="N24" i="2" a="1"/>
  <c r="N24" i="2" s="1"/>
  <c r="N23" i="2" a="1"/>
  <c r="N23" i="2" s="1"/>
  <c r="J8" i="2" a="1"/>
  <c r="J8" i="2" s="1"/>
  <c r="J9" i="2" a="1"/>
  <c r="J9" i="2" s="1"/>
  <c r="E14" i="2" a="1"/>
  <c r="E14" i="2" s="1"/>
  <c r="E13" i="2" a="1"/>
  <c r="E13" i="2" s="1"/>
  <c r="M14" i="2" a="1"/>
  <c r="M14" i="2" s="1"/>
  <c r="M13" i="2" a="1"/>
  <c r="M13" i="2" s="1"/>
  <c r="H19" i="2" a="1"/>
  <c r="H19" i="2" s="1"/>
  <c r="H18" i="2" a="1"/>
  <c r="H18" i="2" s="1"/>
  <c r="P19" i="2" a="1"/>
  <c r="P19" i="2" s="1"/>
  <c r="P18" i="2" a="1"/>
  <c r="P18" i="2" s="1"/>
  <c r="I23" i="2" a="1"/>
  <c r="I23" i="2" s="1"/>
  <c r="I24" i="2" a="1"/>
  <c r="I24" i="2" s="1"/>
  <c r="K8" i="2" a="1"/>
  <c r="K8" i="2" s="1"/>
  <c r="K9" i="2" a="1"/>
  <c r="K9" i="2" s="1"/>
  <c r="F14" i="2" a="1"/>
  <c r="F14" i="2" s="1"/>
  <c r="F13" i="2" a="1"/>
  <c r="F13" i="2" s="1"/>
  <c r="N14" i="2" a="1"/>
  <c r="N14" i="2" s="1"/>
  <c r="N13" i="2" a="1"/>
  <c r="N13" i="2" s="1"/>
  <c r="I18" i="2" a="1"/>
  <c r="I18" i="2" s="1"/>
  <c r="I19" i="2" a="1"/>
  <c r="I19" i="2" s="1"/>
  <c r="D24" i="2" a="1"/>
  <c r="D24" i="2" s="1"/>
  <c r="D23" i="2" a="1"/>
  <c r="D23" i="2" s="1"/>
  <c r="J23" i="2" a="1"/>
  <c r="J23" i="2" s="1"/>
  <c r="J24" i="2" a="1"/>
  <c r="J24" i="2" s="1"/>
  <c r="D9" i="2" a="1"/>
  <c r="D9" i="2" s="1"/>
  <c r="D8" i="2" a="1"/>
  <c r="D8" i="2" s="1"/>
  <c r="L9" i="2" a="1"/>
  <c r="L9" i="2" s="1"/>
  <c r="L8" i="2" a="1"/>
  <c r="L8" i="2" s="1"/>
  <c r="G13" i="2" a="1"/>
  <c r="G13" i="2" s="1"/>
  <c r="G14" i="2" a="1"/>
  <c r="G14" i="2" s="1"/>
  <c r="O13" i="2" a="1"/>
  <c r="O13" i="2" s="1"/>
  <c r="O14" i="2" a="1"/>
  <c r="O14" i="2" s="1"/>
  <c r="J19" i="2" a="1"/>
  <c r="J19" i="2" s="1"/>
  <c r="J18" i="2" a="1"/>
  <c r="J18" i="2" s="1"/>
  <c r="E24" i="2" a="1"/>
  <c r="E24" i="2" s="1"/>
  <c r="E23" i="2" a="1"/>
  <c r="E23" i="2" s="1"/>
  <c r="I9" i="2" a="1"/>
  <c r="I9" i="2" s="1"/>
  <c r="I8" i="2" a="1"/>
  <c r="I8" i="2" s="1"/>
  <c r="D13" i="2" a="1"/>
  <c r="D13" i="2" s="1"/>
  <c r="D14" i="2" a="1"/>
  <c r="D14" i="2" s="1"/>
  <c r="L13" i="2" a="1"/>
  <c r="L13" i="2" s="1"/>
  <c r="L14" i="2" a="1"/>
  <c r="L14" i="2" s="1"/>
  <c r="G19" i="2" a="1"/>
  <c r="G19" i="2" s="1"/>
  <c r="G18" i="2" a="1"/>
  <c r="G18" i="2" s="1"/>
  <c r="O19" i="2" a="1"/>
  <c r="O19" i="2" s="1"/>
  <c r="O18" i="2" a="1"/>
  <c r="O18" i="2" s="1"/>
  <c r="E9" i="2" a="1"/>
  <c r="E9" i="2" s="1"/>
  <c r="E8" i="2" a="1"/>
  <c r="E8" i="2" s="1"/>
  <c r="M9" i="2" a="1"/>
  <c r="M9" i="2" s="1"/>
  <c r="M8" i="2" a="1"/>
  <c r="M8" i="2" s="1"/>
  <c r="H13" i="2" a="1"/>
  <c r="H13" i="2" s="1"/>
  <c r="H14" i="2" a="1"/>
  <c r="H14" i="2" s="1"/>
  <c r="P13" i="2" a="1"/>
  <c r="P13" i="2" s="1"/>
  <c r="P14" i="2" a="1"/>
  <c r="P14" i="2" s="1"/>
  <c r="K19" i="2" a="1"/>
  <c r="K19" i="2" s="1"/>
  <c r="K18" i="2" a="1"/>
  <c r="K18" i="2" s="1"/>
  <c r="F24" i="2" a="1"/>
  <c r="F24" i="2" s="1"/>
  <c r="F23" i="2" a="1"/>
  <c r="F23" i="2" s="1"/>
  <c r="F8" i="2" a="1"/>
  <c r="F8" i="2" s="1"/>
  <c r="F9" i="2" a="1"/>
  <c r="F9" i="2" s="1"/>
  <c r="N8" i="2" a="1"/>
  <c r="N8" i="2" s="1"/>
  <c r="N9" i="2" a="1"/>
  <c r="N9" i="2" s="1"/>
  <c r="I14" i="2" a="1"/>
  <c r="I14" i="2" s="1"/>
  <c r="I13" i="2" a="1"/>
  <c r="I13" i="2" s="1"/>
  <c r="D19" i="2" a="1"/>
  <c r="D19" i="2" s="1"/>
  <c r="D18" i="2" a="1"/>
  <c r="D18" i="2" s="1"/>
  <c r="L19" i="2" a="1"/>
  <c r="L19" i="2" s="1"/>
  <c r="L18" i="2" a="1"/>
  <c r="L18" i="2" s="1"/>
  <c r="L23" i="2" a="1"/>
  <c r="L23" i="2" s="1"/>
  <c r="G24" i="2" a="1"/>
  <c r="G24" i="2" s="1"/>
  <c r="O24" i="2" a="1"/>
  <c r="O24" i="2" s="1"/>
  <c r="E28" i="2" a="1"/>
  <c r="E28" i="2" s="1"/>
  <c r="M28" i="2" a="1"/>
  <c r="M28" i="2" s="1"/>
  <c r="H29" i="2" a="1"/>
  <c r="H29" i="2" s="1"/>
  <c r="P29" i="2" a="1"/>
  <c r="P29" i="2" s="1"/>
  <c r="F33" i="2" a="1"/>
  <c r="F33" i="2" s="1"/>
  <c r="N33" i="2" a="1"/>
  <c r="N33" i="2" s="1"/>
  <c r="I34" i="2" a="1"/>
  <c r="I34" i="2" s="1"/>
  <c r="G41" i="2" a="1"/>
  <c r="G41" i="2" s="1"/>
  <c r="O41" i="2" a="1"/>
  <c r="O41" i="2" s="1"/>
  <c r="J42" i="2" a="1"/>
  <c r="J42" i="2" s="1"/>
  <c r="H46" i="2" a="1"/>
  <c r="H46" i="2" s="1"/>
  <c r="P46" i="2" a="1"/>
  <c r="P46" i="2" s="1"/>
  <c r="K47" i="2" a="1"/>
  <c r="K47" i="2" s="1"/>
  <c r="I51" i="2" a="1"/>
  <c r="I51" i="2" s="1"/>
  <c r="D52" i="2" a="1"/>
  <c r="D52" i="2" s="1"/>
  <c r="L52" i="2" a="1"/>
  <c r="L52" i="2" s="1"/>
  <c r="J56" i="2" a="1"/>
  <c r="J56" i="2" s="1"/>
  <c r="E57" i="2" a="1"/>
  <c r="E57" i="2" s="1"/>
  <c r="M57" i="2" a="1"/>
  <c r="M57" i="2" s="1"/>
  <c r="K61" i="2" a="1"/>
  <c r="K61" i="2" s="1"/>
  <c r="F62" i="2" a="1"/>
  <c r="F62" i="2" s="1"/>
  <c r="N62" i="2" a="1"/>
  <c r="N62" i="2" s="1"/>
  <c r="D66" i="2" a="1"/>
  <c r="D66" i="2" s="1"/>
  <c r="L66" i="2" a="1"/>
  <c r="L66" i="2" s="1"/>
  <c r="G67" i="2" a="1"/>
  <c r="G67" i="2" s="1"/>
  <c r="H24" i="2" a="1"/>
  <c r="H24" i="2" s="1"/>
  <c r="P24" i="2" a="1"/>
  <c r="P24" i="2" s="1"/>
  <c r="I29" i="2" a="1"/>
  <c r="I29" i="2" s="1"/>
  <c r="J34" i="2" a="1"/>
  <c r="J34" i="2" s="1"/>
  <c r="K42" i="2" a="1"/>
  <c r="K42" i="2" s="1"/>
  <c r="D47" i="2" a="1"/>
  <c r="D47" i="2" s="1"/>
  <c r="L47" i="2" a="1"/>
  <c r="L47" i="2" s="1"/>
  <c r="E52" i="2" a="1"/>
  <c r="E52" i="2" s="1"/>
  <c r="M52" i="2" a="1"/>
  <c r="M52" i="2" s="1"/>
  <c r="F57" i="2" a="1"/>
  <c r="F57" i="2" s="1"/>
  <c r="N57" i="2" a="1"/>
  <c r="N57" i="2" s="1"/>
  <c r="G62" i="2" a="1"/>
  <c r="G62" i="2" s="1"/>
  <c r="O62" i="2" a="1"/>
  <c r="O62" i="2" s="1"/>
  <c r="H67" i="2" a="1"/>
  <c r="H67" i="2" s="1"/>
  <c r="J29" i="2" a="1"/>
  <c r="J29" i="2" s="1"/>
  <c r="K34" i="2" a="1"/>
  <c r="K34" i="2" s="1"/>
  <c r="D42" i="2" a="1"/>
  <c r="D42" i="2" s="1"/>
  <c r="L42" i="2" a="1"/>
  <c r="L42" i="2" s="1"/>
  <c r="E47" i="2" a="1"/>
  <c r="E47" i="2" s="1"/>
  <c r="M47" i="2" a="1"/>
  <c r="M47" i="2" s="1"/>
  <c r="F52" i="2" a="1"/>
  <c r="F52" i="2" s="1"/>
  <c r="N52" i="2" a="1"/>
  <c r="N52" i="2" s="1"/>
  <c r="G57" i="2" a="1"/>
  <c r="G57" i="2" s="1"/>
  <c r="O57" i="2" a="1"/>
  <c r="O57" i="2" s="1"/>
  <c r="H62" i="2" a="1"/>
  <c r="H62" i="2" s="1"/>
  <c r="P62" i="2" a="1"/>
  <c r="P62" i="2" s="1"/>
  <c r="N66" i="2" a="1"/>
  <c r="N66" i="2" s="1"/>
  <c r="I67" i="2" a="1"/>
  <c r="I67" i="2" s="1"/>
  <c r="K29" i="2" a="1"/>
  <c r="K29" i="2" s="1"/>
  <c r="D34" i="2" a="1"/>
  <c r="D34" i="2" s="1"/>
  <c r="L34" i="2" a="1"/>
  <c r="L34" i="2" s="1"/>
  <c r="E42" i="2" a="1"/>
  <c r="E42" i="2" s="1"/>
  <c r="M42" i="2" a="1"/>
  <c r="M42" i="2" s="1"/>
  <c r="F47" i="2" a="1"/>
  <c r="F47" i="2" s="1"/>
  <c r="G52" i="2" a="1"/>
  <c r="G52" i="2" s="1"/>
  <c r="H57" i="2" a="1"/>
  <c r="H57" i="2" s="1"/>
  <c r="I62" i="2" a="1"/>
  <c r="I62" i="2" s="1"/>
  <c r="O66" i="2" a="1"/>
  <c r="O66" i="2" s="1"/>
  <c r="J67" i="2" a="1"/>
  <c r="J67" i="2" s="1"/>
  <c r="P66" i="2" a="1"/>
  <c r="P66" i="2" s="1"/>
  <c r="D39" i="2"/>
  <c r="E39" i="2"/>
  <c r="F39" i="2"/>
  <c r="G39" i="2"/>
  <c r="H39" i="2"/>
  <c r="I39" i="2"/>
  <c r="J39" i="2"/>
  <c r="K39" i="2"/>
  <c r="L39" i="2"/>
  <c r="M39" i="2"/>
  <c r="N39" i="2"/>
  <c r="O39" i="2"/>
  <c r="D29" i="5" l="1"/>
  <c r="F29" i="5"/>
  <c r="H29" i="5"/>
  <c r="J29" i="5"/>
  <c r="K29" i="5"/>
  <c r="L29" i="5"/>
  <c r="N29" i="5"/>
  <c r="P29" i="5"/>
  <c r="O11" i="5"/>
  <c r="D7" i="5"/>
  <c r="P39" i="2"/>
  <c r="M6" i="5"/>
  <c r="L7" i="5"/>
  <c r="K6" i="5"/>
  <c r="J6" i="5"/>
  <c r="I7" i="5"/>
  <c r="H7" i="5"/>
  <c r="G7" i="5"/>
  <c r="F7" i="5"/>
  <c r="E6" i="5"/>
  <c r="N6" i="5"/>
  <c r="P7" i="5"/>
  <c r="O6" i="5"/>
  <c r="D39" i="5" l="1"/>
  <c r="L11" i="5"/>
  <c r="H11" i="5"/>
  <c r="D11" i="5"/>
  <c r="N11" i="5"/>
  <c r="J11" i="5"/>
  <c r="F11" i="5"/>
  <c r="M11" i="5"/>
  <c r="I11" i="5"/>
  <c r="E11" i="5"/>
  <c r="M39" i="5"/>
  <c r="I39" i="5"/>
  <c r="E39" i="5"/>
  <c r="H16" i="5"/>
  <c r="L34" i="5"/>
  <c r="H34" i="5"/>
  <c r="D34" i="5"/>
  <c r="L39" i="5"/>
  <c r="H39" i="5"/>
  <c r="P40" i="5"/>
  <c r="N39" i="5"/>
  <c r="J39" i="5"/>
  <c r="F39" i="5"/>
  <c r="O34" i="5"/>
  <c r="K34" i="5"/>
  <c r="G34" i="5"/>
  <c r="N34" i="5"/>
  <c r="J34" i="5"/>
  <c r="F34" i="5"/>
  <c r="E16" i="5"/>
  <c r="M34" i="5"/>
  <c r="I34" i="5"/>
  <c r="E34" i="5"/>
  <c r="O39" i="5"/>
  <c r="K39" i="5"/>
  <c r="G39" i="5"/>
  <c r="P11" i="5"/>
  <c r="P35" i="5"/>
  <c r="O5" i="5"/>
  <c r="K5" i="5"/>
  <c r="G5" i="5"/>
  <c r="N5" i="5"/>
  <c r="J5" i="5"/>
  <c r="F5" i="5"/>
  <c r="M5" i="5"/>
  <c r="I5" i="5"/>
  <c r="E5" i="5"/>
  <c r="P5" i="5"/>
  <c r="L5" i="5"/>
  <c r="H5" i="5"/>
  <c r="D5" i="5"/>
  <c r="P34" i="5"/>
  <c r="O29" i="5"/>
  <c r="O30" i="5"/>
  <c r="M29" i="5"/>
  <c r="M30" i="5"/>
  <c r="I29" i="5"/>
  <c r="I30" i="5"/>
  <c r="E29" i="5"/>
  <c r="E30" i="5"/>
  <c r="G29" i="5"/>
  <c r="G30" i="5"/>
  <c r="P30" i="5"/>
  <c r="L30" i="5"/>
  <c r="H30" i="5"/>
  <c r="D30" i="5"/>
  <c r="K30" i="5"/>
  <c r="N30" i="5"/>
  <c r="J30" i="5"/>
  <c r="F30" i="5"/>
  <c r="E12" i="5"/>
  <c r="F12" i="5"/>
  <c r="D12" i="5"/>
  <c r="K11" i="5"/>
  <c r="G11" i="5"/>
  <c r="N16" i="5"/>
  <c r="D16" i="5"/>
  <c r="K16" i="5"/>
  <c r="O12" i="5"/>
  <c r="K12" i="5"/>
  <c r="G12" i="5"/>
  <c r="M16" i="5"/>
  <c r="J16" i="5"/>
  <c r="L16" i="5"/>
  <c r="I16" i="5"/>
  <c r="F16" i="5"/>
  <c r="P17" i="5"/>
  <c r="O17" i="5"/>
  <c r="G17" i="5"/>
  <c r="P6" i="5"/>
  <c r="O7" i="5"/>
  <c r="L6" i="5"/>
  <c r="G6" i="5"/>
  <c r="D6" i="5"/>
  <c r="K7" i="5"/>
  <c r="I6" i="5"/>
  <c r="F6" i="5"/>
  <c r="N7" i="5"/>
  <c r="J7" i="5"/>
  <c r="H6" i="5"/>
  <c r="M7" i="5"/>
  <c r="E7" i="5"/>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<sst xmlns="http://schemas.openxmlformats.org/spreadsheetml/2006/main" count="534" uniqueCount="89">
  <si>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</si>
  <si>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</si>
  <si>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</si>
  <si>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</si>
  <si>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</si>
  <si>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</si>
  <si>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</si>
  <si>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</si>
  <si>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</si>
  <si>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</si>
  <si>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</si>
  <si>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</si>
  <si>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</si>
  <si>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</si>
  <si>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</si>
  <si>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</si>
  <si>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</si>
  <si>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</si>
  <si>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</si>
  <si>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</si>
  <si>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</si>
  <si>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</si>
  <si>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</si>
  <si>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</si>
  <si>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</si>
  <si>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</si>
  <si>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</si>
  <si>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</si>
  <si>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</si>
  <si>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</si>
  <si>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</si>
  <si>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</si>
  <si>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</si>
  <si>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</si>
  <si>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</si>
  <si>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</si>
  <si>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</si>
  <si>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</si>
  <si>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</si>
  <si>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</si>
  <si>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</si>
  <si>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</si>
  <si>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</si>
  <si>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</si>
  <si>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</si>
  <si>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</si>
  <si>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</si>
  <si>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</si>
  <si>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</si>
  <si>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</si>
  <si>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</si>
  <si>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</si>
  <si>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</si>
  <si>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</si>
  <si>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</si>
  <si>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</si>
  <si>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</si>
  <si>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</si>
  <si>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</si>
  <si>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</si>
  <si>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</si>
  <si>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</si>
  <si>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</si>
  <si>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</si>
  <si>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</si>
  <si>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</si>
  <si>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</si>
  <si>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</si>
  <si>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</si>
  <si>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</si>
  <si>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</si>
  <si>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</si>
  <si>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</si>
  <si>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</si>
  <si>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</si>
  <si>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</si>
  <si>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</si>
  <si>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</si>
  <si>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</si>
  <si>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</si>
  <si>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</si>
  <si>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</si>
  <si>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</si>
  <si>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</si>
  <si>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</si>
  <si>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</si>
  <si>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</si>
  <si>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</si>
  <si>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t>• La actividad promocional de leche y de sus derivados se reduce durante junio de 2022. El peso promocional para leche disminuye 0,8 puntos porcentuales con respecto a junio de 2021, hasta situarse en un 1,7 % de litros de leche distribuidos con promoción.
La reducción de la actividad promocional es transversal tanto a las marcas de distribución como a las de fabricantes. Las marcas de fabricantes distribuyen más proporción de sus litros con promoción (5,8 %), aunque lo reducen 0,7 puntos porcentuales con respecto al mismo mes del año anterior. Por su parte, las marcas de distribución reducen la actividad promocional de 1,5 % al 0,8 %. 
En cuanto a los canales de distribución, la reducción de actividad promocional solo se extiende al supermercado y al hipermercado. Si bien, la tienda descuento mantiene estable su proporción de los litros vendidos con promoción con respecto a junio de 2021 (2,8 %). El hipermercado reduce su actividad promocional de 4,3 % a 3,1 %, y el supermercado lo hace de un 2,7 % a un 1,6 %.
 • El mercado de derivados lácteos, también reduce su actividad promocional. Pasa de mantener el 4,6 % de los kilos o litros con promoción al 3,4 % a cierre de junio 2022. Alcanza en este mes el dato más bajo de serie temporal de la que disponemos, que además coincide con el de abril de 2022.
El retroceso de la actividad promocional se produce de manera trasversal tanto a las marcas propias de la distribución, como a las marcas de fabricante. En este sentido, si hay que mencionar que existe una diferencia en el peso destinado a la promoción tanto de una como de otra. Las marcas de fabricante mantienen una proporción superior a pesar de reducirlas (8,8 % a 7,8 %). Por su parte, las marcas de distribución destinan el 2,4 % de sus litros a venderlos con promoción (vs 3,6 % de junio de 2021).
Si analizamos la tendencia por plataforma de distribución, la reducción de la actividad promocional es transversal a todas las plataformas. La tienda descuento, era el canal con mayor actividad promocional en junio de 2021 (9,0 %), y la reduce posicionándose en junio de 2022 como el segundo con una cuota del 6,1 %, detrás del hipermercado, quien pasa de distribuir el 7,1 % al 6,9 % de los litros con promoción. Por su parte, el supermercado y autoservicio reduce su actividad promocional de un 2,5 % a un 1,7 %.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</si>
</sst>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C0A]mmmm\-yy;@"/>
  </numFmts>
  <fonts count="24"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color rgb="FFFF0000"/>
      <name val="Calibri"/>
      <family val="2"/>
      <scheme val="minor"/>
    </font>
    <font>
      <sz val="1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
      <left style="medium">
        <color theme="0" tint="-0.499984740745262"/>
      </left>
      <right/>
      <top/>
      <bottom style="thin">
        <color indexed="64"/>
      </bottom>
      <diagonal/>
    </border>
    <border>
      <left/>
      <right/>
      <top/>
      <bottom style="thin">
        <color indexed="64"/>
      </bottom>
      <diagonal/>
    </border>
    <border>
      <left/>
      <right style="medium">
        <color theme="0" tint="-0.499984740745262"/>
      </right>
      <top/>
      <bottom style="thin">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2">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5" xfId="0" applyFont="1" applyFill="1" applyBorder="1"/>
    <xf numFmtId="164" fontId="3" fillId="0" borderId="15"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0" fillId="0" borderId="0" xfId="0" applyAlignment="1">
      <alignment vertical="top"/>
    </xf>
    <xf numFmtId="0" fontId="17" fillId="0" borderId="8" xfId="0" applyFont="1" applyBorder="1" applyAlignment="1">
      <alignment horizontal="left" vertical="center" wrapText="1" indent="1"/>
    </xf>
    <xf numFmtId="0" fontId="17" fillId="0" borderId="9" xfId="0" applyFont="1" applyBorder="1" applyAlignment="1">
      <alignment horizontal="left" vertical="center" wrapText="1" indent="1"/>
    </xf>
    <xf numFmtId="0" fontId="17" fillId="0" borderId="10" xfId="0" applyFont="1" applyBorder="1" applyAlignment="1">
      <alignment horizontal="left" vertical="center" wrapText="1" indent="1"/>
    </xf>
    <xf numFmtId="0" fontId="17" fillId="0" borderId="11"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12" xfId="0" applyFont="1" applyBorder="1" applyAlignment="1">
      <alignment horizontal="left" vertical="center" wrapText="1" indent="1"/>
    </xf>
    <xf numFmtId="0" fontId="17" fillId="0" borderId="13"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14" xfId="0" applyFont="1" applyBorder="1" applyAlignment="1">
      <alignment horizontal="left" vertical="center" wrapText="1" indent="1"/>
    </xf>
    <xf numFmtId="0" fontId="23" fillId="0" borderId="3" xfId="0" applyFont="1" applyBorder="1" applyAlignment="1">
      <alignment horizontal="left" vertical="center" wrapText="1" indent="1"/>
    </xf>
    <xf numFmtId="0" fontId="22" fillId="0" borderId="4" xfId="0" applyFont="1" applyBorder="1" applyAlignment="1">
      <alignment horizontal="left" vertical="center" indent="1"/>
    </xf>
    <xf numFmtId="0" fontId="22" fillId="0" borderId="5" xfId="0" applyFont="1" applyBorder="1" applyAlignment="1">
      <alignment horizontal="left" vertical="center" indent="1"/>
    </xf>
    <xf numFmtId="0" fontId="22" fillId="0" borderId="6" xfId="0" applyFont="1" applyBorder="1" applyAlignment="1">
      <alignment horizontal="left" vertical="center" indent="1"/>
    </xf>
    <xf numFmtId="0" fontId="22" fillId="0" borderId="0" xfId="0" applyFont="1" applyBorder="1" applyAlignment="1">
      <alignment horizontal="left" vertical="center" indent="1"/>
    </xf>
    <xf numFmtId="0" fontId="22" fillId="0" borderId="7" xfId="0" applyFont="1" applyBorder="1" applyAlignment="1">
      <alignment horizontal="left" vertical="center" indent="1"/>
    </xf>
    <xf numFmtId="0" fontId="22" fillId="0" borderId="16" xfId="0" applyFont="1" applyBorder="1" applyAlignment="1">
      <alignment horizontal="left" vertical="center" indent="1"/>
    </xf>
    <xf numFmtId="0" fontId="22" fillId="0" borderId="17" xfId="0" applyFont="1" applyBorder="1" applyAlignment="1">
      <alignment horizontal="left" vertical="center" indent="1"/>
    </xf>
    <xf numFmtId="0" fontId="22" fillId="0" borderId="18" xfId="0" applyFont="1" applyBorder="1" applyAlignment="1">
      <alignment horizontal="left" vertical="center" inden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graficos'!$D$11:$P$11</c:f>
              <c:numCache>
                <c:formatCode>0.0%</c:formatCode>
                <c:ptCount val="13"/>
                <c:pt idx="0">
                  <c:v>0.93481095176010431</c:v>
                </c:pt>
                <c:pt idx="1">
                  <c:v>0.93885572863590039</c:v>
                </c:pt>
                <c:pt idx="2">
                  <c:v>0.94513641755634648</c:v>
                </c:pt>
                <c:pt idx="3">
                  <c:v>0.93648208469055361</c:v>
                </c:pt>
                <c:pt idx="4">
                  <c:v>0.94886199942379723</c:v>
                </c:pt>
                <c:pt idx="5">
                  <c:v>0.93550693550693542</c:v>
                </c:pt>
                <c:pt idx="6">
                  <c:v>0.93244582920266261</c:v>
                </c:pt>
                <c:pt idx="7">
                  <c:v>0.93962485345838209</c:v>
                </c:pt>
                <c:pt idx="8">
                  <c:v>0.93588601959038298</c:v>
                </c:pt>
                <c:pt idx="9">
                  <c:v>0.9537438566059554</c:v>
                </c:pt>
                <c:pt idx="10">
                  <c:v>0.96357193479801573</c:v>
                </c:pt>
                <c:pt idx="11">
                  <c:v>0.95089949952657926</c:v>
                </c:pt>
                <c:pt idx="12">
                  <c:v>0.94244509129399323</c:v>
                </c:pt>
              </c:numCache>
            </c:numRef>
          </c:val>
          <c:extLst xmlns:c16r2="http://schemas.microsoft.com/office/drawing/2015/06/char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graficos'!$D$12:$P$12</c:f>
              <c:numCache>
                <c:formatCode>0.0%</c:formatCode>
                <c:ptCount val="13"/>
                <c:pt idx="0">
                  <c:v>6.51890482398957E-2</c:v>
                </c:pt>
                <c:pt idx="1">
                  <c:v>6.1144271364099584E-2</c:v>
                </c:pt>
                <c:pt idx="2">
                  <c:v>5.4863582443653622E-2</c:v>
                </c:pt>
                <c:pt idx="3">
                  <c:v>6.3517915309446255E-2</c:v>
                </c:pt>
                <c:pt idx="4">
                  <c:v>5.1138000576202818E-2</c:v>
                </c:pt>
                <c:pt idx="5">
                  <c:v>6.4493064493064481E-2</c:v>
                </c:pt>
                <c:pt idx="6">
                  <c:v>6.7554170797337484E-2</c:v>
                </c:pt>
                <c:pt idx="7">
                  <c:v>6.0375146541617811E-2</c:v>
                </c:pt>
                <c:pt idx="8">
                  <c:v>6.4113980409617105E-2</c:v>
                </c:pt>
                <c:pt idx="9">
                  <c:v>4.6256143394044519E-2</c:v>
                </c:pt>
                <c:pt idx="10">
                  <c:v>3.6428065201984404E-2</c:v>
                </c:pt>
                <c:pt idx="11">
                  <c:v>4.9100500473420808E-2</c:v>
                </c:pt>
                <c:pt idx="12">
                  <c:v>5.755490870600688E-2</c:v>
                </c:pt>
              </c:numCache>
            </c:numRef>
          </c:val>
          <c:extLst xmlns:c16r2="http://schemas.microsoft.com/office/drawing/2015/06/char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373421336"/>
        <c:axId val="373426432"/>
      </c:barChart>
      <c:dateAx>
        <c:axId val="373421336"/>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373426432"/>
        <c:crosses val="autoZero"/>
        <c:auto val="1"/>
        <c:lblOffset val="100"/>
        <c:baseTimeUnit val="months"/>
      </c:dateAx>
      <c:valAx>
        <c:axId val="373426432"/>
        <c:scaling>
          <c:orientation val="minMax"/>
          <c:max val="1"/>
          <c:min val="0"/>
        </c:scaling>
        <c:delete val="1"/>
        <c:axPos val="l"/>
        <c:numFmt formatCode="0.0%" sourceLinked="1"/>
        <c:majorTickMark val="out"/>
        <c:minorTickMark val="none"/>
        <c:tickLblPos val="nextTo"/>
        <c:crossAx val="37342133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Automático'!$D$23:$P$23</c:f>
              <c:numCache>
                <c:formatCode>0.0%</c:formatCode>
                <c:ptCount val="13"/>
                <c:pt idx="0">
                  <c:v>0.95704442163905579</c:v>
                </c:pt>
                <c:pt idx="1">
                  <c:v>0.95199654029119218</c:v>
                </c:pt>
                <c:pt idx="2">
                  <c:v>0.94534050179211471</c:v>
                </c:pt>
                <c:pt idx="3">
                  <c:v>0.94567314828558702</c:v>
                </c:pt>
                <c:pt idx="4">
                  <c:v>0.95964762716680874</c:v>
                </c:pt>
                <c:pt idx="5">
                  <c:v>0.96615472127417523</c:v>
                </c:pt>
                <c:pt idx="6">
                  <c:v>0.95651545796012705</c:v>
                </c:pt>
                <c:pt idx="7">
                  <c:v>0.9698426573426574</c:v>
                </c:pt>
                <c:pt idx="8">
                  <c:v>0.95555225211832917</c:v>
                </c:pt>
                <c:pt idx="9">
                  <c:v>0.97540397540397539</c:v>
                </c:pt>
                <c:pt idx="10">
                  <c:v>0.97141607116814943</c:v>
                </c:pt>
                <c:pt idx="11">
                  <c:v>0.97631906938097224</c:v>
                </c:pt>
                <c:pt idx="12">
                  <c:v>0.96927528244695504</c:v>
                </c:pt>
              </c:numCache>
            </c:numRef>
          </c:val>
          <c:extLst xmlns:c16r2="http://schemas.microsoft.com/office/drawing/2015/06/char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Automático'!$D$24:$P$24</c:f>
              <c:numCache>
                <c:formatCode>0.0%</c:formatCode>
                <c:ptCount val="13"/>
                <c:pt idx="0">
                  <c:v>4.2955578360944144E-2</c:v>
                </c:pt>
                <c:pt idx="1">
                  <c:v>4.8003459708807837E-2</c:v>
                </c:pt>
                <c:pt idx="2">
                  <c:v>5.4659498207885314E-2</c:v>
                </c:pt>
                <c:pt idx="3">
                  <c:v>5.4326851714412941E-2</c:v>
                </c:pt>
                <c:pt idx="4">
                  <c:v>4.0352372833191243E-2</c:v>
                </c:pt>
                <c:pt idx="5">
                  <c:v>3.3845278725824803E-2</c:v>
                </c:pt>
                <c:pt idx="6">
                  <c:v>4.348454203987287E-2</c:v>
                </c:pt>
                <c:pt idx="7">
                  <c:v>3.015734265734266E-2</c:v>
                </c:pt>
                <c:pt idx="8">
                  <c:v>4.4447747881670885E-2</c:v>
                </c:pt>
                <c:pt idx="9">
                  <c:v>2.4596024596024599E-2</c:v>
                </c:pt>
                <c:pt idx="10">
                  <c:v>2.8583928831850666E-2</c:v>
                </c:pt>
                <c:pt idx="11">
                  <c:v>2.3680930619027839E-2</c:v>
                </c:pt>
                <c:pt idx="12">
                  <c:v>3.0724717553044918E-2</c:v>
                </c:pt>
              </c:numCache>
            </c:numRef>
          </c:val>
          <c:extLst xmlns:c16r2="http://schemas.microsoft.com/office/drawing/2015/06/char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377333864"/>
        <c:axId val="377337000"/>
      </c:barChart>
      <c:dateAx>
        <c:axId val="377333864"/>
        <c:scaling>
          <c:orientation val="minMax"/>
        </c:scaling>
        <c:delete val="0"/>
        <c:axPos val="b"/>
        <c:numFmt formatCode="[$-C0A]mmmm\-yy;@" sourceLinked="1"/>
        <c:majorTickMark val="out"/>
        <c:minorTickMark val="none"/>
        <c:tickLblPos val="nextTo"/>
        <c:txPr>
          <a:bodyPr/>
          <a:lstStyle/>
          <a:p>
            <a:pPr>
              <a:defRPr sz="900"/>
            </a:pPr>
            <a:endParaRPr lang="es-ES"/>
          </a:p>
        </c:txPr>
        <c:crossAx val="377337000"/>
        <c:crosses val="autoZero"/>
        <c:auto val="1"/>
        <c:lblOffset val="100"/>
        <c:baseTimeUnit val="months"/>
      </c:dateAx>
      <c:valAx>
        <c:axId val="377337000"/>
        <c:scaling>
          <c:orientation val="minMax"/>
          <c:max val="1"/>
          <c:min val="0"/>
        </c:scaling>
        <c:delete val="1"/>
        <c:axPos val="l"/>
        <c:numFmt formatCode="0.0%" sourceLinked="1"/>
        <c:majorTickMark val="out"/>
        <c:minorTickMark val="none"/>
        <c:tickLblPos val="nextTo"/>
        <c:crossAx val="3773338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Automático'!$D$28:$P$28</c:f>
              <c:numCache>
                <c:formatCode>0.0%</c:formatCode>
                <c:ptCount val="13"/>
                <c:pt idx="0">
                  <c:v>0.97262979683972917</c:v>
                </c:pt>
                <c:pt idx="1">
                  <c:v>0.97156001672940184</c:v>
                </c:pt>
                <c:pt idx="2">
                  <c:v>0.97732747626470184</c:v>
                </c:pt>
                <c:pt idx="3">
                  <c:v>0.97806892623184272</c:v>
                </c:pt>
                <c:pt idx="4">
                  <c:v>0.98273480662983426</c:v>
                </c:pt>
                <c:pt idx="5">
                  <c:v>0.97930555555555565</c:v>
                </c:pt>
                <c:pt idx="6">
                  <c:v>0.98030095759233926</c:v>
                </c:pt>
                <c:pt idx="7">
                  <c:v>0.98206150341685639</c:v>
                </c:pt>
                <c:pt idx="8">
                  <c:v>0.98074179743223977</c:v>
                </c:pt>
                <c:pt idx="9">
                  <c:v>0.98008079119654534</c:v>
                </c:pt>
                <c:pt idx="10">
                  <c:v>0.98034728765648149</c:v>
                </c:pt>
                <c:pt idx="11">
                  <c:v>0.98166339227242949</c:v>
                </c:pt>
                <c:pt idx="12">
                  <c:v>0.9840784613425041</c:v>
                </c:pt>
              </c:numCache>
            </c:numRef>
          </c:val>
          <c:extLst xmlns:c16r2="http://schemas.microsoft.com/office/drawing/2015/06/char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Automático'!$D$29:$P$29</c:f>
              <c:numCache>
                <c:formatCode>0.0%</c:formatCode>
                <c:ptCount val="13"/>
                <c:pt idx="0">
                  <c:v>2.7370203160270883E-2</c:v>
                </c:pt>
                <c:pt idx="1">
                  <c:v>2.8439983270598074E-2</c:v>
                </c:pt>
                <c:pt idx="2">
                  <c:v>2.2672523735298288E-2</c:v>
                </c:pt>
                <c:pt idx="3">
                  <c:v>2.1931073768157217E-2</c:v>
                </c:pt>
                <c:pt idx="4">
                  <c:v>1.7265193370165743E-2</c:v>
                </c:pt>
                <c:pt idx="5">
                  <c:v>2.0694444444444446E-2</c:v>
                </c:pt>
                <c:pt idx="6">
                  <c:v>1.9699042407660738E-2</c:v>
                </c:pt>
                <c:pt idx="7">
                  <c:v>1.7938496583143507E-2</c:v>
                </c:pt>
                <c:pt idx="8">
                  <c:v>1.9258202567760344E-2</c:v>
                </c:pt>
                <c:pt idx="9">
                  <c:v>1.9919208803454519E-2</c:v>
                </c:pt>
                <c:pt idx="10">
                  <c:v>1.9652712343518643E-2</c:v>
                </c:pt>
                <c:pt idx="11">
                  <c:v>1.8336607727570398E-2</c:v>
                </c:pt>
                <c:pt idx="12">
                  <c:v>1.5921538657495859E-2</c:v>
                </c:pt>
              </c:numCache>
            </c:numRef>
          </c:val>
          <c:extLst xmlns:c16r2="http://schemas.microsoft.com/office/drawing/2015/06/char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377338960"/>
        <c:axId val="373424080"/>
      </c:barChart>
      <c:dateAx>
        <c:axId val="377338960"/>
        <c:scaling>
          <c:orientation val="minMax"/>
        </c:scaling>
        <c:delete val="0"/>
        <c:axPos val="b"/>
        <c:numFmt formatCode="[$-C0A]mmmm\-yy;@" sourceLinked="1"/>
        <c:majorTickMark val="out"/>
        <c:minorTickMark val="none"/>
        <c:tickLblPos val="nextTo"/>
        <c:txPr>
          <a:bodyPr/>
          <a:lstStyle/>
          <a:p>
            <a:pPr>
              <a:defRPr sz="900"/>
            </a:pPr>
            <a:endParaRPr lang="es-ES"/>
          </a:p>
        </c:txPr>
        <c:crossAx val="373424080"/>
        <c:crosses val="autoZero"/>
        <c:auto val="1"/>
        <c:lblOffset val="100"/>
        <c:baseTimeUnit val="months"/>
      </c:dateAx>
      <c:valAx>
        <c:axId val="373424080"/>
        <c:scaling>
          <c:orientation val="minMax"/>
          <c:max val="1"/>
          <c:min val="0"/>
        </c:scaling>
        <c:delete val="1"/>
        <c:axPos val="l"/>
        <c:numFmt formatCode="0.0%" sourceLinked="1"/>
        <c:majorTickMark val="out"/>
        <c:minorTickMark val="none"/>
        <c:tickLblPos val="nextTo"/>
        <c:crossAx val="3773389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Automático'!$D$33:$P$33</c:f>
              <c:numCache>
                <c:formatCode>0.0%</c:formatCode>
                <c:ptCount val="13"/>
                <c:pt idx="0">
                  <c:v>0.97174742195225317</c:v>
                </c:pt>
                <c:pt idx="1">
                  <c:v>0.96507583136218167</c:v>
                </c:pt>
                <c:pt idx="2">
                  <c:v>0.97104740278172008</c:v>
                </c:pt>
                <c:pt idx="3">
                  <c:v>0.9614899873967232</c:v>
                </c:pt>
                <c:pt idx="4">
                  <c:v>0.9775390625</c:v>
                </c:pt>
                <c:pt idx="5">
                  <c:v>0.9570483030559076</c:v>
                </c:pt>
                <c:pt idx="6">
                  <c:v>0.97011055002047231</c:v>
                </c:pt>
                <c:pt idx="7">
                  <c:v>0.96010713278827176</c:v>
                </c:pt>
                <c:pt idx="8">
                  <c:v>0.95798680814453674</c:v>
                </c:pt>
                <c:pt idx="9">
                  <c:v>0.97228412256267416</c:v>
                </c:pt>
                <c:pt idx="10">
                  <c:v>0.97535505430242275</c:v>
                </c:pt>
                <c:pt idx="11">
                  <c:v>0.97063103585130306</c:v>
                </c:pt>
                <c:pt idx="12">
                  <c:v>0.97176015473887822</c:v>
                </c:pt>
              </c:numCache>
            </c:numRef>
          </c:val>
          <c:extLst xmlns:c16r2="http://schemas.microsoft.com/office/drawing/2015/06/char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Automático'!$D$34:$P$34</c:f>
              <c:numCache>
                <c:formatCode>0.0%</c:formatCode>
                <c:ptCount val="13"/>
                <c:pt idx="0">
                  <c:v>2.8252578047746855E-2</c:v>
                </c:pt>
                <c:pt idx="1">
                  <c:v>3.4924168637818276E-2</c:v>
                </c:pt>
                <c:pt idx="2">
                  <c:v>2.8952597218279873E-2</c:v>
                </c:pt>
                <c:pt idx="3">
                  <c:v>3.8510012603276855E-2</c:v>
                </c:pt>
                <c:pt idx="4">
                  <c:v>2.2460937500000003E-2</c:v>
                </c:pt>
                <c:pt idx="5">
                  <c:v>4.2951696944092385E-2</c:v>
                </c:pt>
                <c:pt idx="6">
                  <c:v>2.9889449979527773E-2</c:v>
                </c:pt>
                <c:pt idx="7">
                  <c:v>3.9892867211728224E-2</c:v>
                </c:pt>
                <c:pt idx="8">
                  <c:v>4.2013191855463143E-2</c:v>
                </c:pt>
                <c:pt idx="9">
                  <c:v>2.7715877437325908E-2</c:v>
                </c:pt>
                <c:pt idx="10">
                  <c:v>2.4644945697577279E-2</c:v>
                </c:pt>
                <c:pt idx="11">
                  <c:v>2.936896414869692E-2</c:v>
                </c:pt>
                <c:pt idx="12">
                  <c:v>2.8239845261121856E-2</c:v>
                </c:pt>
              </c:numCache>
            </c:numRef>
          </c:val>
          <c:extLst xmlns:c16r2="http://schemas.microsoft.com/office/drawing/2015/06/char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161840456"/>
        <c:axId val="378232008"/>
      </c:barChart>
      <c:dateAx>
        <c:axId val="161840456"/>
        <c:scaling>
          <c:orientation val="minMax"/>
        </c:scaling>
        <c:delete val="0"/>
        <c:axPos val="b"/>
        <c:numFmt formatCode="[$-C0A]mmmm\-yy;@" sourceLinked="1"/>
        <c:majorTickMark val="out"/>
        <c:minorTickMark val="none"/>
        <c:tickLblPos val="nextTo"/>
        <c:txPr>
          <a:bodyPr/>
          <a:lstStyle/>
          <a:p>
            <a:pPr>
              <a:defRPr sz="900"/>
            </a:pPr>
            <a:endParaRPr lang="es-ES"/>
          </a:p>
        </c:txPr>
        <c:crossAx val="378232008"/>
        <c:crosses val="autoZero"/>
        <c:auto val="1"/>
        <c:lblOffset val="100"/>
        <c:baseTimeUnit val="months"/>
      </c:dateAx>
      <c:valAx>
        <c:axId val="378232008"/>
        <c:scaling>
          <c:orientation val="minMax"/>
          <c:max val="1"/>
          <c:min val="0"/>
        </c:scaling>
        <c:delete val="1"/>
        <c:axPos val="l"/>
        <c:numFmt formatCode="0.0%" sourceLinked="1"/>
        <c:majorTickMark val="out"/>
        <c:minorTickMark val="none"/>
        <c:tickLblPos val="nextTo"/>
        <c:crossAx val="1618404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graficos'!$D$29:$P$29</c:f>
              <c:numCache>
                <c:formatCode>0.0%</c:formatCode>
                <c:ptCount val="13"/>
                <c:pt idx="0">
                  <c:v>0.9537229308810441</c:v>
                </c:pt>
                <c:pt idx="1">
                  <c:v>0.95909813556872381</c:v>
                </c:pt>
                <c:pt idx="2">
                  <c:v>0.95707217694994173</c:v>
                </c:pt>
                <c:pt idx="3">
                  <c:v>0.9569813536925561</c:v>
                </c:pt>
                <c:pt idx="4">
                  <c:v>0.9611410275069131</c:v>
                </c:pt>
                <c:pt idx="5">
                  <c:v>0.96307602849251339</c:v>
                </c:pt>
                <c:pt idx="6">
                  <c:v>0.96374709976798145</c:v>
                </c:pt>
                <c:pt idx="7">
                  <c:v>0.95964125560538116</c:v>
                </c:pt>
                <c:pt idx="8">
                  <c:v>0.96392905052913991</c:v>
                </c:pt>
                <c:pt idx="9">
                  <c:v>0.9625715543813298</c:v>
                </c:pt>
                <c:pt idx="10">
                  <c:v>0.96600566572237956</c:v>
                </c:pt>
                <c:pt idx="11">
                  <c:v>0.96402976846747523</c:v>
                </c:pt>
                <c:pt idx="12">
                  <c:v>0.96563076112720569</c:v>
                </c:pt>
              </c:numCache>
            </c:numRef>
          </c:val>
          <c:extLst xmlns:c16r2="http://schemas.microsoft.com/office/drawing/2015/06/char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graficos'!$D$30:$P$30</c:f>
              <c:numCache>
                <c:formatCode>0.0%</c:formatCode>
                <c:ptCount val="13"/>
                <c:pt idx="0">
                  <c:v>4.6277069118955801E-2</c:v>
                </c:pt>
                <c:pt idx="1">
                  <c:v>4.0901864431276198E-2</c:v>
                </c:pt>
                <c:pt idx="2">
                  <c:v>4.2927823050058211E-2</c:v>
                </c:pt>
                <c:pt idx="3">
                  <c:v>4.3018646307443835E-2</c:v>
                </c:pt>
                <c:pt idx="4">
                  <c:v>3.8858972493086882E-2</c:v>
                </c:pt>
                <c:pt idx="5">
                  <c:v>3.6923971507486553E-2</c:v>
                </c:pt>
                <c:pt idx="6">
                  <c:v>3.6252900232018562E-2</c:v>
                </c:pt>
                <c:pt idx="7">
                  <c:v>4.0358744394618833E-2</c:v>
                </c:pt>
                <c:pt idx="8">
                  <c:v>3.6070949470860036E-2</c:v>
                </c:pt>
                <c:pt idx="9">
                  <c:v>3.7428445618670189E-2</c:v>
                </c:pt>
                <c:pt idx="10">
                  <c:v>3.3994334277620393E-2</c:v>
                </c:pt>
                <c:pt idx="11">
                  <c:v>3.5970231532524807E-2</c:v>
                </c:pt>
                <c:pt idx="12">
                  <c:v>3.4369238872794312E-2</c:v>
                </c:pt>
              </c:numCache>
            </c:numRef>
          </c:val>
          <c:extLst xmlns:c16r2="http://schemas.microsoft.com/office/drawing/2015/06/char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378231224"/>
        <c:axId val="378233576"/>
      </c:barChart>
      <c:dateAx>
        <c:axId val="378231224"/>
        <c:scaling>
          <c:orientation val="minMax"/>
        </c:scaling>
        <c:delete val="0"/>
        <c:axPos val="b"/>
        <c:numFmt formatCode="[$-C0A]mmmm\-yy;@" sourceLinked="1"/>
        <c:majorTickMark val="out"/>
        <c:minorTickMark val="none"/>
        <c:tickLblPos val="nextTo"/>
        <c:txPr>
          <a:bodyPr/>
          <a:lstStyle/>
          <a:p>
            <a:pPr>
              <a:defRPr sz="900"/>
            </a:pPr>
            <a:endParaRPr lang="es-ES"/>
          </a:p>
        </c:txPr>
        <c:crossAx val="378233576"/>
        <c:crosses val="autoZero"/>
        <c:auto val="1"/>
        <c:lblOffset val="100"/>
        <c:baseTimeUnit val="months"/>
      </c:dateAx>
      <c:valAx>
        <c:axId val="378233576"/>
        <c:scaling>
          <c:orientation val="minMax"/>
          <c:max val="1"/>
          <c:min val="0"/>
        </c:scaling>
        <c:delete val="1"/>
        <c:axPos val="l"/>
        <c:numFmt formatCode="0.0%" sourceLinked="1"/>
        <c:majorTickMark val="out"/>
        <c:minorTickMark val="none"/>
        <c:tickLblPos val="nextTo"/>
        <c:crossAx val="37823122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Automático'!$D$46:$P$46</c:f>
              <c:numCache>
                <c:formatCode>0.0%</c:formatCode>
                <c:ptCount val="13"/>
                <c:pt idx="0">
                  <c:v>0.91225190270108936</c:v>
                </c:pt>
                <c:pt idx="1">
                  <c:v>0.91415177263404623</c:v>
                </c:pt>
                <c:pt idx="2">
                  <c:v>0.91676384839650149</c:v>
                </c:pt>
                <c:pt idx="3">
                  <c:v>0.92084198043284915</c:v>
                </c:pt>
                <c:pt idx="4">
                  <c:v>0.92047626047332054</c:v>
                </c:pt>
                <c:pt idx="5">
                  <c:v>0.92837545126353804</c:v>
                </c:pt>
                <c:pt idx="6">
                  <c:v>0.92922807529549101</c:v>
                </c:pt>
                <c:pt idx="7">
                  <c:v>0.92153639216858463</c:v>
                </c:pt>
                <c:pt idx="8">
                  <c:v>0.92608236536430821</c:v>
                </c:pt>
                <c:pt idx="9">
                  <c:v>0.92817925508235644</c:v>
                </c:pt>
                <c:pt idx="10">
                  <c:v>0.92911465059549436</c:v>
                </c:pt>
                <c:pt idx="11">
                  <c:v>0.920595188429982</c:v>
                </c:pt>
                <c:pt idx="12">
                  <c:v>0.92213496605883138</c:v>
                </c:pt>
              </c:numCache>
            </c:numRef>
          </c:val>
          <c:extLst xmlns:c16r2="http://schemas.microsoft.com/office/drawing/2015/06/char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Automático'!$D$47:$P$47</c:f>
              <c:numCache>
                <c:formatCode>0.0%</c:formatCode>
                <c:ptCount val="13"/>
                <c:pt idx="0">
                  <c:v>8.7748097298910602E-2</c:v>
                </c:pt>
                <c:pt idx="1">
                  <c:v>8.5848227365953711E-2</c:v>
                </c:pt>
                <c:pt idx="2">
                  <c:v>8.3236151603498551E-2</c:v>
                </c:pt>
                <c:pt idx="3">
                  <c:v>7.9158019567150906E-2</c:v>
                </c:pt>
                <c:pt idx="4">
                  <c:v>7.9523739526679404E-2</c:v>
                </c:pt>
                <c:pt idx="5">
                  <c:v>7.1624548736462096E-2</c:v>
                </c:pt>
                <c:pt idx="6">
                  <c:v>7.0771924704508965E-2</c:v>
                </c:pt>
                <c:pt idx="7">
                  <c:v>7.8463607831415344E-2</c:v>
                </c:pt>
                <c:pt idx="8">
                  <c:v>7.3917634635691662E-2</c:v>
                </c:pt>
                <c:pt idx="9">
                  <c:v>7.1820744917643564E-2</c:v>
                </c:pt>
                <c:pt idx="10">
                  <c:v>7.0885349404505679E-2</c:v>
                </c:pt>
                <c:pt idx="11">
                  <c:v>7.940481157001808E-2</c:v>
                </c:pt>
                <c:pt idx="12">
                  <c:v>7.7865033941168643E-2</c:v>
                </c:pt>
              </c:numCache>
            </c:numRef>
          </c:val>
          <c:extLst xmlns:c16r2="http://schemas.microsoft.com/office/drawing/2015/06/char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378237104"/>
        <c:axId val="378232400"/>
      </c:barChart>
      <c:dateAx>
        <c:axId val="378237104"/>
        <c:scaling>
          <c:orientation val="minMax"/>
        </c:scaling>
        <c:delete val="0"/>
        <c:axPos val="b"/>
        <c:numFmt formatCode="[$-C0A]mmmm\-yy;@" sourceLinked="1"/>
        <c:majorTickMark val="out"/>
        <c:minorTickMark val="none"/>
        <c:tickLblPos val="nextTo"/>
        <c:txPr>
          <a:bodyPr/>
          <a:lstStyle/>
          <a:p>
            <a:pPr>
              <a:defRPr sz="900"/>
            </a:pPr>
            <a:endParaRPr lang="es-ES"/>
          </a:p>
        </c:txPr>
        <c:crossAx val="378232400"/>
        <c:crosses val="autoZero"/>
        <c:auto val="1"/>
        <c:lblOffset val="100"/>
        <c:baseTimeUnit val="months"/>
      </c:dateAx>
      <c:valAx>
        <c:axId val="378232400"/>
        <c:scaling>
          <c:orientation val="minMax"/>
          <c:max val="1"/>
          <c:min val="0"/>
        </c:scaling>
        <c:delete val="1"/>
        <c:axPos val="l"/>
        <c:numFmt formatCode="0.0%" sourceLinked="1"/>
        <c:majorTickMark val="out"/>
        <c:minorTickMark val="none"/>
        <c:tickLblPos val="nextTo"/>
        <c:crossAx val="37823710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Automático'!$D$51:$P$51</c:f>
              <c:numCache>
                <c:formatCode>0.0%</c:formatCode>
                <c:ptCount val="13"/>
                <c:pt idx="0">
                  <c:v>0.96430696014277206</c:v>
                </c:pt>
                <c:pt idx="1">
                  <c:v>0.97169266320046221</c:v>
                </c:pt>
                <c:pt idx="2">
                  <c:v>0.96763327475102523</c:v>
                </c:pt>
                <c:pt idx="3">
                  <c:v>0.96602441535519923</c:v>
                </c:pt>
                <c:pt idx="4">
                  <c:v>0.97250909090909088</c:v>
                </c:pt>
                <c:pt idx="5">
                  <c:v>0.9720678560982744</c:v>
                </c:pt>
                <c:pt idx="6">
                  <c:v>0.97166933023390956</c:v>
                </c:pt>
                <c:pt idx="7">
                  <c:v>0.96892824977484249</c:v>
                </c:pt>
                <c:pt idx="8">
                  <c:v>0.97358603193553206</c:v>
                </c:pt>
                <c:pt idx="9">
                  <c:v>0.97072237751949397</c:v>
                </c:pt>
                <c:pt idx="10">
                  <c:v>0.97490429604423656</c:v>
                </c:pt>
                <c:pt idx="11">
                  <c:v>0.9755895738518825</c:v>
                </c:pt>
                <c:pt idx="12">
                  <c:v>0.9757862876694301</c:v>
                </c:pt>
              </c:numCache>
            </c:numRef>
          </c:val>
          <c:extLst xmlns:c16r2="http://schemas.microsoft.com/office/drawing/2015/06/char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Automático'!$D$52:$P$52</c:f>
              <c:numCache>
                <c:formatCode>0.0%</c:formatCode>
                <c:ptCount val="13"/>
                <c:pt idx="0">
                  <c:v>3.5693039857227833E-2</c:v>
                </c:pt>
                <c:pt idx="1">
                  <c:v>2.8307336799537841E-2</c:v>
                </c:pt>
                <c:pt idx="2">
                  <c:v>3.2366725248974812E-2</c:v>
                </c:pt>
                <c:pt idx="3">
                  <c:v>3.3975584644800702E-2</c:v>
                </c:pt>
                <c:pt idx="4">
                  <c:v>2.749090909090909E-2</c:v>
                </c:pt>
                <c:pt idx="5">
                  <c:v>2.7932143901725652E-2</c:v>
                </c:pt>
                <c:pt idx="6">
                  <c:v>2.8330669766090368E-2</c:v>
                </c:pt>
                <c:pt idx="7">
                  <c:v>3.1071750225157613E-2</c:v>
                </c:pt>
                <c:pt idx="8">
                  <c:v>2.6413968064467993E-2</c:v>
                </c:pt>
                <c:pt idx="9">
                  <c:v>2.9277622480506107E-2</c:v>
                </c:pt>
                <c:pt idx="10">
                  <c:v>2.5095703955763504E-2</c:v>
                </c:pt>
                <c:pt idx="11">
                  <c:v>2.4410426148117503E-2</c:v>
                </c:pt>
                <c:pt idx="12">
                  <c:v>2.4213712330569809E-2</c:v>
                </c:pt>
              </c:numCache>
            </c:numRef>
          </c:val>
          <c:extLst xmlns:c16r2="http://schemas.microsoft.com/office/drawing/2015/06/char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378235928"/>
        <c:axId val="378233184"/>
      </c:barChart>
      <c:dateAx>
        <c:axId val="378235928"/>
        <c:scaling>
          <c:orientation val="minMax"/>
        </c:scaling>
        <c:delete val="0"/>
        <c:axPos val="b"/>
        <c:numFmt formatCode="[$-C0A]mmmm\-yy;@" sourceLinked="1"/>
        <c:majorTickMark val="out"/>
        <c:minorTickMark val="none"/>
        <c:tickLblPos val="nextTo"/>
        <c:txPr>
          <a:bodyPr/>
          <a:lstStyle/>
          <a:p>
            <a:pPr>
              <a:defRPr sz="900"/>
            </a:pPr>
            <a:endParaRPr lang="es-ES"/>
          </a:p>
        </c:txPr>
        <c:crossAx val="378233184"/>
        <c:crosses val="autoZero"/>
        <c:auto val="1"/>
        <c:lblOffset val="100"/>
        <c:baseTimeUnit val="months"/>
      </c:dateAx>
      <c:valAx>
        <c:axId val="378233184"/>
        <c:scaling>
          <c:orientation val="minMax"/>
          <c:max val="1"/>
          <c:min val="0"/>
        </c:scaling>
        <c:delete val="1"/>
        <c:axPos val="l"/>
        <c:numFmt formatCode="0.0%" sourceLinked="1"/>
        <c:majorTickMark val="out"/>
        <c:minorTickMark val="none"/>
        <c:tickLblPos val="nextTo"/>
        <c:crossAx val="3782359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Automático'!$D$56:$P$56</c:f>
              <c:numCache>
                <c:formatCode>0.0%</c:formatCode>
                <c:ptCount val="13"/>
                <c:pt idx="0">
                  <c:v>0.92908021059151447</c:v>
                </c:pt>
                <c:pt idx="1">
                  <c:v>0.91980063434526516</c:v>
                </c:pt>
                <c:pt idx="2">
                  <c:v>0.92157744789323737</c:v>
                </c:pt>
                <c:pt idx="3">
                  <c:v>0.91837041491280813</c:v>
                </c:pt>
                <c:pt idx="4">
                  <c:v>0.91274966211142816</c:v>
                </c:pt>
                <c:pt idx="5">
                  <c:v>0.93021175067104089</c:v>
                </c:pt>
                <c:pt idx="6">
                  <c:v>0.9416830336908899</c:v>
                </c:pt>
                <c:pt idx="7">
                  <c:v>0.92673936415297198</c:v>
                </c:pt>
                <c:pt idx="8">
                  <c:v>0.92662408474840319</c:v>
                </c:pt>
                <c:pt idx="9">
                  <c:v>0.92910504650099091</c:v>
                </c:pt>
                <c:pt idx="10">
                  <c:v>0.93302367395864538</c:v>
                </c:pt>
                <c:pt idx="11">
                  <c:v>0.93106419646704008</c:v>
                </c:pt>
                <c:pt idx="12">
                  <c:v>0.93133634249760644</c:v>
                </c:pt>
              </c:numCache>
            </c:numRef>
          </c:val>
          <c:extLst xmlns:c16r2="http://schemas.microsoft.com/office/drawing/2015/06/char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Automático'!$D$57:$P$57</c:f>
              <c:numCache>
                <c:formatCode>0.0%</c:formatCode>
                <c:ptCount val="13"/>
                <c:pt idx="0">
                  <c:v>7.0919789408485603E-2</c:v>
                </c:pt>
                <c:pt idx="1">
                  <c:v>8.0199365654734941E-2</c:v>
                </c:pt>
                <c:pt idx="2">
                  <c:v>7.8422552106762647E-2</c:v>
                </c:pt>
                <c:pt idx="3">
                  <c:v>8.16295850871918E-2</c:v>
                </c:pt>
                <c:pt idx="4">
                  <c:v>8.7250337888571852E-2</c:v>
                </c:pt>
                <c:pt idx="5">
                  <c:v>6.9788249328959134E-2</c:v>
                </c:pt>
                <c:pt idx="6">
                  <c:v>5.8316966309110138E-2</c:v>
                </c:pt>
                <c:pt idx="7">
                  <c:v>7.3260635847028105E-2</c:v>
                </c:pt>
                <c:pt idx="8">
                  <c:v>7.3375915251596827E-2</c:v>
                </c:pt>
                <c:pt idx="9">
                  <c:v>7.0894953499008997E-2</c:v>
                </c:pt>
                <c:pt idx="10">
                  <c:v>6.6976326041354492E-2</c:v>
                </c:pt>
                <c:pt idx="11">
                  <c:v>6.893580353295993E-2</c:v>
                </c:pt>
                <c:pt idx="12">
                  <c:v>6.8663657502393644E-2</c:v>
                </c:pt>
              </c:numCache>
            </c:numRef>
          </c:val>
          <c:extLst xmlns:c16r2="http://schemas.microsoft.com/office/drawing/2015/06/char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378237496"/>
        <c:axId val="378237888"/>
      </c:barChart>
      <c:dateAx>
        <c:axId val="378237496"/>
        <c:scaling>
          <c:orientation val="minMax"/>
        </c:scaling>
        <c:delete val="0"/>
        <c:axPos val="b"/>
        <c:numFmt formatCode="[$-C0A]mmmm\-yy;@" sourceLinked="1"/>
        <c:majorTickMark val="out"/>
        <c:minorTickMark val="none"/>
        <c:tickLblPos val="nextTo"/>
        <c:txPr>
          <a:bodyPr/>
          <a:lstStyle/>
          <a:p>
            <a:pPr>
              <a:defRPr sz="900"/>
            </a:pPr>
            <a:endParaRPr lang="es-ES"/>
          </a:p>
        </c:txPr>
        <c:crossAx val="378237888"/>
        <c:crosses val="autoZero"/>
        <c:auto val="1"/>
        <c:lblOffset val="100"/>
        <c:baseTimeUnit val="months"/>
      </c:dateAx>
      <c:valAx>
        <c:axId val="378237888"/>
        <c:scaling>
          <c:orientation val="minMax"/>
          <c:max val="1"/>
          <c:min val="0"/>
        </c:scaling>
        <c:delete val="1"/>
        <c:axPos val="l"/>
        <c:numFmt formatCode="0.0%" sourceLinked="1"/>
        <c:majorTickMark val="out"/>
        <c:minorTickMark val="none"/>
        <c:tickLblPos val="nextTo"/>
        <c:crossAx val="3782374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Automático'!$D$61:$P$61</c:f>
              <c:numCache>
                <c:formatCode>0.0%</c:formatCode>
                <c:ptCount val="13"/>
                <c:pt idx="0">
                  <c:v>0.97522123893805301</c:v>
                </c:pt>
                <c:pt idx="1">
                  <c:v>0.97746967071057189</c:v>
                </c:pt>
                <c:pt idx="2">
                  <c:v>0.97765200986794365</c:v>
                </c:pt>
                <c:pt idx="3">
                  <c:v>0.98012367491166086</c:v>
                </c:pt>
                <c:pt idx="4">
                  <c:v>0.98370435035646731</c:v>
                </c:pt>
                <c:pt idx="5">
                  <c:v>0.98131517960602543</c:v>
                </c:pt>
                <c:pt idx="6">
                  <c:v>0.98063023995374377</c:v>
                </c:pt>
                <c:pt idx="7">
                  <c:v>0.98023064250411873</c:v>
                </c:pt>
                <c:pt idx="8">
                  <c:v>0.98159964386407483</c:v>
                </c:pt>
                <c:pt idx="9">
                  <c:v>0.98206146154977214</c:v>
                </c:pt>
                <c:pt idx="10">
                  <c:v>0.98212023088835709</c:v>
                </c:pt>
                <c:pt idx="11">
                  <c:v>0.98183319570602812</c:v>
                </c:pt>
                <c:pt idx="12">
                  <c:v>0.98307974816369348</c:v>
                </c:pt>
              </c:numCache>
            </c:numRef>
          </c:val>
          <c:extLst xmlns:c16r2="http://schemas.microsoft.com/office/drawing/2015/06/char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Automático'!$D$62:$P$62</c:f>
              <c:numCache>
                <c:formatCode>0.0%</c:formatCode>
                <c:ptCount val="13"/>
                <c:pt idx="0">
                  <c:v>2.4778761061946899E-2</c:v>
                </c:pt>
                <c:pt idx="1">
                  <c:v>2.2530329289428074E-2</c:v>
                </c:pt>
                <c:pt idx="2">
                  <c:v>2.2347990132056302E-2</c:v>
                </c:pt>
                <c:pt idx="3">
                  <c:v>1.9876325088339229E-2</c:v>
                </c:pt>
                <c:pt idx="4">
                  <c:v>1.6295649643532664E-2</c:v>
                </c:pt>
                <c:pt idx="5">
                  <c:v>1.8684820393974507E-2</c:v>
                </c:pt>
                <c:pt idx="6">
                  <c:v>1.9369760046256141E-2</c:v>
                </c:pt>
                <c:pt idx="7">
                  <c:v>1.9769357495881386E-2</c:v>
                </c:pt>
                <c:pt idx="8">
                  <c:v>1.8400356135925212E-2</c:v>
                </c:pt>
                <c:pt idx="9">
                  <c:v>1.7938538450227907E-2</c:v>
                </c:pt>
                <c:pt idx="10">
                  <c:v>1.7879769111642969E-2</c:v>
                </c:pt>
                <c:pt idx="11">
                  <c:v>1.8166804293971925E-2</c:v>
                </c:pt>
                <c:pt idx="12">
                  <c:v>1.69202518363064E-2</c:v>
                </c:pt>
              </c:numCache>
            </c:numRef>
          </c:val>
          <c:extLst xmlns:c16r2="http://schemas.microsoft.com/office/drawing/2015/06/char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378235144"/>
        <c:axId val="378236320"/>
      </c:barChart>
      <c:dateAx>
        <c:axId val="378235144"/>
        <c:scaling>
          <c:orientation val="minMax"/>
        </c:scaling>
        <c:delete val="0"/>
        <c:axPos val="b"/>
        <c:numFmt formatCode="[$-C0A]mmmm\-yy;@" sourceLinked="1"/>
        <c:majorTickMark val="out"/>
        <c:minorTickMark val="none"/>
        <c:tickLblPos val="nextTo"/>
        <c:txPr>
          <a:bodyPr/>
          <a:lstStyle/>
          <a:p>
            <a:pPr>
              <a:defRPr sz="900"/>
            </a:pPr>
            <a:endParaRPr lang="es-ES"/>
          </a:p>
        </c:txPr>
        <c:crossAx val="378236320"/>
        <c:crosses val="autoZero"/>
        <c:auto val="1"/>
        <c:lblOffset val="100"/>
        <c:baseTimeUnit val="months"/>
      </c:dateAx>
      <c:valAx>
        <c:axId val="378236320"/>
        <c:scaling>
          <c:orientation val="minMax"/>
          <c:max val="1"/>
          <c:min val="0"/>
        </c:scaling>
        <c:delete val="1"/>
        <c:axPos val="l"/>
        <c:numFmt formatCode="0.0%" sourceLinked="1"/>
        <c:majorTickMark val="out"/>
        <c:minorTickMark val="none"/>
        <c:tickLblPos val="nextTo"/>
        <c:crossAx val="37823514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Automático'!$D$66:$P$66</c:f>
              <c:numCache>
                <c:formatCode>0.0%</c:formatCode>
                <c:ptCount val="13"/>
                <c:pt idx="0">
                  <c:v>0.91024131842260159</c:v>
                </c:pt>
                <c:pt idx="1">
                  <c:v>0.93015693482256467</c:v>
                </c:pt>
                <c:pt idx="2">
                  <c:v>0.92196740227895579</c:v>
                </c:pt>
                <c:pt idx="3">
                  <c:v>0.91728891441700178</c:v>
                </c:pt>
                <c:pt idx="4">
                  <c:v>0.92793823277094645</c:v>
                </c:pt>
                <c:pt idx="5">
                  <c:v>0.93257126320358852</c:v>
                </c:pt>
                <c:pt idx="6">
                  <c:v>0.92929581488358803</c:v>
                </c:pt>
                <c:pt idx="7">
                  <c:v>0.91955029931376842</c:v>
                </c:pt>
                <c:pt idx="8">
                  <c:v>0.93435384162496316</c:v>
                </c:pt>
                <c:pt idx="9">
                  <c:v>0.92745966014565184</c:v>
                </c:pt>
                <c:pt idx="10">
                  <c:v>0.94071697586832193</c:v>
                </c:pt>
                <c:pt idx="11">
                  <c:v>0.93564088696592751</c:v>
                </c:pt>
                <c:pt idx="12">
                  <c:v>0.93869032089746929</c:v>
                </c:pt>
              </c:numCache>
            </c:numRef>
          </c:val>
          <c:extLst xmlns:c16r2="http://schemas.microsoft.com/office/drawing/2015/06/char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Automático'!$D$67:$P$67</c:f>
              <c:numCache>
                <c:formatCode>0.0%</c:formatCode>
                <c:ptCount val="13"/>
                <c:pt idx="0">
                  <c:v>8.9758681577398469E-2</c:v>
                </c:pt>
                <c:pt idx="1">
                  <c:v>6.9843065177435312E-2</c:v>
                </c:pt>
                <c:pt idx="2">
                  <c:v>7.8032597721044289E-2</c:v>
                </c:pt>
                <c:pt idx="3">
                  <c:v>8.2711085582998278E-2</c:v>
                </c:pt>
                <c:pt idx="4">
                  <c:v>7.2061767229053469E-2</c:v>
                </c:pt>
                <c:pt idx="5">
                  <c:v>6.7428736796411523E-2</c:v>
                </c:pt>
                <c:pt idx="6">
                  <c:v>7.0704185116411938E-2</c:v>
                </c:pt>
                <c:pt idx="7">
                  <c:v>8.0449700686231571E-2</c:v>
                </c:pt>
                <c:pt idx="8">
                  <c:v>6.5646158375036803E-2</c:v>
                </c:pt>
                <c:pt idx="9">
                  <c:v>7.2540339854348143E-2</c:v>
                </c:pt>
                <c:pt idx="10">
                  <c:v>5.9283024131678061E-2</c:v>
                </c:pt>
                <c:pt idx="11">
                  <c:v>6.4359113034072463E-2</c:v>
                </c:pt>
                <c:pt idx="12">
                  <c:v>6.1309679102530656E-2</c:v>
                </c:pt>
              </c:numCache>
            </c:numRef>
          </c:val>
          <c:extLst xmlns:c16r2="http://schemas.microsoft.com/office/drawing/2015/06/char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378231616"/>
        <c:axId val="378232792"/>
      </c:barChart>
      <c:dateAx>
        <c:axId val="378231616"/>
        <c:scaling>
          <c:orientation val="minMax"/>
        </c:scaling>
        <c:delete val="0"/>
        <c:axPos val="b"/>
        <c:numFmt formatCode="[$-C0A]mmmm\-yy;@" sourceLinked="1"/>
        <c:majorTickMark val="out"/>
        <c:minorTickMark val="none"/>
        <c:tickLblPos val="nextTo"/>
        <c:txPr>
          <a:bodyPr/>
          <a:lstStyle/>
          <a:p>
            <a:pPr>
              <a:defRPr sz="900"/>
            </a:pPr>
            <a:endParaRPr lang="es-ES"/>
          </a:p>
        </c:txPr>
        <c:crossAx val="378232792"/>
        <c:crosses val="autoZero"/>
        <c:auto val="1"/>
        <c:lblOffset val="100"/>
        <c:baseTimeUnit val="months"/>
      </c:dateAx>
      <c:valAx>
        <c:axId val="378232792"/>
        <c:scaling>
          <c:orientation val="minMax"/>
          <c:max val="1"/>
          <c:min val="0"/>
        </c:scaling>
        <c:delete val="1"/>
        <c:axPos val="l"/>
        <c:numFmt formatCode="0.0%" sourceLinked="1"/>
        <c:majorTickMark val="out"/>
        <c:minorTickMark val="none"/>
        <c:tickLblPos val="nextTo"/>
        <c:crossAx val="3782316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graficos'!$D$6:$P$6</c:f>
              <c:numCache>
                <c:formatCode>0.0%</c:formatCode>
                <c:ptCount val="13"/>
                <c:pt idx="0">
                  <c:v>0.97019585580471202</c:v>
                </c:pt>
                <c:pt idx="1">
                  <c:v>0.96736237568286876</c:v>
                </c:pt>
                <c:pt idx="2">
                  <c:v>0.97128161165880833</c:v>
                </c:pt>
                <c:pt idx="3">
                  <c:v>0.96985714285714286</c:v>
                </c:pt>
                <c:pt idx="4">
                  <c:v>0.97817625799277186</c:v>
                </c:pt>
                <c:pt idx="5">
                  <c:v>0.97302585604472391</c:v>
                </c:pt>
                <c:pt idx="6">
                  <c:v>0.97476906107817463</c:v>
                </c:pt>
                <c:pt idx="7">
                  <c:v>0.97604448880650208</c:v>
                </c:pt>
                <c:pt idx="8">
                  <c:v>0.97270507111047255</c:v>
                </c:pt>
                <c:pt idx="9">
                  <c:v>0.97804195804195815</c:v>
                </c:pt>
                <c:pt idx="10">
                  <c:v>0.97821022337947094</c:v>
                </c:pt>
                <c:pt idx="11">
                  <c:v>0.97868678845644697</c:v>
                </c:pt>
                <c:pt idx="12">
                  <c:v>0.97959447242670805</c:v>
                </c:pt>
              </c:numCache>
            </c:numRef>
          </c:val>
          <c:extLst xmlns:c16r2="http://schemas.microsoft.com/office/drawing/2015/06/char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graficos'!$D$7:$P$7</c:f>
              <c:numCache>
                <c:formatCode>0.0%</c:formatCode>
                <c:ptCount val="13"/>
                <c:pt idx="0">
                  <c:v>2.980414419528811E-2</c:v>
                </c:pt>
                <c:pt idx="1">
                  <c:v>3.2637624317131249E-2</c:v>
                </c:pt>
                <c:pt idx="2">
                  <c:v>2.8718388341191593E-2</c:v>
                </c:pt>
                <c:pt idx="3">
                  <c:v>3.0142857142857141E-2</c:v>
                </c:pt>
                <c:pt idx="4">
                  <c:v>2.1823742007228246E-2</c:v>
                </c:pt>
                <c:pt idx="5">
                  <c:v>2.6974143955276024E-2</c:v>
                </c:pt>
                <c:pt idx="6">
                  <c:v>2.5230938921825451E-2</c:v>
                </c:pt>
                <c:pt idx="7">
                  <c:v>2.3955511193497786E-2</c:v>
                </c:pt>
                <c:pt idx="8">
                  <c:v>2.7294928889527365E-2</c:v>
                </c:pt>
                <c:pt idx="9">
                  <c:v>2.1958041958041959E-2</c:v>
                </c:pt>
                <c:pt idx="10">
                  <c:v>2.1789776620528986E-2</c:v>
                </c:pt>
                <c:pt idx="11">
                  <c:v>2.1313211543553083E-2</c:v>
                </c:pt>
                <c:pt idx="12">
                  <c:v>2.0405527573292007E-2</c:v>
                </c:pt>
              </c:numCache>
            </c:numRef>
          </c:val>
          <c:extLst xmlns:c16r2="http://schemas.microsoft.com/office/drawing/2015/06/char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373422512"/>
        <c:axId val="373424864"/>
      </c:barChart>
      <c:dateAx>
        <c:axId val="373422512"/>
        <c:scaling>
          <c:orientation val="minMax"/>
        </c:scaling>
        <c:delete val="0"/>
        <c:axPos val="b"/>
        <c:numFmt formatCode="[$-C0A]mmmm\-yy;@" sourceLinked="1"/>
        <c:majorTickMark val="out"/>
        <c:minorTickMark val="none"/>
        <c:tickLblPos val="nextTo"/>
        <c:txPr>
          <a:bodyPr/>
          <a:lstStyle/>
          <a:p>
            <a:pPr>
              <a:defRPr sz="900"/>
            </a:pPr>
            <a:endParaRPr lang="es-ES"/>
          </a:p>
        </c:txPr>
        <c:crossAx val="373424864"/>
        <c:crosses val="autoZero"/>
        <c:auto val="1"/>
        <c:lblOffset val="100"/>
        <c:baseTimeUnit val="months"/>
      </c:dateAx>
      <c:valAx>
        <c:axId val="373424864"/>
        <c:scaling>
          <c:orientation val="minMax"/>
          <c:max val="1"/>
          <c:min val="0"/>
        </c:scaling>
        <c:delete val="1"/>
        <c:axPos val="l"/>
        <c:numFmt formatCode="0.0%" sourceLinked="1"/>
        <c:majorTickMark val="out"/>
        <c:minorTickMark val="none"/>
        <c:tickLblPos val="nextTo"/>
        <c:crossAx val="3734225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graficos'!$D$16:$P$16</c:f>
              <c:numCache>
                <c:formatCode>0.0%</c:formatCode>
                <c:ptCount val="13"/>
                <c:pt idx="0">
                  <c:v>0.97174742195225317</c:v>
                </c:pt>
                <c:pt idx="1">
                  <c:v>0.96507583136218167</c:v>
                </c:pt>
                <c:pt idx="2">
                  <c:v>0.97104740278172008</c:v>
                </c:pt>
                <c:pt idx="3">
                  <c:v>0.9614899873967232</c:v>
                </c:pt>
                <c:pt idx="4">
                  <c:v>0.9775390625</c:v>
                </c:pt>
                <c:pt idx="5">
                  <c:v>0.9570483030559076</c:v>
                </c:pt>
                <c:pt idx="6">
                  <c:v>0.97011055002047231</c:v>
                </c:pt>
                <c:pt idx="7">
                  <c:v>0.96010713278827176</c:v>
                </c:pt>
                <c:pt idx="8">
                  <c:v>0.95798680814453674</c:v>
                </c:pt>
                <c:pt idx="9">
                  <c:v>0.97228412256267416</c:v>
                </c:pt>
                <c:pt idx="10">
                  <c:v>0.97535505430242275</c:v>
                </c:pt>
                <c:pt idx="11">
                  <c:v>0.97063103585130306</c:v>
                </c:pt>
                <c:pt idx="12">
                  <c:v>0.97176015473887822</c:v>
                </c:pt>
              </c:numCache>
            </c:numRef>
          </c:val>
          <c:extLst xmlns:c16r2="http://schemas.microsoft.com/office/drawing/2015/06/char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graficos'!$D$17:$P$17</c:f>
              <c:numCache>
                <c:formatCode>0.0%</c:formatCode>
                <c:ptCount val="13"/>
                <c:pt idx="0">
                  <c:v>2.8252578047746855E-2</c:v>
                </c:pt>
                <c:pt idx="1">
                  <c:v>3.4924168637818276E-2</c:v>
                </c:pt>
                <c:pt idx="2">
                  <c:v>2.8952597218279873E-2</c:v>
                </c:pt>
                <c:pt idx="3">
                  <c:v>3.8510012603276855E-2</c:v>
                </c:pt>
                <c:pt idx="4">
                  <c:v>2.2460937500000003E-2</c:v>
                </c:pt>
                <c:pt idx="5">
                  <c:v>4.2951696944092385E-2</c:v>
                </c:pt>
                <c:pt idx="6">
                  <c:v>2.9889449979527773E-2</c:v>
                </c:pt>
                <c:pt idx="7">
                  <c:v>3.9892867211728224E-2</c:v>
                </c:pt>
                <c:pt idx="8">
                  <c:v>4.2013191855463143E-2</c:v>
                </c:pt>
                <c:pt idx="9">
                  <c:v>2.7715877437325908E-2</c:v>
                </c:pt>
                <c:pt idx="10">
                  <c:v>2.4644945697577279E-2</c:v>
                </c:pt>
                <c:pt idx="11">
                  <c:v>2.936896414869692E-2</c:v>
                </c:pt>
                <c:pt idx="12">
                  <c:v>2.8239845261121856E-2</c:v>
                </c:pt>
              </c:numCache>
            </c:numRef>
          </c:val>
          <c:extLst xmlns:c16r2="http://schemas.microsoft.com/office/drawing/2015/06/char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373422904"/>
        <c:axId val="373426824"/>
      </c:barChart>
      <c:dateAx>
        <c:axId val="373422904"/>
        <c:scaling>
          <c:orientation val="minMax"/>
        </c:scaling>
        <c:delete val="0"/>
        <c:axPos val="b"/>
        <c:numFmt formatCode="[$-C0A]mmmm\-yy;@" sourceLinked="1"/>
        <c:majorTickMark val="out"/>
        <c:minorTickMark val="none"/>
        <c:tickLblPos val="nextTo"/>
        <c:txPr>
          <a:bodyPr/>
          <a:lstStyle/>
          <a:p>
            <a:pPr>
              <a:defRPr sz="750"/>
            </a:pPr>
            <a:endParaRPr lang="es-ES"/>
          </a:p>
        </c:txPr>
        <c:crossAx val="373426824"/>
        <c:crosses val="autoZero"/>
        <c:auto val="1"/>
        <c:lblOffset val="100"/>
        <c:baseTimeUnit val="months"/>
      </c:dateAx>
      <c:valAx>
        <c:axId val="373426824"/>
        <c:scaling>
          <c:orientation val="minMax"/>
          <c:max val="1"/>
          <c:min val="0"/>
        </c:scaling>
        <c:delete val="1"/>
        <c:axPos val="l"/>
        <c:numFmt formatCode="0.0%" sourceLinked="1"/>
        <c:majorTickMark val="out"/>
        <c:minorTickMark val="none"/>
        <c:tickLblPos val="nextTo"/>
        <c:crossAx val="37342290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graficos'!$D$34:$P$34</c:f>
              <c:numCache>
                <c:formatCode>0.0%</c:formatCode>
                <c:ptCount val="13"/>
                <c:pt idx="0">
                  <c:v>0.91225190270108936</c:v>
                </c:pt>
                <c:pt idx="1">
                  <c:v>0.91415177263404623</c:v>
                </c:pt>
                <c:pt idx="2">
                  <c:v>0.91676384839650149</c:v>
                </c:pt>
                <c:pt idx="3">
                  <c:v>0.92084198043284915</c:v>
                </c:pt>
                <c:pt idx="4">
                  <c:v>0.92047626047332054</c:v>
                </c:pt>
                <c:pt idx="5">
                  <c:v>0.92837545126353804</c:v>
                </c:pt>
                <c:pt idx="6">
                  <c:v>0.92922807529549101</c:v>
                </c:pt>
                <c:pt idx="7">
                  <c:v>0.92153639216858463</c:v>
                </c:pt>
                <c:pt idx="8">
                  <c:v>0.92608236536430821</c:v>
                </c:pt>
                <c:pt idx="9">
                  <c:v>0.92817925508235644</c:v>
                </c:pt>
                <c:pt idx="10">
                  <c:v>0.92911465059549436</c:v>
                </c:pt>
                <c:pt idx="11">
                  <c:v>0.920595188429982</c:v>
                </c:pt>
                <c:pt idx="12">
                  <c:v>0.92213496605883138</c:v>
                </c:pt>
              </c:numCache>
            </c:numRef>
          </c:val>
          <c:extLst xmlns:c16r2="http://schemas.microsoft.com/office/drawing/2015/06/char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graficos'!$D$35:$P$35</c:f>
              <c:numCache>
                <c:formatCode>0.0%</c:formatCode>
                <c:ptCount val="13"/>
                <c:pt idx="0">
                  <c:v>8.7748097298910602E-2</c:v>
                </c:pt>
                <c:pt idx="1">
                  <c:v>8.5848227365953711E-2</c:v>
                </c:pt>
                <c:pt idx="2">
                  <c:v>8.3236151603498551E-2</c:v>
                </c:pt>
                <c:pt idx="3">
                  <c:v>7.9158019567150906E-2</c:v>
                </c:pt>
                <c:pt idx="4">
                  <c:v>7.9523739526679404E-2</c:v>
                </c:pt>
                <c:pt idx="5">
                  <c:v>7.1624548736462096E-2</c:v>
                </c:pt>
                <c:pt idx="6">
                  <c:v>7.0771924704508965E-2</c:v>
                </c:pt>
                <c:pt idx="7">
                  <c:v>7.8463607831415344E-2</c:v>
                </c:pt>
                <c:pt idx="8">
                  <c:v>7.3917634635691662E-2</c:v>
                </c:pt>
                <c:pt idx="9">
                  <c:v>7.1820744917643564E-2</c:v>
                </c:pt>
                <c:pt idx="10">
                  <c:v>7.0885349404505679E-2</c:v>
                </c:pt>
                <c:pt idx="11">
                  <c:v>7.940481157001808E-2</c:v>
                </c:pt>
                <c:pt idx="12">
                  <c:v>7.7865033941168643E-2</c:v>
                </c:pt>
              </c:numCache>
            </c:numRef>
          </c:val>
          <c:extLst xmlns:c16r2="http://schemas.microsoft.com/office/drawing/2015/06/char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373422120"/>
        <c:axId val="373420552"/>
      </c:barChart>
      <c:dateAx>
        <c:axId val="373422120"/>
        <c:scaling>
          <c:orientation val="minMax"/>
        </c:scaling>
        <c:delete val="0"/>
        <c:axPos val="b"/>
        <c:numFmt formatCode="[$-C0A]mmmm\-yy;@" sourceLinked="1"/>
        <c:majorTickMark val="out"/>
        <c:minorTickMark val="none"/>
        <c:tickLblPos val="nextTo"/>
        <c:txPr>
          <a:bodyPr/>
          <a:lstStyle/>
          <a:p>
            <a:pPr>
              <a:defRPr sz="750"/>
            </a:pPr>
            <a:endParaRPr lang="es-ES"/>
          </a:p>
        </c:txPr>
        <c:crossAx val="373420552"/>
        <c:crosses val="autoZero"/>
        <c:auto val="1"/>
        <c:lblOffset val="100"/>
        <c:baseTimeUnit val="months"/>
      </c:dateAx>
      <c:valAx>
        <c:axId val="373420552"/>
        <c:scaling>
          <c:orientation val="minMax"/>
          <c:max val="1"/>
          <c:min val="0"/>
        </c:scaling>
        <c:delete val="1"/>
        <c:axPos val="l"/>
        <c:numFmt formatCode="0.0%" sourceLinked="1"/>
        <c:majorTickMark val="out"/>
        <c:minorTickMark val="none"/>
        <c:tickLblPos val="nextTo"/>
        <c:crossAx val="37342212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graficos'!$D$29:$P$29</c:f>
              <c:numCache>
                <c:formatCode>0.0%</c:formatCode>
                <c:ptCount val="13"/>
                <c:pt idx="0">
                  <c:v>0.9537229308810441</c:v>
                </c:pt>
                <c:pt idx="1">
                  <c:v>0.95909813556872381</c:v>
                </c:pt>
                <c:pt idx="2">
                  <c:v>0.95707217694994173</c:v>
                </c:pt>
                <c:pt idx="3">
                  <c:v>0.9569813536925561</c:v>
                </c:pt>
                <c:pt idx="4">
                  <c:v>0.9611410275069131</c:v>
                </c:pt>
                <c:pt idx="5">
                  <c:v>0.96307602849251339</c:v>
                </c:pt>
                <c:pt idx="6">
                  <c:v>0.96374709976798145</c:v>
                </c:pt>
                <c:pt idx="7">
                  <c:v>0.95964125560538116</c:v>
                </c:pt>
                <c:pt idx="8">
                  <c:v>0.96392905052913991</c:v>
                </c:pt>
                <c:pt idx="9">
                  <c:v>0.9625715543813298</c:v>
                </c:pt>
                <c:pt idx="10">
                  <c:v>0.96600566572237956</c:v>
                </c:pt>
                <c:pt idx="11">
                  <c:v>0.96402976846747523</c:v>
                </c:pt>
                <c:pt idx="12">
                  <c:v>0.96563076112720569</c:v>
                </c:pt>
              </c:numCache>
            </c:numRef>
          </c:val>
          <c:extLst xmlns:c16r2="http://schemas.microsoft.com/office/drawing/2015/06/char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graficos'!$D$30:$P$30</c:f>
              <c:numCache>
                <c:formatCode>0.0%</c:formatCode>
                <c:ptCount val="13"/>
                <c:pt idx="0">
                  <c:v>4.6277069118955801E-2</c:v>
                </c:pt>
                <c:pt idx="1">
                  <c:v>4.0901864431276198E-2</c:v>
                </c:pt>
                <c:pt idx="2">
                  <c:v>4.2927823050058211E-2</c:v>
                </c:pt>
                <c:pt idx="3">
                  <c:v>4.3018646307443835E-2</c:v>
                </c:pt>
                <c:pt idx="4">
                  <c:v>3.8858972493086882E-2</c:v>
                </c:pt>
                <c:pt idx="5">
                  <c:v>3.6923971507486553E-2</c:v>
                </c:pt>
                <c:pt idx="6">
                  <c:v>3.6252900232018562E-2</c:v>
                </c:pt>
                <c:pt idx="7">
                  <c:v>4.0358744394618833E-2</c:v>
                </c:pt>
                <c:pt idx="8">
                  <c:v>3.6070949470860036E-2</c:v>
                </c:pt>
                <c:pt idx="9">
                  <c:v>3.7428445618670189E-2</c:v>
                </c:pt>
                <c:pt idx="10">
                  <c:v>3.3994334277620393E-2</c:v>
                </c:pt>
                <c:pt idx="11">
                  <c:v>3.5970231532524807E-2</c:v>
                </c:pt>
                <c:pt idx="12">
                  <c:v>3.4369238872794312E-2</c:v>
                </c:pt>
              </c:numCache>
            </c:numRef>
          </c:val>
          <c:extLst xmlns:c16r2="http://schemas.microsoft.com/office/drawing/2015/06/char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377334648"/>
        <c:axId val="377338176"/>
      </c:barChart>
      <c:dateAx>
        <c:axId val="377334648"/>
        <c:scaling>
          <c:orientation val="minMax"/>
        </c:scaling>
        <c:delete val="0"/>
        <c:axPos val="b"/>
        <c:numFmt formatCode="[$-C0A]mmmm\-yy;@" sourceLinked="1"/>
        <c:majorTickMark val="out"/>
        <c:minorTickMark val="none"/>
        <c:tickLblPos val="nextTo"/>
        <c:txPr>
          <a:bodyPr/>
          <a:lstStyle/>
          <a:p>
            <a:pPr>
              <a:defRPr sz="900"/>
            </a:pPr>
            <a:endParaRPr lang="es-ES"/>
          </a:p>
        </c:txPr>
        <c:crossAx val="377338176"/>
        <c:crosses val="autoZero"/>
        <c:auto val="1"/>
        <c:lblOffset val="100"/>
        <c:baseTimeUnit val="months"/>
      </c:dateAx>
      <c:valAx>
        <c:axId val="377338176"/>
        <c:scaling>
          <c:orientation val="minMax"/>
          <c:max val="1"/>
          <c:min val="0"/>
        </c:scaling>
        <c:delete val="1"/>
        <c:axPos val="l"/>
        <c:numFmt formatCode="0.0%" sourceLinked="1"/>
        <c:majorTickMark val="out"/>
        <c:minorTickMark val="none"/>
        <c:tickLblPos val="nextTo"/>
        <c:crossAx val="37733464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graficos'!$D$39:$P$39</c:f>
              <c:numCache>
                <c:formatCode>0.0%</c:formatCode>
                <c:ptCount val="13"/>
                <c:pt idx="0">
                  <c:v>0.97522123893805301</c:v>
                </c:pt>
                <c:pt idx="1">
                  <c:v>0.97746967071057189</c:v>
                </c:pt>
                <c:pt idx="2">
                  <c:v>0.97765200986794365</c:v>
                </c:pt>
                <c:pt idx="3">
                  <c:v>0.98012367491166086</c:v>
                </c:pt>
                <c:pt idx="4">
                  <c:v>0.98370435035646731</c:v>
                </c:pt>
                <c:pt idx="5">
                  <c:v>0.98131517960602543</c:v>
                </c:pt>
                <c:pt idx="6">
                  <c:v>0.98063023995374377</c:v>
                </c:pt>
                <c:pt idx="7">
                  <c:v>0.98023064250411873</c:v>
                </c:pt>
                <c:pt idx="8">
                  <c:v>0.98159964386407483</c:v>
                </c:pt>
                <c:pt idx="9">
                  <c:v>0.98206146154977214</c:v>
                </c:pt>
                <c:pt idx="10">
                  <c:v>0.98212023088835709</c:v>
                </c:pt>
                <c:pt idx="11">
                  <c:v>0.98183319570602812</c:v>
                </c:pt>
                <c:pt idx="12">
                  <c:v>0.98307974816369348</c:v>
                </c:pt>
              </c:numCache>
            </c:numRef>
          </c:val>
          <c:extLst xmlns:c16r2="http://schemas.microsoft.com/office/drawing/2015/06/char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graficos'!$D$40:$P$40</c:f>
              <c:numCache>
                <c:formatCode>0.0%</c:formatCode>
                <c:ptCount val="13"/>
                <c:pt idx="0">
                  <c:v>2.4778761061946899E-2</c:v>
                </c:pt>
                <c:pt idx="1">
                  <c:v>2.2530329289428074E-2</c:v>
                </c:pt>
                <c:pt idx="2">
                  <c:v>2.2347990132056302E-2</c:v>
                </c:pt>
                <c:pt idx="3">
                  <c:v>1.9876325088339229E-2</c:v>
                </c:pt>
                <c:pt idx="4">
                  <c:v>1.6295649643532664E-2</c:v>
                </c:pt>
                <c:pt idx="5">
                  <c:v>1.8684820393974507E-2</c:v>
                </c:pt>
                <c:pt idx="6">
                  <c:v>1.9369760046256141E-2</c:v>
                </c:pt>
                <c:pt idx="7">
                  <c:v>1.9769357495881386E-2</c:v>
                </c:pt>
                <c:pt idx="8">
                  <c:v>1.8400356135925212E-2</c:v>
                </c:pt>
                <c:pt idx="9">
                  <c:v>1.7938538450227907E-2</c:v>
                </c:pt>
                <c:pt idx="10">
                  <c:v>1.7879769111642969E-2</c:v>
                </c:pt>
                <c:pt idx="11">
                  <c:v>1.8166804293971925E-2</c:v>
                </c:pt>
                <c:pt idx="12">
                  <c:v>1.69202518363064E-2</c:v>
                </c:pt>
              </c:numCache>
            </c:numRef>
          </c:val>
          <c:extLst xmlns:c16r2="http://schemas.microsoft.com/office/drawing/2015/06/char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377331904"/>
        <c:axId val="377337392"/>
      </c:barChart>
      <c:dateAx>
        <c:axId val="377331904"/>
        <c:scaling>
          <c:orientation val="minMax"/>
        </c:scaling>
        <c:delete val="0"/>
        <c:axPos val="b"/>
        <c:numFmt formatCode="[$-C0A]mmmm\-yy;@" sourceLinked="1"/>
        <c:majorTickMark val="out"/>
        <c:minorTickMark val="none"/>
        <c:tickLblPos val="nextTo"/>
        <c:txPr>
          <a:bodyPr/>
          <a:lstStyle/>
          <a:p>
            <a:pPr>
              <a:defRPr sz="750"/>
            </a:pPr>
            <a:endParaRPr lang="es-ES"/>
          </a:p>
        </c:txPr>
        <c:crossAx val="377337392"/>
        <c:crosses val="autoZero"/>
        <c:auto val="1"/>
        <c:lblOffset val="100"/>
        <c:baseTimeUnit val="months"/>
      </c:dateAx>
      <c:valAx>
        <c:axId val="377337392"/>
        <c:scaling>
          <c:orientation val="minMax"/>
          <c:max val="1"/>
          <c:min val="0"/>
        </c:scaling>
        <c:delete val="1"/>
        <c:axPos val="l"/>
        <c:numFmt formatCode="0.0%" sourceLinked="1"/>
        <c:majorTickMark val="out"/>
        <c:minorTickMark val="none"/>
        <c:tickLblPos val="nextTo"/>
        <c:crossAx val="37733190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graficos'!$D$6:$P$6</c:f>
              <c:numCache>
                <c:formatCode>0.0%</c:formatCode>
                <c:ptCount val="13"/>
                <c:pt idx="0">
                  <c:v>0.97019585580471202</c:v>
                </c:pt>
                <c:pt idx="1">
                  <c:v>0.96736237568286876</c:v>
                </c:pt>
                <c:pt idx="2">
                  <c:v>0.97128161165880833</c:v>
                </c:pt>
                <c:pt idx="3">
                  <c:v>0.96985714285714286</c:v>
                </c:pt>
                <c:pt idx="4">
                  <c:v>0.97817625799277186</c:v>
                </c:pt>
                <c:pt idx="5">
                  <c:v>0.97302585604472391</c:v>
                </c:pt>
                <c:pt idx="6">
                  <c:v>0.97476906107817463</c:v>
                </c:pt>
                <c:pt idx="7">
                  <c:v>0.97604448880650208</c:v>
                </c:pt>
                <c:pt idx="8">
                  <c:v>0.97270507111047255</c:v>
                </c:pt>
                <c:pt idx="9">
                  <c:v>0.97804195804195815</c:v>
                </c:pt>
                <c:pt idx="10">
                  <c:v>0.97821022337947094</c:v>
                </c:pt>
                <c:pt idx="11">
                  <c:v>0.97868678845644697</c:v>
                </c:pt>
                <c:pt idx="12">
                  <c:v>0.97959447242670805</c:v>
                </c:pt>
              </c:numCache>
            </c:numRef>
          </c:val>
          <c:extLst xmlns:c16r2="http://schemas.microsoft.com/office/drawing/2015/06/char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graficos'!$D$7:$P$7</c:f>
              <c:numCache>
                <c:formatCode>0.0%</c:formatCode>
                <c:ptCount val="13"/>
                <c:pt idx="0">
                  <c:v>2.980414419528811E-2</c:v>
                </c:pt>
                <c:pt idx="1">
                  <c:v>3.2637624317131249E-2</c:v>
                </c:pt>
                <c:pt idx="2">
                  <c:v>2.8718388341191593E-2</c:v>
                </c:pt>
                <c:pt idx="3">
                  <c:v>3.0142857142857141E-2</c:v>
                </c:pt>
                <c:pt idx="4">
                  <c:v>2.1823742007228246E-2</c:v>
                </c:pt>
                <c:pt idx="5">
                  <c:v>2.6974143955276024E-2</c:v>
                </c:pt>
                <c:pt idx="6">
                  <c:v>2.5230938921825451E-2</c:v>
                </c:pt>
                <c:pt idx="7">
                  <c:v>2.3955511193497786E-2</c:v>
                </c:pt>
                <c:pt idx="8">
                  <c:v>2.7294928889527365E-2</c:v>
                </c:pt>
                <c:pt idx="9">
                  <c:v>2.1958041958041959E-2</c:v>
                </c:pt>
                <c:pt idx="10">
                  <c:v>2.1789776620528986E-2</c:v>
                </c:pt>
                <c:pt idx="11">
                  <c:v>2.1313211543553083E-2</c:v>
                </c:pt>
                <c:pt idx="12">
                  <c:v>2.0405527573292007E-2</c:v>
                </c:pt>
              </c:numCache>
            </c:numRef>
          </c:val>
          <c:extLst xmlns:c16r2="http://schemas.microsoft.com/office/drawing/2015/06/char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377338568"/>
        <c:axId val="377335040"/>
      </c:barChart>
      <c:dateAx>
        <c:axId val="377338568"/>
        <c:scaling>
          <c:orientation val="minMax"/>
        </c:scaling>
        <c:delete val="0"/>
        <c:axPos val="b"/>
        <c:numFmt formatCode="[$-C0A]mmmm\-yy;@" sourceLinked="1"/>
        <c:majorTickMark val="out"/>
        <c:minorTickMark val="none"/>
        <c:tickLblPos val="nextTo"/>
        <c:txPr>
          <a:bodyPr/>
          <a:lstStyle/>
          <a:p>
            <a:pPr>
              <a:defRPr sz="900"/>
            </a:pPr>
            <a:endParaRPr lang="es-ES"/>
          </a:p>
        </c:txPr>
        <c:crossAx val="377335040"/>
        <c:crosses val="autoZero"/>
        <c:auto val="1"/>
        <c:lblOffset val="100"/>
        <c:baseTimeUnit val="months"/>
      </c:dateAx>
      <c:valAx>
        <c:axId val="377335040"/>
        <c:scaling>
          <c:orientation val="minMax"/>
          <c:max val="1"/>
          <c:min val="0"/>
        </c:scaling>
        <c:delete val="1"/>
        <c:axPos val="l"/>
        <c:numFmt formatCode="0.0%" sourceLinked="1"/>
        <c:majorTickMark val="out"/>
        <c:minorTickMark val="none"/>
        <c:tickLblPos val="nextTo"/>
        <c:crossAx val="3773385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Automático'!$D$13:$P$13</c:f>
              <c:numCache>
                <c:formatCode>0.0%</c:formatCode>
                <c:ptCount val="13"/>
                <c:pt idx="0">
                  <c:v>0.93481095176010431</c:v>
                </c:pt>
                <c:pt idx="1">
                  <c:v>0.93885572863590039</c:v>
                </c:pt>
                <c:pt idx="2">
                  <c:v>0.94513641755634648</c:v>
                </c:pt>
                <c:pt idx="3">
                  <c:v>0.93648208469055361</c:v>
                </c:pt>
                <c:pt idx="4">
                  <c:v>0.94886199942379723</c:v>
                </c:pt>
                <c:pt idx="5">
                  <c:v>0.93550693550693542</c:v>
                </c:pt>
                <c:pt idx="6">
                  <c:v>0.93244582920266261</c:v>
                </c:pt>
                <c:pt idx="7">
                  <c:v>0.93962485345838209</c:v>
                </c:pt>
                <c:pt idx="8">
                  <c:v>0.93588601959038298</c:v>
                </c:pt>
                <c:pt idx="9">
                  <c:v>0.9537438566059554</c:v>
                </c:pt>
                <c:pt idx="10">
                  <c:v>0.96357193479801573</c:v>
                </c:pt>
                <c:pt idx="11">
                  <c:v>0.95089949952657926</c:v>
                </c:pt>
                <c:pt idx="12">
                  <c:v>0.94244509129399323</c:v>
                </c:pt>
              </c:numCache>
            </c:numRef>
          </c:val>
          <c:extLst xmlns:c16r2="http://schemas.microsoft.com/office/drawing/2015/06/char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Automático'!$D$14:$P$14</c:f>
              <c:numCache>
                <c:formatCode>0.0%</c:formatCode>
                <c:ptCount val="13"/>
                <c:pt idx="0">
                  <c:v>6.51890482398957E-2</c:v>
                </c:pt>
                <c:pt idx="1">
                  <c:v>6.1144271364099584E-2</c:v>
                </c:pt>
                <c:pt idx="2">
                  <c:v>5.4863582443653622E-2</c:v>
                </c:pt>
                <c:pt idx="3">
                  <c:v>6.3517915309446255E-2</c:v>
                </c:pt>
                <c:pt idx="4">
                  <c:v>5.1138000576202818E-2</c:v>
                </c:pt>
                <c:pt idx="5">
                  <c:v>6.4493064493064481E-2</c:v>
                </c:pt>
                <c:pt idx="6">
                  <c:v>6.7554170797337484E-2</c:v>
                </c:pt>
                <c:pt idx="7">
                  <c:v>6.0375146541617811E-2</c:v>
                </c:pt>
                <c:pt idx="8">
                  <c:v>6.4113980409617105E-2</c:v>
                </c:pt>
                <c:pt idx="9">
                  <c:v>4.6256143394044519E-2</c:v>
                </c:pt>
                <c:pt idx="10">
                  <c:v>3.6428065201984404E-2</c:v>
                </c:pt>
                <c:pt idx="11">
                  <c:v>4.9100500473420808E-2</c:v>
                </c:pt>
                <c:pt idx="12">
                  <c:v>5.755490870600688E-2</c:v>
                </c:pt>
              </c:numCache>
            </c:numRef>
          </c:val>
          <c:extLst xmlns:c16r2="http://schemas.microsoft.com/office/drawing/2015/06/char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377333080"/>
        <c:axId val="377335432"/>
      </c:barChart>
      <c:dateAx>
        <c:axId val="377333080"/>
        <c:scaling>
          <c:orientation val="minMax"/>
        </c:scaling>
        <c:delete val="0"/>
        <c:axPos val="b"/>
        <c:numFmt formatCode="[$-C0A]mmmm\-yy;@" sourceLinked="1"/>
        <c:majorTickMark val="out"/>
        <c:minorTickMark val="none"/>
        <c:tickLblPos val="nextTo"/>
        <c:txPr>
          <a:bodyPr/>
          <a:lstStyle/>
          <a:p>
            <a:pPr>
              <a:defRPr sz="900"/>
            </a:pPr>
            <a:endParaRPr lang="es-ES"/>
          </a:p>
        </c:txPr>
        <c:crossAx val="377335432"/>
        <c:crosses val="autoZero"/>
        <c:auto val="1"/>
        <c:lblOffset val="100"/>
        <c:baseTimeUnit val="months"/>
      </c:dateAx>
      <c:valAx>
        <c:axId val="377335432"/>
        <c:scaling>
          <c:orientation val="minMax"/>
          <c:max val="1"/>
          <c:min val="0"/>
        </c:scaling>
        <c:delete val="1"/>
        <c:axPos val="l"/>
        <c:numFmt formatCode="0.0%" sourceLinked="1"/>
        <c:majorTickMark val="out"/>
        <c:minorTickMark val="none"/>
        <c:tickLblPos val="nextTo"/>
        <c:crossAx val="3773330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Automático'!$D$18:$P$18</c:f>
              <c:numCache>
                <c:formatCode>0.0%</c:formatCode>
                <c:ptCount val="13"/>
                <c:pt idx="0">
                  <c:v>0.98499008779382613</c:v>
                </c:pt>
                <c:pt idx="1">
                  <c:v>0.97759532424158091</c:v>
                </c:pt>
                <c:pt idx="2">
                  <c:v>0.9834745762711864</c:v>
                </c:pt>
                <c:pt idx="3">
                  <c:v>0.98691509031432223</c:v>
                </c:pt>
                <c:pt idx="4">
                  <c:v>0.98933074684772071</c:v>
                </c:pt>
                <c:pt idx="5">
                  <c:v>0.98580663293985382</c:v>
                </c:pt>
                <c:pt idx="6">
                  <c:v>0.99040438656614116</c:v>
                </c:pt>
                <c:pt idx="7">
                  <c:v>0.98921832884097027</c:v>
                </c:pt>
                <c:pt idx="8">
                  <c:v>0.98573873359954367</c:v>
                </c:pt>
                <c:pt idx="9">
                  <c:v>0.98999026831641879</c:v>
                </c:pt>
                <c:pt idx="10">
                  <c:v>0.98720217835262081</c:v>
                </c:pt>
                <c:pt idx="11">
                  <c:v>0.9919599314617108</c:v>
                </c:pt>
                <c:pt idx="12">
                  <c:v>0.99193961105424777</c:v>
                </c:pt>
              </c:numCache>
            </c:numRef>
          </c:val>
          <c:extLst xmlns:c16r2="http://schemas.microsoft.com/office/drawing/2015/06/char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'TAM Automático'!$D$19:$P$19</c:f>
              <c:numCache>
                <c:formatCode>0.0%</c:formatCode>
                <c:ptCount val="13"/>
                <c:pt idx="0">
                  <c:v>1.5009912206173889E-2</c:v>
                </c:pt>
                <c:pt idx="1">
                  <c:v>2.2404675758419149E-2</c:v>
                </c:pt>
                <c:pt idx="2">
                  <c:v>1.6525423728813559E-2</c:v>
                </c:pt>
                <c:pt idx="3">
                  <c:v>1.3084909685677713E-2</c:v>
                </c:pt>
                <c:pt idx="4">
                  <c:v>1.066925315227934E-2</c:v>
                </c:pt>
                <c:pt idx="5">
                  <c:v>1.4193367060146147E-2</c:v>
                </c:pt>
                <c:pt idx="6">
                  <c:v>9.5956134338588059E-3</c:v>
                </c:pt>
                <c:pt idx="7">
                  <c:v>1.0781671159029648E-2</c:v>
                </c:pt>
                <c:pt idx="8">
                  <c:v>1.4261266400456359E-2</c:v>
                </c:pt>
                <c:pt idx="9">
                  <c:v>1.000973168358126E-2</c:v>
                </c:pt>
                <c:pt idx="10">
                  <c:v>1.2797821647379169E-2</c:v>
                </c:pt>
                <c:pt idx="11">
                  <c:v>8.040068538289178E-3</c:v>
                </c:pt>
                <c:pt idx="12">
                  <c:v>8.0603889457523028E-3</c:v>
                </c:pt>
              </c:numCache>
            </c:numRef>
          </c:val>
          <c:extLst xmlns:c16r2="http://schemas.microsoft.com/office/drawing/2015/06/char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377336608"/>
        <c:axId val="377336216"/>
      </c:barChart>
      <c:dateAx>
        <c:axId val="377336608"/>
        <c:scaling>
          <c:orientation val="minMax"/>
        </c:scaling>
        <c:delete val="0"/>
        <c:axPos val="b"/>
        <c:numFmt formatCode="[$-C0A]mmmm\-yy;@" sourceLinked="1"/>
        <c:majorTickMark val="out"/>
        <c:minorTickMark val="none"/>
        <c:tickLblPos val="nextTo"/>
        <c:txPr>
          <a:bodyPr/>
          <a:lstStyle/>
          <a:p>
            <a:pPr>
              <a:defRPr sz="900"/>
            </a:pPr>
            <a:endParaRPr lang="es-ES"/>
          </a:p>
        </c:txPr>
        <c:crossAx val="377336216"/>
        <c:crosses val="autoZero"/>
        <c:auto val="1"/>
        <c:lblOffset val="100"/>
        <c:baseTimeUnit val="months"/>
      </c:dateAx>
      <c:valAx>
        <c:axId val="377336216"/>
        <c:scaling>
          <c:orientation val="minMax"/>
          <c:max val="1"/>
          <c:min val="0"/>
        </c:scaling>
        <c:delete val="1"/>
        <c:axPos val="l"/>
        <c:numFmt formatCode="0.0%" sourceLinked="1"/>
        <c:majorTickMark val="out"/>
        <c:minorTickMark val="none"/>
        <c:tickLblPos val="nextTo"/>
        <c:crossAx val="3773366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11393" cy="57936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Junio 2022</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xmlns=""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41050" y="1535167"/>
          <a:ext cx="6877089" cy="509310"/>
          <a:chOff x="1197672" y="1465430"/>
          <a:chExt cx="6441281" cy="597529"/>
        </a:xfrm>
        <a:solidFill>
          <a:srgbClr val="FFC000"/>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41050" y="4824651"/>
          <a:ext cx="6877089" cy="509309"/>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41050" y="2196240"/>
          <a:ext cx="6877089" cy="502959"/>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41050" y="2857312"/>
          <a:ext cx="6877089" cy="4966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xmlns="" id="{00000000-0008-0000-0100-00001A000000}"/>
            </a:ext>
          </a:extLst>
        </xdr:cNvPr>
        <xdr:cNvGrpSpPr/>
      </xdr:nvGrpSpPr>
      <xdr:grpSpPr>
        <a:xfrm>
          <a:off x="641050" y="4176281"/>
          <a:ext cx="6877089" cy="496609"/>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xmlns=""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xmlns=""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xmlns=""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xmlns="" id="{00000000-0008-0000-0100-00001F000000}"/>
            </a:ext>
          </a:extLst>
        </xdr:cNvPr>
        <xdr:cNvGrpSpPr/>
      </xdr:nvGrpSpPr>
      <xdr:grpSpPr>
        <a:xfrm>
          <a:off x="641050" y="3512034"/>
          <a:ext cx="6877089" cy="506134"/>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xmlns=""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xmlns=""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xmlns=""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xmlns=""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xmlns=""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xmlns=""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xmlns=""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xmlns=""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xmlns=""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xmlns=""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xmlns=""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xmlns=""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xmlns=""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xmlns=""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xmlns=""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xmlns=""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xmlns=""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xmlns=""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xmlns=""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N6"/>
  <sheetViews>
    <sheetView showGridLines="0" showRowColHeaders="0" tabSelected="1" zoomScale="70" zoomScaleNormal="70" workbookViewId="0">
      <selection activeCell="T30" sqref="T30"/>
    </sheetView>
  </sheetViews>
  <sheetFormatPr baseColWidth="10" defaultColWidth="11.44140625" defaultRowHeight="14.4" x14ac:dyDescent="0.3"/>
  <sheetData>
    <row r="6" spans="14:14" x14ac:dyDescent="0.3">
      <c r="N6" t="s">
        <v>0</v>
      </c>
    </row>
  </sheetData>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BK67"/>
  <sheetViews>
    <sheetView showGridLines="0" zoomScale="68" zoomScaleNormal="68" workbookViewId="0">
      <pane xSplit="1" topLeftCell="B1" activePane="topRight" state="frozen"/>
      <selection activeCell="B8" sqref="B8:M33"/>
      <selection pane="topRight" activeCell="B8" sqref="B8:M33"/>
    </sheetView>
  </sheetViews>
  <sheetFormatPr baseColWidth="10" defaultColWidth="11.44140625" defaultRowHeight="15.6" x14ac:dyDescent="0.3"/>
  <cols>
    <col min="1" max="1" width="21" style="3" customWidth="1"/>
    <col min="2" max="2" width="27" style="5" customWidth="1"/>
    <col min="3" max="3" width="19" style="3" customWidth="1"/>
    <col min="4" max="4" width="18.5546875" style="3" customWidth="1"/>
    <col min="5" max="5" width="14.5546875" style="3" customWidth="1"/>
    <col min="6" max="7" width="15.77734375" style="3" bestFit="1" customWidth="1"/>
    <col min="8" max="9" width="15.44140625" style="3" bestFit="1" customWidth="1"/>
    <col min="10" max="10" width="15.21875" style="3" bestFit="1" customWidth="1"/>
    <col min="11" max="12" width="14.5546875" style="3" customWidth="1"/>
    <col min="13" max="15" width="19.44140625" style="3" customWidth="1"/>
    <col min="16" max="16" width="15.5546875" style="3" customWidth="1"/>
    <col min="17" max="16384" width="11.44140625" style="3"/>
  </cols>
  <sheetData>
    <row r="3" spans="1:63" ht="36.75" customHeight="1" x14ac:dyDescent="0.3"/>
    <row r="4" spans="1:63" ht="36.75" customHeight="1" x14ac:dyDescent="0.3"/>
    <row r="5" spans="1:63" ht="36.75" customHeight="1" thickBot="1" x14ac:dyDescent="0.35">
      <c r="A5" s="4"/>
      <c r="B5" s="4"/>
      <c r="D5" s="40">
        <f t="array" ref="D5">INDEX('Back data'!$A$4:$BC$4,MAX(IF('Back data'!$A$4:$BC$4&lt;&gt;"",COLUMN('Back data'!$A$4:$BC$4)))-D6)</f>
        <v>44348</v>
      </c>
      <c r="E5" s="40">
        <f t="array" ref="E5">INDEX('Back data'!$A$4:$BC$4,MAX(IF('Back data'!$A$4:$BC$4&lt;&gt;"",COLUMN('Back data'!$A$4:$BC$4)))-E6)</f>
        <v>44378</v>
      </c>
      <c r="F5" s="40">
        <f t="array" ref="F5">INDEX('Back data'!$A$4:$BC$4,MAX(IF('Back data'!$A$4:$BC$4&lt;&gt;"",COLUMN('Back data'!$A$4:$BC$4)))-F6)</f>
        <v>44409</v>
      </c>
      <c r="G5" s="40">
        <f t="array" ref="G5">INDEX('Back data'!$A$4:$BC$4,MAX(IF('Back data'!$A$4:$BC$4&lt;&gt;"",COLUMN('Back data'!$A$4:$BC$4)))-G6)</f>
        <v>44440</v>
      </c>
      <c r="H5" s="40">
        <f t="array" ref="H5">INDEX('Back data'!$A$4:$BC$4,MAX(IF('Back data'!$A$4:$BC$4&lt;&gt;"",COLUMN('Back data'!$A$4:$BC$4)))-H6)</f>
        <v>44470</v>
      </c>
      <c r="I5" s="40">
        <f t="array" ref="I5">INDEX('Back data'!$A$4:$BC$4,MAX(IF('Back data'!$A$4:$BC$4&lt;&gt;"",COLUMN('Back data'!$A$4:$BC$4)))-I6)</f>
        <v>44501</v>
      </c>
      <c r="J5" s="40">
        <f t="array" ref="J5">INDEX('Back data'!$A$4:$BC$4,MAX(IF('Back data'!$A$4:$BC$4&lt;&gt;"",COLUMN('Back data'!$A$4:$BC$4)))-J6)</f>
        <v>44531</v>
      </c>
      <c r="K5" s="40">
        <f t="array" ref="K5">INDEX('Back data'!$A$4:$BC$4,MAX(IF('Back data'!$A$4:$BC$4&lt;&gt;"",COLUMN('Back data'!$A$4:$BC$4)))-K6)</f>
        <v>44562</v>
      </c>
      <c r="L5" s="40">
        <f t="array" ref="L5">INDEX('Back data'!$A$4:$BC$4,MAX(IF('Back data'!$A$4:$BC$4&lt;&gt;"",COLUMN('Back data'!$A$4:$BC$4)))-L6)</f>
        <v>44593</v>
      </c>
      <c r="M5" s="40">
        <f t="array" ref="M5">INDEX('Back data'!$A$4:$BC$4,MAX(IF('Back data'!$A$4:$BC$4&lt;&gt;"",COLUMN('Back data'!$A$4:$BC$4)))-M6)</f>
        <v>44621</v>
      </c>
      <c r="N5" s="40">
        <f t="array" ref="N5">INDEX('Back data'!$A$4:$BC$4,MAX(IF('Back data'!$A$4:$BC$4&lt;&gt;"",COLUMN('Back data'!$A$4:$BC$4)))-N6)</f>
        <v>44652</v>
      </c>
      <c r="O5" s="40">
        <f t="array" ref="O5">INDEX('Back data'!$A$4:$BC$4,MAX(IF('Back data'!$A$4:$BC$4&lt;&gt;"",COLUMN('Back data'!$A$4:$BC$4)))-O6)</f>
        <v>44682</v>
      </c>
      <c r="P5" s="40">
        <f t="array" ref="P5">INDEX('Back data'!$A$4:$BC$4,MAX(IF('Back data'!$A$4:$BC$4&lt;&gt;"",COLUMN('Back data'!$A$4:$BC$4)))-P6)</f>
        <v>44713</v>
      </c>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73</v>
      </c>
      <c r="D7" s="9">
        <f t="array" ref="D7">INDEX('Back data'!$A$7:$BC$7,,MAX(IF('Back data'!$A$7:$BC$7&lt;&gt;"",COLUMN('Back data'!$A$7:$BC$7)))-D$6)+INDEX('Back data'!$A$8:$BC$8,,MAX(IF('Back data'!$A$8:$BC$8&lt;&gt;"",COLUMN('Back data'!$A$8:$BC$8)))-D$6)</f>
        <v>70.459999999999994</v>
      </c>
      <c r="E7" s="9">
        <f t="array" ref="E7">INDEX('Back data'!$A$7:$BC$7,,MAX(IF('Back data'!$A$7:$BC$7&lt;&gt;"",COLUMN('Back data'!$A$7:$BC$7)))-E$6)+INDEX('Back data'!$A$8:$BC$8,,MAX(IF('Back data'!$A$8:$BC$8&lt;&gt;"",COLUMN('Back data'!$A$8:$BC$8)))-E$6)</f>
        <v>71.39</v>
      </c>
      <c r="F7" s="9">
        <f t="array" ref="F7">INDEX('Back data'!$A$7:$BC$7,,MAX(IF('Back data'!$A$7:$BC$7&lt;&gt;"",COLUMN('Back data'!$A$7:$BC$7)))-F$6)+INDEX('Back data'!$A$8:$BC$8,,MAX(IF('Back data'!$A$8:$BC$8&lt;&gt;"",COLUMN('Back data'!$A$8:$BC$8)))-F$6)</f>
        <v>69.990000000000009</v>
      </c>
      <c r="G7" s="9">
        <f t="array" ref="G7">INDEX('Back data'!$A$7:$BC$7,,MAX(IF('Back data'!$A$7:$BC$7&lt;&gt;"",COLUMN('Back data'!$A$7:$BC$7)))-G$6)+INDEX('Back data'!$A$8:$BC$8,,MAX(IF('Back data'!$A$8:$BC$8&lt;&gt;"",COLUMN('Back data'!$A$8:$BC$8)))-G$6)</f>
        <v>70</v>
      </c>
      <c r="H7" s="9">
        <f t="array" ref="H7">INDEX('Back data'!$A$7:$BC$7,,MAX(IF('Back data'!$A$7:$BC$7&lt;&gt;"",COLUMN('Back data'!$A$7:$BC$7)))-H$6)+INDEX('Back data'!$A$8:$BC$8,,MAX(IF('Back data'!$A$8:$BC$8&lt;&gt;"",COLUMN('Back data'!$A$8:$BC$8)))-H$6)</f>
        <v>71.94</v>
      </c>
      <c r="I7" s="9">
        <f t="array" ref="I7">INDEX('Back data'!$A$7:$BC$7,,MAX(IF('Back data'!$A$7:$BC$7&lt;&gt;"",COLUMN('Back data'!$A$7:$BC$7)))-I$6)+INDEX('Back data'!$A$8:$BC$8,,MAX(IF('Back data'!$A$8:$BC$8&lt;&gt;"",COLUMN('Back data'!$A$8:$BC$8)))-I$6)</f>
        <v>71.550000000000011</v>
      </c>
      <c r="J7" s="9">
        <f t="array" ref="J7">INDEX('Back data'!$A$7:$BC$7,,MAX(IF('Back data'!$A$7:$BC$7&lt;&gt;"",COLUMN('Back data'!$A$7:$BC$7)))-J$6)+INDEX('Back data'!$A$8:$BC$8,,MAX(IF('Back data'!$A$8:$BC$8&lt;&gt;"",COLUMN('Back data'!$A$8:$BC$8)))-J$6)</f>
        <v>72.53</v>
      </c>
      <c r="K7" s="9">
        <f t="array" ref="K7">INDEX('Back data'!$A$7:$BC$7,,MAX(IF('Back data'!$A$7:$BC$7&lt;&gt;"",COLUMN('Back data'!$A$7:$BC$7)))-K$6)+INDEX('Back data'!$A$8:$BC$8,,MAX(IF('Back data'!$A$8:$BC$8&lt;&gt;"",COLUMN('Back data'!$A$8:$BC$8)))-K$6)</f>
        <v>70.13000000000001</v>
      </c>
      <c r="L7" s="9">
        <f t="array" ref="L7">INDEX('Back data'!$A$7:$BC$7,,MAX(IF('Back data'!$A$7:$BC$7&lt;&gt;"",COLUMN('Back data'!$A$7:$BC$7)))-L$6)+INDEX('Back data'!$A$8:$BC$8,,MAX(IF('Back data'!$A$8:$BC$8&lt;&gt;"",COLUMN('Back data'!$A$8:$BC$8)))-L$6)</f>
        <v>69.61</v>
      </c>
      <c r="M7" s="9">
        <f t="array" ref="M7">INDEX('Back data'!$A$7:$BC$7,,MAX(IF('Back data'!$A$7:$BC$7&lt;&gt;"",COLUMN('Back data'!$A$7:$BC$7)))-M$6)+INDEX('Back data'!$A$8:$BC$8,,MAX(IF('Back data'!$A$8:$BC$8&lt;&gt;"",COLUMN('Back data'!$A$8:$BC$8)))-M$6)</f>
        <v>71.5</v>
      </c>
      <c r="N7" s="9">
        <f t="array" ref="N7">INDEX('Back data'!$A$7:$BC$7,,MAX(IF('Back data'!$A$7:$BC$7&lt;&gt;"",COLUMN('Back data'!$A$7:$BC$7)))-N$6)+INDEX('Back data'!$A$8:$BC$8,,MAX(IF('Back data'!$A$8:$BC$8&lt;&gt;"",COLUMN('Back data'!$A$8:$BC$8)))-N$6)</f>
        <v>72.97</v>
      </c>
      <c r="O7" s="37">
        <f t="array" ref="O7">INDEX('Back data'!$A$7:$BC$7,,MAX(IF('Back data'!$A$7:$BC$7&lt;&gt;"",COLUMN('Back data'!$A$7:$BC$7)))-O$6)+INDEX('Back data'!$A$8:$BC$8,,MAX(IF('Back data'!$A$8:$BC$8&lt;&gt;"",COLUMN('Back data'!$A$8:$BC$8)))-O$6)</f>
        <v>75.540000000000006</v>
      </c>
      <c r="P7" s="37">
        <f t="array" ref="P7">INDEX('Back data'!$A$7:$BC$7,,MAX(IF('Back data'!$A$7:$BC$7&lt;&gt;"",COLUMN('Back data'!$A$7:$BC$7)))-P$6)+INDEX('Back data'!$A$8:$BC$8,,MAX(IF('Back data'!$A$8:$BC$8&lt;&gt;"",COLUMN('Back data'!$A$8:$BC$8)))-P$6)</f>
        <v>77.429999999999993</v>
      </c>
    </row>
    <row r="8" spans="1:63" x14ac:dyDescent="0.3">
      <c r="A8" s="10" t="s">
        <v>74</v>
      </c>
      <c r="B8" s="11" t="s">
        <v>74</v>
      </c>
      <c r="C8" s="12" t="s">
        <v>75</v>
      </c>
      <c r="D8" s="13">
        <f t="array" ref="D8">INDEX('Back data'!$A7:$BC7,,MAX(IF('Back data'!$A7:$BC7&lt;&gt;"",COLUMN('Back data'!$A7:$BC7)))-D$6)/D$7</f>
        <v>0.97019585580471202</v>
      </c>
      <c r="E8" s="13">
        <f t="array" ref="E8">INDEX('Back data'!$A7:$BC7,,MAX(IF('Back data'!$A7:$BC7&lt;&gt;"",COLUMN('Back data'!$A7:$BC7)))-E$6)/E$7</f>
        <v>0.96736237568286876</v>
      </c>
      <c r="F8" s="13">
        <f t="array" ref="F8">INDEX('Back data'!$A7:$BC7,,MAX(IF('Back data'!$A7:$BC7&lt;&gt;"",COLUMN('Back data'!$A7:$BC7)))-F$6)/F$7</f>
        <v>0.97128161165880833</v>
      </c>
      <c r="G8" s="13">
        <f t="array" ref="G8">INDEX('Back data'!$A7:$BC7,,MAX(IF('Back data'!$A7:$BC7&lt;&gt;"",COLUMN('Back data'!$A7:$BC7)))-G$6)/G$7</f>
        <v>0.96985714285714286</v>
      </c>
      <c r="H8" s="13">
        <f t="array" ref="H8">INDEX('Back data'!$A7:$BC7,,MAX(IF('Back data'!$A7:$BC7&lt;&gt;"",COLUMN('Back data'!$A7:$BC7)))-H$6)/H$7</f>
        <v>0.97817625799277186</v>
      </c>
      <c r="I8" s="13">
        <f t="array" ref="I8">INDEX('Back data'!$A7:$BC7,,MAX(IF('Back data'!$A7:$BC7&lt;&gt;"",COLUMN('Back data'!$A7:$BC7)))-I$6)/I$7</f>
        <v>0.97302585604472391</v>
      </c>
      <c r="J8" s="13">
        <f t="array" ref="J8">INDEX('Back data'!$A7:$BC7,,MAX(IF('Back data'!$A7:$BC7&lt;&gt;"",COLUMN('Back data'!$A7:$BC7)))-J$6)/J$7</f>
        <v>0.97476906107817463</v>
      </c>
      <c r="K8" s="13">
        <f t="array" ref="K8">INDEX('Back data'!$A7:$BC7,,MAX(IF('Back data'!$A7:$BC7&lt;&gt;"",COLUMN('Back data'!$A7:$BC7)))-K$6)/K$7</f>
        <v>0.97604448880650208</v>
      </c>
      <c r="L8" s="13">
        <f t="array" ref="L8">INDEX('Back data'!$A7:$BC7,,MAX(IF('Back data'!$A7:$BC7&lt;&gt;"",COLUMN('Back data'!$A7:$BC7)))-L$6)/L$7</f>
        <v>0.97270507111047255</v>
      </c>
      <c r="M8" s="13">
        <f t="array" ref="M8">INDEX('Back data'!$A7:$BC7,,MAX(IF('Back data'!$A7:$BC7&lt;&gt;"",COLUMN('Back data'!$A7:$BC7)))-M$6)/M$7</f>
        <v>0.97804195804195815</v>
      </c>
      <c r="N8" s="13">
        <f t="array" ref="N8">INDEX('Back data'!$A7:$BC7,,MAX(IF('Back data'!$A7:$BC7&lt;&gt;"",COLUMN('Back data'!$A7:$BC7)))-N$6)/N$7</f>
        <v>0.97821022337947094</v>
      </c>
      <c r="O8" s="38">
        <f t="array" ref="O8">INDEX('Back data'!$A7:$BC7,,MAX(IF('Back data'!$A7:$BC7&lt;&gt;"",COLUMN('Back data'!$A7:$BC7)))-O$6)/O$7</f>
        <v>0.97868678845644697</v>
      </c>
      <c r="P8" s="38">
        <f t="array" ref="P8">INDEX('Back data'!A7:BC7,,MAX(IF('Back data'!A7:BC7&lt;&gt;"",COLUMN('Back data'!A7:BC7))))/P7</f>
        <v>0.97959447242670805</v>
      </c>
    </row>
    <row r="9" spans="1:63" x14ac:dyDescent="0.3">
      <c r="A9" s="10" t="s">
        <v>74</v>
      </c>
      <c r="B9" s="11" t="s">
        <v>74</v>
      </c>
      <c r="C9" s="12" t="s">
        <v>76</v>
      </c>
      <c r="D9" s="13">
        <f t="array" ref="D9">INDEX('Back data'!$A8:$BC8,,MAX(IF('Back data'!$A8:$BC8&lt;&gt;"",COLUMN('Back data'!$A8:$BC8)))-D$6)/D$7</f>
        <v>2.980414419528811E-2</v>
      </c>
      <c r="E9" s="13">
        <f t="array" ref="E9">INDEX('Back data'!$A8:$BC8,,MAX(IF('Back data'!$A8:$BC8&lt;&gt;"",COLUMN('Back data'!$A8:$BC8)))-E$6)/E$7</f>
        <v>3.2637624317131249E-2</v>
      </c>
      <c r="F9" s="13">
        <f t="array" ref="F9">INDEX('Back data'!$A8:$BC8,,MAX(IF('Back data'!$A8:$BC8&lt;&gt;"",COLUMN('Back data'!$A8:$BC8)))-F$6)/F$7</f>
        <v>2.8718388341191593E-2</v>
      </c>
      <c r="G9" s="13">
        <f t="array" ref="G9">INDEX('Back data'!$A8:$BC8,,MAX(IF('Back data'!$A8:$BC8&lt;&gt;"",COLUMN('Back data'!$A8:$BC8)))-G$6)/G$7</f>
        <v>3.0142857142857141E-2</v>
      </c>
      <c r="H9" s="13">
        <f t="array" ref="H9">INDEX('Back data'!$A8:$BC8,,MAX(IF('Back data'!$A8:$BC8&lt;&gt;"",COLUMN('Back data'!$A8:$BC8)))-H$6)/H$7</f>
        <v>2.1823742007228246E-2</v>
      </c>
      <c r="I9" s="13">
        <f t="array" ref="I9">INDEX('Back data'!$A8:$BC8,,MAX(IF('Back data'!$A8:$BC8&lt;&gt;"",COLUMN('Back data'!$A8:$BC8)))-I$6)/I$7</f>
        <v>2.6974143955276024E-2</v>
      </c>
      <c r="J9" s="13">
        <f t="array" ref="J9">INDEX('Back data'!$A8:$BC8,,MAX(IF('Back data'!$A8:$BC8&lt;&gt;"",COLUMN('Back data'!$A8:$BC8)))-J$6)/J$7</f>
        <v>2.5230938921825451E-2</v>
      </c>
      <c r="K9" s="13">
        <f t="array" ref="K9">INDEX('Back data'!$A8:$BC8,,MAX(IF('Back data'!$A8:$BC8&lt;&gt;"",COLUMN('Back data'!$A8:$BC8)))-K$6)/K$7</f>
        <v>2.3955511193497786E-2</v>
      </c>
      <c r="L9" s="13">
        <f t="array" ref="L9">INDEX('Back data'!$A8:$BC8,,MAX(IF('Back data'!$A8:$BC8&lt;&gt;"",COLUMN('Back data'!$A8:$BC8)))-L$6)/L$7</f>
        <v>2.7294928889527365E-2</v>
      </c>
      <c r="M9" s="13">
        <f t="array" ref="M9">INDEX('Back data'!$A8:$BC8,,MAX(IF('Back data'!$A8:$BC8&lt;&gt;"",COLUMN('Back data'!$A8:$BC8)))-M$6)/M$7</f>
        <v>2.1958041958041959E-2</v>
      </c>
      <c r="N9" s="13">
        <f t="array" ref="N9">INDEX('Back data'!$A8:$BC8,,MAX(IF('Back data'!$A8:$BC8&lt;&gt;"",COLUMN('Back data'!$A8:$BC8)))-N$6)/N$7</f>
        <v>2.1789776620528986E-2</v>
      </c>
      <c r="O9" s="38">
        <f t="array" ref="O9">INDEX('Back data'!$A8:$BC8,,MAX(IF('Back data'!$A8:$BC8&lt;&gt;"",COLUMN('Back data'!$A8:$BC8)))-O$6)/O$7</f>
        <v>2.1313211543553083E-2</v>
      </c>
      <c r="P9" s="38">
        <f t="array" ref="P9">INDEX('Back data'!A8:BC8,,MAX(IF('Back data'!A8:BC8&lt;&gt;"",COLUMN('Back data'!A8:BC8))))/$P7</f>
        <v>2.0405527573292007E-2</v>
      </c>
    </row>
    <row r="12" spans="1:63" x14ac:dyDescent="0.3">
      <c r="C12" s="8" t="s">
        <v>73</v>
      </c>
      <c r="D12" s="9">
        <f t="array" ref="D12">INDEX('Back data'!$A$13:$BC$13,,MAX(IF('Back data'!$A$13:$BC$13&lt;&gt;"",COLUMN('Back data'!$A$13:$BC$13)))-D$6)+INDEX('Back data'!$A$14:$BC$14,,MAX(IF('Back data'!$A$14:$BC$14&lt;&gt;"",COLUMN('Back data'!$A$14:$BC$14)))-D$6)</f>
        <v>69.03</v>
      </c>
      <c r="E12" s="9">
        <f t="array" ref="E12">INDEX('Back data'!$A$13:$BC$13,,MAX(IF('Back data'!$A$13:$BC$13&lt;&gt;"",COLUMN('Back data'!$A$13:$BC$13)))-E$6)+INDEX('Back data'!$A$14:$BC$14,,MAX(IF('Back data'!$A$14:$BC$14&lt;&gt;"",COLUMN('Back data'!$A$14:$BC$14)))-E$6)</f>
        <v>68.69</v>
      </c>
      <c r="F12" s="9">
        <f t="array" ref="F12">INDEX('Back data'!$A$13:$BC$13,,MAX(IF('Back data'!$A$13:$BC$13&lt;&gt;"",COLUMN('Back data'!$A$13:$BC$13)))-F$6)+INDEX('Back data'!$A$14:$BC$14,,MAX(IF('Back data'!$A$14:$BC$14&lt;&gt;"",COLUMN('Back data'!$A$14:$BC$14)))-F$6)</f>
        <v>67.44</v>
      </c>
      <c r="G12" s="9">
        <f t="array" ref="G12">INDEX('Back data'!$A$13:$BC$13,,MAX(IF('Back data'!$A$13:$BC$13&lt;&gt;"",COLUMN('Back data'!$A$13:$BC$13)))-G$6)+INDEX('Back data'!$A$14:$BC$14,,MAX(IF('Back data'!$A$14:$BC$14&lt;&gt;"",COLUMN('Back data'!$A$14:$BC$14)))-G$6)</f>
        <v>67.540000000000006</v>
      </c>
      <c r="H12" s="9">
        <f t="array" ref="H12">INDEX('Back data'!$A$13:$BC$13,,MAX(IF('Back data'!$A$13:$BC$13&lt;&gt;"",COLUMN('Back data'!$A$13:$BC$13)))-H$6)+INDEX('Back data'!$A$14:$BC$14,,MAX(IF('Back data'!$A$14:$BC$14&lt;&gt;"",COLUMN('Back data'!$A$14:$BC$14)))-H$6)</f>
        <v>69.42</v>
      </c>
      <c r="I12" s="9">
        <f t="array" ref="I12">INDEX('Back data'!$A$13:$BC$13,,MAX(IF('Back data'!$A$13:$BC$13&lt;&gt;"",COLUMN('Back data'!$A$13:$BC$13)))-I$6)+INDEX('Back data'!$A$14:$BC$14,,MAX(IF('Back data'!$A$14:$BC$14&lt;&gt;"",COLUMN('Back data'!$A$14:$BC$14)))-I$6)</f>
        <v>69.930000000000007</v>
      </c>
      <c r="J12" s="9">
        <f t="array" ref="J12">INDEX('Back data'!$A$13:$BC$13,,MAX(IF('Back data'!$A$13:$BC$13&lt;&gt;"",COLUMN('Back data'!$A$13:$BC$13)))-J$6)+INDEX('Back data'!$A$14:$BC$14,,MAX(IF('Back data'!$A$14:$BC$14&lt;&gt;"",COLUMN('Back data'!$A$14:$BC$14)))-J$6)</f>
        <v>70.61</v>
      </c>
      <c r="K12" s="9">
        <f t="array" ref="K12">INDEX('Back data'!$A$13:$BC$13,,MAX(IF('Back data'!$A$13:$BC$13&lt;&gt;"",COLUMN('Back data'!$A$13:$BC$13)))-K$6)+INDEX('Back data'!$A$14:$BC$14,,MAX(IF('Back data'!$A$14:$BC$14&lt;&gt;"",COLUMN('Back data'!$A$14:$BC$14)))-K$6)</f>
        <v>68.240000000000009</v>
      </c>
      <c r="L12" s="9">
        <f t="array" ref="L12">INDEX('Back data'!$A$13:$BC$13,,MAX(IF('Back data'!$A$13:$BC$13&lt;&gt;"",COLUMN('Back data'!$A$13:$BC$13)))-L$6)+INDEX('Back data'!$A$14:$BC$14,,MAX(IF('Back data'!$A$14:$BC$14&lt;&gt;"",COLUMN('Back data'!$A$14:$BC$14)))-L$6)</f>
        <v>67.38</v>
      </c>
      <c r="M12" s="9">
        <f t="array" ref="M12">INDEX('Back data'!$A$13:$BC$13,,MAX(IF('Back data'!$A$13:$BC$13&lt;&gt;"",COLUMN('Back data'!$A$13:$BC$13)))-M$6)+INDEX('Back data'!$A$14:$BC$14,,MAX(IF('Back data'!$A$14:$BC$14&lt;&gt;"",COLUMN('Back data'!$A$14:$BC$14)))-M$6)</f>
        <v>69.180000000000007</v>
      </c>
      <c r="N12" s="9">
        <f t="array" ref="N12">INDEX('Back data'!$A$13:$BC$13,,MAX(IF('Back data'!$A$13:$BC$13&lt;&gt;"",COLUMN('Back data'!$A$13:$BC$13)))-N$6)+INDEX('Back data'!$A$14:$BC$14,,MAX(IF('Back data'!$A$14:$BC$14&lt;&gt;"",COLUMN('Back data'!$A$14:$BC$14)))-N$6)</f>
        <v>70.55</v>
      </c>
      <c r="O12" s="9">
        <f t="array" ref="O12">INDEX('Back data'!$A$13:$BC$13,,MAX(IF('Back data'!$A$13:$BC$13&lt;&gt;"",COLUMN('Back data'!$A$13:$BC$13)))-O$6)+INDEX('Back data'!$A$14:$BC$14,,MAX(IF('Back data'!$A$14:$BC$14&lt;&gt;"",COLUMN('Back data'!$A$14:$BC$14)))-O$6)</f>
        <v>73.929999999999993</v>
      </c>
      <c r="P12" s="37">
        <f t="array" ref="P12">INDEX('Back data'!$A$13:$BC$13,,MAX(IF('Back data'!$A$13:$BC$13&lt;&gt;"",COLUMN('Back data'!$A$13:$BC$13)))-P$6)+INDEX('Back data'!$A$14:$BC$14,,MAX(IF('Back data'!$A$14:$BC$14&lt;&gt;"",COLUMN('Back data'!$A$14:$BC$14)))-P$6)</f>
        <v>75.58</v>
      </c>
    </row>
    <row r="13" spans="1:63" x14ac:dyDescent="0.3">
      <c r="A13" s="10" t="s">
        <v>74</v>
      </c>
      <c r="B13" s="7" t="s">
        <v>77</v>
      </c>
      <c r="C13" s="12" t="s">
        <v>75</v>
      </c>
      <c r="D13" s="13">
        <f t="array" ref="D13">INDEX('Back data'!$A13:$BC13,,MAX(IF('Back data'!$A13:$BC13&lt;&gt;"",COLUMN('Back data'!$A13:$BC13)))-D$6)/D$12</f>
        <v>0.93481095176010431</v>
      </c>
      <c r="E13" s="13">
        <f t="array" ref="E13">INDEX('Back data'!$A13:$BC13,,MAX(IF('Back data'!$A13:$BC13&lt;&gt;"",COLUMN('Back data'!$A13:$BC13)))-E$6)/E$12</f>
        <v>0.93885572863590039</v>
      </c>
      <c r="F13" s="13">
        <f t="array" ref="F13">INDEX('Back data'!$A13:$BC13,,MAX(IF('Back data'!$A13:$BC13&lt;&gt;"",COLUMN('Back data'!$A13:$BC13)))-F$6)/F$12</f>
        <v>0.94513641755634648</v>
      </c>
      <c r="G13" s="13">
        <f t="array" ref="G13">INDEX('Back data'!$A13:$BC13,,MAX(IF('Back data'!$A13:$BC13&lt;&gt;"",COLUMN('Back data'!$A13:$BC13)))-G$6)/G$12</f>
        <v>0.93648208469055361</v>
      </c>
      <c r="H13" s="13">
        <f t="array" ref="H13">INDEX('Back data'!$A13:$BC13,,MAX(IF('Back data'!$A13:$BC13&lt;&gt;"",COLUMN('Back data'!$A13:$BC13)))-H$6)/H$12</f>
        <v>0.94886199942379723</v>
      </c>
      <c r="I13" s="13">
        <f t="array" ref="I13">INDEX('Back data'!$A13:$BC13,,MAX(IF('Back data'!$A13:$BC13&lt;&gt;"",COLUMN('Back data'!$A13:$BC13)))-I$6)/I$12</f>
        <v>0.93550693550693542</v>
      </c>
      <c r="J13" s="13">
        <f t="array" ref="J13">INDEX('Back data'!$A13:$BC13,,MAX(IF('Back data'!$A13:$BC13&lt;&gt;"",COLUMN('Back data'!$A13:$BC13)))-J$6)/J$12</f>
        <v>0.93244582920266261</v>
      </c>
      <c r="K13" s="13">
        <f t="array" ref="K13">INDEX('Back data'!$A13:$BC13,,MAX(IF('Back data'!$A13:$BC13&lt;&gt;"",COLUMN('Back data'!$A13:$BC13)))-K$6)/K$12</f>
        <v>0.93962485345838209</v>
      </c>
      <c r="L13" s="13">
        <f t="array" ref="L13">INDEX('Back data'!$A13:$BC13,,MAX(IF('Back data'!$A13:$BC13&lt;&gt;"",COLUMN('Back data'!$A13:$BC13)))-L$6)/L$12</f>
        <v>0.93588601959038298</v>
      </c>
      <c r="M13" s="13">
        <f t="array" ref="M13">INDEX('Back data'!$A13:$BC13,,MAX(IF('Back data'!$A13:$BC13&lt;&gt;"",COLUMN('Back data'!$A13:$BC13)))-M$6)/M$12</f>
        <v>0.9537438566059554</v>
      </c>
      <c r="N13" s="13">
        <f t="array" ref="N13">INDEX('Back data'!$A13:$BC13,,MAX(IF('Back data'!$A13:$BC13&lt;&gt;"",COLUMN('Back data'!$A13:$BC13)))-N$6)/N$12</f>
        <v>0.96357193479801573</v>
      </c>
      <c r="O13" s="13">
        <f t="array" ref="O13">INDEX('Back data'!$A13:$BC13,,MAX(IF('Back data'!$A13:$BC13&lt;&gt;"",COLUMN('Back data'!$A13:$BC13)))-O$6)/O$12</f>
        <v>0.95089949952657926</v>
      </c>
      <c r="P13" s="38">
        <f t="array" ref="P13">INDEX('Back data'!$A13:$BC13,,MAX(IF('Back data'!$A13:$BC13&lt;&gt;"",COLUMN('Back data'!$A13:$BC13)))-P$6)/P$12</f>
        <v>0.94244509129399323</v>
      </c>
    </row>
    <row r="14" spans="1:63" x14ac:dyDescent="0.3">
      <c r="A14" s="10" t="s">
        <v>74</v>
      </c>
      <c r="B14" s="7" t="s">
        <v>77</v>
      </c>
      <c r="C14" s="12" t="s">
        <v>76</v>
      </c>
      <c r="D14" s="13">
        <f t="array" ref="D14">INDEX('Back data'!$A14:$BC14,,MAX(IF('Back data'!$A14:$BC14&lt;&gt;"",COLUMN('Back data'!$A14:$BC14)))-D$6)/D$12</f>
        <v>6.51890482398957E-2</v>
      </c>
      <c r="E14" s="13">
        <f t="array" ref="E14">INDEX('Back data'!$A14:$BC14,,MAX(IF('Back data'!$A14:$BC14&lt;&gt;"",COLUMN('Back data'!$A14:$BC14)))-E$6)/E$12</f>
        <v>6.1144271364099584E-2</v>
      </c>
      <c r="F14" s="13">
        <f t="array" ref="F14">INDEX('Back data'!$A14:$BC14,,MAX(IF('Back data'!$A14:$BC14&lt;&gt;"",COLUMN('Back data'!$A14:$BC14)))-F$6)/F$12</f>
        <v>5.4863582443653622E-2</v>
      </c>
      <c r="G14" s="13">
        <f t="array" ref="G14">INDEX('Back data'!$A14:$BC14,,MAX(IF('Back data'!$A14:$BC14&lt;&gt;"",COLUMN('Back data'!$A14:$BC14)))-G$6)/G$12</f>
        <v>6.3517915309446255E-2</v>
      </c>
      <c r="H14" s="13">
        <f t="array" ref="H14">INDEX('Back data'!$A14:$BC14,,MAX(IF('Back data'!$A14:$BC14&lt;&gt;"",COLUMN('Back data'!$A14:$BC14)))-H$6)/H$12</f>
        <v>5.1138000576202818E-2</v>
      </c>
      <c r="I14" s="13">
        <f t="array" ref="I14">INDEX('Back data'!$A14:$BC14,,MAX(IF('Back data'!$A14:$BC14&lt;&gt;"",COLUMN('Back data'!$A14:$BC14)))-I$6)/I$12</f>
        <v>6.4493064493064481E-2</v>
      </c>
      <c r="J14" s="13">
        <f t="array" ref="J14">INDEX('Back data'!$A14:$BC14,,MAX(IF('Back data'!$A14:$BC14&lt;&gt;"",COLUMN('Back data'!$A14:$BC14)))-J$6)/J$12</f>
        <v>6.7554170797337484E-2</v>
      </c>
      <c r="K14" s="13">
        <f t="array" ref="K14">INDEX('Back data'!$A14:$BC14,,MAX(IF('Back data'!$A14:$BC14&lt;&gt;"",COLUMN('Back data'!$A14:$BC14)))-K$6)/K$12</f>
        <v>6.0375146541617811E-2</v>
      </c>
      <c r="L14" s="13">
        <f t="array" ref="L14">INDEX('Back data'!$A14:$BC14,,MAX(IF('Back data'!$A14:$BC14&lt;&gt;"",COLUMN('Back data'!$A14:$BC14)))-L$6)/L$12</f>
        <v>6.4113980409617105E-2</v>
      </c>
      <c r="M14" s="13">
        <f t="array" ref="M14">INDEX('Back data'!$A14:$BC14,,MAX(IF('Back data'!$A14:$BC14&lt;&gt;"",COLUMN('Back data'!$A14:$BC14)))-M$6)/M$12</f>
        <v>4.6256143394044519E-2</v>
      </c>
      <c r="N14" s="13">
        <f t="array" ref="N14">INDEX('Back data'!$A14:$BC14,,MAX(IF('Back data'!$A14:$BC14&lt;&gt;"",COLUMN('Back data'!$A14:$BC14)))-N$6)/N$12</f>
        <v>3.6428065201984404E-2</v>
      </c>
      <c r="O14" s="13">
        <f t="array" ref="O14">INDEX('Back data'!$A14:$BC14,,MAX(IF('Back data'!$A14:$BC14&lt;&gt;"",COLUMN('Back data'!$A14:$BC14)))-O$6)/O$12</f>
        <v>4.9100500473420808E-2</v>
      </c>
      <c r="P14" s="38">
        <f t="array" ref="P14">INDEX('Back data'!$A14:$BC14,,MAX(IF('Back data'!$A14:$BC14&lt;&gt;"",COLUMN('Back data'!$A14:$BC14)))-P$6)/P$12</f>
        <v>5.755490870600688E-2</v>
      </c>
    </row>
    <row r="16" spans="1:63" x14ac:dyDescent="0.3">
      <c r="C16" s="14"/>
      <c r="D16" s="14"/>
    </row>
    <row r="17" spans="1:16" x14ac:dyDescent="0.3">
      <c r="C17" s="8" t="s">
        <v>73</v>
      </c>
      <c r="D17" s="9">
        <f t="array" ref="D17">INDEX('Back data'!$A$19:$BC$19,,MAX(IF('Back data'!$A$19:$BC$19&lt;&gt;"",COLUMN('Back data'!$A$19:$BC$19)))-D$6)+INDEX('Back data'!$A$20:$BC$20,,MAX(IF('Back data'!$A$20:$BC$20&lt;&gt;"",COLUMN('Back data'!$A$20:$BC$20)))-D$6)</f>
        <v>70.62</v>
      </c>
      <c r="E17" s="9">
        <f t="array" ref="E17">INDEX('Back data'!$A$19:$BC$19,,MAX(IF('Back data'!$A$19:$BC$19&lt;&gt;"",COLUMN('Back data'!$A$19:$BC$19)))-E$6)+INDEX('Back data'!$A$20:$BC$20,,MAX(IF('Back data'!$A$20:$BC$20&lt;&gt;"",COLUMN('Back data'!$A$20:$BC$20)))-E$6)</f>
        <v>71.86</v>
      </c>
      <c r="F17" s="9">
        <f t="array" ref="F17">INDEX('Back data'!$A$19:$BC$19,,MAX(IF('Back data'!$A$19:$BC$19&lt;&gt;"",COLUMN('Back data'!$A$19:$BC$19)))-F$6)+INDEX('Back data'!$A$20:$BC$20,,MAX(IF('Back data'!$A$20:$BC$20&lt;&gt;"",COLUMN('Back data'!$A$20:$BC$20)))-F$6)</f>
        <v>70.8</v>
      </c>
      <c r="G17" s="9">
        <f t="array" ref="G17">INDEX('Back data'!$A$19:$BC$19,,MAX(IF('Back data'!$A$19:$BC$19&lt;&gt;"",COLUMN('Back data'!$A$19:$BC$19)))-G$6)+INDEX('Back data'!$A$20:$BC$20,,MAX(IF('Back data'!$A$20:$BC$20&lt;&gt;"",COLUMN('Back data'!$A$20:$BC$20)))-G$6)</f>
        <v>70.31</v>
      </c>
      <c r="H17" s="9">
        <f t="array" ref="H17">INDEX('Back data'!$A$19:$BC$19,,MAX(IF('Back data'!$A$19:$BC$19&lt;&gt;"",COLUMN('Back data'!$A$19:$BC$19)))-H$6)+INDEX('Back data'!$A$20:$BC$20,,MAX(IF('Back data'!$A$20:$BC$20&lt;&gt;"",COLUMN('Back data'!$A$20:$BC$20)))-H$6)</f>
        <v>72.17</v>
      </c>
      <c r="I17" s="9">
        <f t="array" ref="I17">INDEX('Back data'!$A$19:$BC$19,,MAX(IF('Back data'!$A$19:$BC$19&lt;&gt;"",COLUMN('Back data'!$A$19:$BC$19)))-I$6)+INDEX('Back data'!$A$20:$BC$20,,MAX(IF('Back data'!$A$20:$BC$20&lt;&gt;"",COLUMN('Back data'!$A$20:$BC$20)))-I$6)</f>
        <v>71.160000000000011</v>
      </c>
      <c r="J17" s="9">
        <f t="array" ref="J17">INDEX('Back data'!$A$19:$BC$19,,MAX(IF('Back data'!$A$19:$BC$19&lt;&gt;"",COLUMN('Back data'!$A$19:$BC$19)))-J$6)+INDEX('Back data'!$A$20:$BC$20,,MAX(IF('Back data'!$A$20:$BC$20&lt;&gt;"",COLUMN('Back data'!$A$20:$BC$20)))-J$6)</f>
        <v>72.95</v>
      </c>
      <c r="K17" s="9">
        <f t="array" ref="K17">INDEX('Back data'!$A$19:$BC$19,,MAX(IF('Back data'!$A$19:$BC$19&lt;&gt;"",COLUMN('Back data'!$A$19:$BC$19)))-K$6)+INDEX('Back data'!$A$20:$BC$20,,MAX(IF('Back data'!$A$20:$BC$20&lt;&gt;"",COLUMN('Back data'!$A$20:$BC$20)))-K$6)</f>
        <v>70.490000000000009</v>
      </c>
      <c r="L17" s="9">
        <f t="array" ref="L17">INDEX('Back data'!$A$19:$BC$19,,MAX(IF('Back data'!$A$19:$BC$19&lt;&gt;"",COLUMN('Back data'!$A$19:$BC$19)))-L$6)+INDEX('Back data'!$A$20:$BC$20,,MAX(IF('Back data'!$A$20:$BC$20&lt;&gt;"",COLUMN('Back data'!$A$20:$BC$20)))-L$6)</f>
        <v>70.12</v>
      </c>
      <c r="M17" s="9">
        <f t="array" ref="M17">INDEX('Back data'!$A$19:$BC$19,,MAX(IF('Back data'!$A$19:$BC$19&lt;&gt;"",COLUMN('Back data'!$A$19:$BC$19)))-M$6)+INDEX('Back data'!$A$20:$BC$20,,MAX(IF('Back data'!$A$20:$BC$20&lt;&gt;"",COLUMN('Back data'!$A$20:$BC$20)))-M$6)</f>
        <v>71.929999999999993</v>
      </c>
      <c r="N17" s="9">
        <f t="array" ref="N17">INDEX('Back data'!$A$19:$BC$19,,MAX(IF('Back data'!$A$19:$BC$19&lt;&gt;"",COLUMN('Back data'!$A$19:$BC$19)))-N$6)+INDEX('Back data'!$A$20:$BC$20,,MAX(IF('Back data'!$A$20:$BC$20&lt;&gt;"",COLUMN('Back data'!$A$20:$BC$20)))-N$6)</f>
        <v>73.45</v>
      </c>
      <c r="O17" s="9">
        <f t="array" ref="O17">INDEX('Back data'!$A$19:$BC$19,,MAX(IF('Back data'!$A$19:$BC$19&lt;&gt;"",COLUMN('Back data'!$A$19:$BC$19)))-O$6)+INDEX('Back data'!$A$20:$BC$20,,MAX(IF('Back data'!$A$20:$BC$20&lt;&gt;"",COLUMN('Back data'!$A$20:$BC$20)))-O$6)</f>
        <v>75.87</v>
      </c>
      <c r="P17" s="37">
        <f t="array" ref="P17">INDEX('Back data'!$A$19:$BC$19,,MAX(IF('Back data'!$A$19:$BC$19&lt;&gt;"",COLUMN('Back data'!$A$19:$BC$19)))-P$6)+INDEX('Back data'!$A$20:$BC$20,,MAX(IF('Back data'!$A$20:$BC$20&lt;&gt;"",COLUMN('Back data'!$A$20:$BC$20)))-P$6)</f>
        <v>78.16</v>
      </c>
    </row>
    <row r="18" spans="1:16" x14ac:dyDescent="0.3">
      <c r="A18" s="10" t="s">
        <v>74</v>
      </c>
      <c r="B18" s="7" t="s">
        <v>78</v>
      </c>
      <c r="C18" s="12" t="s">
        <v>75</v>
      </c>
      <c r="D18" s="13">
        <f t="array" ref="D18">INDEX('Back data'!$A19:$BC19,,MAX(IF('Back data'!$A$9:$BC19&lt;&gt;"",COLUMN('Back data'!$A19:$BC$19)))-D$6)/D17</f>
        <v>0.98499008779382613</v>
      </c>
      <c r="E18" s="13">
        <f t="array" ref="E18">INDEX('Back data'!$A19:$BC19,,MAX(IF('Back data'!$A$9:$BC19&lt;&gt;"",COLUMN('Back data'!$A19:$BC$19)))-E$6)/E17</f>
        <v>0.97759532424158091</v>
      </c>
      <c r="F18" s="13">
        <f t="array" ref="F18">INDEX('Back data'!$A19:$BC19,,MAX(IF('Back data'!$A$9:$BC19&lt;&gt;"",COLUMN('Back data'!$A19:$BC$19)))-F$6)/F17</f>
        <v>0.9834745762711864</v>
      </c>
      <c r="G18" s="13">
        <f t="array" ref="G18">INDEX('Back data'!$A19:$BC19,,MAX(IF('Back data'!$A$9:$BC19&lt;&gt;"",COLUMN('Back data'!$A19:$BC$19)))-G$6)/G17</f>
        <v>0.98691509031432223</v>
      </c>
      <c r="H18" s="13">
        <f t="array" ref="H18">INDEX('Back data'!$A19:$BC19,,MAX(IF('Back data'!$A$9:$BC19&lt;&gt;"",COLUMN('Back data'!$A19:$BC$19)))-H$6)/H17</f>
        <v>0.98933074684772071</v>
      </c>
      <c r="I18" s="13">
        <f t="array" ref="I18">INDEX('Back data'!$A19:$BC19,,MAX(IF('Back data'!$A$9:$BC19&lt;&gt;"",COLUMN('Back data'!$A19:$BC$19)))-I$6)/I17</f>
        <v>0.98580663293985382</v>
      </c>
      <c r="J18" s="13">
        <f t="array" ref="J18">INDEX('Back data'!$A19:$BC19,,MAX(IF('Back data'!$A$9:$BC19&lt;&gt;"",COLUMN('Back data'!$A19:$BC$19)))-J$6)/J17</f>
        <v>0.99040438656614116</v>
      </c>
      <c r="K18" s="13">
        <f t="array" ref="K18">INDEX('Back data'!$A19:$BC19,,MAX(IF('Back data'!$A$9:$BC19&lt;&gt;"",COLUMN('Back data'!$A19:$BC$19)))-K$6)/K17</f>
        <v>0.98921832884097027</v>
      </c>
      <c r="L18" s="13">
        <f t="array" ref="L18">INDEX('Back data'!$A19:$BC19,,MAX(IF('Back data'!$A$9:$BC19&lt;&gt;"",COLUMN('Back data'!$A19:$BC$19)))-L$6)/L17</f>
        <v>0.98573873359954367</v>
      </c>
      <c r="M18" s="13">
        <f t="array" ref="M18">INDEX('Back data'!$A19:$BC19,,MAX(IF('Back data'!$A$9:$BC19&lt;&gt;"",COLUMN('Back data'!$A19:$BC$19)))-M$6)/M17</f>
        <v>0.98999026831641879</v>
      </c>
      <c r="N18" s="13">
        <f t="array" ref="N18">INDEX('Back data'!$A19:$BC19,,MAX(IF('Back data'!$A$9:$BC19&lt;&gt;"",COLUMN('Back data'!$A19:$BC$19)))-N$6)/N17</f>
        <v>0.98720217835262081</v>
      </c>
      <c r="O18" s="13">
        <f t="array" ref="O18">INDEX('Back data'!$A19:$BC19,,MAX(IF('Back data'!$A$9:$BC19&lt;&gt;"",COLUMN('Back data'!$A19:$BC$19)))-O$6)/O17</f>
        <v>0.9919599314617108</v>
      </c>
      <c r="P18" s="38">
        <f t="array" ref="P18">INDEX('Back data'!$A19:$BC19,,MAX(IF('Back data'!$A$9:$BC19&lt;&gt;"",COLUMN('Back data'!$A19:BC$19)))-$P6)/P17</f>
        <v>0.99193961105424777</v>
      </c>
    </row>
    <row r="19" spans="1:16" x14ac:dyDescent="0.3">
      <c r="A19" s="10" t="s">
        <v>74</v>
      </c>
      <c r="B19" s="7" t="s">
        <v>78</v>
      </c>
      <c r="C19" s="12" t="s">
        <v>76</v>
      </c>
      <c r="D19" s="38" cm="1">
        <f t="array" ref="D19">INDEX('Back data'!$A20:$BC20,,MAX(IF('Back data'!$A$9:$BC20&lt;&gt;"",COLUMN('Back data'!$A$19:BC20)))-D$6)/D17</f>
        <v>1.5009912206173889E-2</v>
      </c>
      <c r="E19" s="38" cm="1">
        <f t="array" ref="E19">INDEX('Back data'!$A20:$BC20,,MAX(IF('Back data'!$A$9:$BC20&lt;&gt;"",COLUMN('Back data'!$A$19:BC20)))-E$6)/E17</f>
        <v>2.2404675758419149E-2</v>
      </c>
      <c r="F19" s="38" cm="1">
        <f t="array" ref="F19">INDEX('Back data'!$A20:$BC20,,MAX(IF('Back data'!$A$9:$BC20&lt;&gt;"",COLUMN('Back data'!$A$19:BC20)))-F$6)/F17</f>
        <v>1.6525423728813559E-2</v>
      </c>
      <c r="G19" s="38" cm="1">
        <f t="array" ref="G19">INDEX('Back data'!$A20:$BC20,,MAX(IF('Back data'!$A$9:$BC20&lt;&gt;"",COLUMN('Back data'!$A$19:BC20)))-G$6)/G17</f>
        <v>1.3084909685677713E-2</v>
      </c>
      <c r="H19" s="38" cm="1">
        <f t="array" ref="H19">INDEX('Back data'!$A20:$BC20,,MAX(IF('Back data'!$A$9:$BC20&lt;&gt;"",COLUMN('Back data'!$A$19:BC20)))-H$6)/H17</f>
        <v>1.066925315227934E-2</v>
      </c>
      <c r="I19" s="38" cm="1">
        <f t="array" ref="I19">INDEX('Back data'!$A20:$BC20,,MAX(IF('Back data'!$A$9:$BC20&lt;&gt;"",COLUMN('Back data'!$A$19:BC20)))-I$6)/I17</f>
        <v>1.4193367060146147E-2</v>
      </c>
      <c r="J19" s="38" cm="1">
        <f t="array" ref="J19">INDEX('Back data'!$A20:$BC20,,MAX(IF('Back data'!$A$9:$BC20&lt;&gt;"",COLUMN('Back data'!$A$19:BC20)))-J$6)/J17</f>
        <v>9.5956134338588059E-3</v>
      </c>
      <c r="K19" s="38" cm="1">
        <f t="array" ref="K19">INDEX('Back data'!$A20:$BC20,,MAX(IF('Back data'!$A$9:$BC20&lt;&gt;"",COLUMN('Back data'!$A$19:BC20)))-K$6)/K17</f>
        <v>1.0781671159029648E-2</v>
      </c>
      <c r="L19" s="38" cm="1">
        <f t="array" ref="L19">INDEX('Back data'!$A20:$BC20,,MAX(IF('Back data'!$A$9:$BC20&lt;&gt;"",COLUMN('Back data'!$A$19:BC20)))-L$6)/L17</f>
        <v>1.4261266400456359E-2</v>
      </c>
      <c r="M19" s="38" cm="1">
        <f t="array" ref="M19">INDEX('Back data'!$A20:$BC20,,MAX(IF('Back data'!$A$9:$BC20&lt;&gt;"",COLUMN('Back data'!$A$19:BC20)))-M$6)/M17</f>
        <v>1.000973168358126E-2</v>
      </c>
      <c r="N19" s="38" cm="1">
        <f t="array" ref="N19">INDEX('Back data'!$A20:$BC20,,MAX(IF('Back data'!$A$9:$BC20&lt;&gt;"",COLUMN('Back data'!$A$19:BC20)))-N$6)/N17</f>
        <v>1.2797821647379169E-2</v>
      </c>
      <c r="O19" s="38" cm="1">
        <f t="array" ref="O19">INDEX('Back data'!$A20:$BC20,,MAX(IF('Back data'!$A$9:$BC20&lt;&gt;"",COLUMN('Back data'!$A$19:BC20)))-O$6)/O17</f>
        <v>8.040068538289178E-3</v>
      </c>
      <c r="P19" s="38">
        <f t="array" ref="P19">INDEX('Back data'!$A20:$BC20,,MAX(IF('Back data'!$A$9:$BC20&lt;&gt;"",COLUMN('Back data'!$A$19:BC20)))-P$6)/P17</f>
        <v>8.0603889457523028E-3</v>
      </c>
    </row>
    <row r="22" spans="1:16" x14ac:dyDescent="0.3">
      <c r="C22" s="8" t="s">
        <v>73</v>
      </c>
      <c r="D22" s="9">
        <f t="array" ref="D22">INDEX('Back data'!$A$239:$BC$239,,MAX(IF('Back data'!$A$239:$BC$239&lt;&gt;"",COLUMN('Back data'!$A$239:$BC$239)))-D$6)+INDEX('Back data'!$A$240:$BC$240,,MAX(IF('Back data'!$A$240:$BC$240&lt;&gt;"",COLUMN('Back data'!$A$240:$BC$240)))-D$6)</f>
        <v>68.210000000000008</v>
      </c>
      <c r="E22" s="9">
        <f t="array" ref="E22">INDEX('Back data'!$A$239:$BC$239,,MAX(IF('Back data'!$A$239:$BC$239&lt;&gt;"",COLUMN('Back data'!$A$239:$BC$239)))-E$6)+INDEX('Back data'!$A$240:$BC$240,,MAX(IF('Back data'!$A$240:$BC$240&lt;&gt;"",COLUMN('Back data'!$A$240:$BC$240)))-E$6)</f>
        <v>69.37</v>
      </c>
      <c r="F22" s="9">
        <f t="array" ref="F22">INDEX('Back data'!$A$239:$BC$239,,MAX(IF('Back data'!$A$239:$BC$239&lt;&gt;"",COLUMN('Back data'!$A$239:$BC$239)))-F$6)+INDEX('Back data'!$A$240:$BC$240,,MAX(IF('Back data'!$A$240:$BC$240&lt;&gt;"",COLUMN('Back data'!$A$240:$BC$240)))-F$6)</f>
        <v>66.959999999999994</v>
      </c>
      <c r="G22" s="9">
        <f t="array" ref="G22">INDEX('Back data'!$A$239:$BC$239,,MAX(IF('Back data'!$A$239:$BC$239&lt;&gt;"",COLUMN('Back data'!$A$239:$BC$239)))-G$6)+INDEX('Back data'!$A$240:$BC$240,,MAX(IF('Back data'!$A$240:$BC$240&lt;&gt;"",COLUMN('Back data'!$A$240:$BC$240)))-G$6)</f>
        <v>67.37</v>
      </c>
      <c r="H22" s="9">
        <f t="array" ref="H22">INDEX('Back data'!$A$239:$BC$239,,MAX(IF('Back data'!$A$239:$BC$239&lt;&gt;"",COLUMN('Back data'!$A$239:$BC$239)))-H$6)+INDEX('Back data'!$A$240:$BC$240,,MAX(IF('Back data'!$A$240:$BC$240&lt;&gt;"",COLUMN('Back data'!$A$240:$BC$240)))-H$6)</f>
        <v>70.38000000000001</v>
      </c>
      <c r="I22" s="9">
        <f t="array" ref="I22">INDEX('Back data'!$A$239:$BC$239,,MAX(IF('Back data'!$A$239:$BC$239&lt;&gt;"",COLUMN('Back data'!$A$239:$BC$239)))-I$6)+INDEX('Back data'!$A$240:$BC$240,,MAX(IF('Back data'!$A$240:$BC$240&lt;&gt;"",COLUMN('Back data'!$A$240:$BC$240)))-I$6)</f>
        <v>70.319999999999993</v>
      </c>
      <c r="J22" s="9">
        <f t="array" ref="J22">INDEX('Back data'!$A$239:$BC$239,,MAX(IF('Back data'!$A$239:$BC$239&lt;&gt;"",COLUMN('Back data'!$A$239:$BC$239)))-J$6)+INDEX('Back data'!$A$240:$BC$240,,MAX(IF('Back data'!$A$240:$BC$240&lt;&gt;"",COLUMN('Back data'!$A$240:$BC$240)))-J$6)</f>
        <v>69.22</v>
      </c>
      <c r="K22" s="9">
        <f t="array" ref="K22">INDEX('Back data'!$A$239:$BC$239,,MAX(IF('Back data'!$A$239:$BC$239&lt;&gt;"",COLUMN('Back data'!$A$239:$BC$239)))-K$6)+INDEX('Back data'!$A$240:$BC$240,,MAX(IF('Back data'!$A$240:$BC$240&lt;&gt;"",COLUMN('Back data'!$A$240:$BC$240)))-K$6)</f>
        <v>68.639999999999986</v>
      </c>
      <c r="L22" s="9">
        <f t="array" ref="L22">INDEX('Back data'!$A$239:$BC$239,,MAX(IF('Back data'!$A$239:$BC$239&lt;&gt;"",COLUMN('Back data'!$A$239:$BC$239)))-L$6)+INDEX('Back data'!$A$240:$BC$240,,MAX(IF('Back data'!$A$240:$BC$240&lt;&gt;"",COLUMN('Back data'!$A$240:$BC$240)))-L$6)</f>
        <v>67.27</v>
      </c>
      <c r="M22" s="9">
        <f t="array" ref="M22">INDEX('Back data'!$A$239:$BC$239,,MAX(IF('Back data'!$A$239:$BC$239&lt;&gt;"",COLUMN('Back data'!$A$239:$BC$239)))-M$6)+INDEX('Back data'!$A$240:$BC$240,,MAX(IF('Back data'!$A$240:$BC$240&lt;&gt;"",COLUMN('Back data'!$A$240:$BC$240)))-M$6)</f>
        <v>69.929999999999993</v>
      </c>
      <c r="N22" s="9">
        <f t="array" ref="N22">INDEX('Back data'!$A$239:$BC$239,,MAX(IF('Back data'!$A$239:$BC$239&lt;&gt;"",COLUMN('Back data'!$A$239:$BC$239)))-N$6)+INDEX('Back data'!$A$240:$BC$240,,MAX(IF('Back data'!$A$240:$BC$240&lt;&gt;"",COLUMN('Back data'!$A$240:$BC$240)))-N$6)</f>
        <v>68.569999999999993</v>
      </c>
      <c r="O22" s="9">
        <f t="array" ref="O22">INDEX('Back data'!$A$239:$BC$239,,MAX(IF('Back data'!$A$239:$BC$239&lt;&gt;"",COLUMN('Back data'!$A$239:$BC$239)))-O$6)+INDEX('Back data'!$A$240:$BC$240,,MAX(IF('Back data'!$A$240:$BC$240&lt;&gt;"",COLUMN('Back data'!$A$240:$BC$240)))-O$6)</f>
        <v>72.209999999999994</v>
      </c>
      <c r="P22" s="37">
        <f t="array" ref="P22">INDEX('Back data'!$A$239:$BC$239,,MAX(IF('Back data'!$A$239:$BC$239&lt;&gt;"",COLUMN('Back data'!$A$239:$BC$239)))-P$6)+INDEX('Back data'!$A$240:$BC$240,,MAX(IF('Back data'!$A$240:$BC$240&lt;&gt;"",COLUMN('Back data'!$A$240:$BC$240)))-P$6)</f>
        <v>72.58</v>
      </c>
    </row>
    <row r="23" spans="1:16" x14ac:dyDescent="0.3">
      <c r="A23" s="10" t="s">
        <v>74</v>
      </c>
      <c r="B23" s="7" t="s">
        <v>62</v>
      </c>
      <c r="C23" s="12" t="s">
        <v>75</v>
      </c>
      <c r="D23" s="13">
        <f t="array" ref="D23">INDEX('Back data'!$A$239:$BC$239,,MAX(IF('Back data'!$A$239:$BC$239&lt;&gt;"",COLUMN('Back data'!$A$239:$BC$239)))-D$6)/D$22</f>
        <v>0.95704442163905579</v>
      </c>
      <c r="E23" s="13">
        <f t="array" ref="E23">INDEX('Back data'!$A$239:$BC$239,,MAX(IF('Back data'!$A$239:$BC$239&lt;&gt;"",COLUMN('Back data'!$A$239:$BC$239)))-E$6)/E$22</f>
        <v>0.95199654029119218</v>
      </c>
      <c r="F23" s="13">
        <f t="array" ref="F23">INDEX('Back data'!$A$239:$BC$239,,MAX(IF('Back data'!$A$239:$BC$239&lt;&gt;"",COLUMN('Back data'!$A$239:$BC$239)))-F$6)/F$22</f>
        <v>0.94534050179211471</v>
      </c>
      <c r="G23" s="13">
        <f t="array" ref="G23">INDEX('Back data'!$A$239:$BC$239,,MAX(IF('Back data'!$A$239:$BC$239&lt;&gt;"",COLUMN('Back data'!$A$239:$BC$239)))-G$6)/G$22</f>
        <v>0.94567314828558702</v>
      </c>
      <c r="H23" s="13">
        <f t="array" ref="H23">INDEX('Back data'!$A$239:$BC$239,,MAX(IF('Back data'!$A$239:$BC$239&lt;&gt;"",COLUMN('Back data'!$A$239:$BC$239)))-H$6)/H$22</f>
        <v>0.95964762716680874</v>
      </c>
      <c r="I23" s="13">
        <f t="array" ref="I23">INDEX('Back data'!$A$239:$BC$239,,MAX(IF('Back data'!$A$239:$BC$239&lt;&gt;"",COLUMN('Back data'!$A$239:$BC$239)))-I$6)/I$22</f>
        <v>0.96615472127417523</v>
      </c>
      <c r="J23" s="13">
        <f t="array" ref="J23">INDEX('Back data'!$A$239:$BC$239,,MAX(IF('Back data'!$A$239:$BC$239&lt;&gt;"",COLUMN('Back data'!$A$239:$BC$239)))-J$6)/J$22</f>
        <v>0.95651545796012705</v>
      </c>
      <c r="K23" s="13">
        <f t="array" ref="K23">INDEX('Back data'!$A$239:$BC$239,,MAX(IF('Back data'!$A$239:$BC$239&lt;&gt;"",COLUMN('Back data'!$A$239:$BC$239)))-K$6)/K$22</f>
        <v>0.9698426573426574</v>
      </c>
      <c r="L23" s="13">
        <f t="array" ref="L23">INDEX('Back data'!$A$239:$BC$239,,MAX(IF('Back data'!$A$239:$BC$239&lt;&gt;"",COLUMN('Back data'!$A$239:$BC$239)))-L$6)/L$22</f>
        <v>0.95555225211832917</v>
      </c>
      <c r="M23" s="13">
        <f t="array" ref="M23">INDEX('Back data'!$A$239:$BC$239,,MAX(IF('Back data'!$A$239:$BC$239&lt;&gt;"",COLUMN('Back data'!$A$239:$BC$239)))-M$6)/M$22</f>
        <v>0.97540397540397539</v>
      </c>
      <c r="N23" s="13">
        <f t="array" ref="N23">INDEX('Back data'!$A$239:$BC$239,,MAX(IF('Back data'!$A$239:$BC$239&lt;&gt;"",COLUMN('Back data'!$A$239:$BC$239)))-N$6)/N$22</f>
        <v>0.97141607116814943</v>
      </c>
      <c r="O23" s="13">
        <f t="array" ref="O23">INDEX('Back data'!$A$239:$BC$239,,MAX(IF('Back data'!$A$239:$BC$239&lt;&gt;"",COLUMN('Back data'!$A$239:$BC$239)))-O$6)/O$22</f>
        <v>0.97631906938097224</v>
      </c>
      <c r="P23" s="38">
        <f t="array" ref="P23">INDEX('Back data'!$A$239:$BC$239,,MAX(IF('Back data'!$A$239:$BC$239&lt;&gt;"",COLUMN('Back data'!$A$239:$BC$239)))-P$6)/P$22</f>
        <v>0.96927528244695504</v>
      </c>
    </row>
    <row r="24" spans="1:16" x14ac:dyDescent="0.3">
      <c r="A24" s="10" t="s">
        <v>74</v>
      </c>
      <c r="B24" s="7" t="s">
        <v>62</v>
      </c>
      <c r="C24" s="12" t="s">
        <v>76</v>
      </c>
      <c r="D24" s="13">
        <f t="array" ref="D24">INDEX('Back data'!$A$240:$BC$240,,MAX(IF('Back data'!$A$240:$BC$240&lt;&gt;"",COLUMN('Back data'!$A$240:$BC$240)))-D$6)/D$22</f>
        <v>4.2955578360944144E-2</v>
      </c>
      <c r="E24" s="13">
        <f t="array" ref="E24">INDEX('Back data'!$A$240:$BC$240,,MAX(IF('Back data'!$A$240:$BC$240&lt;&gt;"",COLUMN('Back data'!$A$240:$BC$240)))-E$6)/E$22</f>
        <v>4.8003459708807837E-2</v>
      </c>
      <c r="F24" s="13">
        <f t="array" ref="F24">INDEX('Back data'!$A$240:$BC$240,,MAX(IF('Back data'!$A$240:$BC$240&lt;&gt;"",COLUMN('Back data'!$A$240:$BC$240)))-F$6)/F$22</f>
        <v>5.4659498207885314E-2</v>
      </c>
      <c r="G24" s="13">
        <f t="array" ref="G24">INDEX('Back data'!$A$240:$BC$240,,MAX(IF('Back data'!$A$240:$BC$240&lt;&gt;"",COLUMN('Back data'!$A$240:$BC$240)))-G$6)/G$22</f>
        <v>5.4326851714412941E-2</v>
      </c>
      <c r="H24" s="13">
        <f t="array" ref="H24">INDEX('Back data'!$A$240:$BC$240,,MAX(IF('Back data'!$A$240:$BC$240&lt;&gt;"",COLUMN('Back data'!$A$240:$BC$240)))-H$6)/H$22</f>
        <v>4.0352372833191243E-2</v>
      </c>
      <c r="I24" s="13">
        <f t="array" ref="I24">INDEX('Back data'!$A$240:$BC$240,,MAX(IF('Back data'!$A$240:$BC$240&lt;&gt;"",COLUMN('Back data'!$A$240:$BC$240)))-I$6)/I$22</f>
        <v>3.3845278725824803E-2</v>
      </c>
      <c r="J24" s="13">
        <f t="array" ref="J24">INDEX('Back data'!$A$240:$BC$240,,MAX(IF('Back data'!$A$240:$BC$240&lt;&gt;"",COLUMN('Back data'!$A$240:$BC$240)))-J$6)/J$22</f>
        <v>4.348454203987287E-2</v>
      </c>
      <c r="K24" s="13">
        <f t="array" ref="K24">INDEX('Back data'!$A$240:$BC$240,,MAX(IF('Back data'!$A$240:$BC$240&lt;&gt;"",COLUMN('Back data'!$A$240:$BC$240)))-K$6)/K$22</f>
        <v>3.015734265734266E-2</v>
      </c>
      <c r="L24" s="13">
        <f t="array" ref="L24">INDEX('Back data'!$A$240:$BC$240,,MAX(IF('Back data'!$A$240:$BC$240&lt;&gt;"",COLUMN('Back data'!$A$240:$BC$240)))-L$6)/L$22</f>
        <v>4.4447747881670885E-2</v>
      </c>
      <c r="M24" s="13">
        <f t="array" ref="M24">INDEX('Back data'!$A$240:$BC$240,,MAX(IF('Back data'!$A$240:$BC$240&lt;&gt;"",COLUMN('Back data'!$A$240:$BC$240)))-M$6)/M$22</f>
        <v>2.4596024596024599E-2</v>
      </c>
      <c r="N24" s="13">
        <f t="array" ref="N24">INDEX('Back data'!$A$240:$BC$240,,MAX(IF('Back data'!$A$240:$BC$240&lt;&gt;"",COLUMN('Back data'!$A$240:$BC$240)))-N$6)/N$22</f>
        <v>2.8583928831850666E-2</v>
      </c>
      <c r="O24" s="13">
        <f t="array" ref="O24">INDEX('Back data'!$A$240:$BC$240,,MAX(IF('Back data'!$A$240:$BC$240&lt;&gt;"",COLUMN('Back data'!$A$240:$BC$240)))-O$6)/O$22</f>
        <v>2.3680930619027839E-2</v>
      </c>
      <c r="P24" s="38">
        <f t="array" ref="P24">INDEX('Back data'!$A$240:$BC$240,,MAX(IF('Back data'!$A$240:$BC$240&lt;&gt;"",COLUMN('Back data'!$A$240:$BC$240)))-P$6)/P$22</f>
        <v>3.0724717553044918E-2</v>
      </c>
    </row>
    <row r="27" spans="1:16" x14ac:dyDescent="0.3">
      <c r="C27" s="8" t="s">
        <v>73</v>
      </c>
      <c r="D27" s="9">
        <f t="array" ref="D27">INDEX('Back data'!$A$245:$BC$245,,MAX(IF('Back data'!$A$245:$BC$245&lt;&gt;"",COLUMN('Back data'!$A$245:$BC$245)))-D$6)+INDEX('Back data'!$A$246:$BC$246,,MAX(IF('Back data'!$A$246:$BC$246&lt;&gt;"",COLUMN('Back data'!$A$246:$BC$246)))-D$6)</f>
        <v>70.88</v>
      </c>
      <c r="E27" s="9">
        <f t="array" ref="E27">INDEX('Back data'!$A$245:$BC$245,,MAX(IF('Back data'!$A$245:$BC$245&lt;&gt;"",COLUMN('Back data'!$A$245:$BC$245)))-E$6)+INDEX('Back data'!$A$246:$BC$246,,MAX(IF('Back data'!$A$246:$BC$246&lt;&gt;"",COLUMN('Back data'!$A$246:$BC$246)))-E$6)</f>
        <v>71.73</v>
      </c>
      <c r="F27" s="9">
        <f t="array" ref="F27">INDEX('Back data'!$A$245:$BC$245,,MAX(IF('Back data'!$A$245:$BC$245&lt;&gt;"",COLUMN('Back data'!$A$245:$BC$245)))-F$6)+INDEX('Back data'!$A$246:$BC$246,,MAX(IF('Back data'!$A$246:$BC$246&lt;&gt;"",COLUMN('Back data'!$A$246:$BC$246)))-F$6)</f>
        <v>70.569999999999993</v>
      </c>
      <c r="G27" s="9">
        <f t="array" ref="G27">INDEX('Back data'!$A$245:$BC$245,,MAX(IF('Back data'!$A$245:$BC$245&lt;&gt;"",COLUMN('Back data'!$A$245:$BC$245)))-G$6)+INDEX('Back data'!$A$246:$BC$246,,MAX(IF('Back data'!$A$246:$BC$246&lt;&gt;"",COLUMN('Back data'!$A$246:$BC$246)))-G$6)</f>
        <v>70.220000000000013</v>
      </c>
      <c r="H27" s="9">
        <f t="array" ref="H27">INDEX('Back data'!$A$245:$BC$245,,MAX(IF('Back data'!$A$245:$BC$245&lt;&gt;"",COLUMN('Back data'!$A$245:$BC$245)))-H$6)+INDEX('Back data'!$A$246:$BC$246,,MAX(IF('Back data'!$A$246:$BC$246&lt;&gt;"",COLUMN('Back data'!$A$246:$BC$246)))-H$6)</f>
        <v>72.400000000000006</v>
      </c>
      <c r="I27" s="9">
        <f t="array" ref="I27">INDEX('Back data'!$A$245:$BC$245,,MAX(IF('Back data'!$A$245:$BC$245&lt;&gt;"",COLUMN('Back data'!$A$245:$BC$245)))-I$6)+INDEX('Back data'!$A$246:$BC$246,,MAX(IF('Back data'!$A$246:$BC$246&lt;&gt;"",COLUMN('Back data'!$A$246:$BC$246)))-I$6)</f>
        <v>72</v>
      </c>
      <c r="J27" s="9">
        <f t="array" ref="J27">INDEX('Back data'!$A$245:$BC$245,,MAX(IF('Back data'!$A$245:$BC$245&lt;&gt;"",COLUMN('Back data'!$A$245:$BC$245)))-J$6)+INDEX('Back data'!$A$246:$BC$246,,MAX(IF('Back data'!$A$246:$BC$246&lt;&gt;"",COLUMN('Back data'!$A$246:$BC$246)))-J$6)</f>
        <v>73.099999999999994</v>
      </c>
      <c r="K27" s="9">
        <f t="array" ref="K27">INDEX('Back data'!$A$245:$BC$245,,MAX(IF('Back data'!$A$245:$BC$245&lt;&gt;"",COLUMN('Back data'!$A$245:$BC$245)))-K$6)+INDEX('Back data'!$A$246:$BC$246,,MAX(IF('Back data'!$A$246:$BC$246&lt;&gt;"",COLUMN('Back data'!$A$246:$BC$246)))-K$6)</f>
        <v>70.240000000000009</v>
      </c>
      <c r="L27" s="9">
        <f t="array" ref="L27">INDEX('Back data'!$A$245:$BC$245,,MAX(IF('Back data'!$A$245:$BC$245&lt;&gt;"",COLUMN('Back data'!$A$245:$BC$245)))-L$6)+INDEX('Back data'!$A$246:$BC$246,,MAX(IF('Back data'!$A$246:$BC$246&lt;&gt;"",COLUMN('Back data'!$A$246:$BC$246)))-L$6)</f>
        <v>70.099999999999994</v>
      </c>
      <c r="M27" s="9">
        <f t="array" ref="M27">INDEX('Back data'!$A$245:$BC$245,,MAX(IF('Back data'!$A$245:$BC$245&lt;&gt;"",COLUMN('Back data'!$A$245:$BC$245)))-M$6)+INDEX('Back data'!$A$246:$BC$246,,MAX(IF('Back data'!$A$246:$BC$246&lt;&gt;"",COLUMN('Back data'!$A$246:$BC$246)))-M$6)</f>
        <v>71.790000000000006</v>
      </c>
      <c r="N27" s="9">
        <f t="array" ref="N27">INDEX('Back data'!$A$245:$BC$245,,MAX(IF('Back data'!$A$245:$BC$245&lt;&gt;"",COLUMN('Back data'!$A$245:$BC$245)))-N$6)+INDEX('Back data'!$A$246:$BC$246,,MAX(IF('Back data'!$A$246:$BC$246&lt;&gt;"",COLUMN('Back data'!$A$246:$BC$246)))-N$6)</f>
        <v>74.289999999999992</v>
      </c>
      <c r="O27" s="9">
        <f t="array" ref="O27">INDEX('Back data'!$A$245:$BC$245,,MAX(IF('Back data'!$A$245:$BC$245&lt;&gt;"",COLUMN('Back data'!$A$245:$BC$245)))-O$6)+INDEX('Back data'!$A$246:$BC$246,,MAX(IF('Back data'!$A$246:$BC$246&lt;&gt;"",COLUMN('Back data'!$A$246:$BC$246)))-O$6)</f>
        <v>76.350000000000009</v>
      </c>
      <c r="P27" s="37">
        <f t="array" ref="P27">INDEX('Back data'!$A$245:$BC$245,,MAX(IF('Back data'!$A$245:$BC$245&lt;&gt;"",COLUMN('Back data'!$A$245:$BC$245)))-P$6)+INDEX('Back data'!$A$246:$BC$246,,MAX(IF('Back data'!$A$246:$BC$246&lt;&gt;"",COLUMN('Back data'!$A$246:$BC$246)))-P$6)</f>
        <v>78.510000000000005</v>
      </c>
    </row>
    <row r="28" spans="1:16" x14ac:dyDescent="0.3">
      <c r="A28" s="10" t="s">
        <v>74</v>
      </c>
      <c r="B28" s="7" t="s">
        <v>67</v>
      </c>
      <c r="C28" s="12" t="s">
        <v>75</v>
      </c>
      <c r="D28" s="13">
        <f t="array" ref="D28">INDEX('Back data'!$A$245:$BC$245,,MAX(IF('Back data'!$A$245:$BC$245&lt;&gt;"",COLUMN('Back data'!$A$245:$BC$245)))-D$6)/D27</f>
        <v>0.97262979683972917</v>
      </c>
      <c r="E28" s="13">
        <f t="array" ref="E28">INDEX('Back data'!$A$245:$BC$245,,MAX(IF('Back data'!$A$245:$BC$245&lt;&gt;"",COLUMN('Back data'!$A$245:$BC$245)))-E$6)/E27</f>
        <v>0.97156001672940184</v>
      </c>
      <c r="F28" s="13">
        <f t="array" ref="F28">INDEX('Back data'!$A$245:$BC$245,,MAX(IF('Back data'!$A$245:$BC$245&lt;&gt;"",COLUMN('Back data'!$A$245:$BC$245)))-F$6)/F27</f>
        <v>0.97732747626470184</v>
      </c>
      <c r="G28" s="13">
        <f t="array" ref="G28">INDEX('Back data'!$A$245:$BC$245,,MAX(IF('Back data'!$A$245:$BC$245&lt;&gt;"",COLUMN('Back data'!$A$245:$BC$245)))-G$6)/G27</f>
        <v>0.97806892623184272</v>
      </c>
      <c r="H28" s="13">
        <f t="array" ref="H28">INDEX('Back data'!$A$245:$BC$245,,MAX(IF('Back data'!$A$245:$BC$245&lt;&gt;"",COLUMN('Back data'!$A$245:$BC$245)))-H$6)/H27</f>
        <v>0.98273480662983426</v>
      </c>
      <c r="I28" s="13">
        <f t="array" ref="I28">INDEX('Back data'!$A$245:$BC$245,,MAX(IF('Back data'!$A$245:$BC$245&lt;&gt;"",COLUMN('Back data'!$A$245:$BC$245)))-I$6)/I27</f>
        <v>0.97930555555555565</v>
      </c>
      <c r="J28" s="13">
        <f t="array" ref="J28">INDEX('Back data'!$A$245:$BC$245,,MAX(IF('Back data'!$A$245:$BC$245&lt;&gt;"",COLUMN('Back data'!$A$245:$BC$245)))-J$6)/J27</f>
        <v>0.98030095759233926</v>
      </c>
      <c r="K28" s="13">
        <f t="array" ref="K28">INDEX('Back data'!$A$245:$BC$245,,MAX(IF('Back data'!$A$245:$BC$245&lt;&gt;"",COLUMN('Back data'!$A$245:$BC$245)))-K$6)/K27</f>
        <v>0.98206150341685639</v>
      </c>
      <c r="L28" s="13">
        <f t="array" ref="L28">INDEX('Back data'!$A$245:$BC$245,,MAX(IF('Back data'!$A$245:$BC$245&lt;&gt;"",COLUMN('Back data'!$A$245:$BC$245)))-L$6)/L27</f>
        <v>0.98074179743223977</v>
      </c>
      <c r="M28" s="13">
        <f t="array" ref="M28">INDEX('Back data'!$A$245:$BC$245,,MAX(IF('Back data'!$A$245:$BC$245&lt;&gt;"",COLUMN('Back data'!$A$245:$BC$245)))-M$6)/M27</f>
        <v>0.98008079119654534</v>
      </c>
      <c r="N28" s="13">
        <f t="array" ref="N28">INDEX('Back data'!$A$245:$BC$245,,MAX(IF('Back data'!$A$245:$BC$245&lt;&gt;"",COLUMN('Back data'!$A$245:$BC$245)))-N$6)/N27</f>
        <v>0.98034728765648149</v>
      </c>
      <c r="O28" s="13">
        <f t="array" ref="O28">INDEX('Back data'!$A$245:$BC$245,,MAX(IF('Back data'!$A$245:$BC$245&lt;&gt;"",COLUMN('Back data'!$A$245:$BC$245)))-O$6)/O27</f>
        <v>0.98166339227242949</v>
      </c>
      <c r="P28" s="38">
        <f t="array" ref="P28">INDEX('Back data'!$A$245:$BC$245,,MAX(IF('Back data'!$A$245:$BC$245&lt;&gt;"",COLUMN('Back data'!$A$245:$BC$245)))-P$6)/P27</f>
        <v>0.9840784613425041</v>
      </c>
    </row>
    <row r="29" spans="1:16" x14ac:dyDescent="0.3">
      <c r="A29" s="10" t="s">
        <v>74</v>
      </c>
      <c r="B29" s="7" t="s">
        <v>67</v>
      </c>
      <c r="C29" s="12" t="s">
        <v>76</v>
      </c>
      <c r="D29" s="13">
        <f t="array" ref="D29">INDEX('Back data'!$A$246:$BC$246,,MAX(IF('Back data'!$A$246:$BC$246&lt;&gt;"",COLUMN('Back data'!$A$246:$BC$246)))-D$6)/D27</f>
        <v>2.7370203160270883E-2</v>
      </c>
      <c r="E29" s="13">
        <f t="array" ref="E29">INDEX('Back data'!$A$246:$BC$246,,MAX(IF('Back data'!$A$246:$BC$246&lt;&gt;"",COLUMN('Back data'!$A$246:$BC$246)))-E$6)/E27</f>
        <v>2.8439983270598074E-2</v>
      </c>
      <c r="F29" s="13">
        <f t="array" ref="F29">INDEX('Back data'!$A$246:$BC$246,,MAX(IF('Back data'!$A$246:$BC$246&lt;&gt;"",COLUMN('Back data'!$A$246:$BC$246)))-F$6)/F27</f>
        <v>2.2672523735298288E-2</v>
      </c>
      <c r="G29" s="13">
        <f t="array" ref="G29">INDEX('Back data'!$A$246:$BC$246,,MAX(IF('Back data'!$A$246:$BC$246&lt;&gt;"",COLUMN('Back data'!$A$246:$BC$246)))-G$6)/G27</f>
        <v>2.1931073768157217E-2</v>
      </c>
      <c r="H29" s="13">
        <f t="array" ref="H29">INDEX('Back data'!$A$246:$BC$246,,MAX(IF('Back data'!$A$246:$BC$246&lt;&gt;"",COLUMN('Back data'!$A$246:$BC$246)))-H$6)/H27</f>
        <v>1.7265193370165743E-2</v>
      </c>
      <c r="I29" s="13">
        <f t="array" ref="I29">INDEX('Back data'!$A$246:$BC$246,,MAX(IF('Back data'!$A$246:$BC$246&lt;&gt;"",COLUMN('Back data'!$A$246:$BC$246)))-I$6)/I27</f>
        <v>2.0694444444444446E-2</v>
      </c>
      <c r="J29" s="13">
        <f t="array" ref="J29">INDEX('Back data'!$A$246:$BC$246,,MAX(IF('Back data'!$A$246:$BC$246&lt;&gt;"",COLUMN('Back data'!$A$246:$BC$246)))-J$6)/J27</f>
        <v>1.9699042407660738E-2</v>
      </c>
      <c r="K29" s="13">
        <f t="array" ref="K29">INDEX('Back data'!$A$246:$BC$246,,MAX(IF('Back data'!$A$246:$BC$246&lt;&gt;"",COLUMN('Back data'!$A$246:$BC$246)))-K$6)/K27</f>
        <v>1.7938496583143507E-2</v>
      </c>
      <c r="L29" s="13">
        <f t="array" ref="L29">INDEX('Back data'!$A$246:$BC$246,,MAX(IF('Back data'!$A$246:$BC$246&lt;&gt;"",COLUMN('Back data'!$A$246:$BC$246)))-L$6)/L27</f>
        <v>1.9258202567760344E-2</v>
      </c>
      <c r="M29" s="13">
        <f t="array" ref="M29">INDEX('Back data'!$A$246:$BC$246,,MAX(IF('Back data'!$A$246:$BC$246&lt;&gt;"",COLUMN('Back data'!$A$246:$BC$246)))-M$6)/M27</f>
        <v>1.9919208803454519E-2</v>
      </c>
      <c r="N29" s="13">
        <f t="array" ref="N29">INDEX('Back data'!$A$246:$BC$246,,MAX(IF('Back data'!$A$246:$BC$246&lt;&gt;"",COLUMN('Back data'!$A$246:$BC$246)))-N$6)/N27</f>
        <v>1.9652712343518643E-2</v>
      </c>
      <c r="O29" s="13">
        <f t="array" ref="O29">INDEX('Back data'!$A$246:$BC$246,,MAX(IF('Back data'!$A$246:$BC$246&lt;&gt;"",COLUMN('Back data'!$A$246:$BC$246)))-O$6)/O27</f>
        <v>1.8336607727570398E-2</v>
      </c>
      <c r="P29" s="38">
        <f t="array" ref="P29">INDEX('Back data'!$A$246:$BC$246,,MAX(IF('Back data'!$A$246:$BC$246&lt;&gt;"",COLUMN('Back data'!$A$246:$BC$246)))-P$6)/P27</f>
        <v>1.5921538657495859E-2</v>
      </c>
    </row>
    <row r="32" spans="1:16" x14ac:dyDescent="0.3">
      <c r="C32" s="8" t="s">
        <v>73</v>
      </c>
      <c r="D32" s="9">
        <f t="array" ref="D32">INDEX('Back data'!$A$251:$BC$251,,MAX(IF('Back data'!$A$251:$BC$251&lt;&gt;"",COLUMN('Back data'!$A$251:$BC$251)))-D$6)+INDEX('Back data'!$A$252:$BC$252,,MAX(IF('Back data'!$A$252:$BC$252&lt;&gt;"",COLUMN('Back data'!$A$252:$BC$252)))-D$6)</f>
        <v>70.790000000000006</v>
      </c>
      <c r="E32" s="9">
        <f t="array" ref="E32">INDEX('Back data'!$A$251:$BC$251,,MAX(IF('Back data'!$A$251:$BC$251&lt;&gt;"",COLUMN('Back data'!$A$251:$BC$251)))-E$6)+INDEX('Back data'!$A$252:$BC$252,,MAX(IF('Back data'!$A$252:$BC$252&lt;&gt;"",COLUMN('Back data'!$A$252:$BC$252)))-E$6)</f>
        <v>71.87</v>
      </c>
      <c r="F32" s="9">
        <f t="array" ref="F32">INDEX('Back data'!$A$251:$BC$251,,MAX(IF('Back data'!$A$251:$BC$251&lt;&gt;"",COLUMN('Back data'!$A$251:$BC$251)))-F$6)+INDEX('Back data'!$A$252:$BC$252,,MAX(IF('Back data'!$A$252:$BC$252&lt;&gt;"",COLUMN('Back data'!$A$252:$BC$252)))-F$6)</f>
        <v>70.460000000000008</v>
      </c>
      <c r="G32" s="9">
        <f t="array" ref="G32">INDEX('Back data'!$A$251:$BC$251,,MAX(IF('Back data'!$A$251:$BC$251&lt;&gt;"",COLUMN('Back data'!$A$251:$BC$251)))-G$6)+INDEX('Back data'!$A$252:$BC$252,,MAX(IF('Back data'!$A$252:$BC$252&lt;&gt;"",COLUMN('Back data'!$A$252:$BC$252)))-G$6)</f>
        <v>71.41</v>
      </c>
      <c r="H32" s="9">
        <f t="array" ref="H32">INDEX('Back data'!$A$251:$BC$251,,MAX(IF('Back data'!$A$251:$BC$251&lt;&gt;"",COLUMN('Back data'!$A$251:$BC$251)))-H$6)+INDEX('Back data'!$A$252:$BC$252,,MAX(IF('Back data'!$A$252:$BC$252&lt;&gt;"",COLUMN('Back data'!$A$252:$BC$252)))-H$6)</f>
        <v>71.679999999999993</v>
      </c>
      <c r="I32" s="9">
        <f t="array" ref="I32">INDEX('Back data'!$A$251:$BC$251,,MAX(IF('Back data'!$A$251:$BC$251&lt;&gt;"",COLUMN('Back data'!$A$251:$BC$251)))-I$6)+INDEX('Back data'!$A$252:$BC$252,,MAX(IF('Back data'!$A$252:$BC$252&lt;&gt;"",COLUMN('Back data'!$A$252:$BC$252)))-I$6)</f>
        <v>71.009999999999991</v>
      </c>
      <c r="J32" s="9">
        <f t="array" ref="J32">INDEX('Back data'!$A$251:$BC$251,,MAX(IF('Back data'!$A$251:$BC$251&lt;&gt;"",COLUMN('Back data'!$A$251:$BC$251)))-J$6)+INDEX('Back data'!$A$252:$BC$252,,MAX(IF('Back data'!$A$252:$BC$252&lt;&gt;"",COLUMN('Back data'!$A$252:$BC$252)))-J$6)</f>
        <v>73.27</v>
      </c>
      <c r="K32" s="9">
        <f t="array" ref="K32">INDEX('Back data'!$A$251:$BC$251,,MAX(IF('Back data'!$A$251:$BC$251&lt;&gt;"",COLUMN('Back data'!$A$251:$BC$251)))-K$6)+INDEX('Back data'!$A$252:$BC$252,,MAX(IF('Back data'!$A$252:$BC$252&lt;&gt;"",COLUMN('Back data'!$A$252:$BC$252)))-K$6)</f>
        <v>70.94</v>
      </c>
      <c r="L32" s="9">
        <f t="array" ref="L32">INDEX('Back data'!$A$251:$BC$251,,MAX(IF('Back data'!$A$251:$BC$251&lt;&gt;"",COLUMN('Back data'!$A$251:$BC$251)))-L$6)+INDEX('Back data'!$A$252:$BC$252,,MAX(IF('Back data'!$A$252:$BC$252&lt;&gt;"",COLUMN('Back data'!$A$252:$BC$252)))-L$6)</f>
        <v>69.740000000000009</v>
      </c>
      <c r="M32" s="9">
        <f t="array" ref="M32">INDEX('Back data'!$A$251:$BC$251,,MAX(IF('Back data'!$A$251:$BC$251&lt;&gt;"",COLUMN('Back data'!$A$251:$BC$251)))-M$6)+INDEX('Back data'!$A$252:$BC$252,,MAX(IF('Back data'!$A$252:$BC$252&lt;&gt;"",COLUMN('Back data'!$A$252:$BC$252)))-M$6)</f>
        <v>71.8</v>
      </c>
      <c r="N32" s="9">
        <f t="array" ref="N32">INDEX('Back data'!$A$251:$BC$251,,MAX(IF('Back data'!$A$251:$BC$251&lt;&gt;"",COLUMN('Back data'!$A$251:$BC$251)))-N$6)+INDEX('Back data'!$A$252:$BC$252,,MAX(IF('Back data'!$A$252:$BC$252&lt;&gt;"",COLUMN('Back data'!$A$252:$BC$252)))-N$6)</f>
        <v>71.819999999999993</v>
      </c>
      <c r="O32" s="9">
        <f t="array" ref="O32">INDEX('Back data'!$A$251:$BC$251,,MAX(IF('Back data'!$A$251:$BC$251&lt;&gt;"",COLUMN('Back data'!$A$251:$BC$251)))-O$6)+INDEX('Back data'!$A$252:$BC$252,,MAX(IF('Back data'!$A$252:$BC$252&lt;&gt;"",COLUMN('Back data'!$A$252:$BC$252)))-O$6)</f>
        <v>75.59</v>
      </c>
      <c r="P32" s="37">
        <f t="array" ref="P32">INDEX('Back data'!$A$251:$BC$251,,MAX(IF('Back data'!$A$251:$BC$251&lt;&gt;"",COLUMN('Back data'!$A$251:$BC$251)))-P$6)+INDEX('Back data'!$A$252:$BC$252,,MAX(IF('Back data'!$A$252:$BC$252&lt;&gt;"",COLUMN('Back data'!$A$252:$BC$252)))-P$6)</f>
        <v>77.55</v>
      </c>
    </row>
    <row r="33" spans="1:63" x14ac:dyDescent="0.3">
      <c r="A33" s="10" t="s">
        <v>74</v>
      </c>
      <c r="B33" s="7" t="s">
        <v>72</v>
      </c>
      <c r="C33" s="12" t="s">
        <v>75</v>
      </c>
      <c r="D33" s="13">
        <f t="array" ref="D33">INDEX('Back data'!$A$251:$BC$251,,MAX(IF('Back data'!$A$251:$BC$251&lt;&gt;"",COLUMN('Back data'!$A$251:$BC$251)))-D$6)/D32</f>
        <v>0.97174742195225317</v>
      </c>
      <c r="E33" s="13">
        <f t="array" ref="E33">INDEX('Back data'!$A$251:$BC$251,,MAX(IF('Back data'!$A$251:$BC$251&lt;&gt;"",COLUMN('Back data'!$A$251:$BC$251)))-E$6)/E32</f>
        <v>0.96507583136218167</v>
      </c>
      <c r="F33" s="13">
        <f t="array" ref="F33">INDEX('Back data'!$A$251:$BC$251,,MAX(IF('Back data'!$A$251:$BC$251&lt;&gt;"",COLUMN('Back data'!$A$251:$BC$251)))-F$6)/F32</f>
        <v>0.97104740278172008</v>
      </c>
      <c r="G33" s="13">
        <f t="array" ref="G33">INDEX('Back data'!$A$251:$BC$251,,MAX(IF('Back data'!$A$251:$BC$251&lt;&gt;"",COLUMN('Back data'!$A$251:$BC$251)))-G$6)/G32</f>
        <v>0.9614899873967232</v>
      </c>
      <c r="H33" s="13">
        <f t="array" ref="H33">INDEX('Back data'!$A$251:$BC$251,,MAX(IF('Back data'!$A$251:$BC$251&lt;&gt;"",COLUMN('Back data'!$A$251:$BC$251)))-H$6)/H32</f>
        <v>0.9775390625</v>
      </c>
      <c r="I33" s="13">
        <f t="array" ref="I33">INDEX('Back data'!$A$251:$BC$251,,MAX(IF('Back data'!$A$251:$BC$251&lt;&gt;"",COLUMN('Back data'!$A$251:$BC$251)))-I$6)/I32</f>
        <v>0.9570483030559076</v>
      </c>
      <c r="J33" s="13">
        <f t="array" ref="J33">INDEX('Back data'!$A$251:$BC$251,,MAX(IF('Back data'!$A$251:$BC$251&lt;&gt;"",COLUMN('Back data'!$A$251:$BC$251)))-J$6)/J32</f>
        <v>0.97011055002047231</v>
      </c>
      <c r="K33" s="13">
        <f t="array" ref="K33">INDEX('Back data'!$A$251:$BC$251,,MAX(IF('Back data'!$A$251:$BC$251&lt;&gt;"",COLUMN('Back data'!$A$251:$BC$251)))-K$6)/K32</f>
        <v>0.96010713278827176</v>
      </c>
      <c r="L33" s="13">
        <f t="array" ref="L33">INDEX('Back data'!$A$251:$BC$251,,MAX(IF('Back data'!$A$251:$BC$251&lt;&gt;"",COLUMN('Back data'!$A$251:$BC$251)))-L$6)/L32</f>
        <v>0.95798680814453674</v>
      </c>
      <c r="M33" s="13">
        <f t="array" ref="M33">INDEX('Back data'!$A$251:$BC$251,,MAX(IF('Back data'!$A$251:$BC$251&lt;&gt;"",COLUMN('Back data'!$A$251:$BC$251)))-M$6)/M32</f>
        <v>0.97228412256267416</v>
      </c>
      <c r="N33" s="13">
        <f t="array" ref="N33">INDEX('Back data'!$A$251:$BC$251,,MAX(IF('Back data'!$A$251:$BC$251&lt;&gt;"",COLUMN('Back data'!$A$251:$BC$251)))-N$6)/N32</f>
        <v>0.97535505430242275</v>
      </c>
      <c r="O33" s="13">
        <f t="array" ref="O33">INDEX('Back data'!$A$251:$BC$251,,MAX(IF('Back data'!$A$251:$BC$251&lt;&gt;"",COLUMN('Back data'!$A$251:$BC$251)))-O$6)/O32</f>
        <v>0.97063103585130306</v>
      </c>
      <c r="P33" s="38">
        <f t="array" ref="P33">INDEX('Back data'!$A$251:$BC$251,,MAX(IF('Back data'!$A$251:$BC$251&lt;&gt;"",COLUMN('Back data'!$A$251:$BC$251)))-P$6)/P32</f>
        <v>0.97176015473887822</v>
      </c>
    </row>
    <row r="34" spans="1:63" x14ac:dyDescent="0.3">
      <c r="A34" s="10" t="s">
        <v>74</v>
      </c>
      <c r="B34" s="7" t="s">
        <v>72</v>
      </c>
      <c r="C34" s="12" t="s">
        <v>76</v>
      </c>
      <c r="D34" s="13">
        <f t="array" ref="D34">INDEX('Back data'!$A$252:$BC$252,,MAX(IF('Back data'!$A$252:$BC$252&lt;&gt;"",COLUMN('Back data'!$A$252:$BC$252)))-D$6)/D32</f>
        <v>2.8252578047746855E-2</v>
      </c>
      <c r="E34" s="13">
        <f t="array" ref="E34">INDEX('Back data'!$A$252:$BC$252,,MAX(IF('Back data'!$A$252:$BC$252&lt;&gt;"",COLUMN('Back data'!$A$252:$BC$252)))-E$6)/E32</f>
        <v>3.4924168637818276E-2</v>
      </c>
      <c r="F34" s="13">
        <f t="array" ref="F34">INDEX('Back data'!$A$252:$BC$252,,MAX(IF('Back data'!$A$252:$BC$252&lt;&gt;"",COLUMN('Back data'!$A$252:$BC$252)))-F$6)/F32</f>
        <v>2.8952597218279873E-2</v>
      </c>
      <c r="G34" s="13">
        <f t="array" ref="G34">INDEX('Back data'!$A$252:$BC$252,,MAX(IF('Back data'!$A$252:$BC$252&lt;&gt;"",COLUMN('Back data'!$A$252:$BC$252)))-G$6)/G32</f>
        <v>3.8510012603276855E-2</v>
      </c>
      <c r="H34" s="13">
        <f t="array" ref="H34">INDEX('Back data'!$A$252:$BC$252,,MAX(IF('Back data'!$A$252:$BC$252&lt;&gt;"",COLUMN('Back data'!$A$252:$BC$252)))-H$6)/H32</f>
        <v>2.2460937500000003E-2</v>
      </c>
      <c r="I34" s="13">
        <f t="array" ref="I34">INDEX('Back data'!$A$252:$BC$252,,MAX(IF('Back data'!$A$252:$BC$252&lt;&gt;"",COLUMN('Back data'!$A$252:$BC$252)))-I$6)/I32</f>
        <v>4.2951696944092385E-2</v>
      </c>
      <c r="J34" s="13">
        <f t="array" ref="J34">INDEX('Back data'!$A$252:$BC$252,,MAX(IF('Back data'!$A$252:$BC$252&lt;&gt;"",COLUMN('Back data'!$A$252:$BC$252)))-J$6)/J32</f>
        <v>2.9889449979527773E-2</v>
      </c>
      <c r="K34" s="13">
        <f t="array" ref="K34">INDEX('Back data'!$A$252:$BC$252,,MAX(IF('Back data'!$A$252:$BC$252&lt;&gt;"",COLUMN('Back data'!$A$252:$BC$252)))-K$6)/K32</f>
        <v>3.9892867211728224E-2</v>
      </c>
      <c r="L34" s="13">
        <f t="array" ref="L34">INDEX('Back data'!$A$252:$BC$252,,MAX(IF('Back data'!$A$252:$BC$252&lt;&gt;"",COLUMN('Back data'!$A$252:$BC$252)))-L$6)/L32</f>
        <v>4.2013191855463143E-2</v>
      </c>
      <c r="M34" s="13">
        <f t="array" ref="M34">INDEX('Back data'!$A$252:$BC$252,,MAX(IF('Back data'!$A$252:$BC$252&lt;&gt;"",COLUMN('Back data'!$A$252:$BC$252)))-M$6)/M32</f>
        <v>2.7715877437325908E-2</v>
      </c>
      <c r="N34" s="13">
        <f t="array" ref="N34">INDEX('Back data'!$A$252:$BC$252,,MAX(IF('Back data'!$A$252:$BC$252&lt;&gt;"",COLUMN('Back data'!$A$252:$BC$252)))-N$6)/N32</f>
        <v>2.4644945697577279E-2</v>
      </c>
      <c r="O34" s="13">
        <f t="array" ref="O34">INDEX('Back data'!$A$252:$BC$252,,MAX(IF('Back data'!$A$252:$BC$252&lt;&gt;"",COLUMN('Back data'!$A$252:$BC$252)))-O$6)/O32</f>
        <v>2.936896414869692E-2</v>
      </c>
      <c r="P34" s="38">
        <f t="array" ref="P34">INDEX('Back data'!$A$252:$BC$252,,MAX(IF('Back data'!$A$252:$BC$252&lt;&gt;"",COLUMN('Back data'!$A$252:$BC$252)))-P$6)/P32</f>
        <v>2.8239845261121856E-2</v>
      </c>
    </row>
    <row r="36" spans="1:63" ht="20.100000000000001" customHeight="1" x14ac:dyDescent="0.3"/>
    <row r="37" spans="1:63" ht="20.100000000000001" customHeight="1" x14ac:dyDescent="0.3"/>
    <row r="38" spans="1:63" ht="20.100000000000001" customHeight="1" thickBot="1" x14ac:dyDescent="0.35">
      <c r="D38" s="40"/>
      <c r="E38" s="40"/>
      <c r="F38" s="40"/>
      <c r="G38" s="40"/>
      <c r="H38" s="40"/>
      <c r="I38" s="40"/>
      <c r="J38" s="40"/>
      <c r="K38" s="40"/>
      <c r="L38" s="40"/>
      <c r="M38" s="40"/>
      <c r="N38" s="40"/>
      <c r="O38" s="40"/>
      <c r="P38" s="40"/>
    </row>
    <row r="39" spans="1:63" ht="16.2" thickBot="1" x14ac:dyDescent="0.35">
      <c r="A39" s="4"/>
      <c r="B39" s="4"/>
      <c r="D39" s="40">
        <f t="shared" ref="D39:O39" si="0">D5</f>
        <v>44348</v>
      </c>
      <c r="E39" s="40">
        <f t="shared" si="0"/>
        <v>44378</v>
      </c>
      <c r="F39" s="40">
        <f t="shared" si="0"/>
        <v>44409</v>
      </c>
      <c r="G39" s="40">
        <f t="shared" si="0"/>
        <v>44440</v>
      </c>
      <c r="H39" s="40">
        <f t="shared" si="0"/>
        <v>44470</v>
      </c>
      <c r="I39" s="40">
        <f t="shared" si="0"/>
        <v>44501</v>
      </c>
      <c r="J39" s="40">
        <f t="shared" si="0"/>
        <v>44531</v>
      </c>
      <c r="K39" s="40">
        <f t="shared" si="0"/>
        <v>44562</v>
      </c>
      <c r="L39" s="40">
        <f t="shared" si="0"/>
        <v>44593</v>
      </c>
      <c r="M39" s="40">
        <f t="shared" si="0"/>
        <v>44621</v>
      </c>
      <c r="N39" s="40">
        <f t="shared" si="0"/>
        <v>44652</v>
      </c>
      <c r="O39" s="40">
        <f t="shared" si="0"/>
        <v>44682</v>
      </c>
      <c r="P39" s="40">
        <f>P5</f>
        <v>44713</v>
      </c>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row>
    <row r="40" spans="1:63" x14ac:dyDescent="0.3">
      <c r="C40" s="8" t="s">
        <v>73</v>
      </c>
      <c r="D40" s="9">
        <f t="array" ref="D40">INDEX('Back data'!$A$36:$BC$36,,MAX(IF('Back data'!$A$36:$BC$36&lt;&gt;"",COLUMN('Back data'!$A$36:$BC$36)))-D$6)+INDEX('Back data'!$A$37:$BC$37,,MAX(IF('Back data'!$A$37:$BC$37&lt;&gt;"",COLUMN('Back data'!$A$37:$BC$37)))-D$6)</f>
        <v>67.42</v>
      </c>
      <c r="E40" s="9">
        <f t="array" ref="E40">INDEX('Back data'!$A$36:$BC$36,,MAX(IF('Back data'!$A$36:$BC$36&lt;&gt;"",COLUMN('Back data'!$A$36:$BC$36)))-E$6)+INDEX('Back data'!$A$37:$BC$37,,MAX(IF('Back data'!$A$37:$BC$37&lt;&gt;"",COLUMN('Back data'!$A$37:$BC$37)))-E$6)</f>
        <v>69.19</v>
      </c>
      <c r="F40" s="9">
        <f t="array" ref="F40">INDEX('Back data'!$A$36:$BC$36,,MAX(IF('Back data'!$A$36:$BC$36&lt;&gt;"",COLUMN('Back data'!$A$36:$BC$36)))-F$6)+INDEX('Back data'!$A$37:$BC$37,,MAX(IF('Back data'!$A$37:$BC$37&lt;&gt;"",COLUMN('Back data'!$A$37:$BC$37)))-F$6)</f>
        <v>68.72</v>
      </c>
      <c r="G40" s="9">
        <f t="array" ref="G40">INDEX('Back data'!$A$36:$BC$36,,MAX(IF('Back data'!$A$36:$BC$36&lt;&gt;"",COLUMN('Back data'!$A$36:$BC$36)))-G$6)+INDEX('Back data'!$A$37:$BC$37,,MAX(IF('Back data'!$A$37:$BC$37&lt;&gt;"",COLUMN('Back data'!$A$37:$BC$37)))-G$6)</f>
        <v>68.110000000000014</v>
      </c>
      <c r="H40" s="9">
        <f t="array" ref="H40">INDEX('Back data'!$A$36:$BC$36,,MAX(IF('Back data'!$A$36:$BC$36&lt;&gt;"",COLUMN('Back data'!$A$36:$BC$36)))-H$6)+INDEX('Back data'!$A$37:$BC$37,,MAX(IF('Back data'!$A$37:$BC$37&lt;&gt;"",COLUMN('Back data'!$A$37:$BC$37)))-H$6)</f>
        <v>68.710000000000008</v>
      </c>
      <c r="I40" s="9">
        <f t="array" ref="I40">INDEX('Back data'!$A$36:$BC$36,,MAX(IF('Back data'!$A$36:$BC$36&lt;&gt;"",COLUMN('Back data'!$A$36:$BC$36)))-I$6)+INDEX('Back data'!$A$37:$BC$37,,MAX(IF('Back data'!$A$37:$BC$37&lt;&gt;"",COLUMN('Back data'!$A$37:$BC$37)))-I$6)</f>
        <v>68.790000000000006</v>
      </c>
      <c r="J40" s="9">
        <f t="array" ref="J40">INDEX('Back data'!$A$36:$BC$36,,MAX(IF('Back data'!$A$36:$BC$36&lt;&gt;"",COLUMN('Back data'!$A$36:$BC$36)))-J$6)+INDEX('Back data'!$A$37:$BC$37,,MAX(IF('Back data'!$A$37:$BC$37&lt;&gt;"",COLUMN('Back data'!$A$37:$BC$37)))-J$6)</f>
        <v>68.959999999999994</v>
      </c>
      <c r="K40" s="9">
        <f t="array" ref="K40">INDEX('Back data'!$A$36:$BC$36,,MAX(IF('Back data'!$A$36:$BC$36&lt;&gt;"",COLUMN('Back data'!$A$36:$BC$36)))-K$6)+INDEX('Back data'!$A$37:$BC$37,,MAX(IF('Back data'!$A$37:$BC$37&lt;&gt;"",COLUMN('Back data'!$A$37:$BC$37)))-K$6)</f>
        <v>66.900000000000006</v>
      </c>
      <c r="L40" s="9">
        <f t="array" ref="L40">INDEX('Back data'!$A$36:$BC$36,,MAX(IF('Back data'!$A$36:$BC$36&lt;&gt;"",COLUMN('Back data'!$A$36:$BC$36)))-L$6)+INDEX('Back data'!$A$37:$BC$37,,MAX(IF('Back data'!$A$37:$BC$37&lt;&gt;"",COLUMN('Back data'!$A$37:$BC$37)))-L$6)</f>
        <v>67.09</v>
      </c>
      <c r="M40" s="9">
        <f t="array" ref="M40">INDEX('Back data'!$A$36:$BC$36,,MAX(IF('Back data'!$A$36:$BC$36&lt;&gt;"",COLUMN('Back data'!$A$36:$BC$36)))-M$6)+INDEX('Back data'!$A$37:$BC$37,,MAX(IF('Back data'!$A$37:$BC$37&lt;&gt;"",COLUMN('Back data'!$A$37:$BC$37)))-M$6)</f>
        <v>68.13</v>
      </c>
      <c r="N40" s="9">
        <f t="array" ref="N40">INDEX('Back data'!$A$36:$BC$36,,MAX(IF('Back data'!$A$36:$BC$36&lt;&gt;"",COLUMN('Back data'!$A$36:$BC$36)))-N$6)+INDEX('Back data'!$A$37:$BC$37,,MAX(IF('Back data'!$A$37:$BC$37&lt;&gt;"",COLUMN('Back data'!$A$37:$BC$37)))-N$6)</f>
        <v>70.600000000000009</v>
      </c>
      <c r="O40" s="9">
        <f t="array" ref="O40">INDEX('Back data'!$A$36:$BC$36,,MAX(IF('Back data'!$A$36:$BC$36&lt;&gt;"",COLUMN('Back data'!$A$36:$BC$36)))-O$6)+INDEX('Back data'!$A$37:$BC$37,,MAX(IF('Back data'!$A$37:$BC$37&lt;&gt;"",COLUMN('Back data'!$A$37:$BC$37)))-O$6)</f>
        <v>72.56</v>
      </c>
      <c r="P40" s="37">
        <f t="array" ref="P40">INDEX('Back data'!$A$36:$BC$36,,MAX(IF('Back data'!$A$36:$BC$36&lt;&gt;"",COLUMN('Back data'!$A$36:$BC$36)))-P$6)+INDEX('Back data'!$A$37:$BC$37,,MAX(IF('Back data'!$A$37:$BC$37&lt;&gt;"",COLUMN('Back data'!$A$37:$BC$37)))-P$6)</f>
        <v>75.94</v>
      </c>
    </row>
    <row r="41" spans="1:63" x14ac:dyDescent="0.3">
      <c r="A41" s="15" t="s">
        <v>79</v>
      </c>
      <c r="B41" s="16" t="s">
        <v>80</v>
      </c>
      <c r="C41" s="12" t="s">
        <v>75</v>
      </c>
      <c r="D41" s="13">
        <f t="array" ref="D41">INDEX('Back data'!$A$36:$BC$36,,MAX(IF('Back data'!$A$36:$BC$36&lt;&gt;"",COLUMN('Back data'!$A$36:$BC$36)))-D$6)/D40</f>
        <v>0.9537229308810441</v>
      </c>
      <c r="E41" s="13">
        <f t="array" ref="E41">INDEX('Back data'!$A$36:$BC$36,,MAX(IF('Back data'!$A$36:$BC$36&lt;&gt;"",COLUMN('Back data'!$A$36:$BC$36)))-E$6)/E40</f>
        <v>0.95909813556872381</v>
      </c>
      <c r="F41" s="13">
        <f t="array" ref="F41">INDEX('Back data'!$A$36:$BC$36,,MAX(IF('Back data'!$A$36:$BC$36&lt;&gt;"",COLUMN('Back data'!$A$36:$BC$36)))-F$6)/F40</f>
        <v>0.95707217694994173</v>
      </c>
      <c r="G41" s="13">
        <f t="array" ref="G41">INDEX('Back data'!$A$36:$BC$36,,MAX(IF('Back data'!$A$36:$BC$36&lt;&gt;"",COLUMN('Back data'!$A$36:$BC$36)))-G$6)/G40</f>
        <v>0.9569813536925561</v>
      </c>
      <c r="H41" s="13">
        <f t="array" ref="H41">INDEX('Back data'!$A$36:$BC$36,,MAX(IF('Back data'!$A$36:$BC$36&lt;&gt;"",COLUMN('Back data'!$A$36:$BC$36)))-H$6)/H40</f>
        <v>0.9611410275069131</v>
      </c>
      <c r="I41" s="13">
        <f t="array" ref="I41">INDEX('Back data'!$A$36:$BC$36,,MAX(IF('Back data'!$A$36:$BC$36&lt;&gt;"",COLUMN('Back data'!$A$36:$BC$36)))-I$6)/I40</f>
        <v>0.96307602849251339</v>
      </c>
      <c r="J41" s="13">
        <f t="array" ref="J41">INDEX('Back data'!$A$36:$BC$36,,MAX(IF('Back data'!$A$36:$BC$36&lt;&gt;"",COLUMN('Back data'!$A$36:$BC$36)))-J$6)/J40</f>
        <v>0.96374709976798145</v>
      </c>
      <c r="K41" s="13">
        <f t="array" ref="K41">INDEX('Back data'!$A$36:$BC$36,,MAX(IF('Back data'!$A$36:$BC$36&lt;&gt;"",COLUMN('Back data'!$A$36:$BC$36)))-K$6)/K40</f>
        <v>0.95964125560538116</v>
      </c>
      <c r="L41" s="13">
        <f t="array" ref="L41">INDEX('Back data'!$A$36:$BC$36,,MAX(IF('Back data'!$A$36:$BC$36&lt;&gt;"",COLUMN('Back data'!$A$36:$BC$36)))-L$6)/L40</f>
        <v>0.96392905052913991</v>
      </c>
      <c r="M41" s="13">
        <f t="array" ref="M41">INDEX('Back data'!$A$36:$BC$36,,MAX(IF('Back data'!$A$36:$BC$36&lt;&gt;"",COLUMN('Back data'!$A$36:$BC$36)))-M$6)/M40</f>
        <v>0.9625715543813298</v>
      </c>
      <c r="N41" s="13">
        <f t="array" ref="N41">INDEX('Back data'!$A$36:$BC$36,,MAX(IF('Back data'!$A$36:$BC$36&lt;&gt;"",COLUMN('Back data'!$A$36:$BC$36)))-N$6)/N40</f>
        <v>0.96600566572237956</v>
      </c>
      <c r="O41" s="13">
        <f t="array" ref="O41">INDEX('Back data'!$A$36:$BC$36,,MAX(IF('Back data'!$A$36:$BC$36&lt;&gt;"",COLUMN('Back data'!$A$36:$BC$36)))-O$6)/O40</f>
        <v>0.96402976846747523</v>
      </c>
      <c r="P41" s="38">
        <f t="array" ref="P41">INDEX('Back data'!$A$36:$BC$36,,MAX(IF('Back data'!$A$36:$BC$36&lt;&gt;"",COLUMN('Back data'!$A$36:$BC$36)))-P$6)/P40</f>
        <v>0.96563076112720569</v>
      </c>
    </row>
    <row r="42" spans="1:63" x14ac:dyDescent="0.3">
      <c r="A42" s="15" t="s">
        <v>79</v>
      </c>
      <c r="B42" s="16" t="s">
        <v>80</v>
      </c>
      <c r="C42" s="12" t="s">
        <v>76</v>
      </c>
      <c r="D42" s="13">
        <f t="array" ref="D42">INDEX('Back data'!$A$37:$BC$37,,MAX(IF('Back data'!$A$37:$BC$37&lt;&gt;"",COLUMN('Back data'!$A$37:$BC$37)))-D$6)/D40</f>
        <v>4.6277069118955801E-2</v>
      </c>
      <c r="E42" s="13">
        <f t="array" ref="E42">INDEX('Back data'!$A$37:$BC$37,,MAX(IF('Back data'!$A$37:$BC$37&lt;&gt;"",COLUMN('Back data'!$A$37:$BC$37)))-E$6)/E40</f>
        <v>4.0901864431276198E-2</v>
      </c>
      <c r="F42" s="13">
        <f t="array" ref="F42">INDEX('Back data'!$A$37:$BC$37,,MAX(IF('Back data'!$A$37:$BC$37&lt;&gt;"",COLUMN('Back data'!$A$37:$BC$37)))-F$6)/F40</f>
        <v>4.2927823050058211E-2</v>
      </c>
      <c r="G42" s="13">
        <f t="array" ref="G42">INDEX('Back data'!$A$37:$BC$37,,MAX(IF('Back data'!$A$37:$BC$37&lt;&gt;"",COLUMN('Back data'!$A$37:$BC$37)))-G$6)/G40</f>
        <v>4.3018646307443835E-2</v>
      </c>
      <c r="H42" s="13">
        <f t="array" ref="H42">INDEX('Back data'!$A$37:$BC$37,,MAX(IF('Back data'!$A$37:$BC$37&lt;&gt;"",COLUMN('Back data'!$A$37:$BC$37)))-H$6)/H40</f>
        <v>3.8858972493086882E-2</v>
      </c>
      <c r="I42" s="13">
        <f t="array" ref="I42">INDEX('Back data'!$A$37:$BC$37,,MAX(IF('Back data'!$A$37:$BC$37&lt;&gt;"",COLUMN('Back data'!$A$37:$BC$37)))-I$6)/I40</f>
        <v>3.6923971507486553E-2</v>
      </c>
      <c r="J42" s="13">
        <f t="array" ref="J42">INDEX('Back data'!$A$37:$BC$37,,MAX(IF('Back data'!$A$37:$BC$37&lt;&gt;"",COLUMN('Back data'!$A$37:$BC$37)))-J$6)/J40</f>
        <v>3.6252900232018562E-2</v>
      </c>
      <c r="K42" s="13">
        <f t="array" ref="K42">INDEX('Back data'!$A$37:$BC$37,,MAX(IF('Back data'!$A$37:$BC$37&lt;&gt;"",COLUMN('Back data'!$A$37:$BC$37)))-K$6)/K40</f>
        <v>4.0358744394618833E-2</v>
      </c>
      <c r="L42" s="13">
        <f t="array" ref="L42">INDEX('Back data'!$A$37:$BC$37,,MAX(IF('Back data'!$A$37:$BC$37&lt;&gt;"",COLUMN('Back data'!$A$37:$BC$37)))-L$6)/L40</f>
        <v>3.6070949470860036E-2</v>
      </c>
      <c r="M42" s="13">
        <f t="array" ref="M42">INDEX('Back data'!$A$37:$BC$37,,MAX(IF('Back data'!$A$37:$BC$37&lt;&gt;"",COLUMN('Back data'!$A$37:$BC$37)))-M$6)/M40</f>
        <v>3.7428445618670189E-2</v>
      </c>
      <c r="N42" s="13">
        <f t="array" ref="N42">INDEX('Back data'!$A$37:$BC$37,,MAX(IF('Back data'!$A$37:$BC$37&lt;&gt;"",COLUMN('Back data'!$A$37:$BC$37)))-N$6)/N40</f>
        <v>3.3994334277620393E-2</v>
      </c>
      <c r="O42" s="13">
        <f t="array" ref="O42">INDEX('Back data'!$A$37:$BC$37,,MAX(IF('Back data'!$A$37:$BC$37&lt;&gt;"",COLUMN('Back data'!$A$37:$BC$37)))-O$6)/O40</f>
        <v>3.5970231532524807E-2</v>
      </c>
      <c r="P42" s="38">
        <f t="array" ref="P42">INDEX('Back data'!$A$37:$BC$37,,MAX(IF('Back data'!$A$37:$BC$37&lt;&gt;"",COLUMN('Back data'!$A$37:$BC$37)))-P$6)/P40</f>
        <v>3.4369238872794312E-2</v>
      </c>
    </row>
    <row r="45" spans="1:63" x14ac:dyDescent="0.3">
      <c r="C45" s="8" t="s">
        <v>73</v>
      </c>
      <c r="D45" s="9">
        <f t="array" ref="D45">INDEX('Back data'!$A$42:$BC$42,,MAX(IF('Back data'!$A$42:$BC$42&lt;&gt;"",COLUMN('Back data'!$A$42:$BC$42)))-D$6)+INDEX('Back data'!$A$43:$BC$43,,MAX(IF('Back data'!$A$43:$BC$43&lt;&gt;"",COLUMN('Back data'!$A$43:$BC$43)))-D$6)</f>
        <v>67.010000000000005</v>
      </c>
      <c r="E45" s="9">
        <f t="array" ref="E45">INDEX('Back data'!$A$42:$BC$42,,MAX(IF('Back data'!$A$42:$BC$42&lt;&gt;"",COLUMN('Back data'!$A$42:$BC$42)))-E$6)+INDEX('Back data'!$A$43:$BC$43,,MAX(IF('Back data'!$A$43:$BC$43&lt;&gt;"",COLUMN('Back data'!$A$43:$BC$43)))-E$6)</f>
        <v>68.260000000000005</v>
      </c>
      <c r="F45" s="9">
        <f t="array" ref="F45">INDEX('Back data'!$A$42:$BC$42,,MAX(IF('Back data'!$A$42:$BC$42&lt;&gt;"",COLUMN('Back data'!$A$42:$BC$42)))-F$6)+INDEX('Back data'!$A$43:$BC$43,,MAX(IF('Back data'!$A$43:$BC$43&lt;&gt;"",COLUMN('Back data'!$A$43:$BC$43)))-F$6)</f>
        <v>68.599999999999994</v>
      </c>
      <c r="G45" s="9">
        <f t="array" ref="G45">INDEX('Back data'!$A$42:$BC$42,,MAX(IF('Back data'!$A$42:$BC$42&lt;&gt;"",COLUMN('Back data'!$A$42:$BC$42)))-G$6)+INDEX('Back data'!$A$43:$BC$43,,MAX(IF('Back data'!$A$43:$BC$43&lt;&gt;"",COLUMN('Back data'!$A$43:$BC$43)))-G$6)</f>
        <v>67.459999999999994</v>
      </c>
      <c r="H45" s="9">
        <f t="array" ref="H45">INDEX('Back data'!$A$42:$BC$42,,MAX(IF('Back data'!$A$42:$BC$42&lt;&gt;"",COLUMN('Back data'!$A$42:$BC$42)))-H$6)+INDEX('Back data'!$A$43:$BC$43,,MAX(IF('Back data'!$A$43:$BC$43&lt;&gt;"",COLUMN('Back data'!$A$43:$BC$43)))-H$6)</f>
        <v>68.03</v>
      </c>
      <c r="I45" s="9">
        <f t="array" ref="I45">INDEX('Back data'!$A$42:$BC$42,,MAX(IF('Back data'!$A$42:$BC$42&lt;&gt;"",COLUMN('Back data'!$A$42:$BC$42)))-I$6)+INDEX('Back data'!$A$43:$BC$43,,MAX(IF('Back data'!$A$43:$BC$43&lt;&gt;"",COLUMN('Back data'!$A$43:$BC$43)))-I$6)</f>
        <v>69.25</v>
      </c>
      <c r="J45" s="9">
        <f t="array" ref="J45">INDEX('Back data'!$A$42:$BC$42,,MAX(IF('Back data'!$A$42:$BC$42&lt;&gt;"",COLUMN('Back data'!$A$42:$BC$42)))-J$6)+INDEX('Back data'!$A$43:$BC$43,,MAX(IF('Back data'!$A$43:$BC$43&lt;&gt;"",COLUMN('Back data'!$A$43:$BC$43)))-J$6)</f>
        <v>68.53</v>
      </c>
      <c r="K45" s="9">
        <f t="array" ref="K45">INDEX('Back data'!$A$42:$BC$42,,MAX(IF('Back data'!$A$42:$BC$42&lt;&gt;"",COLUMN('Back data'!$A$42:$BC$42)))-K$6)+INDEX('Back data'!$A$43:$BC$43,,MAX(IF('Back data'!$A$43:$BC$43&lt;&gt;"",COLUMN('Back data'!$A$43:$BC$43)))-K$6)</f>
        <v>66.91</v>
      </c>
      <c r="L45" s="9">
        <f t="array" ref="L45">INDEX('Back data'!$A$42:$BC$42,,MAX(IF('Back data'!$A$42:$BC$42&lt;&gt;"",COLUMN('Back data'!$A$42:$BC$42)))-L$6)+INDEX('Back data'!$A$43:$BC$43,,MAX(IF('Back data'!$A$43:$BC$43&lt;&gt;"",COLUMN('Back data'!$A$43:$BC$43)))-L$6)</f>
        <v>66.290000000000006</v>
      </c>
      <c r="M45" s="9">
        <f t="array" ref="M45">INDEX('Back data'!$A$42:$BC$42,,MAX(IF('Back data'!$A$42:$BC$42&lt;&gt;"",COLUMN('Back data'!$A$42:$BC$42)))-M$6)+INDEX('Back data'!$A$43:$BC$43,,MAX(IF('Back data'!$A$43:$BC$43&lt;&gt;"",COLUMN('Back data'!$A$43:$BC$43)))-M$6)</f>
        <v>67.39</v>
      </c>
      <c r="N45" s="9">
        <f t="array" ref="N45">INDEX('Back data'!$A$42:$BC$42,,MAX(IF('Back data'!$A$42:$BC$42&lt;&gt;"",COLUMN('Back data'!$A$42:$BC$42)))-N$6)+INDEX('Back data'!$A$43:$BC$43,,MAX(IF('Back data'!$A$43:$BC$43&lt;&gt;"",COLUMN('Back data'!$A$43:$BC$43)))-N$6)</f>
        <v>69.69</v>
      </c>
      <c r="O45" s="9">
        <f t="array" ref="O45">INDEX('Back data'!$A$42:$BC$42,,MAX(IF('Back data'!$A$42:$BC$42&lt;&gt;"",COLUMN('Back data'!$A$42:$BC$42)))-O$6)+INDEX('Back data'!$A$43:$BC$43,,MAX(IF('Back data'!$A$43:$BC$43&lt;&gt;"",COLUMN('Back data'!$A$43:$BC$43)))-O$6)</f>
        <v>71.91</v>
      </c>
      <c r="P45" s="37">
        <f t="array" ref="P45">INDEX('Back data'!$A$42:$BC$42,,MAX(IF('Back data'!$A$42:$BC$42&lt;&gt;"",COLUMN('Back data'!$A$42:$BC$42)))-P$6)+INDEX('Back data'!$A$43:$BC$43,,MAX(IF('Back data'!$A$43:$BC$43&lt;&gt;"",COLUMN('Back data'!$A$43:$BC$43)))-P$6)</f>
        <v>75.13</v>
      </c>
    </row>
    <row r="46" spans="1:63" x14ac:dyDescent="0.3">
      <c r="A46" s="15" t="s">
        <v>79</v>
      </c>
      <c r="B46" s="16" t="s">
        <v>77</v>
      </c>
      <c r="C46" s="12" t="s">
        <v>75</v>
      </c>
      <c r="D46" s="13">
        <f t="array" ref="D46">INDEX('Back data'!$A$42:$BC$42,,MAX(IF('Back data'!$A$42:$BC$42&lt;&gt;"",COLUMN('Back data'!$A$42:$BC$42)))-D$6)/D45</f>
        <v>0.91225190270108936</v>
      </c>
      <c r="E46" s="13">
        <f t="array" ref="E46">INDEX('Back data'!$A$42:$BC$42,,MAX(IF('Back data'!$A$42:$BC$42&lt;&gt;"",COLUMN('Back data'!$A$42:$BC$42)))-E$6)/E45</f>
        <v>0.91415177263404623</v>
      </c>
      <c r="F46" s="13">
        <f t="array" ref="F46">INDEX('Back data'!$A$42:$BC$42,,MAX(IF('Back data'!$A$42:$BC$42&lt;&gt;"",COLUMN('Back data'!$A$42:$BC$42)))-F$6)/F45</f>
        <v>0.91676384839650149</v>
      </c>
      <c r="G46" s="13">
        <f t="array" ref="G46">INDEX('Back data'!$A$42:$BC$42,,MAX(IF('Back data'!$A$42:$BC$42&lt;&gt;"",COLUMN('Back data'!$A$42:$BC$42)))-G$6)/G45</f>
        <v>0.92084198043284915</v>
      </c>
      <c r="H46" s="13">
        <f t="array" ref="H46">INDEX('Back data'!$A$42:$BC$42,,MAX(IF('Back data'!$A$42:$BC$42&lt;&gt;"",COLUMN('Back data'!$A$42:$BC$42)))-H$6)/H45</f>
        <v>0.92047626047332054</v>
      </c>
      <c r="I46" s="13">
        <f t="array" ref="I46">INDEX('Back data'!$A$42:$BC$42,,MAX(IF('Back data'!$A$42:$BC$42&lt;&gt;"",COLUMN('Back data'!$A$42:$BC$42)))-I$6)/I45</f>
        <v>0.92837545126353804</v>
      </c>
      <c r="J46" s="13">
        <f t="array" ref="J46">INDEX('Back data'!$A$42:$BC$42,,MAX(IF('Back data'!$A$42:$BC$42&lt;&gt;"",COLUMN('Back data'!$A$42:$BC$42)))-J$6)/J45</f>
        <v>0.92922807529549101</v>
      </c>
      <c r="K46" s="13">
        <f t="array" ref="K46">INDEX('Back data'!$A$42:$BC$42,,MAX(IF('Back data'!$A$42:$BC$42&lt;&gt;"",COLUMN('Back data'!$A$42:$BC$42)))-K$6)/K45</f>
        <v>0.92153639216858463</v>
      </c>
      <c r="L46" s="13">
        <f t="array" ref="L46">INDEX('Back data'!$A$42:$BC$42,,MAX(IF('Back data'!$A$42:$BC$42&lt;&gt;"",COLUMN('Back data'!$A$42:$BC$42)))-L$6)/L45</f>
        <v>0.92608236536430821</v>
      </c>
      <c r="M46" s="13">
        <f t="array" ref="M46">INDEX('Back data'!$A$42:$BC$42,,MAX(IF('Back data'!$A$42:$BC$42&lt;&gt;"",COLUMN('Back data'!$A$42:$BC$42)))-M$6)/M45</f>
        <v>0.92817925508235644</v>
      </c>
      <c r="N46" s="13">
        <f t="array" ref="N46">INDEX('Back data'!$A$42:$BC$42,,MAX(IF('Back data'!$A$42:$BC$42&lt;&gt;"",COLUMN('Back data'!$A$42:$BC$42)))-N$6)/N45</f>
        <v>0.92911465059549436</v>
      </c>
      <c r="O46" s="13">
        <f t="array" ref="O46">INDEX('Back data'!$A$42:$BC$42,,MAX(IF('Back data'!$A$42:$BC$42&lt;&gt;"",COLUMN('Back data'!$A$42:$BC$42)))-O$6)/O45</f>
        <v>0.920595188429982</v>
      </c>
      <c r="P46" s="38">
        <f t="array" ref="P46">INDEX('Back data'!$A$42:$BC$42,,MAX(IF('Back data'!$A$42:$BC$42&lt;&gt;"",COLUMN('Back data'!$A$42:$BC$42)))-P$6)/P45</f>
        <v>0.92213496605883138</v>
      </c>
    </row>
    <row r="47" spans="1:63" x14ac:dyDescent="0.3">
      <c r="A47" s="15" t="s">
        <v>79</v>
      </c>
      <c r="B47" s="16" t="s">
        <v>77</v>
      </c>
      <c r="C47" s="12" t="s">
        <v>76</v>
      </c>
      <c r="D47" s="13">
        <f t="array" ref="D47">INDEX('Back data'!$A$43:$BC$43,,MAX(IF('Back data'!$A$43:$BC$43&lt;&gt;"",COLUMN('Back data'!$A$43:$BC$43)))-D$6)/D45</f>
        <v>8.7748097298910602E-2</v>
      </c>
      <c r="E47" s="13">
        <f t="array" ref="E47">INDEX('Back data'!$A$43:$BC$43,,MAX(IF('Back data'!$A$43:$BC$43&lt;&gt;"",COLUMN('Back data'!$A$43:$BC$43)))-E$6)/E45</f>
        <v>8.5848227365953711E-2</v>
      </c>
      <c r="F47" s="13">
        <f t="array" ref="F47">INDEX('Back data'!$A$43:$BC$43,,MAX(IF('Back data'!$A$43:$BC$43&lt;&gt;"",COLUMN('Back data'!$A$43:$BC$43)))-F$6)/F45</f>
        <v>8.3236151603498551E-2</v>
      </c>
      <c r="G47" s="13">
        <f t="array" ref="G47">INDEX('Back data'!$A$43:$BC$43,,MAX(IF('Back data'!$A$43:$BC$43&lt;&gt;"",COLUMN('Back data'!$A$43:$BC$43)))-G$6)/G45</f>
        <v>7.9158019567150906E-2</v>
      </c>
      <c r="H47" s="13">
        <f t="array" ref="H47">INDEX('Back data'!$A$43:$BC$43,,MAX(IF('Back data'!$A$43:$BC$43&lt;&gt;"",COLUMN('Back data'!$A$43:$BC$43)))-H$6)/H45</f>
        <v>7.9523739526679404E-2</v>
      </c>
      <c r="I47" s="13">
        <f t="array" ref="I47">INDEX('Back data'!$A$43:$BC$43,,MAX(IF('Back data'!$A$43:$BC$43&lt;&gt;"",COLUMN('Back data'!$A$43:$BC$43)))-I$6)/I45</f>
        <v>7.1624548736462096E-2</v>
      </c>
      <c r="J47" s="13">
        <f t="array" ref="J47">INDEX('Back data'!$A$43:$BC$43,,MAX(IF('Back data'!$A$43:$BC$43&lt;&gt;"",COLUMN('Back data'!$A$43:$BC$43)))-J$6)/J45</f>
        <v>7.0771924704508965E-2</v>
      </c>
      <c r="K47" s="13">
        <f t="array" ref="K47">INDEX('Back data'!$A$43:$BC$43,,MAX(IF('Back data'!$A$43:$BC$43&lt;&gt;"",COLUMN('Back data'!$A$43:$BC$43)))-K$6)/K45</f>
        <v>7.8463607831415344E-2</v>
      </c>
      <c r="L47" s="13">
        <f t="array" ref="L47">INDEX('Back data'!$A$43:$BC$43,,MAX(IF('Back data'!$A$43:$BC$43&lt;&gt;"",COLUMN('Back data'!$A$43:$BC$43)))-L$6)/L45</f>
        <v>7.3917634635691662E-2</v>
      </c>
      <c r="M47" s="13">
        <f t="array" ref="M47">INDEX('Back data'!$A$43:$BC$43,,MAX(IF('Back data'!$A$43:$BC$43&lt;&gt;"",COLUMN('Back data'!$A$43:$BC$43)))-M$6)/M45</f>
        <v>7.1820744917643564E-2</v>
      </c>
      <c r="N47" s="13">
        <f t="array" ref="N47">INDEX('Back data'!$A$43:$BC$43,,MAX(IF('Back data'!$A$43:$BC$43&lt;&gt;"",COLUMN('Back data'!$A$43:$BC$43)))-N$6)/N45</f>
        <v>7.0885349404505679E-2</v>
      </c>
      <c r="O47" s="13">
        <f t="array" ref="O47">INDEX('Back data'!$A$43:$BC$43,,MAX(IF('Back data'!$A$43:$BC$43&lt;&gt;"",COLUMN('Back data'!$A$43:$BC$43)))-O$6)/O45</f>
        <v>7.940481157001808E-2</v>
      </c>
      <c r="P47" s="38">
        <f t="array" ref="P47">INDEX('Back data'!$A$43:$BC$43,,MAX(IF('Back data'!$A$43:$BC$43&lt;&gt;"",COLUMN('Back data'!$A$43:$BC$43)))-P$6)/P45</f>
        <v>7.7865033941168643E-2</v>
      </c>
    </row>
    <row r="50" spans="1:16" x14ac:dyDescent="0.3">
      <c r="C50" s="8" t="s">
        <v>73</v>
      </c>
      <c r="D50" s="9">
        <f t="array" ref="D50">INDEX('Back data'!$A$48:$BC$48,,MAX(IF('Back data'!$A$48:$BC$48&lt;&gt;"",COLUMN('Back data'!$A$48:$BC$48)))-D$6)+INDEX('Back data'!$A$49:$BC$49,,MAX(IF('Back data'!$A$49:$BC$49&lt;&gt;"",COLUMN('Back data'!$A$49:$BC$49)))-D$6)</f>
        <v>67.240000000000009</v>
      </c>
      <c r="E50" s="9">
        <f t="array" ref="E50">INDEX('Back data'!$A$48:$BC$48,,MAX(IF('Back data'!$A$48:$BC$48&lt;&gt;"",COLUMN('Back data'!$A$48:$BC$48)))-E$6)+INDEX('Back data'!$A$49:$BC$49,,MAX(IF('Back data'!$A$49:$BC$49&lt;&gt;"",COLUMN('Back data'!$A$49:$BC$49)))-E$6)</f>
        <v>69.239999999999995</v>
      </c>
      <c r="F50" s="9">
        <f t="array" ref="F50">INDEX('Back data'!$A$48:$BC$48,,MAX(IF('Back data'!$A$48:$BC$48&lt;&gt;"",COLUMN('Back data'!$A$48:$BC$48)))-F$6)+INDEX('Back data'!$A$49:$BC$49,,MAX(IF('Back data'!$A$49:$BC$49&lt;&gt;"",COLUMN('Back data'!$A$49:$BC$49)))-F$6)</f>
        <v>68.279999999999987</v>
      </c>
      <c r="G50" s="9">
        <f t="array" ref="G50">INDEX('Back data'!$A$48:$BC$48,,MAX(IF('Back data'!$A$48:$BC$48&lt;&gt;"",COLUMN('Back data'!$A$48:$BC$48)))-G$6)+INDEX('Back data'!$A$49:$BC$49,,MAX(IF('Back data'!$A$49:$BC$49&lt;&gt;"",COLUMN('Back data'!$A$49:$BC$49)))-G$6)</f>
        <v>67.990000000000009</v>
      </c>
      <c r="H50" s="9">
        <f t="array" ref="H50">INDEX('Back data'!$A$48:$BC$48,,MAX(IF('Back data'!$A$48:$BC$48&lt;&gt;"",COLUMN('Back data'!$A$48:$BC$48)))-H$6)+INDEX('Back data'!$A$49:$BC$49,,MAX(IF('Back data'!$A$49:$BC$49&lt;&gt;"",COLUMN('Back data'!$A$49:$BC$49)))-H$6)</f>
        <v>68.75</v>
      </c>
      <c r="I50" s="9">
        <f t="array" ref="I50">INDEX('Back data'!$A$48:$BC$48,,MAX(IF('Back data'!$A$48:$BC$48&lt;&gt;"",COLUMN('Back data'!$A$48:$BC$48)))-I$6)+INDEX('Back data'!$A$49:$BC$49,,MAX(IF('Back data'!$A$49:$BC$49&lt;&gt;"",COLUMN('Back data'!$A$49:$BC$49)))-I$6)</f>
        <v>68.38</v>
      </c>
      <c r="J50" s="9">
        <f t="array" ref="J50">INDEX('Back data'!$A$48:$BC$48,,MAX(IF('Back data'!$A$48:$BC$48&lt;&gt;"",COLUMN('Back data'!$A$48:$BC$48)))-J$6)+INDEX('Back data'!$A$49:$BC$49,,MAX(IF('Back data'!$A$49:$BC$49&lt;&gt;"",COLUMN('Back data'!$A$49:$BC$49)))-J$6)</f>
        <v>68.83</v>
      </c>
      <c r="K50" s="9">
        <f t="array" ref="K50">INDEX('Back data'!$A$48:$BC$48,,MAX(IF('Back data'!$A$48:$BC$48&lt;&gt;"",COLUMN('Back data'!$A$48:$BC$48)))-K$6)+INDEX('Back data'!$A$49:$BC$49,,MAX(IF('Back data'!$A$49:$BC$49&lt;&gt;"",COLUMN('Back data'!$A$49:$BC$49)))-K$6)</f>
        <v>66.61999999999999</v>
      </c>
      <c r="L50" s="9">
        <f t="array" ref="L50">INDEX('Back data'!$A$48:$BC$48,,MAX(IF('Back data'!$A$48:$BC$48&lt;&gt;"",COLUMN('Back data'!$A$48:$BC$48)))-L$6)+INDEX('Back data'!$A$49:$BC$49,,MAX(IF('Back data'!$A$49:$BC$49&lt;&gt;"",COLUMN('Back data'!$A$49:$BC$49)))-L$6)</f>
        <v>67.009999999999991</v>
      </c>
      <c r="M50" s="9">
        <f t="array" ref="M50">INDEX('Back data'!$A$48:$BC$48,,MAX(IF('Back data'!$A$48:$BC$48&lt;&gt;"",COLUMN('Back data'!$A$48:$BC$48)))-M$6)+INDEX('Back data'!$A$49:$BC$49,,MAX(IF('Back data'!$A$49:$BC$49&lt;&gt;"",COLUMN('Back data'!$A$49:$BC$49)))-M$6)</f>
        <v>67.97</v>
      </c>
      <c r="N50" s="9">
        <f t="array" ref="N50">INDEX('Back data'!$A$48:$BC$48,,MAX(IF('Back data'!$A$48:$BC$48&lt;&gt;"",COLUMN('Back data'!$A$48:$BC$48)))-N$6)+INDEX('Back data'!$A$49:$BC$49,,MAX(IF('Back data'!$A$49:$BC$49&lt;&gt;"",COLUMN('Back data'!$A$49:$BC$49)))-N$6)</f>
        <v>70.53</v>
      </c>
      <c r="O50" s="9">
        <f t="array" ref="O50">INDEX('Back data'!$A$48:$BC$48,,MAX(IF('Back data'!$A$48:$BC$48&lt;&gt;"",COLUMN('Back data'!$A$48:$BC$48)))-O$6)+INDEX('Back data'!$A$49:$BC$49,,MAX(IF('Back data'!$A$49:$BC$49&lt;&gt;"",COLUMN('Back data'!$A$49:$BC$49)))-O$6)</f>
        <v>72.509999999999991</v>
      </c>
      <c r="P50" s="37">
        <f t="array" ref="P50">INDEX('Back data'!$A$48:$BC$48,,MAX(IF('Back data'!$A$48:$BC$48&lt;&gt;"",COLUMN('Back data'!$A$48:$BC$48)))-P$6)+INDEX('Back data'!$A$49:$BC$49,,MAX(IF('Back data'!$A$49:$BC$49&lt;&gt;"",COLUMN('Back data'!$A$49:$BC$49)))-P$6)</f>
        <v>75.990000000000009</v>
      </c>
    </row>
    <row r="51" spans="1:16" x14ac:dyDescent="0.3">
      <c r="A51" s="15" t="s">
        <v>79</v>
      </c>
      <c r="B51" s="16" t="s">
        <v>78</v>
      </c>
      <c r="C51" s="12" t="s">
        <v>75</v>
      </c>
      <c r="D51" s="13">
        <f t="array" ref="D51">INDEX('Back data'!$A$48:$BC$48,,MAX(IF('Back data'!$A$48:$BC$48&lt;&gt;"",COLUMN('Back data'!$A$48:$BC$48)))-D$6)/D50</f>
        <v>0.96430696014277206</v>
      </c>
      <c r="E51" s="13">
        <f t="array" ref="E51">INDEX('Back data'!$A$48:$BC$48,,MAX(IF('Back data'!$A$48:$BC$48&lt;&gt;"",COLUMN('Back data'!$A$48:$BC$48)))-E$6)/E50</f>
        <v>0.97169266320046221</v>
      </c>
      <c r="F51" s="13">
        <f t="array" ref="F51">INDEX('Back data'!$A$48:$BC$48,,MAX(IF('Back data'!$A$48:$BC$48&lt;&gt;"",COLUMN('Back data'!$A$48:$BC$48)))-F$6)/F50</f>
        <v>0.96763327475102523</v>
      </c>
      <c r="G51" s="13">
        <f t="array" ref="G51">INDEX('Back data'!$A$48:$BC$48,,MAX(IF('Back data'!$A$48:$BC$48&lt;&gt;"",COLUMN('Back data'!$A$48:$BC$48)))-G$6)/G50</f>
        <v>0.96602441535519923</v>
      </c>
      <c r="H51" s="13">
        <f t="array" ref="H51">INDEX('Back data'!$A$48:$BC$48,,MAX(IF('Back data'!$A$48:$BC$48&lt;&gt;"",COLUMN('Back data'!$A$48:$BC$48)))-H$6)/H50</f>
        <v>0.97250909090909088</v>
      </c>
      <c r="I51" s="13">
        <f t="array" ref="I51">INDEX('Back data'!$A$48:$BC$48,,MAX(IF('Back data'!$A$48:$BC$48&lt;&gt;"",COLUMN('Back data'!$A$48:$BC$48)))-I$6)/I50</f>
        <v>0.9720678560982744</v>
      </c>
      <c r="J51" s="13">
        <f t="array" ref="J51">INDEX('Back data'!$A$48:$BC$48,,MAX(IF('Back data'!$A$48:$BC$48&lt;&gt;"",COLUMN('Back data'!$A$48:$BC$48)))-J$6)/J50</f>
        <v>0.97166933023390956</v>
      </c>
      <c r="K51" s="13">
        <f t="array" ref="K51">INDEX('Back data'!$A$48:$BC$48,,MAX(IF('Back data'!$A$48:$BC$48&lt;&gt;"",COLUMN('Back data'!$A$48:$BC$48)))-K$6)/K50</f>
        <v>0.96892824977484249</v>
      </c>
      <c r="L51" s="13">
        <f t="array" ref="L51">INDEX('Back data'!$A$48:$BC$48,,MAX(IF('Back data'!$A$48:$BC$48&lt;&gt;"",COLUMN('Back data'!$A$48:$BC$48)))-L$6)/L50</f>
        <v>0.97358603193553206</v>
      </c>
      <c r="M51" s="13">
        <f t="array" ref="M51">INDEX('Back data'!$A$48:$BC$48,,MAX(IF('Back data'!$A$48:$BC$48&lt;&gt;"",COLUMN('Back data'!$A$48:$BC$48)))-M$6)/M50</f>
        <v>0.97072237751949397</v>
      </c>
      <c r="N51" s="13">
        <f t="array" ref="N51">INDEX('Back data'!$A$48:$BC$48,,MAX(IF('Back data'!$A$48:$BC$48&lt;&gt;"",COLUMN('Back data'!$A$48:$BC$48)))-N$6)/N50</f>
        <v>0.97490429604423656</v>
      </c>
      <c r="O51" s="13">
        <f t="array" ref="O51">INDEX('Back data'!$A$48:$BC$48,,MAX(IF('Back data'!$A$48:$BC$48&lt;&gt;"",COLUMN('Back data'!$A$48:$BC$48)))-O$6)/O50</f>
        <v>0.9755895738518825</v>
      </c>
      <c r="P51" s="38">
        <f t="array" ref="P51">INDEX('Back data'!$A$48:$BC$48,,MAX(IF('Back data'!$A$48:$BC$48&lt;&gt;"",COLUMN('Back data'!$A$48:$BC$48)))-P$6)/P50</f>
        <v>0.9757862876694301</v>
      </c>
    </row>
    <row r="52" spans="1:16" x14ac:dyDescent="0.3">
      <c r="A52" s="15" t="s">
        <v>79</v>
      </c>
      <c r="B52" s="16" t="s">
        <v>78</v>
      </c>
      <c r="C52" s="12" t="s">
        <v>76</v>
      </c>
      <c r="D52" s="13">
        <f t="array" ref="D52">INDEX('Back data'!$A$49:$BC$49,,MAX(IF('Back data'!$A$49:$BC$49&lt;&gt;"",COLUMN('Back data'!$A$49:$BC$49)))-D$6)/D50</f>
        <v>3.5693039857227833E-2</v>
      </c>
      <c r="E52" s="13">
        <f t="array" ref="E52">INDEX('Back data'!$A$49:$BC$49,,MAX(IF('Back data'!$A$49:$BC$49&lt;&gt;"",COLUMN('Back data'!$A$49:$BC$49)))-E$6)/E50</f>
        <v>2.8307336799537841E-2</v>
      </c>
      <c r="F52" s="13">
        <f t="array" ref="F52">INDEX('Back data'!$A$49:$BC$49,,MAX(IF('Back data'!$A$49:$BC$49&lt;&gt;"",COLUMN('Back data'!$A$49:$BC$49)))-F$6)/F50</f>
        <v>3.2366725248974812E-2</v>
      </c>
      <c r="G52" s="13">
        <f t="array" ref="G52">INDEX('Back data'!$A$49:$BC$49,,MAX(IF('Back data'!$A$49:$BC$49&lt;&gt;"",COLUMN('Back data'!$A$49:$BC$49)))-G$6)/G50</f>
        <v>3.3975584644800702E-2</v>
      </c>
      <c r="H52" s="13">
        <f t="array" ref="H52">INDEX('Back data'!$A$49:$BC$49,,MAX(IF('Back data'!$A$49:$BC$49&lt;&gt;"",COLUMN('Back data'!$A$49:$BC$49)))-H$6)/H50</f>
        <v>2.749090909090909E-2</v>
      </c>
      <c r="I52" s="13">
        <f t="array" ref="I52">INDEX('Back data'!$A$49:$BC$49,,MAX(IF('Back data'!$A$49:$BC$49&lt;&gt;"",COLUMN('Back data'!$A$49:$BC$49)))-I$6)/I50</f>
        <v>2.7932143901725652E-2</v>
      </c>
      <c r="J52" s="13">
        <f t="array" ref="J52">INDEX('Back data'!$A$49:$BC$49,,MAX(IF('Back data'!$A$49:$BC$49&lt;&gt;"",COLUMN('Back data'!$A$49:$BC$49)))-J$6)/J50</f>
        <v>2.8330669766090368E-2</v>
      </c>
      <c r="K52" s="13">
        <f t="array" ref="K52">INDEX('Back data'!$A$49:$BC$49,,MAX(IF('Back data'!$A$49:$BC$49&lt;&gt;"",COLUMN('Back data'!$A$49:$BC$49)))-K$6)/K50</f>
        <v>3.1071750225157613E-2</v>
      </c>
      <c r="L52" s="13">
        <f t="array" ref="L52">INDEX('Back data'!$A$49:$BC$49,,MAX(IF('Back data'!$A$49:$BC$49&lt;&gt;"",COLUMN('Back data'!$A$49:$BC$49)))-L$6)/L50</f>
        <v>2.6413968064467993E-2</v>
      </c>
      <c r="M52" s="13">
        <f t="array" ref="M52">INDEX('Back data'!$A$49:$BC$49,,MAX(IF('Back data'!$A$49:$BC$49&lt;&gt;"",COLUMN('Back data'!$A$49:$BC$49)))-M$6)/M50</f>
        <v>2.9277622480506107E-2</v>
      </c>
      <c r="N52" s="13">
        <f t="array" ref="N52">INDEX('Back data'!$A$49:$BC$49,,MAX(IF('Back data'!$A$49:$BC$49&lt;&gt;"",COLUMN('Back data'!$A$49:$BC$49)))-N$6)/N50</f>
        <v>2.5095703955763504E-2</v>
      </c>
      <c r="O52" s="13">
        <f t="array" ref="O52">INDEX('Back data'!$A$49:$BC$49,,MAX(IF('Back data'!$A$49:$BC$49&lt;&gt;"",COLUMN('Back data'!$A$49:$BC$49)))-O$6)/O50</f>
        <v>2.4410426148117503E-2</v>
      </c>
      <c r="P52" s="38">
        <f t="array" ref="P52">INDEX('Back data'!$A$49:$BC$49,,MAX(IF('Back data'!$A$49:$BC$49&lt;&gt;"",COLUMN('Back data'!$A$49:$BC$49)))-P$6)/P50</f>
        <v>2.4213712330569809E-2</v>
      </c>
    </row>
    <row r="55" spans="1:16" x14ac:dyDescent="0.3">
      <c r="C55" s="8" t="s">
        <v>73</v>
      </c>
      <c r="D55" s="9">
        <f t="array" ref="D55">INDEX('Back data'!$A$262:$BC$262,,MAX(IF('Back data'!$A$262:$BC$262&lt;&gt;"",COLUMN('Back data'!$A$262:$BC$262)))-D$6)+INDEX('Back data'!$A$263:$BC$263,,MAX(IF('Back data'!$A$263:$BC$263&lt;&gt;"",COLUMN('Back data'!$A$263:$BC$263)))-D$6)</f>
        <v>64.58</v>
      </c>
      <c r="E55" s="9">
        <f t="array" ref="E55">INDEX('Back data'!$A$262:$BC$262,,MAX(IF('Back data'!$A$262:$BC$262&lt;&gt;"",COLUMN('Back data'!$A$262:$BC$262)))-E$6)+INDEX('Back data'!$A$263:$BC$263,,MAX(IF('Back data'!$A$263:$BC$263&lt;&gt;"",COLUMN('Back data'!$A$263:$BC$263)))-E$6)</f>
        <v>66.209999999999994</v>
      </c>
      <c r="F55" s="9">
        <f t="array" ref="F55">INDEX('Back data'!$A$262:$BC$262,,MAX(IF('Back data'!$A$262:$BC$262&lt;&gt;"",COLUMN('Back data'!$A$262:$BC$262)))-F$6)+INDEX('Back data'!$A$263:$BC$263,,MAX(IF('Back data'!$A$263:$BC$263&lt;&gt;"",COLUMN('Back data'!$A$263:$BC$263)))-F$6)</f>
        <v>66.69</v>
      </c>
      <c r="G55" s="9">
        <f t="array" ref="G55">INDEX('Back data'!$A$262:$BC$262,,MAX(IF('Back data'!$A$262:$BC$262&lt;&gt;"",COLUMN('Back data'!$A$262:$BC$262)))-G$6)+INDEX('Back data'!$A$263:$BC$263,,MAX(IF('Back data'!$A$263:$BC$263&lt;&gt;"",COLUMN('Back data'!$A$263:$BC$263)))-G$6)</f>
        <v>66.52000000000001</v>
      </c>
      <c r="H55" s="9">
        <f t="array" ref="H55">INDEX('Back data'!$A$262:$BC$262,,MAX(IF('Back data'!$A$262:$BC$262&lt;&gt;"",COLUMN('Back data'!$A$262:$BC$262)))-H$6)+INDEX('Back data'!$A$263:$BC$263,,MAX(IF('Back data'!$A$263:$BC$263&lt;&gt;"",COLUMN('Back data'!$A$263:$BC$263)))-H$6)</f>
        <v>66.59</v>
      </c>
      <c r="I55" s="9">
        <f t="array" ref="I55">INDEX('Back data'!$A$262:$BC$262,,MAX(IF('Back data'!$A$262:$BC$262&lt;&gt;"",COLUMN('Back data'!$A$262:$BC$262)))-I$6)+INDEX('Back data'!$A$263:$BC$263,,MAX(IF('Back data'!$A$263:$BC$263&lt;&gt;"",COLUMN('Back data'!$A$263:$BC$263)))-I$6)</f>
        <v>67.06</v>
      </c>
      <c r="J55" s="9">
        <f t="array" ref="J55">INDEX('Back data'!$A$262:$BC$262,,MAX(IF('Back data'!$A$262:$BC$262&lt;&gt;"",COLUMN('Back data'!$A$262:$BC$262)))-J$6)+INDEX('Back data'!$A$263:$BC$263,,MAX(IF('Back data'!$A$263:$BC$263&lt;&gt;"",COLUMN('Back data'!$A$263:$BC$263)))-J$6)</f>
        <v>66.19</v>
      </c>
      <c r="K55" s="9">
        <f t="array" ref="K55">INDEX('Back data'!$A$262:$BC$262,,MAX(IF('Back data'!$A$262:$BC$262&lt;&gt;"",COLUMN('Back data'!$A$262:$BC$262)))-K$6)+INDEX('Back data'!$A$263:$BC$263,,MAX(IF('Back data'!$A$263:$BC$263&lt;&gt;"",COLUMN('Back data'!$A$263:$BC$263)))-K$6)</f>
        <v>65.11</v>
      </c>
      <c r="L55" s="9">
        <f t="array" ref="L55">INDEX('Back data'!$A$262:$BC$262,,MAX(IF('Back data'!$A$262:$BC$262&lt;&gt;"",COLUMN('Back data'!$A$262:$BC$262)))-L$6)+INDEX('Back data'!$A$263:$BC$263,,MAX(IF('Back data'!$A$263:$BC$263&lt;&gt;"",COLUMN('Back data'!$A$263:$BC$263)))-L$6)</f>
        <v>64.19</v>
      </c>
      <c r="M55" s="9">
        <f t="array" ref="M55">INDEX('Back data'!$A$262:$BC$262,,MAX(IF('Back data'!$A$262:$BC$262&lt;&gt;"",COLUMN('Back data'!$A$262:$BC$262)))-M$6)+INDEX('Back data'!$A$263:$BC$263,,MAX(IF('Back data'!$A$263:$BC$263&lt;&gt;"",COLUMN('Back data'!$A$263:$BC$263)))-M$6)</f>
        <v>65.59</v>
      </c>
      <c r="N55" s="9">
        <f t="array" ref="N55">INDEX('Back data'!$A$262:$BC$262,,MAX(IF('Back data'!$A$262:$BC$262&lt;&gt;"",COLUMN('Back data'!$A$262:$BC$262)))-N$6)+INDEX('Back data'!$A$263:$BC$263,,MAX(IF('Back data'!$A$263:$BC$263&lt;&gt;"",COLUMN('Back data'!$A$263:$BC$263)))-N$6)</f>
        <v>66.740000000000009</v>
      </c>
      <c r="O55" s="9">
        <f t="array" ref="O55">INDEX('Back data'!$A$262:$BC$262,,MAX(IF('Back data'!$A$262:$BC$262&lt;&gt;"",COLUMN('Back data'!$A$262:$BC$262)))-O$6)+INDEX('Back data'!$A$263:$BC$263,,MAX(IF('Back data'!$A$263:$BC$263&lt;&gt;"",COLUMN('Back data'!$A$263:$BC$263)))-O$6)</f>
        <v>69.63</v>
      </c>
      <c r="P55" s="37">
        <f t="array" ref="P55">INDEX('Back data'!$A$262:$BC$262,,MAX(IF('Back data'!$A$262:$BC$262&lt;&gt;"",COLUMN('Back data'!$A$262:$BC$262)))-P$6)+INDEX('Back data'!$A$263:$BC$263,,MAX(IF('Back data'!$A$263:$BC$263&lt;&gt;"",COLUMN('Back data'!$A$263:$BC$263)))-P$6)</f>
        <v>73.11</v>
      </c>
    </row>
    <row r="56" spans="1:16" x14ac:dyDescent="0.3">
      <c r="A56" s="15" t="s">
        <v>79</v>
      </c>
      <c r="B56" s="16" t="s">
        <v>62</v>
      </c>
      <c r="C56" s="12" t="s">
        <v>75</v>
      </c>
      <c r="D56" s="13">
        <f t="array" ref="D56">INDEX('Back data'!$A$262:$BC$262,,MAX(IF('Back data'!$A$262:$BC$262&lt;&gt;"",COLUMN('Back data'!$A$262:$BC$262)))-D$6)/D55</f>
        <v>0.92908021059151447</v>
      </c>
      <c r="E56" s="13">
        <f t="array" ref="E56">INDEX('Back data'!$A$262:$BC$262,,MAX(IF('Back data'!$A$262:$BC$262&lt;&gt;"",COLUMN('Back data'!$A$262:$BC$262)))-E$6)/E55</f>
        <v>0.91980063434526516</v>
      </c>
      <c r="F56" s="13">
        <f t="array" ref="F56">INDEX('Back data'!$A$262:$BC$262,,MAX(IF('Back data'!$A$262:$BC$262&lt;&gt;"",COLUMN('Back data'!$A$262:$BC$262)))-F$6)/F55</f>
        <v>0.92157744789323737</v>
      </c>
      <c r="G56" s="13">
        <f t="array" ref="G56">INDEX('Back data'!$A$262:$BC$262,,MAX(IF('Back data'!$A$262:$BC$262&lt;&gt;"",COLUMN('Back data'!$A$262:$BC$262)))-G$6)/G55</f>
        <v>0.91837041491280813</v>
      </c>
      <c r="H56" s="13">
        <f t="array" ref="H56">INDEX('Back data'!$A$262:$BC$262,,MAX(IF('Back data'!$A$262:$BC$262&lt;&gt;"",COLUMN('Back data'!$A$262:$BC$262)))-H$6)/H55</f>
        <v>0.91274966211142816</v>
      </c>
      <c r="I56" s="13">
        <f t="array" ref="I56">INDEX('Back data'!$A$262:$BC$262,,MAX(IF('Back data'!$A$262:$BC$262&lt;&gt;"",COLUMN('Back data'!$A$262:$BC$262)))-I$6)/I55</f>
        <v>0.93021175067104089</v>
      </c>
      <c r="J56" s="13">
        <f t="array" ref="J56">INDEX('Back data'!$A$262:$BC$262,,MAX(IF('Back data'!$A$262:$BC$262&lt;&gt;"",COLUMN('Back data'!$A$262:$BC$262)))-J$6)/J55</f>
        <v>0.9416830336908899</v>
      </c>
      <c r="K56" s="13">
        <f t="array" ref="K56">INDEX('Back data'!$A$262:$BC$262,,MAX(IF('Back data'!$A$262:$BC$262&lt;&gt;"",COLUMN('Back data'!$A$262:$BC$262)))-K$6)/K55</f>
        <v>0.92673936415297198</v>
      </c>
      <c r="L56" s="13">
        <f t="array" ref="L56">INDEX('Back data'!$A$262:$BC$262,,MAX(IF('Back data'!$A$262:$BC$262&lt;&gt;"",COLUMN('Back data'!$A$262:$BC$262)))-L$6)/L55</f>
        <v>0.92662408474840319</v>
      </c>
      <c r="M56" s="13">
        <f t="array" ref="M56">INDEX('Back data'!$A$262:$BC$262,,MAX(IF('Back data'!$A$262:$BC$262&lt;&gt;"",COLUMN('Back data'!$A$262:$BC$262)))-M$6)/M55</f>
        <v>0.92910504650099091</v>
      </c>
      <c r="N56" s="13">
        <f t="array" ref="N56">INDEX('Back data'!$A$262:$BC$262,,MAX(IF('Back data'!$A$262:$BC$262&lt;&gt;"",COLUMN('Back data'!$A$262:$BC$262)))-N$6)/N55</f>
        <v>0.93302367395864538</v>
      </c>
      <c r="O56" s="13">
        <f t="array" ref="O56">INDEX('Back data'!$A$262:$BC$262,,MAX(IF('Back data'!$A$262:$BC$262&lt;&gt;"",COLUMN('Back data'!$A$262:$BC$262)))-O$6)/O55</f>
        <v>0.93106419646704008</v>
      </c>
      <c r="P56" s="38">
        <f t="array" ref="P56">INDEX('Back data'!$A$262:$BC$262,,MAX(IF('Back data'!$A$262:$BC$262&lt;&gt;"",COLUMN('Back data'!$A$262:$BC$262)))-P$6)/P55</f>
        <v>0.93133634249760644</v>
      </c>
    </row>
    <row r="57" spans="1:16" x14ac:dyDescent="0.3">
      <c r="A57" s="15" t="s">
        <v>79</v>
      </c>
      <c r="B57" s="16" t="s">
        <v>62</v>
      </c>
      <c r="C57" s="12" t="s">
        <v>76</v>
      </c>
      <c r="D57" s="13">
        <f t="array" ref="D57">INDEX('Back data'!$A$263:$BC$263,,MAX(IF('Back data'!$A$263:$BC$263&lt;&gt;"",COLUMN('Back data'!$A$263:$BC$263)))-D$6)/D55</f>
        <v>7.0919789408485603E-2</v>
      </c>
      <c r="E57" s="13">
        <f t="array" ref="E57">INDEX('Back data'!$A$263:$BC$263,,MAX(IF('Back data'!$A$263:$BC$263&lt;&gt;"",COLUMN('Back data'!$A$263:$BC$263)))-E$6)/E55</f>
        <v>8.0199365654734941E-2</v>
      </c>
      <c r="F57" s="13">
        <f t="array" ref="F57">INDEX('Back data'!$A$263:$BC$263,,MAX(IF('Back data'!$A$263:$BC$263&lt;&gt;"",COLUMN('Back data'!$A$263:$BC$263)))-F$6)/F55</f>
        <v>7.8422552106762647E-2</v>
      </c>
      <c r="G57" s="13">
        <f t="array" ref="G57">INDEX('Back data'!$A$263:$BC$263,,MAX(IF('Back data'!$A$263:$BC$263&lt;&gt;"",COLUMN('Back data'!$A$263:$BC$263)))-G$6)/G55</f>
        <v>8.16295850871918E-2</v>
      </c>
      <c r="H57" s="13">
        <f t="array" ref="H57">INDEX('Back data'!$A$263:$BC$263,,MAX(IF('Back data'!$A$263:$BC$263&lt;&gt;"",COLUMN('Back data'!$A$263:$BC$263)))-H$6)/H55</f>
        <v>8.7250337888571852E-2</v>
      </c>
      <c r="I57" s="13">
        <f t="array" ref="I57">INDEX('Back data'!$A$263:$BC$263,,MAX(IF('Back data'!$A$263:$BC$263&lt;&gt;"",COLUMN('Back data'!$A$263:$BC$263)))-I$6)/I55</f>
        <v>6.9788249328959134E-2</v>
      </c>
      <c r="J57" s="13">
        <f t="array" ref="J57">INDEX('Back data'!$A$263:$BC$263,,MAX(IF('Back data'!$A$263:$BC$263&lt;&gt;"",COLUMN('Back data'!$A$263:$BC$263)))-J$6)/J55</f>
        <v>5.8316966309110138E-2</v>
      </c>
      <c r="K57" s="13">
        <f t="array" ref="K57">INDEX('Back data'!$A$263:$BC$263,,MAX(IF('Back data'!$A$263:$BC$263&lt;&gt;"",COLUMN('Back data'!$A$263:$BC$263)))-K$6)/K55</f>
        <v>7.3260635847028105E-2</v>
      </c>
      <c r="L57" s="13">
        <f t="array" ref="L57">INDEX('Back data'!$A$263:$BC$263,,MAX(IF('Back data'!$A$263:$BC$263&lt;&gt;"",COLUMN('Back data'!$A$263:$BC$263)))-L$6)/L55</f>
        <v>7.3375915251596827E-2</v>
      </c>
      <c r="M57" s="13">
        <f t="array" ref="M57">INDEX('Back data'!$A$263:$BC$263,,MAX(IF('Back data'!$A$263:$BC$263&lt;&gt;"",COLUMN('Back data'!$A$263:$BC$263)))-M$6)/M55</f>
        <v>7.0894953499008997E-2</v>
      </c>
      <c r="N57" s="13">
        <f t="array" ref="N57">INDEX('Back data'!$A$263:$BC$263,,MAX(IF('Back data'!$A$263:$BC$263&lt;&gt;"",COLUMN('Back data'!$A$263:$BC$263)))-N$6)/N55</f>
        <v>6.6976326041354492E-2</v>
      </c>
      <c r="O57" s="13">
        <f t="array" ref="O57">INDEX('Back data'!$A$263:$BC$263,,MAX(IF('Back data'!$A$263:$BC$263&lt;&gt;"",COLUMN('Back data'!$A$263:$BC$263)))-O$6)/O55</f>
        <v>6.893580353295993E-2</v>
      </c>
      <c r="P57" s="38">
        <f t="array" ref="P57">INDEX('Back data'!$A$263:$BC$263,,MAX(IF('Back data'!$A$263:$BC$263&lt;&gt;"",COLUMN('Back data'!$A$263:$BC$263)))-P$6)/P55</f>
        <v>6.8663657502393644E-2</v>
      </c>
    </row>
    <row r="60" spans="1:16" x14ac:dyDescent="0.3">
      <c r="C60" s="8" t="s">
        <v>73</v>
      </c>
      <c r="D60" s="9">
        <f t="array" ref="D60">INDEX('Back data'!$A$268:$BC$268,,MAX(IF('Back data'!$A$268:$BC$268&lt;&gt;"",COLUMN('Back data'!$A$268:$BC$268)))-D$6)+INDEX('Back data'!$A$269:$BC$269,,MAX(IF('Back data'!$A$269:$BC$269&lt;&gt;"",COLUMN('Back data'!$A$269:$BC$269)))-D$6)</f>
        <v>67.800000000000011</v>
      </c>
      <c r="E60" s="9">
        <f t="array" ref="E60">INDEX('Back data'!$A$268:$BC$268,,MAX(IF('Back data'!$A$268:$BC$268&lt;&gt;"",COLUMN('Back data'!$A$268:$BC$268)))-E$6)+INDEX('Back data'!$A$269:$BC$269,,MAX(IF('Back data'!$A$269:$BC$269&lt;&gt;"",COLUMN('Back data'!$A$269:$BC$269)))-E$6)</f>
        <v>69.240000000000009</v>
      </c>
      <c r="F60" s="9">
        <f t="array" ref="F60">INDEX('Back data'!$A$268:$BC$268,,MAX(IF('Back data'!$A$268:$BC$268&lt;&gt;"",COLUMN('Back data'!$A$268:$BC$268)))-F$6)+INDEX('Back data'!$A$269:$BC$269,,MAX(IF('Back data'!$A$269:$BC$269&lt;&gt;"",COLUMN('Back data'!$A$269:$BC$269)))-F$6)</f>
        <v>68.910000000000011</v>
      </c>
      <c r="G60" s="9">
        <f t="array" ref="G60">INDEX('Back data'!$A$268:$BC$268,,MAX(IF('Back data'!$A$268:$BC$268&lt;&gt;"",COLUMN('Back data'!$A$268:$BC$268)))-G$6)+INDEX('Back data'!$A$269:$BC$269,,MAX(IF('Back data'!$A$269:$BC$269&lt;&gt;"",COLUMN('Back data'!$A$269:$BC$269)))-G$6)</f>
        <v>67.919999999999987</v>
      </c>
      <c r="H60" s="9">
        <f t="array" ref="H60">INDEX('Back data'!$A$268:$BC$268,,MAX(IF('Back data'!$A$268:$BC$268&lt;&gt;"",COLUMN('Back data'!$A$268:$BC$268)))-H$6)+INDEX('Back data'!$A$269:$BC$269,,MAX(IF('Back data'!$A$269:$BC$269&lt;&gt;"",COLUMN('Back data'!$A$269:$BC$269)))-H$6)</f>
        <v>68.73</v>
      </c>
      <c r="I60" s="9">
        <f t="array" ref="I60">INDEX('Back data'!$A$268:$BC$268,,MAX(IF('Back data'!$A$268:$BC$268&lt;&gt;"",COLUMN('Back data'!$A$268:$BC$268)))-I$6)+INDEX('Back data'!$A$269:$BC$269,,MAX(IF('Back data'!$A$269:$BC$269&lt;&gt;"",COLUMN('Back data'!$A$269:$BC$269)))-I$6)</f>
        <v>69.040000000000006</v>
      </c>
      <c r="J60" s="9">
        <f t="array" ref="J60">INDEX('Back data'!$A$268:$BC$268,,MAX(IF('Back data'!$A$268:$BC$268&lt;&gt;"",COLUMN('Back data'!$A$268:$BC$268)))-J$6)+INDEX('Back data'!$A$269:$BC$269,,MAX(IF('Back data'!$A$269:$BC$269&lt;&gt;"",COLUMN('Back data'!$A$269:$BC$269)))-J$6)</f>
        <v>69.180000000000007</v>
      </c>
      <c r="K60" s="9">
        <f t="array" ref="K60">INDEX('Back data'!$A$268:$BC$268,,MAX(IF('Back data'!$A$268:$BC$268&lt;&gt;"",COLUMN('Back data'!$A$268:$BC$268)))-K$6)+INDEX('Back data'!$A$269:$BC$269,,MAX(IF('Back data'!$A$269:$BC$269&lt;&gt;"",COLUMN('Back data'!$A$269:$BC$269)))-K$6)</f>
        <v>66.77</v>
      </c>
      <c r="L60" s="9">
        <f t="array" ref="L60">INDEX('Back data'!$A$268:$BC$268,,MAX(IF('Back data'!$A$268:$BC$268&lt;&gt;"",COLUMN('Back data'!$A$268:$BC$268)))-L$6)+INDEX('Back data'!$A$269:$BC$269,,MAX(IF('Back data'!$A$269:$BC$269&lt;&gt;"",COLUMN('Back data'!$A$269:$BC$269)))-L$6)</f>
        <v>67.39</v>
      </c>
      <c r="M60" s="9">
        <f t="array" ref="M60">INDEX('Back data'!$A$268:$BC$268,,MAX(IF('Back data'!$A$268:$BC$268&lt;&gt;"",COLUMN('Back data'!$A$268:$BC$268)))-M$6)+INDEX('Back data'!$A$269:$BC$269,,MAX(IF('Back data'!$A$269:$BC$269&lt;&gt;"",COLUMN('Back data'!$A$269:$BC$269)))-M$6)</f>
        <v>68.010000000000005</v>
      </c>
      <c r="N60" s="9">
        <f t="array" ref="N60">INDEX('Back data'!$A$268:$BC$268,,MAX(IF('Back data'!$A$268:$BC$268&lt;&gt;"",COLUMN('Back data'!$A$268:$BC$268)))-N$6)+INDEX('Back data'!$A$269:$BC$269,,MAX(IF('Back data'!$A$269:$BC$269&lt;&gt;"",COLUMN('Back data'!$A$269:$BC$269)))-N$6)</f>
        <v>71.03</v>
      </c>
      <c r="O60" s="9">
        <f t="array" ref="O60">INDEX('Back data'!$A$268:$BC$268,,MAX(IF('Back data'!$A$268:$BC$268&lt;&gt;"",COLUMN('Back data'!$A$268:$BC$268)))-O$6)+INDEX('Back data'!$A$269:$BC$269,,MAX(IF('Back data'!$A$269:$BC$269&lt;&gt;"",COLUMN('Back data'!$A$269:$BC$269)))-O$6)</f>
        <v>72.66</v>
      </c>
      <c r="P60" s="37">
        <f t="array" ref="P60">INDEX('Back data'!$A$268:$BC$268,,MAX(IF('Back data'!$A$268:$BC$268&lt;&gt;"",COLUMN('Back data'!$A$268:$BC$268)))-P$6)+INDEX('Back data'!$A$269:$BC$269,,MAX(IF('Back data'!$A$269:$BC$269&lt;&gt;"",COLUMN('Back data'!$A$269:$BC$269)))-P$6)</f>
        <v>76.240000000000009</v>
      </c>
    </row>
    <row r="61" spans="1:16" x14ac:dyDescent="0.3">
      <c r="A61" s="15" t="s">
        <v>79</v>
      </c>
      <c r="B61" s="16" t="s">
        <v>67</v>
      </c>
      <c r="C61" s="12" t="s">
        <v>75</v>
      </c>
      <c r="D61" s="13">
        <f t="array" ref="D61">INDEX('Back data'!$A$268:$BC$268,,MAX(IF('Back data'!$A$268:$BC$268&lt;&gt;"",COLUMN('Back data'!$A$268:$BC$268)))-D$6)/D60</f>
        <v>0.97522123893805301</v>
      </c>
      <c r="E61" s="13">
        <f t="array" ref="E61">INDEX('Back data'!$A$268:$BC$268,,MAX(IF('Back data'!$A$268:$BC$268&lt;&gt;"",COLUMN('Back data'!$A$268:$BC$268)))-E$6)/E60</f>
        <v>0.97746967071057189</v>
      </c>
      <c r="F61" s="13">
        <f t="array" ref="F61">INDEX('Back data'!$A$268:$BC$268,,MAX(IF('Back data'!$A$268:$BC$268&lt;&gt;"",COLUMN('Back data'!$A$268:$BC$268)))-F$6)/F60</f>
        <v>0.97765200986794365</v>
      </c>
      <c r="G61" s="13">
        <f t="array" ref="G61">INDEX('Back data'!$A$268:$BC$268,,MAX(IF('Back data'!$A$268:$BC$268&lt;&gt;"",COLUMN('Back data'!$A$268:$BC$268)))-G$6)/G60</f>
        <v>0.98012367491166086</v>
      </c>
      <c r="H61" s="13">
        <f t="array" ref="H61">INDEX('Back data'!$A$268:$BC$268,,MAX(IF('Back data'!$A$268:$BC$268&lt;&gt;"",COLUMN('Back data'!$A$268:$BC$268)))-H$6)/H60</f>
        <v>0.98370435035646731</v>
      </c>
      <c r="I61" s="13">
        <f t="array" ref="I61">INDEX('Back data'!$A$268:$BC$268,,MAX(IF('Back data'!$A$268:$BC$268&lt;&gt;"",COLUMN('Back data'!$A$268:$BC$268)))-I$6)/I60</f>
        <v>0.98131517960602543</v>
      </c>
      <c r="J61" s="13">
        <f t="array" ref="J61">INDEX('Back data'!$A$268:$BC$268,,MAX(IF('Back data'!$A$268:$BC$268&lt;&gt;"",COLUMN('Back data'!$A$268:$BC$268)))-J$6)/J60</f>
        <v>0.98063023995374377</v>
      </c>
      <c r="K61" s="13">
        <f t="array" ref="K61">INDEX('Back data'!$A$268:$BC$268,,MAX(IF('Back data'!$A$268:$BC$268&lt;&gt;"",COLUMN('Back data'!$A$268:$BC$268)))-K$6)/K60</f>
        <v>0.98023064250411873</v>
      </c>
      <c r="L61" s="13">
        <f t="array" ref="L61">INDEX('Back data'!$A$268:$BC$268,,MAX(IF('Back data'!$A$268:$BC$268&lt;&gt;"",COLUMN('Back data'!$A$268:$BC$268)))-L$6)/L60</f>
        <v>0.98159964386407483</v>
      </c>
      <c r="M61" s="13">
        <f t="array" ref="M61">INDEX('Back data'!$A$268:$BC$268,,MAX(IF('Back data'!$A$268:$BC$268&lt;&gt;"",COLUMN('Back data'!$A$268:$BC$268)))-M$6)/M60</f>
        <v>0.98206146154977214</v>
      </c>
      <c r="N61" s="13">
        <f t="array" ref="N61">INDEX('Back data'!$A$268:$BC$268,,MAX(IF('Back data'!$A$268:$BC$268&lt;&gt;"",COLUMN('Back data'!$A$268:$BC$268)))-N$6)/N60</f>
        <v>0.98212023088835709</v>
      </c>
      <c r="O61" s="13">
        <f t="array" ref="O61">INDEX('Back data'!$A$268:$BC$268,,MAX(IF('Back data'!$A$268:$BC$268&lt;&gt;"",COLUMN('Back data'!$A$268:$BC$268)))-O$6)/O60</f>
        <v>0.98183319570602812</v>
      </c>
      <c r="P61" s="38">
        <f t="array" ref="P61">INDEX('Back data'!$A$268:$BC$268,,MAX(IF('Back data'!$A$268:$BC$268&lt;&gt;"",COLUMN('Back data'!$A$268:$BC$268)))-P$6)/P60</f>
        <v>0.98307974816369348</v>
      </c>
    </row>
    <row r="62" spans="1:16" x14ac:dyDescent="0.3">
      <c r="A62" s="15" t="s">
        <v>79</v>
      </c>
      <c r="B62" s="16" t="s">
        <v>67</v>
      </c>
      <c r="C62" s="12" t="s">
        <v>76</v>
      </c>
      <c r="D62" s="13">
        <f t="array" ref="D62">INDEX('Back data'!$A$269:$BC$269,,MAX(IF('Back data'!$A$269:$BC$269&lt;&gt;"",COLUMN('Back data'!$A$269:$BC$269)))-D$6)/D60</f>
        <v>2.4778761061946899E-2</v>
      </c>
      <c r="E62" s="13">
        <f t="array" ref="E62">INDEX('Back data'!$A$269:$BC$269,,MAX(IF('Back data'!$A$269:$BC$269&lt;&gt;"",COLUMN('Back data'!$A$269:$BC$269)))-E$6)/E60</f>
        <v>2.2530329289428074E-2</v>
      </c>
      <c r="F62" s="13">
        <f t="array" ref="F62">INDEX('Back data'!$A$269:$BC$269,,MAX(IF('Back data'!$A$269:$BC$269&lt;&gt;"",COLUMN('Back data'!$A$269:$BC$269)))-F$6)/F60</f>
        <v>2.2347990132056302E-2</v>
      </c>
      <c r="G62" s="13">
        <f t="array" ref="G62">INDEX('Back data'!$A$269:$BC$269,,MAX(IF('Back data'!$A$269:$BC$269&lt;&gt;"",COLUMN('Back data'!$A$269:$BC$269)))-G$6)/G60</f>
        <v>1.9876325088339229E-2</v>
      </c>
      <c r="H62" s="13">
        <f t="array" ref="H62">INDEX('Back data'!$A$269:$BC$269,,MAX(IF('Back data'!$A$269:$BC$269&lt;&gt;"",COLUMN('Back data'!$A$269:$BC$269)))-H$6)/H60</f>
        <v>1.6295649643532664E-2</v>
      </c>
      <c r="I62" s="13">
        <f t="array" ref="I62">INDEX('Back data'!$A$269:$BC$269,,MAX(IF('Back data'!$A$269:$BC$269&lt;&gt;"",COLUMN('Back data'!$A$269:$BC$269)))-I$6)/I60</f>
        <v>1.8684820393974507E-2</v>
      </c>
      <c r="J62" s="13">
        <f t="array" ref="J62">INDEX('Back data'!$A$269:$BC$269,,MAX(IF('Back data'!$A$269:$BC$269&lt;&gt;"",COLUMN('Back data'!$A$269:$BC$269)))-J$6)/J60</f>
        <v>1.9369760046256141E-2</v>
      </c>
      <c r="K62" s="13">
        <f t="array" ref="K62">INDEX('Back data'!$A$269:$BC$269,,MAX(IF('Back data'!$A$269:$BC$269&lt;&gt;"",COLUMN('Back data'!$A$269:$BC$269)))-K$6)/K60</f>
        <v>1.9769357495881386E-2</v>
      </c>
      <c r="L62" s="13">
        <f t="array" ref="L62">INDEX('Back data'!$A$269:$BC$269,,MAX(IF('Back data'!$A$269:$BC$269&lt;&gt;"",COLUMN('Back data'!$A$269:$BC$269)))-L$6)/L60</f>
        <v>1.8400356135925212E-2</v>
      </c>
      <c r="M62" s="13">
        <f t="array" ref="M62">INDEX('Back data'!$A$269:$BC$269,,MAX(IF('Back data'!$A$269:$BC$269&lt;&gt;"",COLUMN('Back data'!$A$269:$BC$269)))-M$6)/M60</f>
        <v>1.7938538450227907E-2</v>
      </c>
      <c r="N62" s="13">
        <f t="array" ref="N62">INDEX('Back data'!$A$269:$BC$269,,MAX(IF('Back data'!$A$269:$BC$269&lt;&gt;"",COLUMN('Back data'!$A$269:$BC$269)))-N$6)/N60</f>
        <v>1.7879769111642969E-2</v>
      </c>
      <c r="O62" s="13">
        <f t="array" ref="O62">INDEX('Back data'!$A$269:$BC$269,,MAX(IF('Back data'!$A$269:$BC$269&lt;&gt;"",COLUMN('Back data'!$A$269:$BC$269)))-O$6)/O60</f>
        <v>1.8166804293971925E-2</v>
      </c>
      <c r="P62" s="38">
        <f t="array" ref="P62">INDEX('Back data'!$A$269:$BC$269,,MAX(IF('Back data'!$A$269:$BC$269&lt;&gt;"",COLUMN('Back data'!$A$269:$BC$269)))-P$6)/P60</f>
        <v>1.69202518363064E-2</v>
      </c>
    </row>
    <row r="65" spans="1:16" x14ac:dyDescent="0.3">
      <c r="C65" s="8" t="s">
        <v>73</v>
      </c>
      <c r="D65" s="9">
        <f t="array" ref="D65">INDEX('Back data'!$A$274:$BC$274,,MAX(IF('Back data'!$A$274:$BC$274&lt;&gt;"",COLUMN('Back data'!$A$274:$BC$274)))-D$6)+INDEX('Back data'!$A$275:$BC$275,,MAX(IF('Back data'!$A$275:$BC$275&lt;&gt;"",COLUMN('Back data'!$A$75:$BC$275)))-D$6)</f>
        <v>67.959999999999994</v>
      </c>
      <c r="E65" s="9">
        <f t="array" ref="E65">INDEX('Back data'!$A$274:$BC$274,,MAX(IF('Back data'!$A$274:$BC$274&lt;&gt;"",COLUMN('Back data'!$A$274:$BC$274)))-E$6)+INDEX('Back data'!$A$275:$BC$275,,MAX(IF('Back data'!$A$275:$BC$275&lt;&gt;"",COLUMN('Back data'!$A$75:$BC$275)))-E$6)</f>
        <v>70.73</v>
      </c>
      <c r="F65" s="9">
        <f t="array" ref="F65">INDEX('Back data'!$A$274:$BC$274,,MAX(IF('Back data'!$A$274:$BC$274&lt;&gt;"",COLUMN('Back data'!$A$274:$BC$274)))-F$6)+INDEX('Back data'!$A$275:$BC$275,,MAX(IF('Back data'!$A$275:$BC$275&lt;&gt;"",COLUMN('Back data'!$A$75:$BC$275)))-F$6)</f>
        <v>69.33</v>
      </c>
      <c r="G65" s="9">
        <f t="array" ref="G65">INDEX('Back data'!$A$274:$BC$274,,MAX(IF('Back data'!$A$274:$BC$274&lt;&gt;"",COLUMN('Back data'!$A$274:$BC$274)))-G$6)+INDEX('Back data'!$A$275:$BC$275,,MAX(IF('Back data'!$A$275:$BC$275&lt;&gt;"",COLUMN('Back data'!$A$75:$BC$275)))-G$6)</f>
        <v>69.64</v>
      </c>
      <c r="H65" s="9">
        <f t="array" ref="H65">INDEX('Back data'!$A$274:$BC$274,,MAX(IF('Back data'!$A$274:$BC$274&lt;&gt;"",COLUMN('Back data'!$A$274:$BC$274)))-H$6)+INDEX('Back data'!$A$275:$BC$275,,MAX(IF('Back data'!$A$275:$BC$275&lt;&gt;"",COLUMN('Back data'!$A$75:$BC$275)))-H$6)</f>
        <v>69.940000000000012</v>
      </c>
      <c r="I65" s="9">
        <f t="array" ref="I65">INDEX('Back data'!$A$274:$BC$274,,MAX(IF('Back data'!$A$274:$BC$274&lt;&gt;"",COLUMN('Back data'!$A$274:$BC$274)))-I$6)+INDEX('Back data'!$A$275:$BC$275,,MAX(IF('Back data'!$A$275:$BC$275&lt;&gt;"",COLUMN('Back data'!$A$75:$BC$275)))-I$6)</f>
        <v>69.11</v>
      </c>
      <c r="J65" s="9">
        <f t="array" ref="J65">INDEX('Back data'!$A$274:$BC$274,,MAX(IF('Back data'!$A$274:$BC$274&lt;&gt;"",COLUMN('Back data'!$A$274:$BC$274)))-J$6)+INDEX('Back data'!$A$275:$BC$275,,MAX(IF('Back data'!$A$275:$BC$275&lt;&gt;"",COLUMN('Back data'!$A$75:$BC$275)))-J$6)</f>
        <v>70.010000000000005</v>
      </c>
      <c r="K65" s="9">
        <f t="array" ref="K65">INDEX('Back data'!$A$274:$BC$274,,MAX(IF('Back data'!$A$274:$BC$274&lt;&gt;"",COLUMN('Back data'!$A$274:$BC$274)))-K$6)+INDEX('Back data'!$A$275:$BC$275,,MAX(IF('Back data'!$A$275:$BC$275&lt;&gt;"",COLUMN('Back data'!$A$75:$BC$275)))-K$6)</f>
        <v>68.489999999999995</v>
      </c>
      <c r="L65" s="9">
        <f t="array" ref="L65">INDEX('Back data'!$A$274:$BC$274,,MAX(IF('Back data'!$A$274:$BC$274&lt;&gt;"",COLUMN('Back data'!$A$274:$BC$274)))-L$6)+INDEX('Back data'!$A$275:$BC$275,,MAX(IF('Back data'!$A$275:$BC$275&lt;&gt;"",COLUMN('Back data'!$A$75:$BC$275)))-L$6)</f>
        <v>67.94</v>
      </c>
      <c r="M65" s="9">
        <f t="array" ref="M65">INDEX('Back data'!$A$274:$BC$274,,MAX(IF('Back data'!$A$274:$BC$274&lt;&gt;"",COLUMN('Back data'!$A$274:$BC$274)))-M$6)+INDEX('Back data'!$A$275:$BC$275,,MAX(IF('Back data'!$A$275:$BC$275&lt;&gt;"",COLUMN('Back data'!$A$75:$BC$275)))-M$6)</f>
        <v>70.03</v>
      </c>
      <c r="N65" s="9">
        <f t="array" ref="N65">INDEX('Back data'!$A$274:$BC$274,,MAX(IF('Back data'!$A$274:$BC$274&lt;&gt;"",COLUMN('Back data'!$A$274:$BC$274)))-N$6)+INDEX('Back data'!$A$275:$BC$275,,MAX(IF('Back data'!$A$275:$BC$275&lt;&gt;"",COLUMN('Back data'!$A$75:$BC$275)))-N$6)</f>
        <v>71.69</v>
      </c>
      <c r="O65" s="9">
        <f t="array" ref="O65">INDEX('Back data'!$A$274:$BC$274,,MAX(IF('Back data'!$A$274:$BC$274&lt;&gt;"",COLUMN('Back data'!$A$274:$BC$274)))-O$6)+INDEX('Back data'!$A$275:$BC$275,,MAX(IF('Back data'!$A$275:$BC$275&lt;&gt;"",COLUMN('Back data'!$A$75:$BC$275)))-O$6)</f>
        <v>73.960000000000008</v>
      </c>
      <c r="P65" s="37">
        <f t="array" ref="P65">INDEX('Back data'!$A$274:$BC$274,,MAX(IF('Back data'!$A$274:$BC$274&lt;&gt;"",COLUMN('Back data'!$A$274:$BC$274)))-P$6)+INDEX('Back data'!$A$275:$BC$275,,MAX(IF('Back data'!$A$275:$BC$275&lt;&gt;"",COLUMN('Back data'!$A$75:$BC$275)))-P$6)</f>
        <v>76.66</v>
      </c>
    </row>
    <row r="66" spans="1:16" x14ac:dyDescent="0.3">
      <c r="A66" s="15" t="s">
        <v>79</v>
      </c>
      <c r="B66" s="16" t="s">
        <v>72</v>
      </c>
      <c r="C66" s="12" t="s">
        <v>75</v>
      </c>
      <c r="D66" s="13">
        <f t="array" ref="D66">INDEX('Back data'!$A$274:$BC$274,,MAX(IF('Back data'!$A$274:$BC$274&lt;&gt;"",COLUMN('Back data'!$A$274:$BC$274)))-D$6)/D65</f>
        <v>0.91024131842260159</v>
      </c>
      <c r="E66" s="13">
        <f t="array" ref="E66">INDEX('Back data'!$A$274:$BC$274,,MAX(IF('Back data'!$A$274:$BC$274&lt;&gt;"",COLUMN('Back data'!$A$274:$BC$274)))-E$6)/E65</f>
        <v>0.93015693482256467</v>
      </c>
      <c r="F66" s="13">
        <f t="array" ref="F66">INDEX('Back data'!$A$274:$BC$274,,MAX(IF('Back data'!$A$274:$BC$274&lt;&gt;"",COLUMN('Back data'!$A$274:$BC$274)))-F$6)/F65</f>
        <v>0.92196740227895579</v>
      </c>
      <c r="G66" s="13">
        <f t="array" ref="G66">INDEX('Back data'!$A$274:$BC$274,,MAX(IF('Back data'!$A$274:$BC$274&lt;&gt;"",COLUMN('Back data'!$A$274:$BC$274)))-G$6)/G65</f>
        <v>0.91728891441700178</v>
      </c>
      <c r="H66" s="13">
        <f t="array" ref="H66">INDEX('Back data'!$A$274:$BC$274,,MAX(IF('Back data'!$A$274:$BC$274&lt;&gt;"",COLUMN('Back data'!$A$274:$BC$274)))-H$6)/H65</f>
        <v>0.92793823277094645</v>
      </c>
      <c r="I66" s="13">
        <f t="array" ref="I66">INDEX('Back data'!$A$274:$BC$274,,MAX(IF('Back data'!$A$274:$BC$274&lt;&gt;"",COLUMN('Back data'!$A$274:$BC$274)))-I$6)/I65</f>
        <v>0.93257126320358852</v>
      </c>
      <c r="J66" s="13">
        <f t="array" ref="J66">INDEX('Back data'!$A$274:$BC$274,,MAX(IF('Back data'!$A$274:$BC$274&lt;&gt;"",COLUMN('Back data'!$A$274:$BC$274)))-J$6)/J65</f>
        <v>0.92929581488358803</v>
      </c>
      <c r="K66" s="13">
        <f t="array" ref="K66">INDEX('Back data'!$A$274:$BC$274,,MAX(IF('Back data'!$A$274:$BC$274&lt;&gt;"",COLUMN('Back data'!$A$274:$BC$274)))-K$6)/K65</f>
        <v>0.91955029931376842</v>
      </c>
      <c r="L66" s="13">
        <f t="array" ref="L66">INDEX('Back data'!$A$274:$BC$274,,MAX(IF('Back data'!$A$274:$BC$274&lt;&gt;"",COLUMN('Back data'!$A$274:$BC$274)))-L$6)/L65</f>
        <v>0.93435384162496316</v>
      </c>
      <c r="M66" s="13">
        <f t="array" ref="M66">INDEX('Back data'!$A$274:$BC$274,,MAX(IF('Back data'!$A$274:$BC$274&lt;&gt;"",COLUMN('Back data'!$A$274:$BC$274)))-M$6)/M65</f>
        <v>0.92745966014565184</v>
      </c>
      <c r="N66" s="13">
        <f t="array" ref="N66">INDEX('Back data'!$A$274:$BC$274,,MAX(IF('Back data'!$A$274:$BC$274&lt;&gt;"",COLUMN('Back data'!$A$274:$BC$274)))-N$6)/N65</f>
        <v>0.94071697586832193</v>
      </c>
      <c r="O66" s="13">
        <f t="array" ref="O66">INDEX('Back data'!$A$274:$BC$274,,MAX(IF('Back data'!$A$274:$BC$274&lt;&gt;"",COLUMN('Back data'!$A$274:$BC$274)))-O$6)/O65</f>
        <v>0.93564088696592751</v>
      </c>
      <c r="P66" s="38">
        <f t="array" ref="P66">INDEX('Back data'!$A$274:$BC$274,,MAX(IF('Back data'!$A$274:$BC$274&lt;&gt;"",COLUMN('Back data'!$A$274:$BC$274)))-P$6)/P65</f>
        <v>0.93869032089746929</v>
      </c>
    </row>
    <row r="67" spans="1:16" x14ac:dyDescent="0.3">
      <c r="A67" s="15" t="s">
        <v>79</v>
      </c>
      <c r="B67" s="16" t="s">
        <v>72</v>
      </c>
      <c r="C67" s="12" t="s">
        <v>76</v>
      </c>
      <c r="D67" s="13">
        <f t="array" ref="D67">INDEX('Back data'!$A$275:$BC$275,,MAX(IF('Back data'!$A$275:$BC$275&lt;&gt;"",COLUMN('Back data'!$A$75:$BC$275)))-D$6)/D65</f>
        <v>8.9758681577398469E-2</v>
      </c>
      <c r="E67" s="13">
        <f t="array" ref="E67">INDEX('Back data'!$A$275:$BC$275,,MAX(IF('Back data'!$A$275:$BC$275&lt;&gt;"",COLUMN('Back data'!$A$75:$BC$275)))-E$6)/E65</f>
        <v>6.9843065177435312E-2</v>
      </c>
      <c r="F67" s="13">
        <f t="array" ref="F67">INDEX('Back data'!$A$275:$BC$275,,MAX(IF('Back data'!$A$275:$BC$275&lt;&gt;"",COLUMN('Back data'!$A$75:$BC$275)))-F$6)/F65</f>
        <v>7.8032597721044289E-2</v>
      </c>
      <c r="G67" s="13">
        <f t="array" ref="G67">INDEX('Back data'!$A$275:$BC$275,,MAX(IF('Back data'!$A$275:$BC$275&lt;&gt;"",COLUMN('Back data'!$A$75:$BC$275)))-G$6)/G65</f>
        <v>8.2711085582998278E-2</v>
      </c>
      <c r="H67" s="13">
        <f t="array" ref="H67">INDEX('Back data'!$A$275:$BC$275,,MAX(IF('Back data'!$A$275:$BC$275&lt;&gt;"",COLUMN('Back data'!$A$75:$BC$275)))-H$6)/H65</f>
        <v>7.2061767229053469E-2</v>
      </c>
      <c r="I67" s="13">
        <f t="array" ref="I67">INDEX('Back data'!$A$275:$BC$275,,MAX(IF('Back data'!$A$275:$BC$275&lt;&gt;"",COLUMN('Back data'!$A$75:$BC$275)))-I$6)/I65</f>
        <v>6.7428736796411523E-2</v>
      </c>
      <c r="J67" s="13">
        <f t="array" ref="J67">INDEX('Back data'!$A$275:$BC$275,,MAX(IF('Back data'!$A$275:$BC$275&lt;&gt;"",COLUMN('Back data'!$A$75:$BC$275)))-J$6)/J65</f>
        <v>7.0704185116411938E-2</v>
      </c>
      <c r="K67" s="13">
        <f t="array" ref="K67">INDEX('Back data'!$A$275:$BC$275,,MAX(IF('Back data'!$A$275:$BC$275&lt;&gt;"",COLUMN('Back data'!$A$75:$BC$275)))-K$6)/K65</f>
        <v>8.0449700686231571E-2</v>
      </c>
      <c r="L67" s="13">
        <f t="array" ref="L67">INDEX('Back data'!$A$275:$BC$275,,MAX(IF('Back data'!$A$275:$BC$275&lt;&gt;"",COLUMN('Back data'!$A$75:$BC$275)))-L$6)/L65</f>
        <v>6.5646158375036803E-2</v>
      </c>
      <c r="M67" s="13">
        <f t="array" ref="M67">INDEX('Back data'!$A$275:$BC$275,,MAX(IF('Back data'!$A$275:$BC$275&lt;&gt;"",COLUMN('Back data'!$A$75:$BC$275)))-M$6)/M65</f>
        <v>7.2540339854348143E-2</v>
      </c>
      <c r="N67" s="13">
        <f t="array" ref="N67">INDEX('Back data'!$A$275:$BC$275,,MAX(IF('Back data'!$A$275:$BC$275&lt;&gt;"",COLUMN('Back data'!$A$75:$BC$275)))-N$6)/N65</f>
        <v>5.9283024131678061E-2</v>
      </c>
      <c r="O67" s="13">
        <f t="array" ref="O67">INDEX('Back data'!$A$275:$BC$275,,MAX(IF('Back data'!$A$275:$BC$275&lt;&gt;"",COLUMN('Back data'!$A$75:$BC$275)))-O$6)/O65</f>
        <v>6.4359113034072463E-2</v>
      </c>
      <c r="P67" s="38">
        <f t="array" ref="P67">INDEX('Back data'!$A$275:$BC$275,,MAX(IF('Back data'!$A$275:$BC$275&lt;&gt;"",COLUMN('Back data'!$A$75:$BC$275)))-P$6)/P65</f>
        <v>6.1309679102530656E-2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42"/>
  <sheetViews>
    <sheetView showGridLines="0" zoomScale="69" zoomScaleNormal="69" workbookViewId="0">
      <selection activeCell="B8" sqref="B8:M33"/>
    </sheetView>
  </sheetViews>
  <sheetFormatPr baseColWidth="10" defaultColWidth="11.44140625" defaultRowHeight="14.4" x14ac:dyDescent="0.3"/>
  <cols>
    <col min="3" max="3" width="24.44140625" bestFit="1" customWidth="1"/>
    <col min="4" max="5" width="15.5546875" bestFit="1" customWidth="1"/>
    <col min="6" max="6" width="15" bestFit="1" customWidth="1"/>
    <col min="7" max="7" width="15.5546875" bestFit="1" customWidth="1"/>
    <col min="8" max="8" width="14.44140625" bestFit="1" customWidth="1"/>
    <col min="9" max="10" width="15" bestFit="1" customWidth="1"/>
    <col min="11" max="11" width="11.5546875" bestFit="1" customWidth="1"/>
    <col min="12" max="12" width="14.21875" bestFit="1" customWidth="1"/>
    <col min="13" max="13" width="13.77734375" bestFit="1" customWidth="1"/>
    <col min="14" max="15" width="11.5546875" bestFit="1" customWidth="1"/>
    <col min="16" max="16" width="15.5546875" bestFit="1" customWidth="1"/>
  </cols>
  <sheetData>
    <row r="1" spans="2:19" ht="34.5" customHeight="1" x14ac:dyDescent="0.3"/>
    <row r="2" spans="2:19" ht="27" customHeight="1" x14ac:dyDescent="0.3">
      <c r="B2" s="22"/>
      <c r="C2" s="26" t="s">
        <v>81</v>
      </c>
      <c r="D2" s="22"/>
      <c r="E2" s="22"/>
      <c r="F2" s="22"/>
      <c r="G2" s="22"/>
      <c r="H2" s="22"/>
      <c r="I2" s="22"/>
      <c r="J2" s="22"/>
      <c r="K2" s="22"/>
      <c r="L2" s="22"/>
      <c r="M2" s="22"/>
      <c r="N2" s="22"/>
      <c r="O2" s="22"/>
      <c r="P2" s="22"/>
      <c r="Q2" s="22"/>
      <c r="R2" s="22"/>
    </row>
    <row r="3" spans="2:19" ht="18.75" customHeight="1" x14ac:dyDescent="0.3"/>
    <row r="4" spans="2:19" s="18" customFormat="1" ht="25.5" customHeight="1" x14ac:dyDescent="0.3">
      <c r="C4" s="19" t="s">
        <v>82</v>
      </c>
    </row>
    <row r="5" spans="2:19" ht="16.2" thickBot="1" x14ac:dyDescent="0.35">
      <c r="C5" s="3"/>
      <c r="D5" s="40">
        <f>'TAM Automático'!D5</f>
        <v>44348</v>
      </c>
      <c r="E5" s="40">
        <f>'TAM Automático'!E5</f>
        <v>44378</v>
      </c>
      <c r="F5" s="40">
        <f>'TAM Automático'!F5</f>
        <v>44409</v>
      </c>
      <c r="G5" s="40">
        <f>'TAM Automático'!G5</f>
        <v>44440</v>
      </c>
      <c r="H5" s="40">
        <f>'TAM Automático'!H5</f>
        <v>44470</v>
      </c>
      <c r="I5" s="40">
        <f>'TAM Automático'!I5</f>
        <v>44501</v>
      </c>
      <c r="J5" s="40">
        <f>'TAM Automático'!J5</f>
        <v>44531</v>
      </c>
      <c r="K5" s="40">
        <f>'TAM Automático'!K5</f>
        <v>44562</v>
      </c>
      <c r="L5" s="40">
        <f>'TAM Automático'!L5</f>
        <v>44593</v>
      </c>
      <c r="M5" s="40">
        <f>'TAM Automático'!M5</f>
        <v>44621</v>
      </c>
      <c r="N5" s="40">
        <f>'TAM Automático'!N5</f>
        <v>44652</v>
      </c>
      <c r="O5" s="40">
        <f>'TAM Automático'!O5</f>
        <v>44682</v>
      </c>
      <c r="P5" s="40">
        <f>'TAM Automático'!P5</f>
        <v>44713</v>
      </c>
    </row>
    <row r="6" spans="2:19" ht="15.6" x14ac:dyDescent="0.3">
      <c r="C6" s="12" t="s">
        <v>75</v>
      </c>
      <c r="D6" s="13">
        <f>'TAM Automático'!D8</f>
        <v>0.97019585580471202</v>
      </c>
      <c r="E6" s="13">
        <f>'TAM Automático'!E8</f>
        <v>0.96736237568286876</v>
      </c>
      <c r="F6" s="13">
        <f>'TAM Automático'!F8</f>
        <v>0.97128161165880833</v>
      </c>
      <c r="G6" s="13">
        <f>'TAM Automático'!G8</f>
        <v>0.96985714285714286</v>
      </c>
      <c r="H6" s="13">
        <f>'TAM Automático'!H8</f>
        <v>0.97817625799277186</v>
      </c>
      <c r="I6" s="13">
        <f>'TAM Automático'!I8</f>
        <v>0.97302585604472391</v>
      </c>
      <c r="J6" s="13">
        <f>'TAM Automático'!J8</f>
        <v>0.97476906107817463</v>
      </c>
      <c r="K6" s="13">
        <f>'TAM Automático'!K8</f>
        <v>0.97604448880650208</v>
      </c>
      <c r="L6" s="13">
        <f>'TAM Automático'!L8</f>
        <v>0.97270507111047255</v>
      </c>
      <c r="M6" s="13">
        <f>'TAM Automático'!M8</f>
        <v>0.97804195804195815</v>
      </c>
      <c r="N6" s="13">
        <f>'TAM Automático'!N8</f>
        <v>0.97821022337947094</v>
      </c>
      <c r="O6" s="13">
        <f>'TAM Automático'!O8</f>
        <v>0.97868678845644697</v>
      </c>
      <c r="P6" s="13">
        <f>'TAM Automático'!P8</f>
        <v>0.97959447242670805</v>
      </c>
    </row>
    <row r="7" spans="2:19" ht="15.6" x14ac:dyDescent="0.3">
      <c r="C7" s="12" t="s">
        <v>76</v>
      </c>
      <c r="D7" s="13">
        <f>'TAM Automático'!D9</f>
        <v>2.980414419528811E-2</v>
      </c>
      <c r="E7" s="13">
        <f>'TAM Automático'!E9</f>
        <v>3.2637624317131249E-2</v>
      </c>
      <c r="F7" s="13">
        <f>'TAM Automático'!F9</f>
        <v>2.8718388341191593E-2</v>
      </c>
      <c r="G7" s="13">
        <f>'TAM Automático'!G9</f>
        <v>3.0142857142857141E-2</v>
      </c>
      <c r="H7" s="13">
        <f>'TAM Automático'!H9</f>
        <v>2.1823742007228246E-2</v>
      </c>
      <c r="I7" s="13">
        <f>'TAM Automático'!I9</f>
        <v>2.6974143955276024E-2</v>
      </c>
      <c r="J7" s="13">
        <f>'TAM Automático'!J9</f>
        <v>2.5230938921825451E-2</v>
      </c>
      <c r="K7" s="13">
        <f>'TAM Automático'!K9</f>
        <v>2.3955511193497786E-2</v>
      </c>
      <c r="L7" s="13">
        <f>'TAM Automático'!L9</f>
        <v>2.7294928889527365E-2</v>
      </c>
      <c r="M7" s="13">
        <f>'TAM Automático'!M9</f>
        <v>2.1958041958041959E-2</v>
      </c>
      <c r="N7" s="13">
        <f>'TAM Automático'!N9</f>
        <v>2.1789776620528986E-2</v>
      </c>
      <c r="O7" s="13">
        <f>'TAM Automático'!O9</f>
        <v>2.1313211543553083E-2</v>
      </c>
      <c r="P7" s="13">
        <f>'TAM Automático'!P9</f>
        <v>2.0405527573292007E-2</v>
      </c>
    </row>
    <row r="9" spans="2:19" s="18" customFormat="1" ht="29.25" customHeight="1" x14ac:dyDescent="0.3">
      <c r="C9" s="19" t="s">
        <v>83</v>
      </c>
    </row>
    <row r="10" spans="2:19" ht="16.2" thickBot="1" x14ac:dyDescent="0.35">
      <c r="C10" s="3"/>
      <c r="D10" s="40">
        <f>D5</f>
        <v>44348</v>
      </c>
      <c r="E10" s="40">
        <f t="shared" ref="E10:P10" si="0">E5</f>
        <v>44378</v>
      </c>
      <c r="F10" s="40">
        <f t="shared" si="0"/>
        <v>44409</v>
      </c>
      <c r="G10" s="40">
        <f t="shared" si="0"/>
        <v>44440</v>
      </c>
      <c r="H10" s="40">
        <f t="shared" si="0"/>
        <v>44470</v>
      </c>
      <c r="I10" s="40">
        <f t="shared" si="0"/>
        <v>44501</v>
      </c>
      <c r="J10" s="40">
        <f t="shared" si="0"/>
        <v>44531</v>
      </c>
      <c r="K10" s="40">
        <f t="shared" si="0"/>
        <v>44562</v>
      </c>
      <c r="L10" s="40">
        <f t="shared" si="0"/>
        <v>44593</v>
      </c>
      <c r="M10" s="40">
        <f t="shared" si="0"/>
        <v>44621</v>
      </c>
      <c r="N10" s="40">
        <f t="shared" si="0"/>
        <v>44652</v>
      </c>
      <c r="O10" s="40">
        <f t="shared" si="0"/>
        <v>44682</v>
      </c>
      <c r="P10" s="40">
        <f t="shared" si="0"/>
        <v>44713</v>
      </c>
    </row>
    <row r="11" spans="2:19" ht="15.6" x14ac:dyDescent="0.3">
      <c r="C11" s="12" t="s">
        <v>75</v>
      </c>
      <c r="D11" s="13">
        <f>IF(Leche!$D$29=$R$11,'TAM Automático'!D13,'TAM Automático'!D18)</f>
        <v>0.93481095176010431</v>
      </c>
      <c r="E11" s="13">
        <f>IF(Leche!$D$29=$R$11,'TAM Automático'!E13,'TAM Automático'!E18)</f>
        <v>0.93885572863590039</v>
      </c>
      <c r="F11" s="13">
        <f>IF(Leche!$D$29=$R$11,'TAM Automático'!F13,'TAM Automático'!F18)</f>
        <v>0.94513641755634648</v>
      </c>
      <c r="G11" s="13">
        <f>IF(Leche!$D$29=$R$11,'TAM Automático'!G13,'TAM Automático'!G18)</f>
        <v>0.93648208469055361</v>
      </c>
      <c r="H11" s="13">
        <f>IF(Leche!$D$29=$R$11,'TAM Automático'!H13,'TAM Automático'!H18)</f>
        <v>0.94886199942379723</v>
      </c>
      <c r="I11" s="13">
        <f>IF(Leche!$D$29=$R$11,'TAM Automático'!I13,'TAM Automático'!I18)</f>
        <v>0.93550693550693542</v>
      </c>
      <c r="J11" s="13">
        <f>IF(Leche!$D$29=$R$11,'TAM Automático'!J13,'TAM Automático'!J18)</f>
        <v>0.93244582920266261</v>
      </c>
      <c r="K11" s="13">
        <f>IF(Leche!$D$29=$R$11,'TAM Automático'!K13,'TAM Automático'!K18)</f>
        <v>0.93962485345838209</v>
      </c>
      <c r="L11" s="13">
        <f>IF(Leche!$D$29=$R$11,'TAM Automático'!L13,'TAM Automático'!L18)</f>
        <v>0.93588601959038298</v>
      </c>
      <c r="M11" s="13">
        <f>IF(Leche!$D$29=$R$11,'TAM Automático'!M13,'TAM Automático'!M18)</f>
        <v>0.9537438566059554</v>
      </c>
      <c r="N11" s="13">
        <f>IF(Leche!$D$29=$R$11,'TAM Automático'!N13,'TAM Automático'!N18)</f>
        <v>0.96357193479801573</v>
      </c>
      <c r="O11" s="13">
        <f>IF(Leche!$D$29=$R$11,'TAM Automático'!O13,'TAM Automático'!O18)</f>
        <v>0.95089949952657926</v>
      </c>
      <c r="P11" s="13">
        <f>IF(Leche!$D$29=$R$11,'TAM Automático'!P13,'TAM Automático'!P18)</f>
        <v>0.94244509129399323</v>
      </c>
      <c r="R11">
        <v>1</v>
      </c>
      <c r="S11" s="19" t="s">
        <v>84</v>
      </c>
    </row>
    <row r="12" spans="2:19" ht="15.6" x14ac:dyDescent="0.3">
      <c r="C12" s="12" t="s">
        <v>76</v>
      </c>
      <c r="D12" s="13">
        <f>IF(Leche!$D$29=$R$11,'TAM Automático'!D14,'TAM Automático'!D19)</f>
        <v>6.51890482398957E-2</v>
      </c>
      <c r="E12" s="13">
        <f>IF(Leche!$D$29=$R$11,'TAM Automático'!E14,'TAM Automático'!E19)</f>
        <v>6.1144271364099584E-2</v>
      </c>
      <c r="F12" s="13">
        <f>IF(Leche!$D$29=$R$11,'TAM Automático'!F14,'TAM Automático'!F19)</f>
        <v>5.4863582443653622E-2</v>
      </c>
      <c r="G12" s="13">
        <f>IF(Leche!$D$29=$R$11,'TAM Automático'!G14,'TAM Automático'!G19)</f>
        <v>6.3517915309446255E-2</v>
      </c>
      <c r="H12" s="13">
        <f>IF(Leche!$D$29=$R$11,'TAM Automático'!H14,'TAM Automático'!H19)</f>
        <v>5.1138000576202818E-2</v>
      </c>
      <c r="I12" s="13">
        <f>IF(Leche!$D$29=$R$11,'TAM Automático'!I14,'TAM Automático'!I19)</f>
        <v>6.4493064493064481E-2</v>
      </c>
      <c r="J12" s="13">
        <f>IF(Leche!$D$29=$R$11,'TAM Automático'!J14,'TAM Automático'!J19)</f>
        <v>6.7554170797337484E-2</v>
      </c>
      <c r="K12" s="13">
        <f>IF(Leche!$D$29=$R$11,'TAM Automático'!K14,'TAM Automático'!K19)</f>
        <v>6.0375146541617811E-2</v>
      </c>
      <c r="L12" s="13">
        <f>IF(Leche!$D$29=$R$11,'TAM Automático'!L14,'TAM Automático'!L19)</f>
        <v>6.4113980409617105E-2</v>
      </c>
      <c r="M12" s="13">
        <f>IF(Leche!$D$29=$R$11,'TAM Automático'!M14,'TAM Automático'!M19)</f>
        <v>4.6256143394044519E-2</v>
      </c>
      <c r="N12" s="13">
        <f>IF(Leche!$D$29=$R$11,'TAM Automático'!N14,'TAM Automático'!N19)</f>
        <v>3.6428065201984404E-2</v>
      </c>
      <c r="O12" s="13">
        <f>IF(Leche!$D$29=$R$11,'TAM Automático'!O14,'TAM Automático'!O19)</f>
        <v>4.9100500473420808E-2</v>
      </c>
      <c r="P12" s="13">
        <f>IF(Leche!$D$29=$R$11,'TAM Automático'!P14,'TAM Automático'!P19)</f>
        <v>5.755490870600688E-2</v>
      </c>
      <c r="R12">
        <v>2</v>
      </c>
      <c r="S12" s="19" t="s">
        <v>85</v>
      </c>
    </row>
    <row r="14" spans="2:19" s="18" customFormat="1" ht="29.25" customHeight="1" x14ac:dyDescent="0.3">
      <c r="C14" s="19" t="s">
        <v>86</v>
      </c>
    </row>
    <row r="15" spans="2:19" ht="16.2" thickBot="1" x14ac:dyDescent="0.35">
      <c r="C15" s="3"/>
      <c r="D15" s="40">
        <f>D10</f>
        <v>44348</v>
      </c>
      <c r="E15" s="40">
        <f t="shared" ref="E15:P15" si="1">E10</f>
        <v>44378</v>
      </c>
      <c r="F15" s="40">
        <f t="shared" si="1"/>
        <v>44409</v>
      </c>
      <c r="G15" s="40">
        <f t="shared" si="1"/>
        <v>44440</v>
      </c>
      <c r="H15" s="40">
        <f t="shared" si="1"/>
        <v>44470</v>
      </c>
      <c r="I15" s="40">
        <f t="shared" si="1"/>
        <v>44501</v>
      </c>
      <c r="J15" s="40">
        <f t="shared" si="1"/>
        <v>44531</v>
      </c>
      <c r="K15" s="40">
        <f t="shared" si="1"/>
        <v>44562</v>
      </c>
      <c r="L15" s="40">
        <f t="shared" si="1"/>
        <v>44593</v>
      </c>
      <c r="M15" s="40">
        <f t="shared" si="1"/>
        <v>44621</v>
      </c>
      <c r="N15" s="40">
        <f t="shared" si="1"/>
        <v>44652</v>
      </c>
      <c r="O15" s="40">
        <f t="shared" si="1"/>
        <v>44682</v>
      </c>
      <c r="P15" s="40">
        <f t="shared" si="1"/>
        <v>44713</v>
      </c>
      <c r="R15">
        <v>1</v>
      </c>
      <c r="S15" s="19" t="s">
        <v>62</v>
      </c>
    </row>
    <row r="16" spans="2:19" ht="15.6" x14ac:dyDescent="0.3">
      <c r="C16" s="12" t="s">
        <v>75</v>
      </c>
      <c r="D16" s="13">
        <f>IF(Leche!$N$29=$R$15,'TAM Automático'!D23,IF(Leche!$N$29=$R$16,'TAM Automático'!D28,'TAM Automático'!D33))</f>
        <v>0.97174742195225317</v>
      </c>
      <c r="E16" s="13">
        <f>IF(Leche!$N$29=$R$15,'TAM Automático'!E23,IF(Leche!$N$29=$R$16,'TAM Automático'!E28,'TAM Automático'!E33))</f>
        <v>0.96507583136218167</v>
      </c>
      <c r="F16" s="13">
        <f>IF(Leche!$N$29=$R$15,'TAM Automático'!F23,IF(Leche!$N$29=$R$16,'TAM Automático'!F28,'TAM Automático'!F33))</f>
        <v>0.97104740278172008</v>
      </c>
      <c r="G16" s="13">
        <f>IF(Leche!$N$29=$R$15,'TAM Automático'!G23,IF(Leche!$N$29=$R$16,'TAM Automático'!G28,'TAM Automático'!G33))</f>
        <v>0.9614899873967232</v>
      </c>
      <c r="H16" s="13">
        <f>IF(Leche!$N$29=$R$15,'TAM Automático'!H23,IF(Leche!$N$29=$R$16,'TAM Automático'!H28,'TAM Automático'!H33))</f>
        <v>0.9775390625</v>
      </c>
      <c r="I16" s="13">
        <f>IF(Leche!$N$29=$R$15,'TAM Automático'!I23,IF(Leche!$N$29=$R$16,'TAM Automático'!I28,'TAM Automático'!I33))</f>
        <v>0.9570483030559076</v>
      </c>
      <c r="J16" s="13">
        <f>IF(Leche!$N$29=$R$15,'TAM Automático'!J23,IF(Leche!$N$29=$R$16,'TAM Automático'!J28,'TAM Automático'!J33))</f>
        <v>0.97011055002047231</v>
      </c>
      <c r="K16" s="13">
        <f>IF(Leche!$N$29=$R$15,'TAM Automático'!K23,IF(Leche!$N$29=$R$16,'TAM Automático'!K28,'TAM Automático'!K33))</f>
        <v>0.96010713278827176</v>
      </c>
      <c r="L16" s="13">
        <f>IF(Leche!$N$29=$R$15,'TAM Automático'!L23,IF(Leche!$N$29=$R$16,'TAM Automático'!L28,'TAM Automático'!L33))</f>
        <v>0.95798680814453674</v>
      </c>
      <c r="M16" s="13">
        <f>IF(Leche!$N$29=$R$15,'TAM Automático'!M23,IF(Leche!$N$29=$R$16,'TAM Automático'!M28,'TAM Automático'!M33))</f>
        <v>0.97228412256267416</v>
      </c>
      <c r="N16" s="13">
        <f>IF(Leche!$N$29=$R$15,'TAM Automático'!N23,IF(Leche!$N$29=$R$16,'TAM Automático'!N28,'TAM Automático'!N33))</f>
        <v>0.97535505430242275</v>
      </c>
      <c r="O16" s="13">
        <f>IF(Leche!$N$29=$R$15,'TAM Automático'!O23,IF(Leche!$N$29=$R$16,'TAM Automático'!O28,'TAM Automático'!O33))</f>
        <v>0.97063103585130306</v>
      </c>
      <c r="P16" s="13">
        <f>IF(Leche!$N$29=$R$15,'TAM Automático'!P23,IF(Leche!$N$29=$R$16,'TAM Automático'!P28,'TAM Automático'!P33))</f>
        <v>0.97176015473887822</v>
      </c>
      <c r="R16">
        <v>2</v>
      </c>
      <c r="S16" s="7" t="s">
        <v>67</v>
      </c>
    </row>
    <row r="17" spans="2:19" ht="15.6" x14ac:dyDescent="0.3">
      <c r="C17" s="12" t="s">
        <v>76</v>
      </c>
      <c r="D17" s="13">
        <f>IF(Leche!$N$29=$R$15,'TAM Automático'!D24,IF(Leche!$N$29=$R$16,'TAM Automático'!D29,'TAM Automático'!D34))</f>
        <v>2.8252578047746855E-2</v>
      </c>
      <c r="E17" s="13">
        <f>IF(Leche!$N$29=$R$15,'TAM Automático'!E24,IF(Leche!$N$29=$R$16,'TAM Automático'!E29,'TAM Automático'!E34))</f>
        <v>3.4924168637818276E-2</v>
      </c>
      <c r="F17" s="13">
        <f>IF(Leche!$N$29=$R$15,'TAM Automático'!F24,IF(Leche!$N$29=$R$16,'TAM Automático'!F29,'TAM Automático'!F34))</f>
        <v>2.8952597218279873E-2</v>
      </c>
      <c r="G17" s="13">
        <f>IF(Leche!$N$29=$R$15,'TAM Automático'!G24,IF(Leche!$N$29=$R$16,'TAM Automático'!G29,'TAM Automático'!G34))</f>
        <v>3.8510012603276855E-2</v>
      </c>
      <c r="H17" s="13">
        <f>IF(Leche!$N$29=$R$15,'TAM Automático'!H24,IF(Leche!$N$29=$R$16,'TAM Automático'!H29,'TAM Automático'!H34))</f>
        <v>2.2460937500000003E-2</v>
      </c>
      <c r="I17" s="13">
        <f>IF(Leche!$N$29=$R$15,'TAM Automático'!I24,IF(Leche!$N$29=$R$16,'TAM Automático'!I29,'TAM Automático'!I34))</f>
        <v>4.2951696944092385E-2</v>
      </c>
      <c r="J17" s="13">
        <f>IF(Leche!$N$29=$R$15,'TAM Automático'!J24,IF(Leche!$N$29=$R$16,'TAM Automático'!J29,'TAM Automático'!J34))</f>
        <v>2.9889449979527773E-2</v>
      </c>
      <c r="K17" s="13">
        <f>IF(Leche!$N$29=$R$15,'TAM Automático'!K24,IF(Leche!$N$29=$R$16,'TAM Automático'!K29,'TAM Automático'!K34))</f>
        <v>3.9892867211728224E-2</v>
      </c>
      <c r="L17" s="13">
        <f>IF(Leche!$N$29=$R$15,'TAM Automático'!L24,IF(Leche!$N$29=$R$16,'TAM Automático'!L29,'TAM Automático'!L34))</f>
        <v>4.2013191855463143E-2</v>
      </c>
      <c r="M17" s="13">
        <f>IF(Leche!$N$29=$R$15,'TAM Automático'!M24,IF(Leche!$N$29=$R$16,'TAM Automático'!M29,'TAM Automático'!M34))</f>
        <v>2.7715877437325908E-2</v>
      </c>
      <c r="N17" s="13">
        <f>IF(Leche!$N$29=$R$15,'TAM Automático'!N24,IF(Leche!$N$29=$R$16,'TAM Automático'!N29,'TAM Automático'!N34))</f>
        <v>2.4644945697577279E-2</v>
      </c>
      <c r="O17" s="13">
        <f>IF(Leche!$N$29=$R$15,'TAM Automático'!O24,IF(Leche!$N$29=$R$16,'TAM Automático'!O29,'TAM Automático'!O34))</f>
        <v>2.936896414869692E-2</v>
      </c>
      <c r="P17" s="13">
        <f>IF(Leche!$N$29=$R$15,'TAM Automático'!P24,IF(Leche!$N$29=$R$16,'TAM Automático'!P29,'TAM Automático'!P34))</f>
        <v>2.8239845261121856E-2</v>
      </c>
      <c r="R17">
        <v>2</v>
      </c>
      <c r="S17" s="7" t="s">
        <v>72</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2"/>
      <c r="C24" s="26" t="s">
        <v>87</v>
      </c>
      <c r="D24" s="22"/>
      <c r="E24" s="22"/>
      <c r="F24" s="22"/>
      <c r="G24" s="22"/>
      <c r="H24" s="22"/>
      <c r="I24" s="22"/>
      <c r="J24" s="22"/>
      <c r="K24" s="22"/>
      <c r="L24" s="22"/>
      <c r="M24" s="22"/>
      <c r="N24" s="22"/>
      <c r="O24" s="22"/>
      <c r="P24" s="22"/>
      <c r="Q24" s="22"/>
      <c r="R24" s="22"/>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82</v>
      </c>
      <c r="D27" s="18"/>
      <c r="E27" s="18"/>
      <c r="F27" s="18"/>
      <c r="G27" s="18"/>
      <c r="H27" s="18"/>
      <c r="I27" s="18"/>
      <c r="J27" s="18"/>
      <c r="K27" s="18"/>
      <c r="L27" s="18"/>
      <c r="M27" s="18"/>
      <c r="N27" s="18"/>
      <c r="O27" s="18"/>
      <c r="P27" s="18"/>
      <c r="Q27" s="18"/>
    </row>
    <row r="28" spans="2:19" ht="16.2" thickBot="1" x14ac:dyDescent="0.35">
      <c r="C28" s="3"/>
      <c r="D28" s="40">
        <f>D5</f>
        <v>44348</v>
      </c>
      <c r="E28" s="40">
        <f t="shared" ref="E28:P28" si="2">E5</f>
        <v>44378</v>
      </c>
      <c r="F28" s="40">
        <f t="shared" si="2"/>
        <v>44409</v>
      </c>
      <c r="G28" s="40">
        <f t="shared" si="2"/>
        <v>44440</v>
      </c>
      <c r="H28" s="40">
        <f t="shared" si="2"/>
        <v>44470</v>
      </c>
      <c r="I28" s="40">
        <f t="shared" si="2"/>
        <v>44501</v>
      </c>
      <c r="J28" s="40">
        <f t="shared" si="2"/>
        <v>44531</v>
      </c>
      <c r="K28" s="40">
        <f t="shared" si="2"/>
        <v>44562</v>
      </c>
      <c r="L28" s="40">
        <f t="shared" si="2"/>
        <v>44593</v>
      </c>
      <c r="M28" s="40">
        <f t="shared" si="2"/>
        <v>44621</v>
      </c>
      <c r="N28" s="40">
        <f t="shared" si="2"/>
        <v>44652</v>
      </c>
      <c r="O28" s="40">
        <f t="shared" si="2"/>
        <v>44682</v>
      </c>
      <c r="P28" s="40">
        <f t="shared" si="2"/>
        <v>44713</v>
      </c>
    </row>
    <row r="29" spans="2:19" ht="15.6" x14ac:dyDescent="0.3">
      <c r="C29" s="12" t="s">
        <v>75</v>
      </c>
      <c r="D29" s="13">
        <f>'TAM Automático'!D41</f>
        <v>0.9537229308810441</v>
      </c>
      <c r="E29" s="13">
        <f>'TAM Automático'!E41</f>
        <v>0.95909813556872381</v>
      </c>
      <c r="F29" s="13">
        <f>'TAM Automático'!F41</f>
        <v>0.95707217694994173</v>
      </c>
      <c r="G29" s="13">
        <f>'TAM Automático'!G41</f>
        <v>0.9569813536925561</v>
      </c>
      <c r="H29" s="13">
        <f>'TAM Automático'!H41</f>
        <v>0.9611410275069131</v>
      </c>
      <c r="I29" s="13">
        <f>'TAM Automático'!I41</f>
        <v>0.96307602849251339</v>
      </c>
      <c r="J29" s="13">
        <f>'TAM Automático'!J41</f>
        <v>0.96374709976798145</v>
      </c>
      <c r="K29" s="13">
        <f>'TAM Automático'!K41</f>
        <v>0.95964125560538116</v>
      </c>
      <c r="L29" s="13">
        <f>'TAM Automático'!L41</f>
        <v>0.96392905052913991</v>
      </c>
      <c r="M29" s="13">
        <f>'TAM Automático'!M41</f>
        <v>0.9625715543813298</v>
      </c>
      <c r="N29" s="13">
        <f>'TAM Automático'!N41</f>
        <v>0.96600566572237956</v>
      </c>
      <c r="O29" s="13">
        <f>'TAM Automático'!O41</f>
        <v>0.96402976846747523</v>
      </c>
      <c r="P29" s="13">
        <f>'TAM Automático'!P41</f>
        <v>0.96563076112720569</v>
      </c>
    </row>
    <row r="30" spans="2:19" ht="15.6" x14ac:dyDescent="0.3">
      <c r="C30" s="12" t="s">
        <v>76</v>
      </c>
      <c r="D30" s="13">
        <f>'TAM Automático'!D42</f>
        <v>4.6277069118955801E-2</v>
      </c>
      <c r="E30" s="13">
        <f>'TAM Automático'!E42</f>
        <v>4.0901864431276198E-2</v>
      </c>
      <c r="F30" s="13">
        <f>'TAM Automático'!F42</f>
        <v>4.2927823050058211E-2</v>
      </c>
      <c r="G30" s="13">
        <f>'TAM Automático'!G42</f>
        <v>4.3018646307443835E-2</v>
      </c>
      <c r="H30" s="13">
        <f>'TAM Automático'!H42</f>
        <v>3.8858972493086882E-2</v>
      </c>
      <c r="I30" s="13">
        <f>'TAM Automático'!I42</f>
        <v>3.6923971507486553E-2</v>
      </c>
      <c r="J30" s="13">
        <f>'TAM Automático'!J42</f>
        <v>3.6252900232018562E-2</v>
      </c>
      <c r="K30" s="13">
        <f>'TAM Automático'!K42</f>
        <v>4.0358744394618833E-2</v>
      </c>
      <c r="L30" s="13">
        <f>'TAM Automático'!L42</f>
        <v>3.6070949470860036E-2</v>
      </c>
      <c r="M30" s="13">
        <f>'TAM Automático'!M42</f>
        <v>3.7428445618670189E-2</v>
      </c>
      <c r="N30" s="13">
        <f>'TAM Automático'!N42</f>
        <v>3.3994334277620393E-2</v>
      </c>
      <c r="O30" s="13">
        <f>'TAM Automático'!O42</f>
        <v>3.5970231532524807E-2</v>
      </c>
      <c r="P30" s="13">
        <f>'TAM Automático'!P42</f>
        <v>3.4369238872794312E-2</v>
      </c>
    </row>
    <row r="32" spans="2:19" ht="15.6" x14ac:dyDescent="0.3">
      <c r="B32" s="18"/>
      <c r="C32" s="19" t="s">
        <v>83</v>
      </c>
      <c r="D32" s="18"/>
      <c r="E32" s="18"/>
      <c r="F32" s="18"/>
      <c r="G32" s="18"/>
      <c r="H32" s="18"/>
      <c r="I32" s="18"/>
      <c r="J32" s="18"/>
      <c r="K32" s="18"/>
      <c r="L32" s="18"/>
      <c r="M32" s="18"/>
      <c r="N32" s="18"/>
      <c r="O32" s="18"/>
      <c r="P32" s="18"/>
      <c r="Q32" s="18"/>
    </row>
    <row r="33" spans="2:20" ht="16.2" thickBot="1" x14ac:dyDescent="0.35">
      <c r="C33" s="3"/>
      <c r="D33" s="40">
        <f>D28</f>
        <v>44348</v>
      </c>
      <c r="E33" s="40">
        <f t="shared" ref="E33:P33" si="3">E28</f>
        <v>44378</v>
      </c>
      <c r="F33" s="40">
        <f t="shared" si="3"/>
        <v>44409</v>
      </c>
      <c r="G33" s="40">
        <f t="shared" si="3"/>
        <v>44440</v>
      </c>
      <c r="H33" s="40">
        <f t="shared" si="3"/>
        <v>44470</v>
      </c>
      <c r="I33" s="40">
        <f t="shared" si="3"/>
        <v>44501</v>
      </c>
      <c r="J33" s="40">
        <f t="shared" si="3"/>
        <v>44531</v>
      </c>
      <c r="K33" s="40">
        <f t="shared" si="3"/>
        <v>44562</v>
      </c>
      <c r="L33" s="40">
        <f t="shared" si="3"/>
        <v>44593</v>
      </c>
      <c r="M33" s="40">
        <f t="shared" si="3"/>
        <v>44621</v>
      </c>
      <c r="N33" s="40">
        <f t="shared" si="3"/>
        <v>44652</v>
      </c>
      <c r="O33" s="40">
        <f t="shared" si="3"/>
        <v>44682</v>
      </c>
      <c r="P33" s="40">
        <f t="shared" si="3"/>
        <v>44713</v>
      </c>
    </row>
    <row r="34" spans="2:20" ht="15.6" x14ac:dyDescent="0.3">
      <c r="C34" s="12" t="s">
        <v>75</v>
      </c>
      <c r="D34" s="13">
        <f>IF(Derivados!$D$29=$R$34,'TAM Automático'!D46,'TAM Automático'!D51)</f>
        <v>0.91225190270108936</v>
      </c>
      <c r="E34" s="13">
        <f>IF(Derivados!$D$29=$R$34,'TAM Automático'!E46,'TAM Automático'!E51)</f>
        <v>0.91415177263404623</v>
      </c>
      <c r="F34" s="13">
        <f>IF(Derivados!$D$29=$R$34,'TAM Automático'!F46,'TAM Automático'!F51)</f>
        <v>0.91676384839650149</v>
      </c>
      <c r="G34" s="13">
        <f>IF(Derivados!$D$29=$R$34,'TAM Automático'!G46,'TAM Automático'!G51)</f>
        <v>0.92084198043284915</v>
      </c>
      <c r="H34" s="13">
        <f>IF(Derivados!$D$29=$R$34,'TAM Automático'!H46,'TAM Automático'!H51)</f>
        <v>0.92047626047332054</v>
      </c>
      <c r="I34" s="13">
        <f>IF(Derivados!$D$29=$R$34,'TAM Automático'!I46,'TAM Automático'!I51)</f>
        <v>0.92837545126353804</v>
      </c>
      <c r="J34" s="13">
        <f>IF(Derivados!$D$29=$R$34,'TAM Automático'!J46,'TAM Automático'!J51)</f>
        <v>0.92922807529549101</v>
      </c>
      <c r="K34" s="13">
        <f>IF(Derivados!$D$29=$R$34,'TAM Automático'!K46,'TAM Automático'!K51)</f>
        <v>0.92153639216858463</v>
      </c>
      <c r="L34" s="13">
        <f>IF(Derivados!$D$29=$R$34,'TAM Automático'!L46,'TAM Automático'!L51)</f>
        <v>0.92608236536430821</v>
      </c>
      <c r="M34" s="13">
        <f>IF(Derivados!$D$29=$R$34,'TAM Automático'!M46,'TAM Automático'!M51)</f>
        <v>0.92817925508235644</v>
      </c>
      <c r="N34" s="13">
        <f>IF(Derivados!$D$29=$R$34,'TAM Automático'!N46,'TAM Automático'!N51)</f>
        <v>0.92911465059549436</v>
      </c>
      <c r="O34" s="13">
        <f>IF(Derivados!$D$29=$R$34,'TAM Automático'!O46,'TAM Automático'!O51)</f>
        <v>0.920595188429982</v>
      </c>
      <c r="P34" s="13">
        <f>IF(Derivados!$D$29=$R$34,'TAM Automático'!P46,'TAM Automático'!P51)</f>
        <v>0.92213496605883138</v>
      </c>
      <c r="R34">
        <v>1</v>
      </c>
      <c r="S34" s="19" t="s">
        <v>84</v>
      </c>
    </row>
    <row r="35" spans="2:20" ht="15.6" x14ac:dyDescent="0.3">
      <c r="C35" s="12" t="s">
        <v>76</v>
      </c>
      <c r="D35" s="13">
        <f>IF(Derivados!$D$29=$R$34,'TAM Automático'!D47,'TAM Automático'!D52)</f>
        <v>8.7748097298910602E-2</v>
      </c>
      <c r="E35" s="13">
        <f>IF(Derivados!$D$29=$R$34,'TAM Automático'!E47,'TAM Automático'!E52)</f>
        <v>8.5848227365953711E-2</v>
      </c>
      <c r="F35" s="13">
        <f>IF(Derivados!$D$29=$R$34,'TAM Automático'!F47,'TAM Automático'!F52)</f>
        <v>8.3236151603498551E-2</v>
      </c>
      <c r="G35" s="13">
        <f>IF(Derivados!$D$29=$R$34,'TAM Automático'!G47,'TAM Automático'!G52)</f>
        <v>7.9158019567150906E-2</v>
      </c>
      <c r="H35" s="13">
        <f>IF(Derivados!$D$29=$R$34,'TAM Automático'!H47,'TAM Automático'!H52)</f>
        <v>7.9523739526679404E-2</v>
      </c>
      <c r="I35" s="13">
        <f>IF(Derivados!$D$29=$R$34,'TAM Automático'!I47,'TAM Automático'!I52)</f>
        <v>7.1624548736462096E-2</v>
      </c>
      <c r="J35" s="13">
        <f>IF(Derivados!$D$29=$R$34,'TAM Automático'!J47,'TAM Automático'!J52)</f>
        <v>7.0771924704508965E-2</v>
      </c>
      <c r="K35" s="13">
        <f>IF(Derivados!$D$29=$R$34,'TAM Automático'!K47,'TAM Automático'!K52)</f>
        <v>7.8463607831415344E-2</v>
      </c>
      <c r="L35" s="13">
        <f>IF(Derivados!$D$29=$R$34,'TAM Automático'!L47,'TAM Automático'!L52)</f>
        <v>7.3917634635691662E-2</v>
      </c>
      <c r="M35" s="13">
        <f>IF(Derivados!$D$29=$R$34,'TAM Automático'!M47,'TAM Automático'!M52)</f>
        <v>7.1820744917643564E-2</v>
      </c>
      <c r="N35" s="13">
        <f>IF(Derivados!$D$29=$R$34,'TAM Automático'!N47,'TAM Automático'!N52)</f>
        <v>7.0885349404505679E-2</v>
      </c>
      <c r="O35" s="13">
        <f>IF(Derivados!$D$29=$R$34,'TAM Automático'!O47,'TAM Automático'!O52)</f>
        <v>7.940481157001808E-2</v>
      </c>
      <c r="P35" s="13">
        <f>IF(Derivados!$D$29=$R$34,'TAM Automático'!P47,'TAM Automático'!P52)</f>
        <v>7.7865033941168643E-2</v>
      </c>
      <c r="R35">
        <v>2</v>
      </c>
      <c r="S35" s="19" t="s">
        <v>85</v>
      </c>
    </row>
    <row r="37" spans="2:20" ht="15.6" x14ac:dyDescent="0.3">
      <c r="B37" s="18"/>
      <c r="C37" s="19" t="s">
        <v>86</v>
      </c>
      <c r="D37" s="18"/>
      <c r="E37" s="18"/>
      <c r="F37" s="18"/>
      <c r="G37" s="18"/>
      <c r="H37" s="18"/>
      <c r="I37" s="18"/>
      <c r="J37" s="18"/>
      <c r="K37" s="18"/>
      <c r="L37" s="18"/>
      <c r="M37" s="18"/>
      <c r="N37" s="18"/>
      <c r="O37" s="18"/>
      <c r="P37" s="18"/>
      <c r="R37" s="18"/>
      <c r="S37" s="18"/>
      <c r="T37" s="18"/>
    </row>
    <row r="38" spans="2:20" ht="16.2" thickBot="1" x14ac:dyDescent="0.35">
      <c r="C38" s="3"/>
      <c r="D38" s="40">
        <f>D33</f>
        <v>44348</v>
      </c>
      <c r="E38" s="40">
        <f t="shared" ref="E38:P38" si="4">E33</f>
        <v>44378</v>
      </c>
      <c r="F38" s="40">
        <f t="shared" si="4"/>
        <v>44409</v>
      </c>
      <c r="G38" s="40">
        <f t="shared" si="4"/>
        <v>44440</v>
      </c>
      <c r="H38" s="40">
        <f t="shared" si="4"/>
        <v>44470</v>
      </c>
      <c r="I38" s="40">
        <f t="shared" si="4"/>
        <v>44501</v>
      </c>
      <c r="J38" s="40">
        <f t="shared" si="4"/>
        <v>44531</v>
      </c>
      <c r="K38" s="40">
        <f t="shared" si="4"/>
        <v>44562</v>
      </c>
      <c r="L38" s="40">
        <f t="shared" si="4"/>
        <v>44593</v>
      </c>
      <c r="M38" s="40">
        <f t="shared" si="4"/>
        <v>44621</v>
      </c>
      <c r="N38" s="40">
        <f t="shared" si="4"/>
        <v>44652</v>
      </c>
      <c r="O38" s="40">
        <f t="shared" si="4"/>
        <v>44682</v>
      </c>
      <c r="P38" s="40">
        <f t="shared" si="4"/>
        <v>44713</v>
      </c>
      <c r="R38">
        <v>1</v>
      </c>
      <c r="S38" s="19" t="s">
        <v>62</v>
      </c>
    </row>
    <row r="39" spans="2:20" ht="15.6" x14ac:dyDescent="0.3">
      <c r="C39" s="12" t="s">
        <v>75</v>
      </c>
      <c r="D39" s="13">
        <f>IF(Derivados!$N$29=$R$38,'TAM Automático'!D56,IF(Derivados!$N$29=$R$39,'TAM Automático'!D61,'TAM Automático'!D66))</f>
        <v>0.97522123893805301</v>
      </c>
      <c r="E39" s="13">
        <f>IF(Derivados!$N$29=$R$38,'TAM Automático'!E56,IF(Derivados!$N$29=$R$39,'TAM Automático'!E61,'TAM Automático'!E66))</f>
        <v>0.97746967071057189</v>
      </c>
      <c r="F39" s="13">
        <f>IF(Derivados!$N$29=$R$38,'TAM Automático'!F56,IF(Derivados!$N$29=$R$39,'TAM Automático'!F61,'TAM Automático'!F66))</f>
        <v>0.97765200986794365</v>
      </c>
      <c r="G39" s="13">
        <f>IF(Derivados!$N$29=$R$38,'TAM Automático'!G56,IF(Derivados!$N$29=$R$39,'TAM Automático'!G61,'TAM Automático'!G66))</f>
        <v>0.98012367491166086</v>
      </c>
      <c r="H39" s="13">
        <f>IF(Derivados!$N$29=$R$38,'TAM Automático'!H56,IF(Derivados!$N$29=$R$39,'TAM Automático'!H61,'TAM Automático'!H66))</f>
        <v>0.98370435035646731</v>
      </c>
      <c r="I39" s="13">
        <f>IF(Derivados!$N$29=$R$38,'TAM Automático'!I56,IF(Derivados!$N$29=$R$39,'TAM Automático'!I61,'TAM Automático'!I66))</f>
        <v>0.98131517960602543</v>
      </c>
      <c r="J39" s="13">
        <f>IF(Derivados!$N$29=$R$38,'TAM Automático'!J56,IF(Derivados!$N$29=$R$39,'TAM Automático'!J61,'TAM Automático'!J66))</f>
        <v>0.98063023995374377</v>
      </c>
      <c r="K39" s="13">
        <f>IF(Derivados!$N$29=$R$38,'TAM Automático'!K56,IF(Derivados!$N$29=$R$39,'TAM Automático'!K61,'TAM Automático'!K66))</f>
        <v>0.98023064250411873</v>
      </c>
      <c r="L39" s="13">
        <f>IF(Derivados!$N$29=$R$38,'TAM Automático'!L56,IF(Derivados!$N$29=$R$39,'TAM Automático'!L61,'TAM Automático'!L66))</f>
        <v>0.98159964386407483</v>
      </c>
      <c r="M39" s="13">
        <f>IF(Derivados!$N$29=$R$38,'TAM Automático'!M56,IF(Derivados!$N$29=$R$39,'TAM Automático'!M61,'TAM Automático'!M66))</f>
        <v>0.98206146154977214</v>
      </c>
      <c r="N39" s="13">
        <f>IF(Derivados!$N$29=$R$38,'TAM Automático'!N56,IF(Derivados!$N$29=$R$39,'TAM Automático'!N61,'TAM Automático'!N66))</f>
        <v>0.98212023088835709</v>
      </c>
      <c r="O39" s="13">
        <f>IF(Derivados!$N$29=$R$38,'TAM Automático'!O56,IF(Derivados!$N$29=$R$39,'TAM Automático'!O61,'TAM Automático'!O66))</f>
        <v>0.98183319570602812</v>
      </c>
      <c r="P39" s="13">
        <f>IF(Derivados!$N$29=$R$38,'TAM Automático'!P56,IF(Derivados!$N$29=$R$39,'TAM Automático'!P61,'TAM Automático'!P66))</f>
        <v>0.98307974816369348</v>
      </c>
      <c r="R39">
        <v>2</v>
      </c>
      <c r="S39" s="7" t="s">
        <v>67</v>
      </c>
    </row>
    <row r="40" spans="2:20" ht="15.6" x14ac:dyDescent="0.3">
      <c r="C40" s="12" t="s">
        <v>76</v>
      </c>
      <c r="D40" s="13">
        <f>IF(Derivados!$N$29=$R$38,'TAM Automático'!D57,IF(Derivados!$N$29=$R$39,'TAM Automático'!D62,'TAM Automático'!D67))</f>
        <v>2.4778761061946899E-2</v>
      </c>
      <c r="E40" s="13">
        <f>IF(Derivados!$N$29=$R$38,'TAM Automático'!E57,IF(Derivados!$N$29=$R$39,'TAM Automático'!E62,'TAM Automático'!E67))</f>
        <v>2.2530329289428074E-2</v>
      </c>
      <c r="F40" s="13">
        <f>IF(Derivados!$N$29=$R$38,'TAM Automático'!F57,IF(Derivados!$N$29=$R$39,'TAM Automático'!F62,'TAM Automático'!F67))</f>
        <v>2.2347990132056302E-2</v>
      </c>
      <c r="G40" s="13">
        <f>IF(Derivados!$N$29=$R$38,'TAM Automático'!G57,IF(Derivados!$N$29=$R$39,'TAM Automático'!G62,'TAM Automático'!G67))</f>
        <v>1.9876325088339229E-2</v>
      </c>
      <c r="H40" s="13">
        <f>IF(Derivados!$N$29=$R$38,'TAM Automático'!H57,IF(Derivados!$N$29=$R$39,'TAM Automático'!H62,'TAM Automático'!H67))</f>
        <v>1.6295649643532664E-2</v>
      </c>
      <c r="I40" s="13">
        <f>IF(Derivados!$N$29=$R$38,'TAM Automático'!I57,IF(Derivados!$N$29=$R$39,'TAM Automático'!I62,'TAM Automático'!I67))</f>
        <v>1.8684820393974507E-2</v>
      </c>
      <c r="J40" s="13">
        <f>IF(Derivados!$N$29=$R$38,'TAM Automático'!J57,IF(Derivados!$N$29=$R$39,'TAM Automático'!J62,'TAM Automático'!J67))</f>
        <v>1.9369760046256141E-2</v>
      </c>
      <c r="K40" s="13">
        <f>IF(Derivados!$N$29=$R$38,'TAM Automático'!K57,IF(Derivados!$N$29=$R$39,'TAM Automático'!K62,'TAM Automático'!K67))</f>
        <v>1.9769357495881386E-2</v>
      </c>
      <c r="L40" s="13">
        <f>IF(Derivados!$N$29=$R$38,'TAM Automático'!L57,IF(Derivados!$N$29=$R$39,'TAM Automático'!L62,'TAM Automático'!L67))</f>
        <v>1.8400356135925212E-2</v>
      </c>
      <c r="M40" s="13">
        <f>IF(Derivados!$N$29=$R$38,'TAM Automático'!M57,IF(Derivados!$N$29=$R$39,'TAM Automático'!M62,'TAM Automático'!M67))</f>
        <v>1.7938538450227907E-2</v>
      </c>
      <c r="N40" s="13">
        <f>IF(Derivados!$N$29=$R$38,'TAM Automático'!N57,IF(Derivados!$N$29=$R$39,'TAM Automático'!N62,'TAM Automático'!N67))</f>
        <v>1.7879769111642969E-2</v>
      </c>
      <c r="O40" s="13">
        <f>IF(Derivados!$N$29=$R$38,'TAM Automático'!O57,IF(Derivados!$N$29=$R$39,'TAM Automático'!O62,'TAM Automático'!O67))</f>
        <v>1.8166804293971925E-2</v>
      </c>
      <c r="P40" s="13">
        <f>IF(Derivados!$N$29=$R$38,'TAM Automático'!P57,IF(Derivados!$N$29=$R$39,'TAM Automático'!P62,'TAM Automático'!P67))</f>
        <v>1.69202518363064E-2</v>
      </c>
      <c r="R40">
        <v>2</v>
      </c>
      <c r="S40" s="7" t="s">
        <v>72</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zoomScale="60" zoomScaleNormal="6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53"/>
  <sheetViews>
    <sheetView showGridLines="0" showRowColHeaders="0" zoomScale="70" zoomScaleNormal="70"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
      <c r="A28" s="24" t="s">
        <v>1</v>
      </c>
      <c r="B28" s="25"/>
      <c r="K28" s="23" t="s">
        <v>2</v>
      </c>
    </row>
    <row r="29" spans="1:14" ht="7.5" customHeight="1" x14ac:dyDescent="0.3">
      <c r="D29" s="17">
        <v>1</v>
      </c>
      <c r="N29" s="17">
        <v>3</v>
      </c>
    </row>
    <row r="30" spans="1:14" ht="18.75" customHeight="1" x14ac:dyDescent="0.3">
      <c r="B30" s="28" t="s">
        <v>3</v>
      </c>
      <c r="K30" s="27" t="s">
        <v>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zoomScale="70" zoomScaleNormal="70" zoomScalePageLayoutView="90" workbookViewId="0"/>
  </sheetViews>
  <sheetFormatPr baseColWidth="10" defaultColWidth="11.44140625" defaultRowHeight="14.4" x14ac:dyDescent="0.3"/>
  <cols>
    <col min="1" max="1" width="5.5546875" customWidth="1"/>
    <col min="10" max="10" width="14.44140625" customWidth="1"/>
  </cols>
  <sheetData>
    <row r="1" spans="22:22" ht="4.5" customHeight="1" x14ac:dyDescent="0.3"/>
    <row r="8" spans="22:22" x14ac:dyDescent="0.3">
      <c r="V8" s="42"/>
    </row>
    <row r="25" spans="1:16" ht="26.25" customHeight="1" x14ac:dyDescent="0.3"/>
    <row r="27" spans="1:16" ht="21" customHeight="1" x14ac:dyDescent="0.3"/>
    <row r="28" spans="1:16" ht="24" customHeight="1" x14ac:dyDescent="0.3">
      <c r="A28" s="24" t="s">
        <v>1</v>
      </c>
      <c r="B28" s="25"/>
      <c r="K28" s="23" t="s">
        <v>2</v>
      </c>
      <c r="P28" t="s">
        <v>0</v>
      </c>
    </row>
    <row r="29" spans="1:16" ht="7.5" customHeight="1" x14ac:dyDescent="0.3">
      <c r="D29" s="17">
        <v>1</v>
      </c>
      <c r="N29" s="17">
        <v>2</v>
      </c>
    </row>
    <row r="30" spans="1:16" ht="18.75" customHeight="1" x14ac:dyDescent="0.3">
      <c r="B30" s="28" t="s">
        <v>3</v>
      </c>
      <c r="K30" s="27" t="s">
        <v>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N80"/>
  <sheetViews>
    <sheetView showGridLines="0" showRowColHeaders="0" topLeftCell="A31" zoomScaleNormal="100"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41" t="s">
        <v>1</v>
      </c>
      <c r="K28" s="23"/>
    </row>
    <row r="29" spans="1:14" ht="7.5" customHeight="1" x14ac:dyDescent="0.3">
      <c r="D29" s="17">
        <v>1</v>
      </c>
      <c r="N29" s="17">
        <v>1</v>
      </c>
    </row>
    <row r="80" spans="2:2" ht="18" x14ac:dyDescent="0.35">
      <c r="B80" s="41" t="s">
        <v>4</v>
      </c>
    </row>
  </sheetData>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N80"/>
  <sheetViews>
    <sheetView showGridLines="0" showRowColHeaders="0" zoomScaleNormal="10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41" t="s">
        <v>1</v>
      </c>
      <c r="K28" s="23"/>
    </row>
    <row r="29" spans="1:14" ht="7.5" customHeight="1" x14ac:dyDescent="0.3">
      <c r="D29" s="17">
        <v>1</v>
      </c>
      <c r="N29" s="17">
        <v>1</v>
      </c>
    </row>
    <row r="80" spans="2:2" ht="18" x14ac:dyDescent="0.35">
      <c r="B80" s="41" t="s">
        <v>4</v>
      </c>
    </row>
  </sheetData>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34"/>
  <sheetViews>
    <sheetView showGridLines="0" workbookViewId="0">
      <selection activeCell="D25" sqref="D25"/>
    </sheetView>
  </sheetViews>
  <sheetFormatPr baseColWidth="10" defaultColWidth="11.44140625" defaultRowHeight="14.4" x14ac:dyDescent="0.3"/>
  <cols>
    <col min="1" max="1" width="3.21875" customWidth="1"/>
    <col min="2" max="2" width="2.5546875" customWidth="1"/>
    <col min="3" max="3" width="4.44140625" style="29" customWidth="1"/>
    <col min="4" max="4" width="90.44140625" customWidth="1"/>
  </cols>
  <sheetData>
    <row r="3" spans="2:9" ht="14.1" customHeight="1" thickBot="1" x14ac:dyDescent="0.35">
      <c r="B3" s="31"/>
      <c r="C3" s="30" t="s">
        <v>5</v>
      </c>
      <c r="F3" s="36" t="s">
        <v>6</v>
      </c>
    </row>
    <row r="4" spans="2:9" x14ac:dyDescent="0.3">
      <c r="F4" s="44" t="s">
        <v>7</v>
      </c>
      <c r="G4" s="45"/>
      <c r="H4" s="45"/>
      <c r="I4" s="46"/>
    </row>
    <row r="5" spans="2:9" s="18" customFormat="1" ht="20.100000000000001" customHeight="1" x14ac:dyDescent="0.3">
      <c r="C5" s="32" t="s">
        <v>8</v>
      </c>
      <c r="D5" s="18" t="s">
        <v>9</v>
      </c>
      <c r="F5" s="47"/>
      <c r="G5" s="48"/>
      <c r="H5" s="48"/>
      <c r="I5" s="49"/>
    </row>
    <row r="6" spans="2:9" s="18" customFormat="1" ht="20.100000000000001" customHeight="1" x14ac:dyDescent="0.3">
      <c r="C6" s="32" t="s">
        <v>10</v>
      </c>
      <c r="D6" s="18" t="s">
        <v>11</v>
      </c>
      <c r="F6" s="47"/>
      <c r="G6" s="48"/>
      <c r="H6" s="48"/>
      <c r="I6" s="49"/>
    </row>
    <row r="7" spans="2:9" s="18" customFormat="1" ht="20.100000000000001" customHeight="1" x14ac:dyDescent="0.3">
      <c r="C7" s="32" t="s">
        <v>12</v>
      </c>
      <c r="D7" s="18" t="s">
        <v>13</v>
      </c>
      <c r="F7" s="47"/>
      <c r="G7" s="48"/>
      <c r="H7" s="48"/>
      <c r="I7" s="49"/>
    </row>
    <row r="8" spans="2:9" s="18" customFormat="1" ht="20.100000000000001" customHeight="1" x14ac:dyDescent="0.3">
      <c r="C8" s="32" t="s">
        <v>14</v>
      </c>
      <c r="D8" s="18" t="s">
        <v>15</v>
      </c>
      <c r="F8" s="47"/>
      <c r="G8" s="48"/>
      <c r="H8" s="48"/>
      <c r="I8" s="49"/>
    </row>
    <row r="9" spans="2:9" ht="20.100000000000001" customHeight="1" x14ac:dyDescent="0.3">
      <c r="C9" s="32" t="s">
        <v>16</v>
      </c>
      <c r="D9" s="18" t="s">
        <v>17</v>
      </c>
      <c r="F9" s="47"/>
      <c r="G9" s="48"/>
      <c r="H9" s="48"/>
      <c r="I9" s="49"/>
    </row>
    <row r="10" spans="2:9" ht="20.100000000000001" customHeight="1" x14ac:dyDescent="0.3">
      <c r="C10" s="32" t="s">
        <v>18</v>
      </c>
      <c r="D10" s="18" t="s">
        <v>19</v>
      </c>
      <c r="F10" s="47"/>
      <c r="G10" s="48"/>
      <c r="H10" s="48"/>
      <c r="I10" s="49"/>
    </row>
    <row r="11" spans="2:9" x14ac:dyDescent="0.3">
      <c r="C11" s="32" t="s">
        <v>20</v>
      </c>
      <c r="D11" s="18" t="s">
        <v>21</v>
      </c>
      <c r="F11" s="47"/>
      <c r="G11" s="48"/>
      <c r="H11" s="48"/>
      <c r="I11" s="49"/>
    </row>
    <row r="12" spans="2:9" ht="15" thickBot="1" x14ac:dyDescent="0.35">
      <c r="F12" s="50"/>
      <c r="G12" s="51"/>
      <c r="H12" s="51"/>
      <c r="I12" s="52"/>
    </row>
    <row r="16" spans="2:9" ht="14.1" customHeight="1" x14ac:dyDescent="0.3">
      <c r="B16" s="31"/>
      <c r="C16" s="30" t="s">
        <v>22</v>
      </c>
    </row>
    <row r="18" spans="3:4" x14ac:dyDescent="0.3">
      <c r="D18" s="33" t="s">
        <v>23</v>
      </c>
    </row>
    <row r="19" spans="3:4" x14ac:dyDescent="0.3">
      <c r="C19" s="32"/>
      <c r="D19" t="s">
        <v>24</v>
      </c>
    </row>
    <row r="20" spans="3:4" x14ac:dyDescent="0.3">
      <c r="C20" s="32"/>
      <c r="D20" t="s">
        <v>25</v>
      </c>
    </row>
    <row r="21" spans="3:4" x14ac:dyDescent="0.3">
      <c r="C21" s="32"/>
      <c r="D21" t="s">
        <v>26</v>
      </c>
    </row>
    <row r="22" spans="3:4" ht="3.75" customHeight="1" x14ac:dyDescent="0.3">
      <c r="C22" s="32"/>
    </row>
    <row r="23" spans="3:4" ht="15.6" x14ac:dyDescent="0.3">
      <c r="C23" s="32"/>
      <c r="D23" s="34" t="s">
        <v>27</v>
      </c>
    </row>
    <row r="24" spans="3:4" x14ac:dyDescent="0.3">
      <c r="C24" s="32"/>
      <c r="D24" s="35" t="s">
        <v>28</v>
      </c>
    </row>
    <row r="27" spans="3:4" x14ac:dyDescent="0.3">
      <c r="D27" s="33" t="s">
        <v>29</v>
      </c>
    </row>
    <row r="28" spans="3:4" x14ac:dyDescent="0.3">
      <c r="D28" t="s">
        <v>30</v>
      </c>
    </row>
    <row r="29" spans="3:4" x14ac:dyDescent="0.3">
      <c r="D29" t="s">
        <v>31</v>
      </c>
    </row>
    <row r="30" spans="3:4" x14ac:dyDescent="0.3">
      <c r="D30" t="s">
        <v>32</v>
      </c>
    </row>
    <row r="33" spans="4:4" x14ac:dyDescent="0.3">
      <c r="D33" s="33" t="s">
        <v>33</v>
      </c>
    </row>
    <row r="34" spans="4:4" x14ac:dyDescent="0.3">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B6:Q36"/>
  <sheetViews>
    <sheetView showGridLines="0" showRowColHeaders="0" zoomScale="90" zoomScaleNormal="90" zoomScalePageLayoutView="130" workbookViewId="0">
      <selection activeCell="E37" sqref="E37"/>
    </sheetView>
  </sheetViews>
  <sheetFormatPr baseColWidth="10" defaultColWidth="11.44140625" defaultRowHeight="14.4" x14ac:dyDescent="0.3"/>
  <sheetData>
    <row r="6" spans="2:16" x14ac:dyDescent="0.3">
      <c r="B6" s="20" t="s">
        <v>35</v>
      </c>
    </row>
    <row r="7" spans="2:16" ht="7.5" customHeight="1" thickBot="1" x14ac:dyDescent="0.35">
      <c r="B7" s="20"/>
    </row>
    <row r="8" spans="2:16" ht="16.05" customHeight="1" x14ac:dyDescent="0.3">
      <c r="B8" s="53" t="s">
        <v>88</v>
      </c>
      <c r="C8" s="54"/>
      <c r="D8" s="54"/>
      <c r="E8" s="54"/>
      <c r="F8" s="54"/>
      <c r="G8" s="54"/>
      <c r="H8" s="54"/>
      <c r="I8" s="54"/>
      <c r="J8" s="54"/>
      <c r="K8" s="54"/>
      <c r="L8" s="54"/>
      <c r="M8" s="55"/>
    </row>
    <row r="9" spans="2:16" ht="16.05" customHeight="1" x14ac:dyDescent="0.3">
      <c r="B9" s="56"/>
      <c r="C9" s="57"/>
      <c r="D9" s="57"/>
      <c r="E9" s="57"/>
      <c r="F9" s="57"/>
      <c r="G9" s="57"/>
      <c r="H9" s="57"/>
      <c r="I9" s="57"/>
      <c r="J9" s="57"/>
      <c r="K9" s="57"/>
      <c r="L9" s="57"/>
      <c r="M9" s="58"/>
      <c r="O9" s="29"/>
    </row>
    <row r="10" spans="2:16" ht="16.05" customHeight="1" x14ac:dyDescent="0.3">
      <c r="B10" s="56"/>
      <c r="C10" s="57"/>
      <c r="D10" s="57"/>
      <c r="E10" s="57"/>
      <c r="F10" s="57"/>
      <c r="G10" s="57"/>
      <c r="H10" s="57"/>
      <c r="I10" s="57"/>
      <c r="J10" s="57"/>
      <c r="K10" s="57"/>
      <c r="L10" s="57"/>
      <c r="M10" s="58"/>
    </row>
    <row r="11" spans="2:16" ht="16.05" customHeight="1" x14ac:dyDescent="0.3">
      <c r="B11" s="56"/>
      <c r="C11" s="57"/>
      <c r="D11" s="57"/>
      <c r="E11" s="57"/>
      <c r="F11" s="57"/>
      <c r="G11" s="57"/>
      <c r="H11" s="57"/>
      <c r="I11" s="57"/>
      <c r="J11" s="57"/>
      <c r="K11" s="57"/>
      <c r="L11" s="57"/>
      <c r="M11" s="58"/>
      <c r="P11" s="42"/>
    </row>
    <row r="12" spans="2:16" ht="16.05" customHeight="1" x14ac:dyDescent="0.3">
      <c r="B12" s="56"/>
      <c r="C12" s="57"/>
      <c r="D12" s="57"/>
      <c r="E12" s="57"/>
      <c r="F12" s="57"/>
      <c r="G12" s="57"/>
      <c r="H12" s="57"/>
      <c r="I12" s="57"/>
      <c r="J12" s="57"/>
      <c r="K12" s="57"/>
      <c r="L12" s="57"/>
      <c r="M12" s="58"/>
    </row>
    <row r="13" spans="2:16" ht="16.05" customHeight="1" x14ac:dyDescent="0.3">
      <c r="B13" s="56"/>
      <c r="C13" s="57"/>
      <c r="D13" s="57"/>
      <c r="E13" s="57"/>
      <c r="F13" s="57"/>
      <c r="G13" s="57"/>
      <c r="H13" s="57"/>
      <c r="I13" s="57"/>
      <c r="J13" s="57"/>
      <c r="K13" s="57"/>
      <c r="L13" s="57"/>
      <c r="M13" s="58"/>
    </row>
    <row r="14" spans="2:16" ht="16.05" customHeight="1" x14ac:dyDescent="0.3">
      <c r="B14" s="56"/>
      <c r="C14" s="57"/>
      <c r="D14" s="57"/>
      <c r="E14" s="57"/>
      <c r="F14" s="57"/>
      <c r="G14" s="57"/>
      <c r="H14" s="57"/>
      <c r="I14" s="57"/>
      <c r="J14" s="57"/>
      <c r="K14" s="57"/>
      <c r="L14" s="57"/>
      <c r="M14" s="58"/>
    </row>
    <row r="15" spans="2:16" ht="16.05" customHeight="1" x14ac:dyDescent="0.3">
      <c r="B15" s="56"/>
      <c r="C15" s="57"/>
      <c r="D15" s="57"/>
      <c r="E15" s="57"/>
      <c r="F15" s="57"/>
      <c r="G15" s="57"/>
      <c r="H15" s="57"/>
      <c r="I15" s="57"/>
      <c r="J15" s="57"/>
      <c r="K15" s="57"/>
      <c r="L15" s="57"/>
      <c r="M15" s="58"/>
    </row>
    <row r="16" spans="2:16" ht="16.05" customHeight="1" x14ac:dyDescent="0.3">
      <c r="B16" s="56"/>
      <c r="C16" s="57"/>
      <c r="D16" s="57"/>
      <c r="E16" s="57"/>
      <c r="F16" s="57"/>
      <c r="G16" s="57"/>
      <c r="H16" s="57"/>
      <c r="I16" s="57"/>
      <c r="J16" s="57"/>
      <c r="K16" s="57"/>
      <c r="L16" s="57"/>
      <c r="M16" s="58"/>
    </row>
    <row r="17" spans="2:17" ht="16.05" customHeight="1" x14ac:dyDescent="0.3">
      <c r="B17" s="56"/>
      <c r="C17" s="57"/>
      <c r="D17" s="57"/>
      <c r="E17" s="57"/>
      <c r="F17" s="57"/>
      <c r="G17" s="57"/>
      <c r="H17" s="57"/>
      <c r="I17" s="57"/>
      <c r="J17" s="57"/>
      <c r="K17" s="57"/>
      <c r="L17" s="57"/>
      <c r="M17" s="58"/>
    </row>
    <row r="18" spans="2:17" ht="16.05" customHeight="1" x14ac:dyDescent="0.3">
      <c r="B18" s="56"/>
      <c r="C18" s="57"/>
      <c r="D18" s="57"/>
      <c r="E18" s="57"/>
      <c r="F18" s="57"/>
      <c r="G18" s="57"/>
      <c r="H18" s="57"/>
      <c r="I18" s="57"/>
      <c r="J18" s="57"/>
      <c r="K18" s="57"/>
      <c r="L18" s="57"/>
      <c r="M18" s="58"/>
    </row>
    <row r="19" spans="2:17" ht="16.05" customHeight="1" x14ac:dyDescent="0.3">
      <c r="B19" s="56"/>
      <c r="C19" s="57"/>
      <c r="D19" s="57"/>
      <c r="E19" s="57"/>
      <c r="F19" s="57"/>
      <c r="G19" s="57"/>
      <c r="H19" s="57"/>
      <c r="I19" s="57"/>
      <c r="J19" s="57"/>
      <c r="K19" s="57"/>
      <c r="L19" s="57"/>
      <c r="M19" s="58"/>
    </row>
    <row r="20" spans="2:17" ht="16.05" customHeight="1" x14ac:dyDescent="0.3">
      <c r="B20" s="56"/>
      <c r="C20" s="57"/>
      <c r="D20" s="57"/>
      <c r="E20" s="57"/>
      <c r="F20" s="57"/>
      <c r="G20" s="57"/>
      <c r="H20" s="57"/>
      <c r="I20" s="57"/>
      <c r="J20" s="57"/>
      <c r="K20" s="57"/>
      <c r="L20" s="57"/>
      <c r="M20" s="58"/>
      <c r="Q20" s="43"/>
    </row>
    <row r="21" spans="2:17" ht="16.05" customHeight="1" x14ac:dyDescent="0.3">
      <c r="B21" s="56"/>
      <c r="C21" s="57"/>
      <c r="D21" s="57"/>
      <c r="E21" s="57"/>
      <c r="F21" s="57"/>
      <c r="G21" s="57"/>
      <c r="H21" s="57"/>
      <c r="I21" s="57"/>
      <c r="J21" s="57"/>
      <c r="K21" s="57"/>
      <c r="L21" s="57"/>
      <c r="M21" s="58"/>
    </row>
    <row r="22" spans="2:17" ht="16.05" customHeight="1" x14ac:dyDescent="0.3">
      <c r="B22" s="56"/>
      <c r="C22" s="57"/>
      <c r="D22" s="57"/>
      <c r="E22" s="57"/>
      <c r="F22" s="57"/>
      <c r="G22" s="57"/>
      <c r="H22" s="57"/>
      <c r="I22" s="57"/>
      <c r="J22" s="57"/>
      <c r="K22" s="57"/>
      <c r="L22" s="57"/>
      <c r="M22" s="58"/>
    </row>
    <row r="23" spans="2:17" ht="10.5" customHeight="1" x14ac:dyDescent="0.3">
      <c r="B23" s="56"/>
      <c r="C23" s="57"/>
      <c r="D23" s="57"/>
      <c r="E23" s="57"/>
      <c r="F23" s="57"/>
      <c r="G23" s="57"/>
      <c r="H23" s="57"/>
      <c r="I23" s="57"/>
      <c r="J23" s="57"/>
      <c r="K23" s="57"/>
      <c r="L23" s="57"/>
      <c r="M23" s="58"/>
    </row>
    <row r="24" spans="2:17" ht="10.5" customHeight="1" x14ac:dyDescent="0.3">
      <c r="B24" s="56"/>
      <c r="C24" s="57"/>
      <c r="D24" s="57"/>
      <c r="E24" s="57"/>
      <c r="F24" s="57"/>
      <c r="G24" s="57"/>
      <c r="H24" s="57"/>
      <c r="I24" s="57"/>
      <c r="J24" s="57"/>
      <c r="K24" s="57"/>
      <c r="L24" s="57"/>
      <c r="M24" s="58"/>
    </row>
    <row r="25" spans="2:17" ht="10.5" customHeight="1" x14ac:dyDescent="0.3">
      <c r="B25" s="56"/>
      <c r="C25" s="57"/>
      <c r="D25" s="57"/>
      <c r="E25" s="57"/>
      <c r="F25" s="57"/>
      <c r="G25" s="57"/>
      <c r="H25" s="57"/>
      <c r="I25" s="57"/>
      <c r="J25" s="57"/>
      <c r="K25" s="57"/>
      <c r="L25" s="57"/>
      <c r="M25" s="58"/>
    </row>
    <row r="26" spans="2:17" ht="10.5" customHeight="1" x14ac:dyDescent="0.3">
      <c r="B26" s="56"/>
      <c r="C26" s="57"/>
      <c r="D26" s="57"/>
      <c r="E26" s="57"/>
      <c r="F26" s="57"/>
      <c r="G26" s="57"/>
      <c r="H26" s="57"/>
      <c r="I26" s="57"/>
      <c r="J26" s="57"/>
      <c r="K26" s="57"/>
      <c r="L26" s="57"/>
      <c r="M26" s="58"/>
    </row>
    <row r="27" spans="2:17" ht="10.5" customHeight="1" x14ac:dyDescent="0.3">
      <c r="B27" s="56"/>
      <c r="C27" s="57"/>
      <c r="D27" s="57"/>
      <c r="E27" s="57"/>
      <c r="F27" s="57"/>
      <c r="G27" s="57"/>
      <c r="H27" s="57"/>
      <c r="I27" s="57"/>
      <c r="J27" s="57"/>
      <c r="K27" s="57"/>
      <c r="L27" s="57"/>
      <c r="M27" s="58"/>
    </row>
    <row r="28" spans="2:17" ht="10.5" customHeight="1" x14ac:dyDescent="0.3">
      <c r="B28" s="56"/>
      <c r="C28" s="57"/>
      <c r="D28" s="57"/>
      <c r="E28" s="57"/>
      <c r="F28" s="57"/>
      <c r="G28" s="57"/>
      <c r="H28" s="57"/>
      <c r="I28" s="57"/>
      <c r="J28" s="57"/>
      <c r="K28" s="57"/>
      <c r="L28" s="57"/>
      <c r="M28" s="58"/>
    </row>
    <row r="29" spans="2:17" ht="10.5" customHeight="1" x14ac:dyDescent="0.3">
      <c r="B29" s="56"/>
      <c r="C29" s="57"/>
      <c r="D29" s="57"/>
      <c r="E29" s="57"/>
      <c r="F29" s="57"/>
      <c r="G29" s="57"/>
      <c r="H29" s="57"/>
      <c r="I29" s="57"/>
      <c r="J29" s="57"/>
      <c r="K29" s="57"/>
      <c r="L29" s="57"/>
      <c r="M29" s="58"/>
    </row>
    <row r="30" spans="2:17" ht="10.5" customHeight="1" x14ac:dyDescent="0.3">
      <c r="B30" s="56"/>
      <c r="C30" s="57"/>
      <c r="D30" s="57"/>
      <c r="E30" s="57"/>
      <c r="F30" s="57"/>
      <c r="G30" s="57"/>
      <c r="H30" s="57"/>
      <c r="I30" s="57"/>
      <c r="J30" s="57"/>
      <c r="K30" s="57"/>
      <c r="L30" s="57"/>
      <c r="M30" s="58"/>
    </row>
    <row r="31" spans="2:17" ht="10.5" customHeight="1" x14ac:dyDescent="0.3">
      <c r="B31" s="56"/>
      <c r="C31" s="57"/>
      <c r="D31" s="57"/>
      <c r="E31" s="57"/>
      <c r="F31" s="57"/>
      <c r="G31" s="57"/>
      <c r="H31" s="57"/>
      <c r="I31" s="57"/>
      <c r="J31" s="57"/>
      <c r="K31" s="57"/>
      <c r="L31" s="57"/>
      <c r="M31" s="58"/>
    </row>
    <row r="32" spans="2:17" ht="10.5" customHeight="1" x14ac:dyDescent="0.3">
      <c r="B32" s="56"/>
      <c r="C32" s="57"/>
      <c r="D32" s="57"/>
      <c r="E32" s="57"/>
      <c r="F32" s="57"/>
      <c r="G32" s="57"/>
      <c r="H32" s="57"/>
      <c r="I32" s="57"/>
      <c r="J32" s="57"/>
      <c r="K32" s="57"/>
      <c r="L32" s="57"/>
      <c r="M32" s="58"/>
    </row>
    <row r="33" spans="2:13" ht="10.5" customHeight="1" x14ac:dyDescent="0.3">
      <c r="B33" s="59"/>
      <c r="C33" s="60"/>
      <c r="D33" s="60"/>
      <c r="E33" s="60"/>
      <c r="F33" s="60"/>
      <c r="G33" s="60"/>
      <c r="H33" s="60"/>
      <c r="I33" s="60"/>
      <c r="J33" s="60"/>
      <c r="K33" s="60"/>
      <c r="L33" s="60"/>
      <c r="M33" s="61"/>
    </row>
    <row r="34" spans="2:13" ht="16.05" customHeight="1" x14ac:dyDescent="0.3"/>
    <row r="35" spans="2:13" ht="16.05" customHeight="1" x14ac:dyDescent="0.3"/>
    <row r="36" spans="2:13" ht="16.05" customHeight="1" x14ac:dyDescent="0.3"/>
  </sheetData>
  <mergeCells count="1">
    <mergeCell ref="B8:M33"/>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C414"/>
  <sheetViews>
    <sheetView topLeftCell="N1" zoomScale="70" zoomScaleNormal="70" workbookViewId="0">
      <selection activeCell="B8" sqref="B8:M33"/>
    </sheetView>
  </sheetViews>
  <sheetFormatPr baseColWidth="10" defaultColWidth="11.44140625" defaultRowHeight="14.4" x14ac:dyDescent="0.3"/>
  <cols>
    <col min="1" max="1" width="38.44140625" bestFit="1" customWidth="1"/>
    <col min="2" max="2" width="9.44140625" bestFit="1" customWidth="1"/>
    <col min="3" max="3" width="7.21875" bestFit="1" customWidth="1"/>
    <col min="4" max="4" width="7.5546875" bestFit="1" customWidth="1"/>
    <col min="5" max="5" width="7.21875" bestFit="1" customWidth="1"/>
    <col min="6" max="6" width="7.77734375" bestFit="1" customWidth="1"/>
    <col min="7" max="8" width="7.21875" bestFit="1" customWidth="1"/>
    <col min="9" max="9" width="7.5546875" bestFit="1" customWidth="1"/>
    <col min="10" max="10" width="7.44140625" bestFit="1" customWidth="1"/>
    <col min="11" max="11" width="7.21875" bestFit="1" customWidth="1"/>
    <col min="12" max="12" width="7.5546875" bestFit="1" customWidth="1"/>
    <col min="13" max="13" width="7.21875" bestFit="1" customWidth="1"/>
    <col min="14" max="14" width="7.77734375" bestFit="1" customWidth="1"/>
    <col min="15" max="15" width="7.44140625" bestFit="1" customWidth="1"/>
    <col min="16" max="16" width="8" bestFit="1" customWidth="1"/>
    <col min="17" max="17" width="7.44140625" bestFit="1" customWidth="1"/>
    <col min="18" max="18" width="10.77734375" bestFit="1" customWidth="1"/>
    <col min="19" max="20" width="7.21875" bestFit="1" customWidth="1"/>
    <col min="21" max="21" width="13.44140625" bestFit="1" customWidth="1"/>
    <col min="22" max="22" width="7.77734375" bestFit="1" customWidth="1"/>
    <col min="23" max="23" width="7.5546875" bestFit="1" customWidth="1"/>
    <col min="24" max="24" width="8" bestFit="1" customWidth="1"/>
    <col min="25" max="25" width="7.21875" bestFit="1" customWidth="1"/>
    <col min="26" max="26" width="7.44140625" bestFit="1" customWidth="1"/>
    <col min="27" max="27" width="7.21875" bestFit="1" customWidth="1"/>
    <col min="28" max="28" width="7.5546875" bestFit="1" customWidth="1"/>
    <col min="29" max="29" width="7.21875" bestFit="1" customWidth="1"/>
    <col min="30" max="30" width="7.77734375" bestFit="1" customWidth="1"/>
    <col min="31" max="32" width="7.21875" bestFit="1" customWidth="1"/>
    <col min="33" max="33" width="7.5546875" bestFit="1" customWidth="1"/>
    <col min="34" max="34" width="7.44140625" bestFit="1" customWidth="1"/>
    <col min="35" max="35" width="7.21875" bestFit="1" customWidth="1"/>
    <col min="36" max="36" width="7.5546875" bestFit="1" customWidth="1"/>
    <col min="37" max="37" width="7.21875" bestFit="1" customWidth="1"/>
    <col min="38" max="38" width="7.77734375" bestFit="1" customWidth="1"/>
    <col min="39" max="40" width="10.77734375"/>
    <col min="42" max="42" width="8.77734375" bestFit="1" customWidth="1"/>
    <col min="43" max="43" width="7.77734375" bestFit="1" customWidth="1"/>
    <col min="44" max="44" width="2.5546875" customWidth="1"/>
    <col min="55" max="55" width="11.44140625" style="2"/>
  </cols>
  <sheetData>
    <row r="1" spans="1:43" x14ac:dyDescent="0.3">
      <c r="A1" t="s">
        <v>36</v>
      </c>
    </row>
    <row r="2" spans="1:43" x14ac:dyDescent="0.3">
      <c r="A2" t="s">
        <v>37</v>
      </c>
    </row>
    <row r="3" spans="1:43" x14ac:dyDescent="0.3">
      <c r="A3" t="s">
        <v>38</v>
      </c>
    </row>
    <row r="4" spans="1:43" x14ac:dyDescent="0.3">
      <c r="A4" t="s">
        <v>39</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row>
    <row r="5" spans="1:43" x14ac:dyDescent="0.3">
      <c r="A5" t="s">
        <v>40</v>
      </c>
    </row>
    <row r="6" spans="1:43" x14ac:dyDescent="0.3">
      <c r="A6" t="s">
        <v>41</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row>
    <row r="7" spans="1:43" x14ac:dyDescent="0.3">
      <c r="A7" t="s">
        <v>42</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c r="AM7">
        <v>67.709999999999994</v>
      </c>
      <c r="AN7">
        <v>69.930000000000007</v>
      </c>
      <c r="AO7">
        <v>71.38</v>
      </c>
      <c r="AP7">
        <v>73.930000000000007</v>
      </c>
      <c r="AQ7">
        <v>75.849999999999994</v>
      </c>
    </row>
    <row r="8" spans="1:43" x14ac:dyDescent="0.3">
      <c r="A8" t="s">
        <v>43</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c r="AM8">
        <v>1.9</v>
      </c>
      <c r="AN8">
        <v>1.57</v>
      </c>
      <c r="AO8">
        <v>1.59</v>
      </c>
      <c r="AP8">
        <v>1.61</v>
      </c>
      <c r="AQ8">
        <v>1.58</v>
      </c>
    </row>
    <row r="9" spans="1:43" x14ac:dyDescent="0.3">
      <c r="A9" t="s">
        <v>44</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c r="AJ9">
        <v>28.45</v>
      </c>
      <c r="AK9">
        <v>27.47</v>
      </c>
      <c r="AL9">
        <v>29.87</v>
      </c>
      <c r="AM9">
        <v>30.39</v>
      </c>
      <c r="AN9">
        <v>28.5</v>
      </c>
      <c r="AO9">
        <v>27.03</v>
      </c>
      <c r="AP9">
        <v>24.46</v>
      </c>
      <c r="AQ9">
        <v>22.56</v>
      </c>
    </row>
    <row r="11" spans="1:43" x14ac:dyDescent="0.3">
      <c r="A11" t="s">
        <v>45</v>
      </c>
    </row>
    <row r="12" spans="1:43" x14ac:dyDescent="0.3">
      <c r="A12" t="s">
        <v>46</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c r="AQ12">
        <v>100</v>
      </c>
    </row>
    <row r="13" spans="1:43" x14ac:dyDescent="0.3">
      <c r="A13" t="s">
        <v>47</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c r="AQ13">
        <v>71.23</v>
      </c>
    </row>
    <row r="14" spans="1:43" x14ac:dyDescent="0.3">
      <c r="A14" t="s">
        <v>48</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c r="AQ14">
        <v>4.3499999999999996</v>
      </c>
    </row>
    <row r="15" spans="1:43" x14ac:dyDescent="0.3">
      <c r="A15" t="s">
        <v>49</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c r="AQ15">
        <v>24.42</v>
      </c>
    </row>
    <row r="17" spans="1:43" x14ac:dyDescent="0.3">
      <c r="A17" t="s">
        <v>50</v>
      </c>
    </row>
    <row r="18" spans="1:43" x14ac:dyDescent="0.3">
      <c r="A18" t="s">
        <v>46</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c r="AQ18">
        <v>100</v>
      </c>
    </row>
    <row r="19" spans="1:43" x14ac:dyDescent="0.3">
      <c r="A19" t="s">
        <v>47</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c r="AJ19">
        <v>70.150000000000006</v>
      </c>
      <c r="AK19">
        <v>72.25</v>
      </c>
      <c r="AL19">
        <v>69.73</v>
      </c>
      <c r="AM19">
        <v>69.12</v>
      </c>
      <c r="AN19">
        <v>71.209999999999994</v>
      </c>
      <c r="AO19">
        <v>72.510000000000005</v>
      </c>
      <c r="AP19">
        <v>75.260000000000005</v>
      </c>
      <c r="AQ19">
        <v>77.53</v>
      </c>
    </row>
    <row r="20" spans="1:43" x14ac:dyDescent="0.3">
      <c r="A20" t="s">
        <v>48</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c r="AJ20">
        <v>1.01</v>
      </c>
      <c r="AK20">
        <v>0.7</v>
      </c>
      <c r="AL20">
        <v>0.76</v>
      </c>
      <c r="AM20">
        <v>1</v>
      </c>
      <c r="AN20">
        <v>0.72</v>
      </c>
      <c r="AO20">
        <v>0.94</v>
      </c>
      <c r="AP20">
        <v>0.61</v>
      </c>
      <c r="AQ20">
        <v>0.63</v>
      </c>
    </row>
    <row r="21" spans="1:43" x14ac:dyDescent="0.3">
      <c r="A21" t="s">
        <v>49</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c r="AJ21">
        <v>28.83</v>
      </c>
      <c r="AK21">
        <v>27.04</v>
      </c>
      <c r="AL21">
        <v>29.51</v>
      </c>
      <c r="AM21">
        <v>29.88</v>
      </c>
      <c r="AN21">
        <v>28.08</v>
      </c>
      <c r="AO21">
        <v>26.55</v>
      </c>
      <c r="AP21">
        <v>24.14</v>
      </c>
      <c r="AQ21">
        <v>21.84</v>
      </c>
    </row>
    <row r="23" spans="1:43" x14ac:dyDescent="0.3">
      <c r="A23" t="s">
        <v>51</v>
      </c>
    </row>
    <row r="24" spans="1:43" x14ac:dyDescent="0.3">
      <c r="A24" t="s">
        <v>46</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c r="AQ24">
        <v>100</v>
      </c>
    </row>
    <row r="25" spans="1:43" x14ac:dyDescent="0.3">
      <c r="A25" t="s">
        <v>47</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c r="AJ25">
        <v>75.83</v>
      </c>
      <c r="AK25">
        <v>72.27</v>
      </c>
      <c r="AL25">
        <v>70.599999999999994</v>
      </c>
      <c r="AM25">
        <v>69.33</v>
      </c>
      <c r="AN25">
        <v>71.61</v>
      </c>
      <c r="AO25">
        <v>72.739999999999995</v>
      </c>
      <c r="AP25">
        <v>74.180000000000007</v>
      </c>
      <c r="AQ25">
        <v>75.11</v>
      </c>
    </row>
    <row r="26" spans="1:43" x14ac:dyDescent="0.3">
      <c r="A26" t="s">
        <v>48</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c r="AQ26">
        <v>1.72</v>
      </c>
    </row>
    <row r="27" spans="1:43" x14ac:dyDescent="0.3">
      <c r="A27" t="s">
        <v>49</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c r="AJ27">
        <v>22.27</v>
      </c>
      <c r="AK27">
        <v>25.67</v>
      </c>
      <c r="AL27">
        <v>27.67</v>
      </c>
      <c r="AM27">
        <v>28.52</v>
      </c>
      <c r="AN27">
        <v>25.74</v>
      </c>
      <c r="AO27">
        <v>24.37</v>
      </c>
      <c r="AP27">
        <v>22.8</v>
      </c>
      <c r="AQ27">
        <v>23.18</v>
      </c>
    </row>
    <row r="30" spans="1:43" x14ac:dyDescent="0.3">
      <c r="A30" t="s">
        <v>36</v>
      </c>
    </row>
    <row r="31" spans="1:43" x14ac:dyDescent="0.3">
      <c r="A31" t="s">
        <v>37</v>
      </c>
    </row>
    <row r="32" spans="1:43" x14ac:dyDescent="0.3">
      <c r="A32" t="s">
        <v>52</v>
      </c>
    </row>
    <row r="33" spans="1:43" x14ac:dyDescent="0.3">
      <c r="A33" t="s">
        <v>39</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53</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v>44501</v>
      </c>
      <c r="AK33" s="1">
        <v>44531</v>
      </c>
      <c r="AL33" s="1">
        <v>44562</v>
      </c>
      <c r="AM33" s="1">
        <v>44593</v>
      </c>
      <c r="AN33" s="1">
        <v>44621</v>
      </c>
      <c r="AO33" s="1">
        <v>44652</v>
      </c>
      <c r="AP33" s="1">
        <v>44682</v>
      </c>
      <c r="AQ33" s="1">
        <v>44713</v>
      </c>
    </row>
    <row r="34" spans="1:43" x14ac:dyDescent="0.3">
      <c r="A34" t="s">
        <v>40</v>
      </c>
    </row>
    <row r="35" spans="1:43" x14ac:dyDescent="0.3">
      <c r="A35" t="s">
        <v>41</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c r="AQ35">
        <v>100</v>
      </c>
    </row>
    <row r="36" spans="1:43" x14ac:dyDescent="0.3">
      <c r="A36" t="s">
        <v>42</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c r="AQ36">
        <v>73.33</v>
      </c>
    </row>
    <row r="37" spans="1:43" x14ac:dyDescent="0.3">
      <c r="A37" t="s">
        <v>43</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c r="AQ37">
        <v>2.61</v>
      </c>
    </row>
    <row r="38" spans="1:43" x14ac:dyDescent="0.3">
      <c r="A38" t="s">
        <v>44</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c r="AQ38">
        <v>24.06</v>
      </c>
    </row>
    <row r="40" spans="1:43" x14ac:dyDescent="0.3">
      <c r="A40" t="s">
        <v>45</v>
      </c>
    </row>
    <row r="41" spans="1:43" x14ac:dyDescent="0.3">
      <c r="A41" t="s">
        <v>46</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row>
    <row r="42" spans="1:43" x14ac:dyDescent="0.3">
      <c r="A42" t="s">
        <v>47</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c r="AJ42">
        <v>64.290000000000006</v>
      </c>
      <c r="AK42">
        <v>63.68</v>
      </c>
      <c r="AL42">
        <v>61.66</v>
      </c>
      <c r="AM42">
        <v>61.39</v>
      </c>
      <c r="AN42">
        <v>62.55</v>
      </c>
      <c r="AO42">
        <v>64.75</v>
      </c>
      <c r="AP42">
        <v>66.2</v>
      </c>
      <c r="AQ42">
        <v>69.28</v>
      </c>
    </row>
    <row r="43" spans="1:43" x14ac:dyDescent="0.3">
      <c r="A43" t="s">
        <v>48</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c r="AJ43">
        <v>4.96</v>
      </c>
      <c r="AK43">
        <v>4.8499999999999996</v>
      </c>
      <c r="AL43">
        <v>5.25</v>
      </c>
      <c r="AM43">
        <v>4.9000000000000004</v>
      </c>
      <c r="AN43">
        <v>4.84</v>
      </c>
      <c r="AO43">
        <v>4.9400000000000004</v>
      </c>
      <c r="AP43">
        <v>5.71</v>
      </c>
      <c r="AQ43">
        <v>5.85</v>
      </c>
    </row>
    <row r="44" spans="1:43" x14ac:dyDescent="0.3">
      <c r="A44" t="s">
        <v>49</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c r="AJ44">
        <v>30.75</v>
      </c>
      <c r="AK44">
        <v>31.46</v>
      </c>
      <c r="AL44">
        <v>33.090000000000003</v>
      </c>
      <c r="AM44">
        <v>33.72</v>
      </c>
      <c r="AN44">
        <v>32.61</v>
      </c>
      <c r="AO44">
        <v>30.32</v>
      </c>
      <c r="AP44">
        <v>28.09</v>
      </c>
      <c r="AQ44">
        <v>24.87</v>
      </c>
    </row>
    <row r="46" spans="1:43" x14ac:dyDescent="0.3">
      <c r="A46" t="s">
        <v>50</v>
      </c>
    </row>
    <row r="47" spans="1:43" x14ac:dyDescent="0.3">
      <c r="A47" t="s">
        <v>46</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c r="AQ47">
        <v>100</v>
      </c>
    </row>
    <row r="48" spans="1:43" x14ac:dyDescent="0.3">
      <c r="A48" t="s">
        <v>47</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c r="AJ48">
        <v>66.47</v>
      </c>
      <c r="AK48">
        <v>66.88</v>
      </c>
      <c r="AL48">
        <v>64.55</v>
      </c>
      <c r="AM48">
        <v>65.239999999999995</v>
      </c>
      <c r="AN48">
        <v>65.98</v>
      </c>
      <c r="AO48">
        <v>68.760000000000005</v>
      </c>
      <c r="AP48">
        <v>70.739999999999995</v>
      </c>
      <c r="AQ48">
        <v>74.150000000000006</v>
      </c>
    </row>
    <row r="49" spans="1:43" x14ac:dyDescent="0.3">
      <c r="A49" t="s">
        <v>48</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c r="AJ49">
        <v>1.91</v>
      </c>
      <c r="AK49">
        <v>1.95</v>
      </c>
      <c r="AL49">
        <v>2.0699999999999998</v>
      </c>
      <c r="AM49">
        <v>1.77</v>
      </c>
      <c r="AN49">
        <v>1.99</v>
      </c>
      <c r="AO49">
        <v>1.77</v>
      </c>
      <c r="AP49">
        <v>1.77</v>
      </c>
      <c r="AQ49">
        <v>1.84</v>
      </c>
    </row>
    <row r="50" spans="1:43" x14ac:dyDescent="0.3">
      <c r="A50" t="s">
        <v>49</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c r="AQ50">
        <v>24.01</v>
      </c>
    </row>
    <row r="52" spans="1:43" x14ac:dyDescent="0.3">
      <c r="A52" t="s">
        <v>51</v>
      </c>
    </row>
    <row r="53" spans="1:43" x14ac:dyDescent="0.3">
      <c r="A53" t="s">
        <v>46</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c r="AQ53">
        <v>100</v>
      </c>
    </row>
    <row r="54" spans="1:43" x14ac:dyDescent="0.3">
      <c r="A54" t="s">
        <v>47</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c r="AJ54">
        <v>68.150000000000006</v>
      </c>
      <c r="AK54">
        <v>68.59</v>
      </c>
      <c r="AL54">
        <v>66.44</v>
      </c>
      <c r="AM54">
        <v>66.67</v>
      </c>
      <c r="AN54">
        <v>68.150000000000006</v>
      </c>
      <c r="AO54">
        <v>70.42</v>
      </c>
      <c r="AP54">
        <v>71.22</v>
      </c>
      <c r="AQ54">
        <v>74.510000000000005</v>
      </c>
    </row>
    <row r="55" spans="1:43" x14ac:dyDescent="0.3">
      <c r="A55" t="s">
        <v>48</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c r="AJ55">
        <v>2.14</v>
      </c>
      <c r="AK55">
        <v>1.74</v>
      </c>
      <c r="AL55">
        <v>2.09</v>
      </c>
      <c r="AM55">
        <v>2.09</v>
      </c>
      <c r="AN55">
        <v>2.11</v>
      </c>
      <c r="AO55">
        <v>2.0499999999999998</v>
      </c>
      <c r="AP55">
        <v>2.71</v>
      </c>
      <c r="AQ55">
        <v>2.44</v>
      </c>
    </row>
    <row r="56" spans="1:43" x14ac:dyDescent="0.3">
      <c r="A56" t="s">
        <v>49</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c r="AJ56">
        <v>29.71</v>
      </c>
      <c r="AK56">
        <v>29.67</v>
      </c>
      <c r="AL56">
        <v>31.47</v>
      </c>
      <c r="AM56">
        <v>31.24</v>
      </c>
      <c r="AN56">
        <v>29.74</v>
      </c>
      <c r="AO56">
        <v>27.53</v>
      </c>
      <c r="AP56">
        <v>26.07</v>
      </c>
      <c r="AQ56">
        <v>23.05</v>
      </c>
    </row>
    <row r="59" spans="1:43" x14ac:dyDescent="0.3">
      <c r="A59" t="s">
        <v>36</v>
      </c>
    </row>
    <row r="60" spans="1:43" x14ac:dyDescent="0.3">
      <c r="A60" t="s">
        <v>37</v>
      </c>
    </row>
    <row r="61" spans="1:43" x14ac:dyDescent="0.3">
      <c r="A61" t="s">
        <v>54</v>
      </c>
    </row>
    <row r="62" spans="1:43" x14ac:dyDescent="0.3">
      <c r="A62" t="s">
        <v>39</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53</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v>44501</v>
      </c>
      <c r="AK62" s="1">
        <v>44531</v>
      </c>
      <c r="AL62" s="1">
        <v>44562</v>
      </c>
      <c r="AM62" s="1">
        <v>44593</v>
      </c>
      <c r="AN62" s="1">
        <v>44621</v>
      </c>
      <c r="AO62" s="1">
        <v>44652</v>
      </c>
      <c r="AP62" s="1">
        <v>44682</v>
      </c>
      <c r="AQ62" s="1">
        <v>44713</v>
      </c>
    </row>
    <row r="63" spans="1:43" x14ac:dyDescent="0.3">
      <c r="A63" t="s">
        <v>40</v>
      </c>
    </row>
    <row r="64" spans="1:43" x14ac:dyDescent="0.3">
      <c r="A64" t="s">
        <v>41</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c r="AQ64">
        <v>100</v>
      </c>
    </row>
    <row r="65" spans="1:43" x14ac:dyDescent="0.3">
      <c r="A65" t="s">
        <v>42</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c r="AJ65">
        <v>69.31</v>
      </c>
      <c r="AK65">
        <v>69.78</v>
      </c>
      <c r="AL65">
        <v>65.81</v>
      </c>
      <c r="AM65">
        <v>65.430000000000007</v>
      </c>
      <c r="AN65">
        <v>69.180000000000007</v>
      </c>
      <c r="AO65">
        <v>69.09</v>
      </c>
      <c r="AP65">
        <v>70.73</v>
      </c>
      <c r="AQ65">
        <v>73.66</v>
      </c>
    </row>
    <row r="66" spans="1:43" x14ac:dyDescent="0.3">
      <c r="A66" t="s">
        <v>43</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c r="AJ66">
        <v>4.0599999999999996</v>
      </c>
      <c r="AK66">
        <v>3.35</v>
      </c>
      <c r="AL66">
        <v>4.3499999999999996</v>
      </c>
      <c r="AM66">
        <v>5.09</v>
      </c>
      <c r="AN66">
        <v>4.25</v>
      </c>
      <c r="AO66">
        <v>3.74</v>
      </c>
      <c r="AP66">
        <v>5.45</v>
      </c>
      <c r="AQ66">
        <v>5.41</v>
      </c>
    </row>
    <row r="67" spans="1:43" x14ac:dyDescent="0.3">
      <c r="A67" t="s">
        <v>44</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c r="AJ67">
        <v>26.63</v>
      </c>
      <c r="AK67">
        <v>26.87</v>
      </c>
      <c r="AL67">
        <v>29.83</v>
      </c>
      <c r="AM67">
        <v>29.48</v>
      </c>
      <c r="AN67">
        <v>26.57</v>
      </c>
      <c r="AO67">
        <v>27.17</v>
      </c>
      <c r="AP67">
        <v>23.82</v>
      </c>
      <c r="AQ67">
        <v>20.93</v>
      </c>
    </row>
    <row r="69" spans="1:43" x14ac:dyDescent="0.3">
      <c r="A69" t="s">
        <v>45</v>
      </c>
    </row>
    <row r="70" spans="1:43" x14ac:dyDescent="0.3">
      <c r="A70" t="s">
        <v>46</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c r="AQ70">
        <v>100</v>
      </c>
    </row>
    <row r="71" spans="1:43" x14ac:dyDescent="0.3">
      <c r="A71" t="s">
        <v>47</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c r="AJ71">
        <v>59.7</v>
      </c>
      <c r="AK71">
        <v>60.98</v>
      </c>
      <c r="AL71">
        <v>55.06</v>
      </c>
      <c r="AM71">
        <v>53.8</v>
      </c>
      <c r="AN71">
        <v>61.14</v>
      </c>
      <c r="AO71">
        <v>57.85</v>
      </c>
      <c r="AP71">
        <v>57.29</v>
      </c>
      <c r="AQ71">
        <v>63.3</v>
      </c>
    </row>
    <row r="72" spans="1:43" x14ac:dyDescent="0.3">
      <c r="A72" t="s">
        <v>48</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c r="AJ72">
        <v>13.69</v>
      </c>
      <c r="AK72">
        <v>12.84</v>
      </c>
      <c r="AL72">
        <v>15.12</v>
      </c>
      <c r="AM72">
        <v>16.7</v>
      </c>
      <c r="AN72">
        <v>12.36</v>
      </c>
      <c r="AO72">
        <v>12.16</v>
      </c>
      <c r="AP72">
        <v>16.66</v>
      </c>
      <c r="AQ72">
        <v>14.28</v>
      </c>
    </row>
    <row r="73" spans="1:43" x14ac:dyDescent="0.3">
      <c r="A73" t="s">
        <v>49</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c r="AJ73">
        <v>26.61</v>
      </c>
      <c r="AK73">
        <v>26.18</v>
      </c>
      <c r="AL73">
        <v>29.82</v>
      </c>
      <c r="AM73">
        <v>29.5</v>
      </c>
      <c r="AN73">
        <v>26.5</v>
      </c>
      <c r="AO73">
        <v>29.99</v>
      </c>
      <c r="AP73">
        <v>26.05</v>
      </c>
      <c r="AQ73">
        <v>22.42</v>
      </c>
    </row>
    <row r="75" spans="1:43" x14ac:dyDescent="0.3">
      <c r="A75" t="s">
        <v>50</v>
      </c>
    </row>
    <row r="76" spans="1:43" x14ac:dyDescent="0.3">
      <c r="A76" t="s">
        <v>46</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c r="AQ76">
        <v>100</v>
      </c>
    </row>
    <row r="77" spans="1:43" x14ac:dyDescent="0.3">
      <c r="A77" t="s">
        <v>47</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c r="AJ77">
        <v>71.73</v>
      </c>
      <c r="AK77">
        <v>71.430000000000007</v>
      </c>
      <c r="AL77">
        <v>67.97</v>
      </c>
      <c r="AM77">
        <v>68.86</v>
      </c>
      <c r="AN77">
        <v>71.88</v>
      </c>
      <c r="AO77">
        <v>72.48</v>
      </c>
      <c r="AP77">
        <v>74.87</v>
      </c>
      <c r="AQ77">
        <v>77.48</v>
      </c>
    </row>
    <row r="78" spans="1:43" x14ac:dyDescent="0.3">
      <c r="A78" t="s">
        <v>48</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c r="AJ78">
        <v>0.83</v>
      </c>
      <c r="AK78">
        <v>0.85</v>
      </c>
      <c r="AL78">
        <v>0.44</v>
      </c>
      <c r="AM78">
        <v>0.6</v>
      </c>
      <c r="AN78">
        <v>0.65</v>
      </c>
      <c r="AO78">
        <v>0.42</v>
      </c>
      <c r="AP78">
        <v>1.01</v>
      </c>
      <c r="AQ78">
        <v>1.61</v>
      </c>
    </row>
    <row r="79" spans="1:43" x14ac:dyDescent="0.3">
      <c r="A79" t="s">
        <v>49</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c r="AJ79">
        <v>27.43</v>
      </c>
      <c r="AK79">
        <v>27.71</v>
      </c>
      <c r="AL79">
        <v>31.59</v>
      </c>
      <c r="AM79">
        <v>30.54</v>
      </c>
      <c r="AN79">
        <v>27.47</v>
      </c>
      <c r="AO79">
        <v>27.1</v>
      </c>
      <c r="AP79">
        <v>24.12</v>
      </c>
      <c r="AQ79">
        <v>20.92</v>
      </c>
    </row>
    <row r="81" spans="1:43" x14ac:dyDescent="0.3">
      <c r="A81" t="s">
        <v>51</v>
      </c>
    </row>
    <row r="82" spans="1:43" x14ac:dyDescent="0.3">
      <c r="A82" t="s">
        <v>46</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c r="AQ82">
        <v>100</v>
      </c>
    </row>
    <row r="83" spans="1:43" x14ac:dyDescent="0.3">
      <c r="A83" t="s">
        <v>47</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c r="AJ83">
        <v>70.81</v>
      </c>
      <c r="AK83">
        <v>72.09</v>
      </c>
      <c r="AL83">
        <v>72.56</v>
      </c>
      <c r="AM83">
        <v>70.180000000000007</v>
      </c>
      <c r="AN83">
        <v>71.81</v>
      </c>
      <c r="AO83">
        <v>72.11</v>
      </c>
      <c r="AP83">
        <v>73.150000000000006</v>
      </c>
      <c r="AQ83">
        <v>73.86</v>
      </c>
    </row>
    <row r="84" spans="1:43" x14ac:dyDescent="0.3">
      <c r="A84" t="s">
        <v>48</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c r="AJ84">
        <v>6.58</v>
      </c>
      <c r="AK84">
        <v>4.24</v>
      </c>
      <c r="AL84">
        <v>5.53</v>
      </c>
      <c r="AM84">
        <v>5.65</v>
      </c>
      <c r="AN84">
        <v>5.2</v>
      </c>
      <c r="AO84">
        <v>4.24</v>
      </c>
      <c r="AP84">
        <v>6.57</v>
      </c>
      <c r="AQ84">
        <v>6.95</v>
      </c>
    </row>
    <row r="85" spans="1:43" x14ac:dyDescent="0.3">
      <c r="A85" t="s">
        <v>49</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c r="AJ85">
        <v>22.6</v>
      </c>
      <c r="AK85">
        <v>23.67</v>
      </c>
      <c r="AL85">
        <v>21.91</v>
      </c>
      <c r="AM85">
        <v>24.17</v>
      </c>
      <c r="AN85">
        <v>23</v>
      </c>
      <c r="AO85">
        <v>23.64</v>
      </c>
      <c r="AP85">
        <v>20.28</v>
      </c>
      <c r="AQ85">
        <v>19.190000000000001</v>
      </c>
    </row>
    <row r="88" spans="1:43" x14ac:dyDescent="0.3">
      <c r="A88" t="s">
        <v>36</v>
      </c>
    </row>
    <row r="89" spans="1:43" x14ac:dyDescent="0.3">
      <c r="A89" t="s">
        <v>37</v>
      </c>
    </row>
    <row r="90" spans="1:43" x14ac:dyDescent="0.3">
      <c r="A90" t="s">
        <v>55</v>
      </c>
    </row>
    <row r="91" spans="1:43" x14ac:dyDescent="0.3">
      <c r="A91" t="s">
        <v>39</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53</v>
      </c>
      <c r="S91" s="1">
        <v>43983</v>
      </c>
      <c r="T91" s="1">
        <v>44013</v>
      </c>
      <c r="U91" s="1" t="s">
        <v>56</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v>44501</v>
      </c>
      <c r="AK91" s="1">
        <v>44531</v>
      </c>
      <c r="AL91" s="1">
        <v>44562</v>
      </c>
      <c r="AM91" s="1">
        <v>44593</v>
      </c>
      <c r="AN91" s="1">
        <v>44621</v>
      </c>
      <c r="AO91" s="1">
        <v>44652</v>
      </c>
      <c r="AP91" s="1">
        <v>44682</v>
      </c>
      <c r="AQ91" s="1">
        <v>44713</v>
      </c>
    </row>
    <row r="92" spans="1:43" x14ac:dyDescent="0.3">
      <c r="A92" t="s">
        <v>40</v>
      </c>
    </row>
    <row r="93" spans="1:43" x14ac:dyDescent="0.3">
      <c r="A93" t="s">
        <v>41</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c r="AQ93">
        <v>100</v>
      </c>
    </row>
    <row r="94" spans="1:43" x14ac:dyDescent="0.3">
      <c r="A94" t="s">
        <v>42</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c r="AJ94">
        <v>65.239999999999995</v>
      </c>
      <c r="AK94">
        <v>65.13</v>
      </c>
      <c r="AL94">
        <v>61.48</v>
      </c>
      <c r="AM94">
        <v>59.3</v>
      </c>
      <c r="AN94">
        <v>63.94</v>
      </c>
      <c r="AO94">
        <v>64.260000000000005</v>
      </c>
      <c r="AP94">
        <v>65.69</v>
      </c>
      <c r="AQ94">
        <v>70.56</v>
      </c>
    </row>
    <row r="95" spans="1:43" x14ac:dyDescent="0.3">
      <c r="A95" t="s">
        <v>43</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c r="AJ95">
        <v>7.82</v>
      </c>
      <c r="AK95">
        <v>6.48</v>
      </c>
      <c r="AL95">
        <v>7.72</v>
      </c>
      <c r="AM95">
        <v>8.91</v>
      </c>
      <c r="AN95">
        <v>8.39</v>
      </c>
      <c r="AO95">
        <v>7.96</v>
      </c>
      <c r="AP95">
        <v>8.83</v>
      </c>
      <c r="AQ95">
        <v>8.39</v>
      </c>
    </row>
    <row r="96" spans="1:43" x14ac:dyDescent="0.3">
      <c r="A96" t="s">
        <v>44</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c r="AJ96">
        <v>26.94</v>
      </c>
      <c r="AK96">
        <v>28.39</v>
      </c>
      <c r="AL96">
        <v>30.8</v>
      </c>
      <c r="AM96">
        <v>31.79</v>
      </c>
      <c r="AN96">
        <v>27.67</v>
      </c>
      <c r="AO96">
        <v>27.79</v>
      </c>
      <c r="AP96">
        <v>25.48</v>
      </c>
      <c r="AQ96">
        <v>21.04</v>
      </c>
    </row>
    <row r="98" spans="1:43" x14ac:dyDescent="0.3">
      <c r="A98" t="s">
        <v>45</v>
      </c>
    </row>
    <row r="99" spans="1:43" x14ac:dyDescent="0.3">
      <c r="A99" t="s">
        <v>46</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c r="AQ99">
        <v>100</v>
      </c>
    </row>
    <row r="100" spans="1:43" x14ac:dyDescent="0.3">
      <c r="A100" t="s">
        <v>47</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c r="AQ100">
        <v>58.53</v>
      </c>
    </row>
    <row r="101" spans="1:43" x14ac:dyDescent="0.3">
      <c r="A101" t="s">
        <v>48</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c r="AQ101">
        <v>18.420000000000002</v>
      </c>
    </row>
    <row r="102" spans="1:43" x14ac:dyDescent="0.3">
      <c r="A102" t="s">
        <v>49</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c r="AQ102">
        <v>23.04</v>
      </c>
    </row>
    <row r="104" spans="1:43" x14ac:dyDescent="0.3">
      <c r="A104" t="s">
        <v>50</v>
      </c>
    </row>
    <row r="105" spans="1:43" x14ac:dyDescent="0.3">
      <c r="A105" t="s">
        <v>46</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c r="AQ105">
        <v>100</v>
      </c>
    </row>
    <row r="106" spans="1:43" x14ac:dyDescent="0.3">
      <c r="A106" t="s">
        <v>47</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c r="AJ106">
        <v>72.41</v>
      </c>
      <c r="AK106">
        <v>70.11</v>
      </c>
      <c r="AL106">
        <v>66.040000000000006</v>
      </c>
      <c r="AM106">
        <v>66.2</v>
      </c>
      <c r="AN106">
        <v>69.7</v>
      </c>
      <c r="AO106">
        <v>71.25</v>
      </c>
      <c r="AP106">
        <v>72.55</v>
      </c>
      <c r="AQ106">
        <v>78.02</v>
      </c>
    </row>
    <row r="107" spans="1:43" x14ac:dyDescent="0.3">
      <c r="A107" t="s">
        <v>48</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c r="AQ107">
        <v>1.64</v>
      </c>
    </row>
    <row r="108" spans="1:43" x14ac:dyDescent="0.3">
      <c r="A108" t="s">
        <v>49</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c r="AJ108">
        <v>26.79</v>
      </c>
      <c r="AK108">
        <v>28.38</v>
      </c>
      <c r="AL108">
        <v>33.07</v>
      </c>
      <c r="AM108">
        <v>33.04</v>
      </c>
      <c r="AN108">
        <v>29.09</v>
      </c>
      <c r="AO108">
        <v>27.91</v>
      </c>
      <c r="AP108">
        <v>26.29</v>
      </c>
      <c r="AQ108">
        <v>20.34</v>
      </c>
    </row>
    <row r="110" spans="1:43" x14ac:dyDescent="0.3">
      <c r="A110" t="s">
        <v>51</v>
      </c>
    </row>
    <row r="111" spans="1:43" x14ac:dyDescent="0.3">
      <c r="A111" t="s">
        <v>46</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row>
    <row r="112" spans="1:43" x14ac:dyDescent="0.3">
      <c r="A112" t="s">
        <v>47</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c r="AJ112">
        <v>67.02</v>
      </c>
      <c r="AK112">
        <v>63.14</v>
      </c>
      <c r="AL112">
        <v>71.16</v>
      </c>
      <c r="AM112">
        <v>63.07</v>
      </c>
      <c r="AN112">
        <v>65.25</v>
      </c>
      <c r="AO112">
        <v>68.67</v>
      </c>
      <c r="AP112">
        <v>69.64</v>
      </c>
      <c r="AQ112">
        <v>69.73</v>
      </c>
    </row>
    <row r="113" spans="1:43" x14ac:dyDescent="0.3">
      <c r="A113" t="s">
        <v>48</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c r="AJ113">
        <v>10.65</v>
      </c>
      <c r="AK113">
        <v>7.5</v>
      </c>
      <c r="AL113">
        <v>5.56</v>
      </c>
      <c r="AM113">
        <v>11.55</v>
      </c>
      <c r="AN113">
        <v>8.09</v>
      </c>
      <c r="AO113">
        <v>7.73</v>
      </c>
      <c r="AP113">
        <v>10.14</v>
      </c>
      <c r="AQ113">
        <v>10.46</v>
      </c>
    </row>
    <row r="114" spans="1:43" x14ac:dyDescent="0.3">
      <c r="A114" t="s">
        <v>49</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c r="AJ114">
        <v>22.33</v>
      </c>
      <c r="AK114">
        <v>29.36</v>
      </c>
      <c r="AL114">
        <v>23.28</v>
      </c>
      <c r="AM114">
        <v>25.38</v>
      </c>
      <c r="AN114">
        <v>26.66</v>
      </c>
      <c r="AO114">
        <v>23.59</v>
      </c>
      <c r="AP114">
        <v>20.21</v>
      </c>
      <c r="AQ114">
        <v>19.809999999999999</v>
      </c>
    </row>
    <row r="117" spans="1:43" x14ac:dyDescent="0.3">
      <c r="A117" t="s">
        <v>36</v>
      </c>
    </row>
    <row r="118" spans="1:43" x14ac:dyDescent="0.3">
      <c r="A118" t="s">
        <v>37</v>
      </c>
    </row>
    <row r="119" spans="1:43" x14ac:dyDescent="0.3">
      <c r="A119" t="s">
        <v>57</v>
      </c>
    </row>
    <row r="120" spans="1:43" x14ac:dyDescent="0.3">
      <c r="A120" t="s">
        <v>39</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53</v>
      </c>
      <c r="S120" s="1">
        <v>43983</v>
      </c>
      <c r="T120" s="1">
        <v>44013</v>
      </c>
      <c r="U120" s="1" t="s">
        <v>56</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v>44501</v>
      </c>
      <c r="AK120" s="1">
        <v>44531</v>
      </c>
      <c r="AL120" s="1">
        <v>44562</v>
      </c>
      <c r="AM120" s="1">
        <v>44593</v>
      </c>
      <c r="AN120" s="1">
        <v>44621</v>
      </c>
      <c r="AO120" s="1">
        <v>44652</v>
      </c>
      <c r="AP120" s="1">
        <v>44682</v>
      </c>
      <c r="AQ120" s="1">
        <v>44713</v>
      </c>
    </row>
    <row r="121" spans="1:43" x14ac:dyDescent="0.3">
      <c r="A121" t="s">
        <v>40</v>
      </c>
    </row>
    <row r="122" spans="1:43" x14ac:dyDescent="0.3">
      <c r="A122" t="s">
        <v>41</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c r="AQ122">
        <v>100</v>
      </c>
    </row>
    <row r="123" spans="1:43" x14ac:dyDescent="0.3">
      <c r="A123" t="s">
        <v>42</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c r="AJ123">
        <v>67.459999999999994</v>
      </c>
      <c r="AK123">
        <v>71.34</v>
      </c>
      <c r="AL123">
        <v>59.5</v>
      </c>
      <c r="AM123">
        <v>64.44</v>
      </c>
      <c r="AN123">
        <v>64.91</v>
      </c>
      <c r="AO123">
        <v>67.78</v>
      </c>
      <c r="AP123">
        <v>69.36</v>
      </c>
      <c r="AQ123">
        <v>72.010000000000005</v>
      </c>
    </row>
    <row r="124" spans="1:43" x14ac:dyDescent="0.3">
      <c r="A124" t="s">
        <v>43</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c r="AJ124">
        <v>3.39</v>
      </c>
      <c r="AK124">
        <v>1.23</v>
      </c>
      <c r="AL124">
        <v>6.62</v>
      </c>
      <c r="AM124">
        <v>6.27</v>
      </c>
      <c r="AN124">
        <v>6.24</v>
      </c>
      <c r="AO124">
        <v>6.45</v>
      </c>
      <c r="AP124">
        <v>5.6</v>
      </c>
      <c r="AQ124">
        <v>6.95</v>
      </c>
    </row>
    <row r="125" spans="1:43" x14ac:dyDescent="0.3">
      <c r="A125" t="s">
        <v>44</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c r="AJ125">
        <v>29.15</v>
      </c>
      <c r="AK125">
        <v>27.43</v>
      </c>
      <c r="AL125">
        <v>33.880000000000003</v>
      </c>
      <c r="AM125">
        <v>29.29</v>
      </c>
      <c r="AN125">
        <v>28.85</v>
      </c>
      <c r="AO125">
        <v>25.77</v>
      </c>
      <c r="AP125">
        <v>25.04</v>
      </c>
      <c r="AQ125">
        <v>21.04</v>
      </c>
    </row>
    <row r="127" spans="1:43" x14ac:dyDescent="0.3">
      <c r="A127" t="s">
        <v>45</v>
      </c>
    </row>
    <row r="128" spans="1:43" x14ac:dyDescent="0.3">
      <c r="A128" t="s">
        <v>46</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c r="AQ128">
        <v>100</v>
      </c>
    </row>
    <row r="129" spans="1:43" x14ac:dyDescent="0.3">
      <c r="A129" t="s">
        <v>47</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c r="AQ129">
        <v>56.48</v>
      </c>
    </row>
    <row r="130" spans="1:43" x14ac:dyDescent="0.3">
      <c r="A130" t="s">
        <v>48</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c r="AQ130">
        <v>21.96</v>
      </c>
    </row>
    <row r="131" spans="1:43" x14ac:dyDescent="0.3">
      <c r="A131" t="s">
        <v>49</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c r="AQ131">
        <v>21.56</v>
      </c>
    </row>
    <row r="133" spans="1:43" x14ac:dyDescent="0.3">
      <c r="A133" t="s">
        <v>50</v>
      </c>
    </row>
    <row r="134" spans="1:43" x14ac:dyDescent="0.3">
      <c r="A134" t="s">
        <v>46</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c r="AQ134">
        <v>100</v>
      </c>
    </row>
    <row r="135" spans="1:43" x14ac:dyDescent="0.3">
      <c r="A135" t="s">
        <v>47</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c r="AJ135">
        <v>69.53</v>
      </c>
      <c r="AK135">
        <v>71.040000000000006</v>
      </c>
      <c r="AL135">
        <v>62.95</v>
      </c>
      <c r="AM135">
        <v>67.34</v>
      </c>
      <c r="AN135">
        <v>69.17</v>
      </c>
      <c r="AO135">
        <v>68.81</v>
      </c>
      <c r="AP135">
        <v>72.87</v>
      </c>
      <c r="AQ135">
        <v>78.27</v>
      </c>
    </row>
    <row r="136" spans="1:43" x14ac:dyDescent="0.3">
      <c r="A136" t="s">
        <v>48</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c r="AJ136">
        <v>0</v>
      </c>
      <c r="AK136">
        <v>0.65</v>
      </c>
      <c r="AL136">
        <v>0</v>
      </c>
      <c r="AM136">
        <v>0.44</v>
      </c>
      <c r="AN136">
        <v>1.27</v>
      </c>
      <c r="AO136">
        <v>1.75</v>
      </c>
      <c r="AP136">
        <v>1.51</v>
      </c>
      <c r="AQ136">
        <v>0</v>
      </c>
    </row>
    <row r="137" spans="1:43" x14ac:dyDescent="0.3">
      <c r="A137" t="s">
        <v>49</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c r="AJ137">
        <v>30.47</v>
      </c>
      <c r="AK137">
        <v>28.31</v>
      </c>
      <c r="AL137">
        <v>37.049999999999997</v>
      </c>
      <c r="AM137">
        <v>32.22</v>
      </c>
      <c r="AN137">
        <v>29.57</v>
      </c>
      <c r="AO137">
        <v>29.44</v>
      </c>
      <c r="AP137">
        <v>25.62</v>
      </c>
      <c r="AQ137">
        <v>21.73</v>
      </c>
    </row>
    <row r="139" spans="1:43" x14ac:dyDescent="0.3">
      <c r="A139" t="s">
        <v>51</v>
      </c>
    </row>
    <row r="140" spans="1:43" x14ac:dyDescent="0.3">
      <c r="A140" t="s">
        <v>46</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c r="AQ140">
        <v>100</v>
      </c>
    </row>
    <row r="141" spans="1:43" x14ac:dyDescent="0.3">
      <c r="A141" t="s">
        <v>47</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c r="AQ141">
        <v>77.84</v>
      </c>
    </row>
    <row r="142" spans="1:43" x14ac:dyDescent="0.3">
      <c r="A142" t="s">
        <v>48</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c r="AQ142">
        <v>9.5500000000000007</v>
      </c>
    </row>
    <row r="143" spans="1:43" x14ac:dyDescent="0.3">
      <c r="A143" t="s">
        <v>49</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c r="AQ143">
        <v>12.6</v>
      </c>
    </row>
    <row r="146" spans="1:43" x14ac:dyDescent="0.3">
      <c r="A146" t="s">
        <v>36</v>
      </c>
    </row>
    <row r="147" spans="1:43" x14ac:dyDescent="0.3">
      <c r="A147" t="s">
        <v>37</v>
      </c>
    </row>
    <row r="148" spans="1:43" x14ac:dyDescent="0.3">
      <c r="A148" t="s">
        <v>58</v>
      </c>
    </row>
    <row r="149" spans="1:43" x14ac:dyDescent="0.3">
      <c r="A149" t="s">
        <v>39</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53</v>
      </c>
      <c r="S149" s="1">
        <v>43983</v>
      </c>
      <c r="T149" s="1">
        <v>44013</v>
      </c>
      <c r="U149" s="1" t="s">
        <v>56</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v>44501</v>
      </c>
      <c r="AK149" s="1">
        <v>44531</v>
      </c>
      <c r="AL149" s="1">
        <v>44562</v>
      </c>
      <c r="AM149" s="1">
        <v>44593</v>
      </c>
      <c r="AN149" s="1">
        <v>44621</v>
      </c>
      <c r="AO149" s="1">
        <v>44652</v>
      </c>
      <c r="AP149" s="1">
        <v>44682</v>
      </c>
      <c r="AQ149" s="1">
        <v>44713</v>
      </c>
    </row>
    <row r="150" spans="1:43" x14ac:dyDescent="0.3">
      <c r="A150" t="s">
        <v>40</v>
      </c>
    </row>
    <row r="151" spans="1:43" x14ac:dyDescent="0.3">
      <c r="A151" t="s">
        <v>41</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c r="AQ151">
        <v>100</v>
      </c>
    </row>
    <row r="152" spans="1:43" x14ac:dyDescent="0.3">
      <c r="A152" t="s">
        <v>42</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c r="AJ152">
        <v>64.52</v>
      </c>
      <c r="AK152">
        <v>63.15</v>
      </c>
      <c r="AL152">
        <v>62.15</v>
      </c>
      <c r="AM152">
        <v>57.64</v>
      </c>
      <c r="AN152">
        <v>63.59</v>
      </c>
      <c r="AO152">
        <v>63.35</v>
      </c>
      <c r="AP152">
        <v>64.8</v>
      </c>
      <c r="AQ152">
        <v>70.2</v>
      </c>
    </row>
    <row r="153" spans="1:43" x14ac:dyDescent="0.3">
      <c r="A153" t="s">
        <v>43</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c r="AJ153">
        <v>9.26</v>
      </c>
      <c r="AK153">
        <v>8.15</v>
      </c>
      <c r="AL153">
        <v>8.09</v>
      </c>
      <c r="AM153">
        <v>9.77</v>
      </c>
      <c r="AN153">
        <v>9.15</v>
      </c>
      <c r="AO153">
        <v>8.34</v>
      </c>
      <c r="AP153">
        <v>9.61</v>
      </c>
      <c r="AQ153">
        <v>8.75</v>
      </c>
    </row>
    <row r="154" spans="1:43" x14ac:dyDescent="0.3">
      <c r="A154" t="s">
        <v>44</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c r="AJ154">
        <v>26.23</v>
      </c>
      <c r="AK154">
        <v>28.69</v>
      </c>
      <c r="AL154">
        <v>29.77</v>
      </c>
      <c r="AM154">
        <v>32.590000000000003</v>
      </c>
      <c r="AN154">
        <v>27.26</v>
      </c>
      <c r="AO154">
        <v>28.3</v>
      </c>
      <c r="AP154">
        <v>25.59</v>
      </c>
      <c r="AQ154">
        <v>21.04</v>
      </c>
    </row>
    <row r="156" spans="1:43" x14ac:dyDescent="0.3">
      <c r="A156" t="s">
        <v>45</v>
      </c>
    </row>
    <row r="157" spans="1:43" x14ac:dyDescent="0.3">
      <c r="A157" t="s">
        <v>46</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c r="AQ157">
        <v>100</v>
      </c>
    </row>
    <row r="158" spans="1:43" x14ac:dyDescent="0.3">
      <c r="A158" t="s">
        <v>47</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c r="AQ158">
        <v>59.02</v>
      </c>
    </row>
    <row r="159" spans="1:43" x14ac:dyDescent="0.3">
      <c r="A159" t="s">
        <v>48</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c r="AQ159">
        <v>17.59</v>
      </c>
    </row>
    <row r="160" spans="1:43" x14ac:dyDescent="0.3">
      <c r="A160" t="s">
        <v>49</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c r="AQ160">
        <v>23.39</v>
      </c>
    </row>
    <row r="162" spans="1:43" x14ac:dyDescent="0.3">
      <c r="A162" t="s">
        <v>50</v>
      </c>
    </row>
    <row r="163" spans="1:43" x14ac:dyDescent="0.3">
      <c r="A163" t="s">
        <v>46</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c r="AQ163">
        <v>100</v>
      </c>
    </row>
    <row r="164" spans="1:43" x14ac:dyDescent="0.3">
      <c r="A164" t="s">
        <v>47</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c r="AQ164">
        <v>77.930000000000007</v>
      </c>
    </row>
    <row r="165" spans="1:43" x14ac:dyDescent="0.3">
      <c r="A165" t="s">
        <v>48</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c r="AJ165">
        <v>1.19</v>
      </c>
      <c r="AK165">
        <v>1.95</v>
      </c>
      <c r="AL165">
        <v>1.36</v>
      </c>
      <c r="AM165">
        <v>0.92</v>
      </c>
      <c r="AN165">
        <v>1.18</v>
      </c>
      <c r="AO165">
        <v>0.41</v>
      </c>
      <c r="AP165">
        <v>1.04</v>
      </c>
      <c r="AQ165">
        <v>2.2000000000000002</v>
      </c>
    </row>
    <row r="166" spans="1:43" x14ac:dyDescent="0.3">
      <c r="A166" t="s">
        <v>49</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c r="AQ166">
        <v>19.87</v>
      </c>
    </row>
    <row r="168" spans="1:43" x14ac:dyDescent="0.3">
      <c r="A168" t="s">
        <v>51</v>
      </c>
    </row>
    <row r="169" spans="1:43" x14ac:dyDescent="0.3">
      <c r="A169" t="s">
        <v>46</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c r="AQ169">
        <v>100</v>
      </c>
    </row>
    <row r="170" spans="1:43" x14ac:dyDescent="0.3">
      <c r="A170" t="s">
        <v>47</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c r="AJ170">
        <v>64.72</v>
      </c>
      <c r="AK170">
        <v>60.84</v>
      </c>
      <c r="AL170">
        <v>71.75</v>
      </c>
      <c r="AM170">
        <v>63.21</v>
      </c>
      <c r="AN170">
        <v>63.57</v>
      </c>
      <c r="AO170">
        <v>67.37</v>
      </c>
      <c r="AP170">
        <v>67.84</v>
      </c>
      <c r="AQ170">
        <v>69.099999999999994</v>
      </c>
    </row>
    <row r="171" spans="1:43" x14ac:dyDescent="0.3">
      <c r="A171" t="s">
        <v>48</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c r="AJ171">
        <v>11.99</v>
      </c>
      <c r="AK171">
        <v>8.33</v>
      </c>
      <c r="AL171">
        <v>5.95</v>
      </c>
      <c r="AM171">
        <v>12.12</v>
      </c>
      <c r="AN171">
        <v>8.64</v>
      </c>
      <c r="AO171">
        <v>7.55</v>
      </c>
      <c r="AP171">
        <v>11.14</v>
      </c>
      <c r="AQ171">
        <v>10.53</v>
      </c>
    </row>
    <row r="172" spans="1:43" x14ac:dyDescent="0.3">
      <c r="A172" t="s">
        <v>49</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c r="AJ172">
        <v>23.29</v>
      </c>
      <c r="AK172">
        <v>30.83</v>
      </c>
      <c r="AL172">
        <v>22.3</v>
      </c>
      <c r="AM172">
        <v>24.67</v>
      </c>
      <c r="AN172">
        <v>27.79</v>
      </c>
      <c r="AO172">
        <v>25.08</v>
      </c>
      <c r="AP172">
        <v>21.02</v>
      </c>
      <c r="AQ172">
        <v>20.36</v>
      </c>
    </row>
    <row r="175" spans="1:43" x14ac:dyDescent="0.3">
      <c r="A175" t="s">
        <v>36</v>
      </c>
    </row>
    <row r="176" spans="1:43" x14ac:dyDescent="0.3">
      <c r="A176" t="s">
        <v>37</v>
      </c>
    </row>
    <row r="177" spans="1:43" x14ac:dyDescent="0.3">
      <c r="A177" t="s">
        <v>59</v>
      </c>
    </row>
    <row r="178" spans="1:43" x14ac:dyDescent="0.3">
      <c r="A178" t="s">
        <v>39</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53</v>
      </c>
      <c r="S178" s="1">
        <v>43983</v>
      </c>
      <c r="T178" s="1">
        <v>44013</v>
      </c>
      <c r="U178" s="1" t="s">
        <v>56</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v>44501</v>
      </c>
      <c r="AK178" s="1">
        <v>44531</v>
      </c>
      <c r="AL178" s="1">
        <v>44562</v>
      </c>
      <c r="AM178" s="1">
        <v>44593</v>
      </c>
      <c r="AN178" s="1">
        <v>44621</v>
      </c>
      <c r="AO178" s="1">
        <v>44652</v>
      </c>
      <c r="AP178" s="1">
        <v>44682</v>
      </c>
      <c r="AQ178" s="1">
        <v>44713</v>
      </c>
    </row>
    <row r="179" spans="1:43" x14ac:dyDescent="0.3">
      <c r="A179" t="s">
        <v>40</v>
      </c>
    </row>
    <row r="180" spans="1:43" x14ac:dyDescent="0.3">
      <c r="A180" t="s">
        <v>41</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c r="AQ180">
        <v>100</v>
      </c>
    </row>
    <row r="181" spans="1:43" x14ac:dyDescent="0.3">
      <c r="A181" t="s">
        <v>42</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c r="AQ181">
        <v>74.56</v>
      </c>
    </row>
    <row r="182" spans="1:43" x14ac:dyDescent="0.3">
      <c r="A182" t="s">
        <v>43</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c r="AJ182">
        <v>4.2300000000000004</v>
      </c>
      <c r="AK182">
        <v>3.4</v>
      </c>
      <c r="AL182">
        <v>5.33</v>
      </c>
      <c r="AM182">
        <v>6.12</v>
      </c>
      <c r="AN182">
        <v>5</v>
      </c>
      <c r="AO182">
        <v>2.14</v>
      </c>
      <c r="AP182">
        <v>6.06</v>
      </c>
      <c r="AQ182">
        <v>5.67</v>
      </c>
    </row>
    <row r="183" spans="1:43" x14ac:dyDescent="0.3">
      <c r="A183" t="s">
        <v>44</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c r="AJ183">
        <v>25.79</v>
      </c>
      <c r="AK183">
        <v>26.21</v>
      </c>
      <c r="AL183">
        <v>26.75</v>
      </c>
      <c r="AM183">
        <v>27.69</v>
      </c>
      <c r="AN183">
        <v>25.99</v>
      </c>
      <c r="AO183">
        <v>26.32</v>
      </c>
      <c r="AP183">
        <v>23.12</v>
      </c>
      <c r="AQ183">
        <v>19.760000000000002</v>
      </c>
    </row>
    <row r="185" spans="1:43" x14ac:dyDescent="0.3">
      <c r="A185" t="s">
        <v>45</v>
      </c>
    </row>
    <row r="186" spans="1:43" x14ac:dyDescent="0.3">
      <c r="A186" t="s">
        <v>46</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row>
    <row r="187" spans="1:43" x14ac:dyDescent="0.3">
      <c r="A187" t="s">
        <v>47</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c r="AQ187">
        <v>62.02</v>
      </c>
    </row>
    <row r="188" spans="1:43" x14ac:dyDescent="0.3">
      <c r="A188" t="s">
        <v>48</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c r="AQ188">
        <v>14.79</v>
      </c>
    </row>
    <row r="189" spans="1:43" x14ac:dyDescent="0.3">
      <c r="A189" t="s">
        <v>49</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c r="AQ189">
        <v>23.19</v>
      </c>
    </row>
    <row r="191" spans="1:43" x14ac:dyDescent="0.3">
      <c r="A191" t="s">
        <v>50</v>
      </c>
    </row>
    <row r="192" spans="1:43" x14ac:dyDescent="0.3">
      <c r="A192" t="s">
        <v>46</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c r="AQ192">
        <v>100</v>
      </c>
    </row>
    <row r="193" spans="1:43" x14ac:dyDescent="0.3">
      <c r="A193" t="s">
        <v>47</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c r="AQ193">
        <v>79.34</v>
      </c>
    </row>
    <row r="194" spans="1:43" x14ac:dyDescent="0.3">
      <c r="A194" t="s">
        <v>48</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c r="AJ194">
        <v>0.99</v>
      </c>
      <c r="AK194">
        <v>0.42</v>
      </c>
      <c r="AL194">
        <v>0.34</v>
      </c>
      <c r="AM194">
        <v>0.45</v>
      </c>
      <c r="AN194">
        <v>0.82</v>
      </c>
      <c r="AO194">
        <v>0.1</v>
      </c>
      <c r="AP194">
        <v>1.22</v>
      </c>
      <c r="AQ194">
        <v>1.07</v>
      </c>
    </row>
    <row r="195" spans="1:43" x14ac:dyDescent="0.3">
      <c r="A195" t="s">
        <v>49</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c r="AJ195">
        <v>26.74</v>
      </c>
      <c r="AK195">
        <v>28.08</v>
      </c>
      <c r="AL195">
        <v>28.42</v>
      </c>
      <c r="AM195">
        <v>29.3</v>
      </c>
      <c r="AN195">
        <v>26.62</v>
      </c>
      <c r="AO195">
        <v>26.39</v>
      </c>
      <c r="AP195">
        <v>23.54</v>
      </c>
      <c r="AQ195">
        <v>19.59</v>
      </c>
    </row>
    <row r="197" spans="1:43" x14ac:dyDescent="0.3">
      <c r="A197" t="s">
        <v>51</v>
      </c>
    </row>
    <row r="198" spans="1:43" x14ac:dyDescent="0.3">
      <c r="A198" t="s">
        <v>46</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c r="AQ198">
        <v>100</v>
      </c>
    </row>
    <row r="199" spans="1:43" x14ac:dyDescent="0.3">
      <c r="A199" t="s">
        <v>47</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c r="AQ199">
        <v>75.73</v>
      </c>
    </row>
    <row r="200" spans="1:43" x14ac:dyDescent="0.3">
      <c r="A200" t="s">
        <v>48</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c r="AQ200">
        <v>9.34</v>
      </c>
    </row>
    <row r="201" spans="1:43" x14ac:dyDescent="0.3">
      <c r="A201" t="s">
        <v>49</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c r="AQ201">
        <v>14.92</v>
      </c>
    </row>
    <row r="204" spans="1:43" x14ac:dyDescent="0.3">
      <c r="A204" t="s">
        <v>36</v>
      </c>
    </row>
    <row r="205" spans="1:43" x14ac:dyDescent="0.3">
      <c r="A205" t="s">
        <v>37</v>
      </c>
    </row>
    <row r="206" spans="1:43" x14ac:dyDescent="0.3">
      <c r="A206" t="s">
        <v>60</v>
      </c>
    </row>
    <row r="207" spans="1:43" x14ac:dyDescent="0.3">
      <c r="A207" t="s">
        <v>39</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53</v>
      </c>
      <c r="S207" s="1">
        <v>43983</v>
      </c>
      <c r="T207" s="1">
        <v>44013</v>
      </c>
      <c r="U207" s="1" t="s">
        <v>56</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v>44501</v>
      </c>
      <c r="AK207" s="1">
        <v>44531</v>
      </c>
      <c r="AL207" s="1">
        <v>44562</v>
      </c>
      <c r="AM207" s="1">
        <v>44593</v>
      </c>
      <c r="AN207" s="1">
        <v>44621</v>
      </c>
      <c r="AO207" s="1">
        <v>44652</v>
      </c>
      <c r="AP207" s="1">
        <v>44682</v>
      </c>
      <c r="AQ207" s="1">
        <v>44713</v>
      </c>
    </row>
    <row r="208" spans="1:43" x14ac:dyDescent="0.3">
      <c r="A208" t="s">
        <v>40</v>
      </c>
    </row>
    <row r="209" spans="1:43" x14ac:dyDescent="0.3">
      <c r="A209" t="s">
        <v>41</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c r="AQ209">
        <v>100</v>
      </c>
    </row>
    <row r="210" spans="1:43" x14ac:dyDescent="0.3">
      <c r="A210" t="s">
        <v>42</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c r="AJ210">
        <v>71.86</v>
      </c>
      <c r="AK210">
        <v>72.819999999999993</v>
      </c>
      <c r="AL210">
        <v>67.900000000000006</v>
      </c>
      <c r="AM210">
        <v>69.709999999999994</v>
      </c>
      <c r="AN210">
        <v>72.66</v>
      </c>
      <c r="AO210">
        <v>71.95</v>
      </c>
      <c r="AP210">
        <v>76.14</v>
      </c>
      <c r="AQ210">
        <v>74.790000000000006</v>
      </c>
    </row>
    <row r="211" spans="1:43" x14ac:dyDescent="0.3">
      <c r="A211" t="s">
        <v>43</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c r="AJ211">
        <v>1.05</v>
      </c>
      <c r="AK211">
        <v>1.33</v>
      </c>
      <c r="AL211">
        <v>1.1100000000000001</v>
      </c>
      <c r="AM211">
        <v>1.67</v>
      </c>
      <c r="AN211">
        <v>0.67</v>
      </c>
      <c r="AO211">
        <v>0.5</v>
      </c>
      <c r="AP211">
        <v>0.66</v>
      </c>
      <c r="AQ211">
        <v>2.68</v>
      </c>
    </row>
    <row r="212" spans="1:43" x14ac:dyDescent="0.3">
      <c r="A212" t="s">
        <v>44</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c r="AJ212">
        <v>27.08</v>
      </c>
      <c r="AK212">
        <v>25.84</v>
      </c>
      <c r="AL212">
        <v>30.99</v>
      </c>
      <c r="AM212">
        <v>28.62</v>
      </c>
      <c r="AN212">
        <v>26.67</v>
      </c>
      <c r="AO212">
        <v>27.55</v>
      </c>
      <c r="AP212">
        <v>23.2</v>
      </c>
      <c r="AQ212">
        <v>22.53</v>
      </c>
    </row>
    <row r="214" spans="1:43" x14ac:dyDescent="0.3">
      <c r="A214" t="s">
        <v>45</v>
      </c>
    </row>
    <row r="215" spans="1:43" x14ac:dyDescent="0.3">
      <c r="A215" t="s">
        <v>46</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c r="AQ215">
        <v>100</v>
      </c>
    </row>
    <row r="216" spans="1:43" x14ac:dyDescent="0.3">
      <c r="A216" t="s">
        <v>47</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c r="AJ216">
        <v>72.59</v>
      </c>
      <c r="AK216">
        <v>70.260000000000005</v>
      </c>
      <c r="AL216">
        <v>63.77</v>
      </c>
      <c r="AM216">
        <v>59.47</v>
      </c>
      <c r="AN216">
        <v>69.59</v>
      </c>
      <c r="AO216">
        <v>64.16</v>
      </c>
      <c r="AP216">
        <v>72.739999999999995</v>
      </c>
      <c r="AQ216">
        <v>75.209999999999994</v>
      </c>
    </row>
    <row r="217" spans="1:43" x14ac:dyDescent="0.3">
      <c r="A217" t="s">
        <v>48</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c r="AJ217">
        <v>2.5499999999999998</v>
      </c>
      <c r="AK217">
        <v>4.01</v>
      </c>
      <c r="AL217">
        <v>5.72</v>
      </c>
      <c r="AM217">
        <v>8.92</v>
      </c>
      <c r="AN217">
        <v>2.76</v>
      </c>
      <c r="AO217">
        <v>1.26</v>
      </c>
      <c r="AP217">
        <v>0.82</v>
      </c>
      <c r="AQ217">
        <v>4.6399999999999997</v>
      </c>
    </row>
    <row r="218" spans="1:43" x14ac:dyDescent="0.3">
      <c r="A218" t="s">
        <v>49</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c r="AJ218">
        <v>24.87</v>
      </c>
      <c r="AK218">
        <v>25.74</v>
      </c>
      <c r="AL218">
        <v>30.52</v>
      </c>
      <c r="AM218">
        <v>31.62</v>
      </c>
      <c r="AN218">
        <v>27.65</v>
      </c>
      <c r="AO218">
        <v>34.58</v>
      </c>
      <c r="AP218">
        <v>26.44</v>
      </c>
      <c r="AQ218">
        <v>20.149999999999999</v>
      </c>
    </row>
    <row r="220" spans="1:43" x14ac:dyDescent="0.3">
      <c r="A220" t="s">
        <v>50</v>
      </c>
    </row>
    <row r="221" spans="1:43" x14ac:dyDescent="0.3">
      <c r="A221" t="s">
        <v>46</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row>
    <row r="222" spans="1:43" x14ac:dyDescent="0.3">
      <c r="A222" t="s">
        <v>47</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c r="AQ222">
        <v>74.680000000000007</v>
      </c>
    </row>
    <row r="223" spans="1:43" x14ac:dyDescent="0.3">
      <c r="A223" t="s">
        <v>48</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c r="AQ223">
        <v>2.21</v>
      </c>
    </row>
    <row r="224" spans="1:43" x14ac:dyDescent="0.3">
      <c r="A224" t="s">
        <v>49</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c r="AJ224">
        <v>27.75</v>
      </c>
      <c r="AK224">
        <v>26.35</v>
      </c>
      <c r="AL224">
        <v>32.020000000000003</v>
      </c>
      <c r="AM224">
        <v>29.18</v>
      </c>
      <c r="AN224">
        <v>27.55</v>
      </c>
      <c r="AO224">
        <v>26.49</v>
      </c>
      <c r="AP224">
        <v>23.34</v>
      </c>
      <c r="AQ224">
        <v>23.11</v>
      </c>
    </row>
    <row r="226" spans="1:43" x14ac:dyDescent="0.3">
      <c r="A226" t="s">
        <v>51</v>
      </c>
    </row>
    <row r="227" spans="1:43" x14ac:dyDescent="0.3">
      <c r="A227" t="s">
        <v>46</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c r="AQ227">
        <v>100</v>
      </c>
    </row>
    <row r="228" spans="1:43" x14ac:dyDescent="0.3">
      <c r="A228" t="s">
        <v>47</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c r="AQ228">
        <v>75.180000000000007</v>
      </c>
    </row>
    <row r="229" spans="1:43" x14ac:dyDescent="0.3">
      <c r="A229" t="s">
        <v>48</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c r="AQ229">
        <v>4.01</v>
      </c>
    </row>
    <row r="230" spans="1:43" x14ac:dyDescent="0.3">
      <c r="A230" t="s">
        <v>49</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c r="AQ230">
        <v>20.81</v>
      </c>
    </row>
    <row r="233" spans="1:43" x14ac:dyDescent="0.3">
      <c r="A233" t="s">
        <v>36</v>
      </c>
    </row>
    <row r="234" spans="1:43" x14ac:dyDescent="0.3">
      <c r="A234" t="s">
        <v>61</v>
      </c>
    </row>
    <row r="235" spans="1:43" x14ac:dyDescent="0.3">
      <c r="A235" t="s">
        <v>38</v>
      </c>
    </row>
    <row r="236" spans="1:43" x14ac:dyDescent="0.3">
      <c r="A236" t="s">
        <v>39</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53</v>
      </c>
      <c r="S236" s="1">
        <v>43983</v>
      </c>
      <c r="T236" s="1">
        <v>44013</v>
      </c>
      <c r="U236" s="1" t="s">
        <v>56</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v>44501</v>
      </c>
      <c r="AK236" s="1">
        <v>44531</v>
      </c>
      <c r="AL236" s="1">
        <v>44562</v>
      </c>
      <c r="AM236" s="1">
        <v>44593</v>
      </c>
      <c r="AN236" s="1">
        <v>44621</v>
      </c>
      <c r="AO236" s="1">
        <v>44652</v>
      </c>
      <c r="AP236" s="1">
        <v>44682</v>
      </c>
      <c r="AQ236" s="1">
        <v>44713</v>
      </c>
    </row>
    <row r="237" spans="1:43" x14ac:dyDescent="0.3">
      <c r="A237" t="s">
        <v>62</v>
      </c>
    </row>
    <row r="238" spans="1:43" x14ac:dyDescent="0.3">
      <c r="A238" t="s">
        <v>63</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c r="AQ238">
        <v>100</v>
      </c>
    </row>
    <row r="239" spans="1:43" x14ac:dyDescent="0.3">
      <c r="A239" t="s">
        <v>64</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c r="AQ239">
        <v>70.349999999999994</v>
      </c>
    </row>
    <row r="240" spans="1:43" x14ac:dyDescent="0.3">
      <c r="A240" t="s">
        <v>65</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c r="AQ240">
        <v>2.23</v>
      </c>
    </row>
    <row r="241" spans="1:43" x14ac:dyDescent="0.3">
      <c r="A241" t="s">
        <v>66</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c r="AQ241">
        <v>27.42</v>
      </c>
    </row>
    <row r="243" spans="1:43" x14ac:dyDescent="0.3">
      <c r="A243" t="s">
        <v>67</v>
      </c>
    </row>
    <row r="244" spans="1:43" x14ac:dyDescent="0.3">
      <c r="A244" t="s">
        <v>68</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c r="AQ244">
        <v>100</v>
      </c>
    </row>
    <row r="245" spans="1:43" x14ac:dyDescent="0.3">
      <c r="A245" t="s">
        <v>69</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c r="AJ245">
        <v>70.510000000000005</v>
      </c>
      <c r="AK245">
        <v>71.66</v>
      </c>
      <c r="AL245">
        <v>68.98</v>
      </c>
      <c r="AM245">
        <v>68.75</v>
      </c>
      <c r="AN245">
        <v>70.36</v>
      </c>
      <c r="AO245">
        <v>72.83</v>
      </c>
      <c r="AP245">
        <v>74.95</v>
      </c>
      <c r="AQ245">
        <v>77.260000000000005</v>
      </c>
    </row>
    <row r="246" spans="1:43" x14ac:dyDescent="0.3">
      <c r="A246" t="s">
        <v>70</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c r="AJ246">
        <v>1.49</v>
      </c>
      <c r="AK246">
        <v>1.44</v>
      </c>
      <c r="AL246">
        <v>1.26</v>
      </c>
      <c r="AM246">
        <v>1.35</v>
      </c>
      <c r="AN246">
        <v>1.43</v>
      </c>
      <c r="AO246">
        <v>1.46</v>
      </c>
      <c r="AP246">
        <v>1.4</v>
      </c>
      <c r="AQ246">
        <v>1.25</v>
      </c>
    </row>
    <row r="247" spans="1:43" x14ac:dyDescent="0.3">
      <c r="A247" t="s">
        <v>71</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c r="AJ247">
        <v>28</v>
      </c>
      <c r="AK247">
        <v>26.9</v>
      </c>
      <c r="AL247">
        <v>29.76</v>
      </c>
      <c r="AM247">
        <v>29.9</v>
      </c>
      <c r="AN247">
        <v>28.21</v>
      </c>
      <c r="AO247">
        <v>25.71</v>
      </c>
      <c r="AP247">
        <v>23.65</v>
      </c>
      <c r="AQ247">
        <v>21.49</v>
      </c>
    </row>
    <row r="249" spans="1:43" x14ac:dyDescent="0.3">
      <c r="A249" t="s">
        <v>72</v>
      </c>
    </row>
    <row r="250" spans="1:43" x14ac:dyDescent="0.3">
      <c r="A250" t="s">
        <v>68</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c r="AQ250">
        <v>100</v>
      </c>
    </row>
    <row r="251" spans="1:43" x14ac:dyDescent="0.3">
      <c r="A251" t="s">
        <v>69</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c r="AQ251">
        <v>75.36</v>
      </c>
    </row>
    <row r="252" spans="1:43" x14ac:dyDescent="0.3">
      <c r="A252" t="s">
        <v>70</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c r="AQ252">
        <v>2.19</v>
      </c>
    </row>
    <row r="253" spans="1:43" x14ac:dyDescent="0.3">
      <c r="A253" t="s">
        <v>71</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c r="AQ253">
        <v>22.45</v>
      </c>
    </row>
    <row r="256" spans="1:43" x14ac:dyDescent="0.3">
      <c r="A256" t="s">
        <v>36</v>
      </c>
    </row>
    <row r="257" spans="1:43" x14ac:dyDescent="0.3">
      <c r="A257" t="s">
        <v>61</v>
      </c>
    </row>
    <row r="258" spans="1:43" x14ac:dyDescent="0.3">
      <c r="A258" t="s">
        <v>52</v>
      </c>
    </row>
    <row r="259" spans="1:43" x14ac:dyDescent="0.3">
      <c r="A259" t="s">
        <v>39</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53</v>
      </c>
      <c r="S259" s="1">
        <v>43983</v>
      </c>
      <c r="T259" s="1">
        <v>44013</v>
      </c>
      <c r="U259" s="1" t="s">
        <v>56</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v>44501</v>
      </c>
      <c r="AK259" s="1">
        <v>44531</v>
      </c>
      <c r="AL259" s="1">
        <v>44562</v>
      </c>
      <c r="AM259" s="1">
        <v>44593</v>
      </c>
      <c r="AN259" s="1">
        <v>44621</v>
      </c>
      <c r="AO259" s="1">
        <v>44652</v>
      </c>
      <c r="AP259" s="1">
        <v>44682</v>
      </c>
      <c r="AQ259" s="1">
        <v>44713</v>
      </c>
    </row>
    <row r="260" spans="1:43" x14ac:dyDescent="0.3">
      <c r="A260" t="s">
        <v>62</v>
      </c>
    </row>
    <row r="261" spans="1:43" x14ac:dyDescent="0.3">
      <c r="A261" t="s">
        <v>63</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c r="AQ261">
        <v>100</v>
      </c>
    </row>
    <row r="262" spans="1:43" x14ac:dyDescent="0.3">
      <c r="A262" t="s">
        <v>64</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c r="AJ262">
        <v>62.38</v>
      </c>
      <c r="AK262">
        <v>62.33</v>
      </c>
      <c r="AL262">
        <v>60.34</v>
      </c>
      <c r="AM262">
        <v>59.48</v>
      </c>
      <c r="AN262">
        <v>60.94</v>
      </c>
      <c r="AO262">
        <v>62.27</v>
      </c>
      <c r="AP262">
        <v>64.83</v>
      </c>
      <c r="AQ262">
        <v>68.09</v>
      </c>
    </row>
    <row r="263" spans="1:43" x14ac:dyDescent="0.3">
      <c r="A263" t="s">
        <v>65</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c r="AJ263">
        <v>4.68</v>
      </c>
      <c r="AK263">
        <v>3.86</v>
      </c>
      <c r="AL263">
        <v>4.7699999999999996</v>
      </c>
      <c r="AM263">
        <v>4.71</v>
      </c>
      <c r="AN263">
        <v>4.6500000000000004</v>
      </c>
      <c r="AO263">
        <v>4.47</v>
      </c>
      <c r="AP263">
        <v>4.8</v>
      </c>
      <c r="AQ263">
        <v>5.0199999999999996</v>
      </c>
    </row>
    <row r="264" spans="1:43" x14ac:dyDescent="0.3">
      <c r="A264" t="s">
        <v>66</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c r="AJ264">
        <v>32.94</v>
      </c>
      <c r="AK264">
        <v>33.81</v>
      </c>
      <c r="AL264">
        <v>34.89</v>
      </c>
      <c r="AM264">
        <v>35.81</v>
      </c>
      <c r="AN264">
        <v>34.409999999999997</v>
      </c>
      <c r="AO264">
        <v>33.25</v>
      </c>
      <c r="AP264">
        <v>30.37</v>
      </c>
      <c r="AQ264">
        <v>26.89</v>
      </c>
    </row>
    <row r="266" spans="1:43" x14ac:dyDescent="0.3">
      <c r="A266" t="s">
        <v>67</v>
      </c>
    </row>
    <row r="267" spans="1:43" x14ac:dyDescent="0.3">
      <c r="A267" t="s">
        <v>68</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c r="AQ267">
        <v>100</v>
      </c>
    </row>
    <row r="268" spans="1:43" x14ac:dyDescent="0.3">
      <c r="A268" t="s">
        <v>69</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c r="AQ268">
        <v>74.95</v>
      </c>
    </row>
    <row r="269" spans="1:43" x14ac:dyDescent="0.3">
      <c r="A269" t="s">
        <v>70</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c r="AJ269">
        <v>1.29</v>
      </c>
      <c r="AK269">
        <v>1.34</v>
      </c>
      <c r="AL269">
        <v>1.32</v>
      </c>
      <c r="AM269">
        <v>1.24</v>
      </c>
      <c r="AN269">
        <v>1.22</v>
      </c>
      <c r="AO269">
        <v>1.27</v>
      </c>
      <c r="AP269">
        <v>1.32</v>
      </c>
      <c r="AQ269">
        <v>1.29</v>
      </c>
    </row>
    <row r="270" spans="1:43" x14ac:dyDescent="0.3">
      <c r="A270" t="s">
        <v>71</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c r="AJ270">
        <v>30.96</v>
      </c>
      <c r="AK270">
        <v>30.82</v>
      </c>
      <c r="AL270">
        <v>33.229999999999997</v>
      </c>
      <c r="AM270">
        <v>32.61</v>
      </c>
      <c r="AN270">
        <v>31.99</v>
      </c>
      <c r="AO270">
        <v>28.97</v>
      </c>
      <c r="AP270">
        <v>27.35</v>
      </c>
      <c r="AQ270">
        <v>23.76</v>
      </c>
    </row>
    <row r="272" spans="1:43" x14ac:dyDescent="0.3">
      <c r="A272" t="s">
        <v>72</v>
      </c>
    </row>
    <row r="273" spans="1:43" x14ac:dyDescent="0.3">
      <c r="A273" t="s">
        <v>68</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c r="AQ273">
        <v>100</v>
      </c>
    </row>
    <row r="274" spans="1:43" x14ac:dyDescent="0.3">
      <c r="A274" t="s">
        <v>69</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c r="AJ274">
        <v>64.45</v>
      </c>
      <c r="AK274">
        <v>65.06</v>
      </c>
      <c r="AL274">
        <v>62.98</v>
      </c>
      <c r="AM274">
        <v>63.48</v>
      </c>
      <c r="AN274">
        <v>64.95</v>
      </c>
      <c r="AO274">
        <v>67.44</v>
      </c>
      <c r="AP274">
        <v>69.2</v>
      </c>
      <c r="AQ274">
        <v>71.959999999999994</v>
      </c>
    </row>
    <row r="275" spans="1:43" x14ac:dyDescent="0.3">
      <c r="A275" t="s">
        <v>70</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c r="AJ275">
        <v>4.66</v>
      </c>
      <c r="AK275">
        <v>4.95</v>
      </c>
      <c r="AL275">
        <v>5.51</v>
      </c>
      <c r="AM275">
        <v>4.46</v>
      </c>
      <c r="AN275">
        <v>5.08</v>
      </c>
      <c r="AO275">
        <v>4.25</v>
      </c>
      <c r="AP275">
        <v>4.76</v>
      </c>
      <c r="AQ275">
        <v>4.7</v>
      </c>
    </row>
    <row r="276" spans="1:43" x14ac:dyDescent="0.3">
      <c r="A276" t="s">
        <v>71</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c r="AJ276">
        <v>30.89</v>
      </c>
      <c r="AK276">
        <v>29.99</v>
      </c>
      <c r="AL276">
        <v>31.52</v>
      </c>
      <c r="AM276">
        <v>32.06</v>
      </c>
      <c r="AN276">
        <v>29.97</v>
      </c>
      <c r="AO276">
        <v>28.32</v>
      </c>
      <c r="AP276">
        <v>26.04</v>
      </c>
      <c r="AQ276">
        <v>23.34</v>
      </c>
    </row>
    <row r="279" spans="1:43" x14ac:dyDescent="0.3">
      <c r="A279" t="s">
        <v>36</v>
      </c>
    </row>
    <row r="280" spans="1:43" x14ac:dyDescent="0.3">
      <c r="A280" t="s">
        <v>61</v>
      </c>
    </row>
    <row r="281" spans="1:43" x14ac:dyDescent="0.3">
      <c r="A281" t="s">
        <v>54</v>
      </c>
    </row>
    <row r="282" spans="1:43" x14ac:dyDescent="0.3">
      <c r="A282" t="s">
        <v>39</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53</v>
      </c>
      <c r="S282" s="1">
        <v>43983</v>
      </c>
      <c r="T282" s="1">
        <v>44013</v>
      </c>
      <c r="U282" s="1" t="s">
        <v>56</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v>44501</v>
      </c>
      <c r="AK282" s="1">
        <v>44531</v>
      </c>
      <c r="AL282" s="1">
        <v>44562</v>
      </c>
      <c r="AM282" s="1">
        <v>44593</v>
      </c>
      <c r="AN282" s="1">
        <v>44621</v>
      </c>
      <c r="AO282" s="1">
        <v>44652</v>
      </c>
      <c r="AP282" s="1">
        <v>44682</v>
      </c>
      <c r="AQ282" s="1">
        <v>44713</v>
      </c>
    </row>
    <row r="283" spans="1:43" x14ac:dyDescent="0.3">
      <c r="A283" t="s">
        <v>62</v>
      </c>
    </row>
    <row r="284" spans="1:43" x14ac:dyDescent="0.3">
      <c r="A284" t="s">
        <v>63</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c r="AQ284">
        <v>100</v>
      </c>
    </row>
    <row r="285" spans="1:43" x14ac:dyDescent="0.3">
      <c r="A285" t="s">
        <v>64</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c r="AJ285">
        <v>62.85</v>
      </c>
      <c r="AK285">
        <v>62</v>
      </c>
      <c r="AL285">
        <v>60.47</v>
      </c>
      <c r="AM285">
        <v>56.71</v>
      </c>
      <c r="AN285">
        <v>65.25</v>
      </c>
      <c r="AO285">
        <v>62.06</v>
      </c>
      <c r="AP285">
        <v>60.56</v>
      </c>
      <c r="AQ285">
        <v>66.52</v>
      </c>
    </row>
    <row r="286" spans="1:43" x14ac:dyDescent="0.3">
      <c r="A286" t="s">
        <v>65</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c r="AJ286">
        <v>7.25</v>
      </c>
      <c r="AK286">
        <v>8.56</v>
      </c>
      <c r="AL286">
        <v>8.33</v>
      </c>
      <c r="AM286">
        <v>9.9700000000000006</v>
      </c>
      <c r="AN286">
        <v>7.61</v>
      </c>
      <c r="AO286">
        <v>8.09</v>
      </c>
      <c r="AP286">
        <v>10.14</v>
      </c>
      <c r="AQ286">
        <v>10.49</v>
      </c>
    </row>
    <row r="287" spans="1:43" x14ac:dyDescent="0.3">
      <c r="A287" t="s">
        <v>66</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c r="AJ287">
        <v>29.89</v>
      </c>
      <c r="AK287">
        <v>29.44</v>
      </c>
      <c r="AL287">
        <v>31.19</v>
      </c>
      <c r="AM287">
        <v>33.32</v>
      </c>
      <c r="AN287">
        <v>27.14</v>
      </c>
      <c r="AO287">
        <v>29.85</v>
      </c>
      <c r="AP287">
        <v>29.3</v>
      </c>
      <c r="AQ287">
        <v>22.99</v>
      </c>
    </row>
    <row r="289" spans="1:43" x14ac:dyDescent="0.3">
      <c r="A289" t="s">
        <v>67</v>
      </c>
    </row>
    <row r="290" spans="1:43" x14ac:dyDescent="0.3">
      <c r="A290" t="s">
        <v>68</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c r="AQ290">
        <v>100</v>
      </c>
    </row>
    <row r="291" spans="1:43" x14ac:dyDescent="0.3">
      <c r="A291" t="s">
        <v>69</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c r="AJ291">
        <v>70.63</v>
      </c>
      <c r="AK291">
        <v>71.66</v>
      </c>
      <c r="AL291">
        <v>67.87</v>
      </c>
      <c r="AM291">
        <v>67.849999999999994</v>
      </c>
      <c r="AN291">
        <v>70.78</v>
      </c>
      <c r="AO291">
        <v>71.94</v>
      </c>
      <c r="AP291">
        <v>74.25</v>
      </c>
      <c r="AQ291">
        <v>75.87</v>
      </c>
    </row>
    <row r="292" spans="1:43" x14ac:dyDescent="0.3">
      <c r="A292" t="s">
        <v>70</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c r="AQ292">
        <v>3.67</v>
      </c>
    </row>
    <row r="293" spans="1:43" x14ac:dyDescent="0.3">
      <c r="A293" t="s">
        <v>71</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c r="AJ293">
        <v>25.77</v>
      </c>
      <c r="AK293">
        <v>26.11</v>
      </c>
      <c r="AL293">
        <v>28.77</v>
      </c>
      <c r="AM293">
        <v>28.53</v>
      </c>
      <c r="AN293">
        <v>25.73</v>
      </c>
      <c r="AO293">
        <v>25.48</v>
      </c>
      <c r="AP293">
        <v>21.76</v>
      </c>
      <c r="AQ293">
        <v>20.45</v>
      </c>
    </row>
    <row r="295" spans="1:43" x14ac:dyDescent="0.3">
      <c r="A295" t="s">
        <v>72</v>
      </c>
    </row>
    <row r="296" spans="1:43" x14ac:dyDescent="0.3">
      <c r="A296" t="s">
        <v>68</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row>
    <row r="297" spans="1:43" x14ac:dyDescent="0.3">
      <c r="A297" t="s">
        <v>69</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c r="AJ297">
        <v>72.03</v>
      </c>
      <c r="AK297">
        <v>71.959999999999994</v>
      </c>
      <c r="AL297">
        <v>65.260000000000005</v>
      </c>
      <c r="AM297">
        <v>68.13</v>
      </c>
      <c r="AN297">
        <v>67.430000000000007</v>
      </c>
      <c r="AO297">
        <v>67.709999999999994</v>
      </c>
      <c r="AP297">
        <v>71.17</v>
      </c>
      <c r="AQ297">
        <v>74.81</v>
      </c>
    </row>
    <row r="298" spans="1:43" x14ac:dyDescent="0.3">
      <c r="A298" t="s">
        <v>70</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c r="AJ298">
        <v>2</v>
      </c>
      <c r="AK298">
        <v>1.32</v>
      </c>
      <c r="AL298">
        <v>2.5099999999999998</v>
      </c>
      <c r="AM298">
        <v>4.0599999999999996</v>
      </c>
      <c r="AN298">
        <v>3.1</v>
      </c>
      <c r="AO298">
        <v>2.35</v>
      </c>
      <c r="AP298">
        <v>4.6100000000000003</v>
      </c>
      <c r="AQ298">
        <v>5.21</v>
      </c>
    </row>
    <row r="299" spans="1:43" x14ac:dyDescent="0.3">
      <c r="A299" t="s">
        <v>71</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c r="AJ299">
        <v>25.97</v>
      </c>
      <c r="AK299">
        <v>26.72</v>
      </c>
      <c r="AL299">
        <v>32.22</v>
      </c>
      <c r="AM299">
        <v>27.81</v>
      </c>
      <c r="AN299">
        <v>29.48</v>
      </c>
      <c r="AO299">
        <v>29.95</v>
      </c>
      <c r="AP299">
        <v>24.22</v>
      </c>
      <c r="AQ299">
        <v>19.98</v>
      </c>
    </row>
    <row r="302" spans="1:43" x14ac:dyDescent="0.3">
      <c r="A302" t="s">
        <v>36</v>
      </c>
    </row>
    <row r="303" spans="1:43" x14ac:dyDescent="0.3">
      <c r="A303" t="s">
        <v>61</v>
      </c>
    </row>
    <row r="304" spans="1:43" x14ac:dyDescent="0.3">
      <c r="A304" t="s">
        <v>55</v>
      </c>
    </row>
    <row r="305" spans="1:43" x14ac:dyDescent="0.3">
      <c r="A305" t="s">
        <v>39</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53</v>
      </c>
      <c r="S305" s="1">
        <v>43983</v>
      </c>
      <c r="T305" s="1">
        <v>44013</v>
      </c>
      <c r="U305" s="1" t="s">
        <v>56</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v>44501</v>
      </c>
      <c r="AK305" s="1">
        <v>44531</v>
      </c>
      <c r="AL305" s="1">
        <v>44562</v>
      </c>
      <c r="AM305" s="1">
        <v>44593</v>
      </c>
      <c r="AN305" s="1">
        <v>44621</v>
      </c>
      <c r="AO305" s="1">
        <v>44652</v>
      </c>
      <c r="AP305" s="1">
        <v>44682</v>
      </c>
      <c r="AQ305" s="1">
        <v>44713</v>
      </c>
    </row>
    <row r="306" spans="1:43" x14ac:dyDescent="0.3">
      <c r="A306" t="s">
        <v>62</v>
      </c>
    </row>
    <row r="307" spans="1:43" x14ac:dyDescent="0.3">
      <c r="A307" t="s">
        <v>63</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c r="AQ307">
        <v>100</v>
      </c>
    </row>
    <row r="308" spans="1:43" x14ac:dyDescent="0.3">
      <c r="A308" t="s">
        <v>64</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c r="AJ308">
        <v>56.24</v>
      </c>
      <c r="AK308">
        <v>56.12</v>
      </c>
      <c r="AL308">
        <v>53.36</v>
      </c>
      <c r="AM308">
        <v>48.69</v>
      </c>
      <c r="AN308">
        <v>55.94</v>
      </c>
      <c r="AO308">
        <v>54.79</v>
      </c>
      <c r="AP308">
        <v>55.67</v>
      </c>
      <c r="AQ308">
        <v>60.68</v>
      </c>
    </row>
    <row r="309" spans="1:43" x14ac:dyDescent="0.3">
      <c r="A309" t="s">
        <v>65</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c r="AQ309">
        <v>14.9</v>
      </c>
    </row>
    <row r="310" spans="1:43" x14ac:dyDescent="0.3">
      <c r="A310" t="s">
        <v>66</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c r="AJ310">
        <v>31.37</v>
      </c>
      <c r="AK310">
        <v>29.84</v>
      </c>
      <c r="AL310">
        <v>32.6</v>
      </c>
      <c r="AM310">
        <v>35.64</v>
      </c>
      <c r="AN310">
        <v>30.31</v>
      </c>
      <c r="AO310">
        <v>30.91</v>
      </c>
      <c r="AP310">
        <v>30.21</v>
      </c>
      <c r="AQ310">
        <v>24.41</v>
      </c>
    </row>
    <row r="312" spans="1:43" x14ac:dyDescent="0.3">
      <c r="A312" t="s">
        <v>67</v>
      </c>
    </row>
    <row r="313" spans="1:43" x14ac:dyDescent="0.3">
      <c r="A313" t="s">
        <v>68</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c r="AQ313">
        <v>100</v>
      </c>
    </row>
    <row r="314" spans="1:43" x14ac:dyDescent="0.3">
      <c r="A314" t="s">
        <v>69</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c r="AJ314">
        <v>67.760000000000005</v>
      </c>
      <c r="AK314">
        <v>68.11</v>
      </c>
      <c r="AL314">
        <v>65.42</v>
      </c>
      <c r="AM314">
        <v>63.15</v>
      </c>
      <c r="AN314">
        <v>66.040000000000006</v>
      </c>
      <c r="AO314">
        <v>68.8</v>
      </c>
      <c r="AP314">
        <v>69.63</v>
      </c>
      <c r="AQ314">
        <v>73.849999999999994</v>
      </c>
    </row>
    <row r="315" spans="1:43" x14ac:dyDescent="0.3">
      <c r="A315" t="s">
        <v>70</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c r="AQ315">
        <v>5.87</v>
      </c>
    </row>
    <row r="316" spans="1:43" x14ac:dyDescent="0.3">
      <c r="A316" t="s">
        <v>71</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c r="AJ316">
        <v>25.52</v>
      </c>
      <c r="AK316">
        <v>27.97</v>
      </c>
      <c r="AL316">
        <v>29.18</v>
      </c>
      <c r="AM316">
        <v>30.57</v>
      </c>
      <c r="AN316">
        <v>26.42</v>
      </c>
      <c r="AO316">
        <v>25.78</v>
      </c>
      <c r="AP316">
        <v>23.55</v>
      </c>
      <c r="AQ316">
        <v>20.29</v>
      </c>
    </row>
    <row r="318" spans="1:43" x14ac:dyDescent="0.3">
      <c r="A318" t="s">
        <v>72</v>
      </c>
    </row>
    <row r="319" spans="1:43" x14ac:dyDescent="0.3">
      <c r="A319" t="s">
        <v>68</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c r="AQ319">
        <v>100</v>
      </c>
    </row>
    <row r="320" spans="1:43" x14ac:dyDescent="0.3">
      <c r="A320" t="s">
        <v>69</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c r="AJ320">
        <v>70.45</v>
      </c>
      <c r="AK320">
        <v>69.34</v>
      </c>
      <c r="AL320">
        <v>62.15</v>
      </c>
      <c r="AM320">
        <v>66.03</v>
      </c>
      <c r="AN320">
        <v>68.84</v>
      </c>
      <c r="AO320">
        <v>62.6</v>
      </c>
      <c r="AP320">
        <v>69.12</v>
      </c>
      <c r="AQ320">
        <v>77.47</v>
      </c>
    </row>
    <row r="321" spans="1:43" x14ac:dyDescent="0.3">
      <c r="A321" t="s">
        <v>70</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c r="AJ321">
        <v>4.3600000000000003</v>
      </c>
      <c r="AK321">
        <v>3.24</v>
      </c>
      <c r="AL321">
        <v>3.72</v>
      </c>
      <c r="AM321">
        <v>5.4</v>
      </c>
      <c r="AN321">
        <v>2.7</v>
      </c>
      <c r="AO321">
        <v>6.81</v>
      </c>
      <c r="AP321">
        <v>6.71</v>
      </c>
      <c r="AQ321">
        <v>5.29</v>
      </c>
    </row>
    <row r="322" spans="1:43" x14ac:dyDescent="0.3">
      <c r="A322" t="s">
        <v>71</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c r="AJ322">
        <v>25.18</v>
      </c>
      <c r="AK322">
        <v>27.42</v>
      </c>
      <c r="AL322">
        <v>34.130000000000003</v>
      </c>
      <c r="AM322">
        <v>28.57</v>
      </c>
      <c r="AN322">
        <v>28.46</v>
      </c>
      <c r="AO322">
        <v>30.59</v>
      </c>
      <c r="AP322">
        <v>24.17</v>
      </c>
      <c r="AQ322">
        <v>17.239999999999998</v>
      </c>
    </row>
    <row r="325" spans="1:43" x14ac:dyDescent="0.3">
      <c r="A325" t="s">
        <v>36</v>
      </c>
    </row>
    <row r="326" spans="1:43" x14ac:dyDescent="0.3">
      <c r="A326" t="s">
        <v>61</v>
      </c>
    </row>
    <row r="327" spans="1:43" x14ac:dyDescent="0.3">
      <c r="A327" t="s">
        <v>57</v>
      </c>
    </row>
    <row r="328" spans="1:43" x14ac:dyDescent="0.3">
      <c r="A328" t="s">
        <v>39</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53</v>
      </c>
      <c r="S328" s="1">
        <v>43983</v>
      </c>
      <c r="T328" s="1">
        <v>44013</v>
      </c>
      <c r="U328" s="1" t="s">
        <v>56</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v>44501</v>
      </c>
      <c r="AK328" s="1">
        <v>44531</v>
      </c>
      <c r="AL328" s="1">
        <v>44562</v>
      </c>
      <c r="AM328" s="1">
        <v>44593</v>
      </c>
      <c r="AN328" s="1">
        <v>44621</v>
      </c>
      <c r="AO328" s="1">
        <v>44652</v>
      </c>
      <c r="AP328" s="1">
        <v>44682</v>
      </c>
      <c r="AQ328" s="1">
        <v>44713</v>
      </c>
    </row>
    <row r="329" spans="1:43" x14ac:dyDescent="0.3">
      <c r="A329" t="s">
        <v>62</v>
      </c>
    </row>
    <row r="330" spans="1:43" x14ac:dyDescent="0.3">
      <c r="A330" t="s">
        <v>63</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c r="AQ330">
        <v>100</v>
      </c>
    </row>
    <row r="331" spans="1:43" x14ac:dyDescent="0.3">
      <c r="A331" t="s">
        <v>64</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c r="AQ331">
        <v>61.42</v>
      </c>
    </row>
    <row r="332" spans="1:43" x14ac:dyDescent="0.3">
      <c r="A332" t="s">
        <v>65</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c r="AQ332">
        <v>16.07</v>
      </c>
    </row>
    <row r="333" spans="1:43" x14ac:dyDescent="0.3">
      <c r="A333" t="s">
        <v>66</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c r="AQ333">
        <v>22.52</v>
      </c>
    </row>
    <row r="335" spans="1:43" x14ac:dyDescent="0.3">
      <c r="A335" t="s">
        <v>67</v>
      </c>
    </row>
    <row r="336" spans="1:43" x14ac:dyDescent="0.3">
      <c r="A336" t="s">
        <v>68</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c r="AQ336">
        <v>100</v>
      </c>
    </row>
    <row r="337" spans="1:43" x14ac:dyDescent="0.3">
      <c r="A337" t="s">
        <v>69</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c r="AQ337">
        <v>74.89</v>
      </c>
    </row>
    <row r="338" spans="1:43" x14ac:dyDescent="0.3">
      <c r="A338" t="s">
        <v>70</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c r="AQ338">
        <v>6.11</v>
      </c>
    </row>
    <row r="339" spans="1:43" x14ac:dyDescent="0.3">
      <c r="A339" t="s">
        <v>71</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c r="AQ339">
        <v>19</v>
      </c>
    </row>
    <row r="341" spans="1:43" x14ac:dyDescent="0.3">
      <c r="A341" t="s">
        <v>72</v>
      </c>
    </row>
    <row r="342" spans="1:43" x14ac:dyDescent="0.3">
      <c r="A342" t="s">
        <v>68</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c r="AQ342">
        <v>100</v>
      </c>
    </row>
    <row r="343" spans="1:43" x14ac:dyDescent="0.3">
      <c r="A343" t="s">
        <v>69</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c r="AJ343">
        <v>60.77</v>
      </c>
      <c r="AK343">
        <v>67.05</v>
      </c>
      <c r="AL343">
        <v>57.73</v>
      </c>
      <c r="AM343">
        <v>67.89</v>
      </c>
      <c r="AN343">
        <v>67.400000000000006</v>
      </c>
      <c r="AO343">
        <v>64.53</v>
      </c>
      <c r="AP343">
        <v>60.75</v>
      </c>
      <c r="AQ343">
        <v>73.959999999999994</v>
      </c>
    </row>
    <row r="344" spans="1:43" x14ac:dyDescent="0.3">
      <c r="A344" t="s">
        <v>70</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c r="AJ344">
        <v>2.4500000000000002</v>
      </c>
      <c r="AK344">
        <v>2.27</v>
      </c>
      <c r="AL344">
        <v>1.42</v>
      </c>
      <c r="AM344">
        <v>0.91</v>
      </c>
      <c r="AN344">
        <v>0.8</v>
      </c>
      <c r="AO344">
        <v>7.48</v>
      </c>
      <c r="AP344">
        <v>5.43</v>
      </c>
      <c r="AQ344">
        <v>1.1499999999999999</v>
      </c>
    </row>
    <row r="345" spans="1:43" x14ac:dyDescent="0.3">
      <c r="A345" t="s">
        <v>71</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c r="AJ345">
        <v>36.78</v>
      </c>
      <c r="AK345">
        <v>30.68</v>
      </c>
      <c r="AL345">
        <v>40.86</v>
      </c>
      <c r="AM345">
        <v>31.2</v>
      </c>
      <c r="AN345">
        <v>31.8</v>
      </c>
      <c r="AO345">
        <v>27.99</v>
      </c>
      <c r="AP345">
        <v>33.82</v>
      </c>
      <c r="AQ345">
        <v>24.89</v>
      </c>
    </row>
    <row r="348" spans="1:43" x14ac:dyDescent="0.3">
      <c r="A348" t="s">
        <v>36</v>
      </c>
    </row>
    <row r="349" spans="1:43" x14ac:dyDescent="0.3">
      <c r="A349" t="s">
        <v>61</v>
      </c>
    </row>
    <row r="350" spans="1:43" x14ac:dyDescent="0.3">
      <c r="A350" t="s">
        <v>58</v>
      </c>
    </row>
    <row r="351" spans="1:43" x14ac:dyDescent="0.3">
      <c r="A351" t="s">
        <v>39</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53</v>
      </c>
      <c r="S351" s="1">
        <v>43983</v>
      </c>
      <c r="T351" s="1">
        <v>44013</v>
      </c>
      <c r="U351" s="1" t="s">
        <v>56</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v>44501</v>
      </c>
      <c r="AK351" s="1">
        <v>44531</v>
      </c>
      <c r="AL351" s="1">
        <v>44562</v>
      </c>
      <c r="AM351" s="1">
        <v>44593</v>
      </c>
      <c r="AN351" s="1">
        <v>44621</v>
      </c>
      <c r="AO351" s="1">
        <v>44652</v>
      </c>
      <c r="AP351" s="1">
        <v>44682</v>
      </c>
      <c r="AQ351" s="1">
        <v>44713</v>
      </c>
    </row>
    <row r="352" spans="1:43" x14ac:dyDescent="0.3">
      <c r="A352" t="s">
        <v>62</v>
      </c>
    </row>
    <row r="353" spans="1:43" x14ac:dyDescent="0.3">
      <c r="A353" t="s">
        <v>63</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c r="AQ353">
        <v>100</v>
      </c>
    </row>
    <row r="354" spans="1:43" x14ac:dyDescent="0.3">
      <c r="A354" t="s">
        <v>64</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c r="AJ354">
        <v>55.26</v>
      </c>
      <c r="AK354">
        <v>54.92</v>
      </c>
      <c r="AL354">
        <v>53.39</v>
      </c>
      <c r="AM354">
        <v>46.85</v>
      </c>
      <c r="AN354">
        <v>57.78</v>
      </c>
      <c r="AO354">
        <v>53.1</v>
      </c>
      <c r="AP354">
        <v>53.24</v>
      </c>
      <c r="AQ354">
        <v>60.57</v>
      </c>
    </row>
    <row r="355" spans="1:43" x14ac:dyDescent="0.3">
      <c r="A355" t="s">
        <v>65</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c r="AJ355">
        <v>14.02</v>
      </c>
      <c r="AK355">
        <v>16.190000000000001</v>
      </c>
      <c r="AL355">
        <v>12.97</v>
      </c>
      <c r="AM355">
        <v>15.39</v>
      </c>
      <c r="AN355">
        <v>14.23</v>
      </c>
      <c r="AO355">
        <v>14.52</v>
      </c>
      <c r="AP355">
        <v>14.93</v>
      </c>
      <c r="AQ355">
        <v>14.72</v>
      </c>
    </row>
    <row r="356" spans="1:43" x14ac:dyDescent="0.3">
      <c r="A356" t="s">
        <v>66</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c r="AJ356">
        <v>30.72</v>
      </c>
      <c r="AK356">
        <v>28.9</v>
      </c>
      <c r="AL356">
        <v>33.630000000000003</v>
      </c>
      <c r="AM356">
        <v>37.76</v>
      </c>
      <c r="AN356">
        <v>27.99</v>
      </c>
      <c r="AO356">
        <v>32.380000000000003</v>
      </c>
      <c r="AP356">
        <v>31.84</v>
      </c>
      <c r="AQ356">
        <v>24.72</v>
      </c>
    </row>
    <row r="358" spans="1:43" x14ac:dyDescent="0.3">
      <c r="A358" t="s">
        <v>67</v>
      </c>
    </row>
    <row r="359" spans="1:43" x14ac:dyDescent="0.3">
      <c r="A359" t="s">
        <v>68</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c r="AQ359">
        <v>100</v>
      </c>
    </row>
    <row r="360" spans="1:43" x14ac:dyDescent="0.3">
      <c r="A360" t="s">
        <v>69</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c r="AJ360">
        <v>66.73</v>
      </c>
      <c r="AK360">
        <v>65.75</v>
      </c>
      <c r="AL360">
        <v>66.53</v>
      </c>
      <c r="AM360">
        <v>62.56</v>
      </c>
      <c r="AN360">
        <v>65.069999999999993</v>
      </c>
      <c r="AO360">
        <v>68.819999999999993</v>
      </c>
      <c r="AP360">
        <v>69</v>
      </c>
      <c r="AQ360">
        <v>73.58</v>
      </c>
    </row>
    <row r="361" spans="1:43" x14ac:dyDescent="0.3">
      <c r="A361" t="s">
        <v>70</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c r="AQ361">
        <v>5.81</v>
      </c>
    </row>
    <row r="362" spans="1:43" x14ac:dyDescent="0.3">
      <c r="A362" t="s">
        <v>71</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c r="AJ362">
        <v>25.62</v>
      </c>
      <c r="AK362">
        <v>29.2</v>
      </c>
      <c r="AL362">
        <v>27.79</v>
      </c>
      <c r="AM362">
        <v>30.65</v>
      </c>
      <c r="AN362">
        <v>27.02</v>
      </c>
      <c r="AO362">
        <v>25.56</v>
      </c>
      <c r="AP362">
        <v>23.54</v>
      </c>
      <c r="AQ362">
        <v>20.61</v>
      </c>
    </row>
    <row r="364" spans="1:43" x14ac:dyDescent="0.3">
      <c r="A364" t="s">
        <v>72</v>
      </c>
    </row>
    <row r="365" spans="1:43" x14ac:dyDescent="0.3">
      <c r="A365" t="s">
        <v>68</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c r="AQ365">
        <v>100</v>
      </c>
    </row>
    <row r="366" spans="1:43" x14ac:dyDescent="0.3">
      <c r="A366" t="s">
        <v>69</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c r="AQ366">
        <v>79.11</v>
      </c>
    </row>
    <row r="367" spans="1:43" x14ac:dyDescent="0.3">
      <c r="A367" t="s">
        <v>70</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c r="AQ367">
        <v>7.23</v>
      </c>
    </row>
    <row r="368" spans="1:43" x14ac:dyDescent="0.3">
      <c r="A368" t="s">
        <v>71</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c r="AQ368">
        <v>13.66</v>
      </c>
    </row>
    <row r="371" spans="1:43" x14ac:dyDescent="0.3">
      <c r="A371" t="s">
        <v>36</v>
      </c>
    </row>
    <row r="372" spans="1:43" x14ac:dyDescent="0.3">
      <c r="A372" t="s">
        <v>61</v>
      </c>
    </row>
    <row r="373" spans="1:43" x14ac:dyDescent="0.3">
      <c r="A373" t="s">
        <v>59</v>
      </c>
    </row>
    <row r="374" spans="1:43" x14ac:dyDescent="0.3">
      <c r="A374" t="s">
        <v>39</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53</v>
      </c>
      <c r="S374" s="1">
        <v>43983</v>
      </c>
      <c r="T374" s="1">
        <v>44013</v>
      </c>
      <c r="U374" s="1" t="s">
        <v>56</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v>44501</v>
      </c>
      <c r="AK374" s="1">
        <v>44531</v>
      </c>
      <c r="AL374" s="1">
        <v>44562</v>
      </c>
      <c r="AM374" s="1">
        <v>44593</v>
      </c>
      <c r="AN374" s="1">
        <v>44621</v>
      </c>
      <c r="AO374" s="1">
        <v>44652</v>
      </c>
      <c r="AP374" s="1">
        <v>44682</v>
      </c>
      <c r="AQ374" s="1">
        <v>44713</v>
      </c>
    </row>
    <row r="375" spans="1:43" x14ac:dyDescent="0.3">
      <c r="A375" t="s">
        <v>62</v>
      </c>
    </row>
    <row r="376" spans="1:43" x14ac:dyDescent="0.3">
      <c r="A376" t="s">
        <v>63</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c r="AQ376">
        <v>100</v>
      </c>
    </row>
    <row r="377" spans="1:43" x14ac:dyDescent="0.3">
      <c r="A377" t="s">
        <v>64</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c r="AJ377">
        <v>62.91</v>
      </c>
      <c r="AK377">
        <v>56.63</v>
      </c>
      <c r="AL377">
        <v>64.239999999999995</v>
      </c>
      <c r="AM377">
        <v>57.87</v>
      </c>
      <c r="AN377">
        <v>66.150000000000006</v>
      </c>
      <c r="AO377">
        <v>65.540000000000006</v>
      </c>
      <c r="AP377">
        <v>59.93</v>
      </c>
      <c r="AQ377">
        <v>69.209999999999994</v>
      </c>
    </row>
    <row r="378" spans="1:43" x14ac:dyDescent="0.3">
      <c r="A378" t="s">
        <v>65</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c r="AJ378">
        <v>7.17</v>
      </c>
      <c r="AK378">
        <v>9.19</v>
      </c>
      <c r="AL378">
        <v>7.17</v>
      </c>
      <c r="AM378">
        <v>8.9499999999999993</v>
      </c>
      <c r="AN378">
        <v>5.95</v>
      </c>
      <c r="AO378">
        <v>4.3</v>
      </c>
      <c r="AP378">
        <v>10.44</v>
      </c>
      <c r="AQ378">
        <v>10.07</v>
      </c>
    </row>
    <row r="379" spans="1:43" x14ac:dyDescent="0.3">
      <c r="A379" t="s">
        <v>66</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c r="AJ379">
        <v>29.92</v>
      </c>
      <c r="AK379">
        <v>34.18</v>
      </c>
      <c r="AL379">
        <v>28.59</v>
      </c>
      <c r="AM379">
        <v>33.18</v>
      </c>
      <c r="AN379">
        <v>27.9</v>
      </c>
      <c r="AO379">
        <v>30.16</v>
      </c>
      <c r="AP379">
        <v>29.63</v>
      </c>
      <c r="AQ379">
        <v>20.72</v>
      </c>
    </row>
    <row r="381" spans="1:43" x14ac:dyDescent="0.3">
      <c r="A381" t="s">
        <v>67</v>
      </c>
    </row>
    <row r="382" spans="1:43" x14ac:dyDescent="0.3">
      <c r="A382" t="s">
        <v>68</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c r="AQ382">
        <v>100</v>
      </c>
    </row>
    <row r="383" spans="1:43" x14ac:dyDescent="0.3">
      <c r="A383" t="s">
        <v>69</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c r="AJ383">
        <v>71.09</v>
      </c>
      <c r="AK383">
        <v>73.64</v>
      </c>
      <c r="AL383">
        <v>69.319999999999993</v>
      </c>
      <c r="AM383">
        <v>68.33</v>
      </c>
      <c r="AN383">
        <v>71.37</v>
      </c>
      <c r="AO383">
        <v>74.28</v>
      </c>
      <c r="AP383">
        <v>75.37</v>
      </c>
      <c r="AQ383">
        <v>75.83</v>
      </c>
    </row>
    <row r="384" spans="1:43" x14ac:dyDescent="0.3">
      <c r="A384" t="s">
        <v>70</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c r="AQ384">
        <v>4.46</v>
      </c>
    </row>
    <row r="385" spans="1:43" x14ac:dyDescent="0.3">
      <c r="A385" t="s">
        <v>71</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c r="AJ385">
        <v>25.11</v>
      </c>
      <c r="AK385">
        <v>24.07</v>
      </c>
      <c r="AL385">
        <v>25.39</v>
      </c>
      <c r="AM385">
        <v>26.82</v>
      </c>
      <c r="AN385">
        <v>24.35</v>
      </c>
      <c r="AO385">
        <v>23.93</v>
      </c>
      <c r="AP385">
        <v>20.28</v>
      </c>
      <c r="AQ385">
        <v>19.71</v>
      </c>
    </row>
    <row r="387" spans="1:43" x14ac:dyDescent="0.3">
      <c r="A387" t="s">
        <v>72</v>
      </c>
    </row>
    <row r="388" spans="1:43" x14ac:dyDescent="0.3">
      <c r="A388" t="s">
        <v>68</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c r="AQ388">
        <v>100</v>
      </c>
    </row>
    <row r="389" spans="1:43" x14ac:dyDescent="0.3">
      <c r="A389" t="s">
        <v>69</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c r="AJ389">
        <v>73.92</v>
      </c>
      <c r="AK389">
        <v>73.58</v>
      </c>
      <c r="AL389">
        <v>67.52</v>
      </c>
      <c r="AM389">
        <v>69.36</v>
      </c>
      <c r="AN389">
        <v>63.33</v>
      </c>
      <c r="AO389">
        <v>69.67</v>
      </c>
      <c r="AP389">
        <v>67.81</v>
      </c>
      <c r="AQ389">
        <v>75.89</v>
      </c>
    </row>
    <row r="390" spans="1:43" x14ac:dyDescent="0.3">
      <c r="A390" t="s">
        <v>70</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c r="AJ390">
        <v>2.46</v>
      </c>
      <c r="AK390">
        <v>1.1100000000000001</v>
      </c>
      <c r="AL390">
        <v>2.71</v>
      </c>
      <c r="AM390">
        <v>7.74</v>
      </c>
      <c r="AN390">
        <v>6.66</v>
      </c>
      <c r="AO390">
        <v>0.39</v>
      </c>
      <c r="AP390">
        <v>6.77</v>
      </c>
      <c r="AQ390">
        <v>5.28</v>
      </c>
    </row>
    <row r="391" spans="1:43" x14ac:dyDescent="0.3">
      <c r="A391" t="s">
        <v>71</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c r="AJ391">
        <v>23.62</v>
      </c>
      <c r="AK391">
        <v>25.31</v>
      </c>
      <c r="AL391">
        <v>29.78</v>
      </c>
      <c r="AM391">
        <v>22.89</v>
      </c>
      <c r="AN391">
        <v>30</v>
      </c>
      <c r="AO391">
        <v>29.94</v>
      </c>
      <c r="AP391">
        <v>25.41</v>
      </c>
      <c r="AQ391">
        <v>18.829999999999998</v>
      </c>
    </row>
    <row r="394" spans="1:43" x14ac:dyDescent="0.3">
      <c r="A394" t="s">
        <v>36</v>
      </c>
    </row>
    <row r="395" spans="1:43" x14ac:dyDescent="0.3">
      <c r="A395" t="s">
        <v>61</v>
      </c>
    </row>
    <row r="396" spans="1:43" x14ac:dyDescent="0.3">
      <c r="A396" t="s">
        <v>60</v>
      </c>
    </row>
    <row r="397" spans="1:43" x14ac:dyDescent="0.3">
      <c r="A397" t="s">
        <v>39</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53</v>
      </c>
      <c r="S397" s="1">
        <v>43983</v>
      </c>
      <c r="T397" s="1">
        <v>44013</v>
      </c>
      <c r="U397" s="1" t="s">
        <v>56</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v>44501</v>
      </c>
      <c r="AK397" s="1">
        <v>44531</v>
      </c>
      <c r="AL397" s="1">
        <v>44562</v>
      </c>
      <c r="AM397" s="1">
        <v>44593</v>
      </c>
      <c r="AN397" s="1">
        <v>44621</v>
      </c>
      <c r="AO397" s="1">
        <v>44652</v>
      </c>
      <c r="AP397" s="1">
        <v>44682</v>
      </c>
      <c r="AQ397" s="1">
        <v>44713</v>
      </c>
    </row>
    <row r="398" spans="1:43" x14ac:dyDescent="0.3">
      <c r="A398" t="s">
        <v>62</v>
      </c>
    </row>
    <row r="399" spans="1:43" x14ac:dyDescent="0.3">
      <c r="A399" t="s">
        <v>63</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c r="AQ399">
        <v>100</v>
      </c>
    </row>
    <row r="400" spans="1:43" x14ac:dyDescent="0.3">
      <c r="A400" t="s">
        <v>64</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c r="AQ400">
        <v>71.62</v>
      </c>
    </row>
    <row r="401" spans="1:43" x14ac:dyDescent="0.3">
      <c r="A401" t="s">
        <v>65</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c r="AJ401">
        <v>1.19</v>
      </c>
      <c r="AK401">
        <v>2.46</v>
      </c>
      <c r="AL401">
        <v>2.0299999999999998</v>
      </c>
      <c r="AM401">
        <v>3.92</v>
      </c>
      <c r="AN401">
        <v>2.5</v>
      </c>
      <c r="AO401">
        <v>1.17</v>
      </c>
      <c r="AP401">
        <v>1.28</v>
      </c>
      <c r="AQ401">
        <v>4.41</v>
      </c>
    </row>
    <row r="402" spans="1:43" x14ac:dyDescent="0.3">
      <c r="A402" t="s">
        <v>66</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c r="AJ402">
        <v>29.69</v>
      </c>
      <c r="AK402">
        <v>25.74</v>
      </c>
      <c r="AL402">
        <v>32.049999999999997</v>
      </c>
      <c r="AM402">
        <v>31.48</v>
      </c>
      <c r="AN402">
        <v>23.46</v>
      </c>
      <c r="AO402">
        <v>29.85</v>
      </c>
      <c r="AP402">
        <v>26.65</v>
      </c>
      <c r="AQ402">
        <v>23.97</v>
      </c>
    </row>
    <row r="404" spans="1:43" x14ac:dyDescent="0.3">
      <c r="A404" t="s">
        <v>67</v>
      </c>
    </row>
    <row r="405" spans="1:43" x14ac:dyDescent="0.3">
      <c r="A405" t="s">
        <v>68</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c r="AQ405">
        <v>100</v>
      </c>
    </row>
    <row r="406" spans="1:43" x14ac:dyDescent="0.3">
      <c r="A406" t="s">
        <v>69</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c r="AJ406">
        <v>72.38</v>
      </c>
      <c r="AK406">
        <v>73.040000000000006</v>
      </c>
      <c r="AL406">
        <v>69.400000000000006</v>
      </c>
      <c r="AM406">
        <v>71.27</v>
      </c>
      <c r="AN406">
        <v>72.989999999999995</v>
      </c>
      <c r="AO406">
        <v>73.02</v>
      </c>
      <c r="AP406">
        <v>78.19</v>
      </c>
      <c r="AQ406">
        <v>77.77</v>
      </c>
    </row>
    <row r="407" spans="1:43" x14ac:dyDescent="0.3">
      <c r="A407" t="s">
        <v>70</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c r="AQ407">
        <v>1.06</v>
      </c>
    </row>
    <row r="408" spans="1:43" x14ac:dyDescent="0.3">
      <c r="A408" t="s">
        <v>71</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c r="AJ408">
        <v>26.43</v>
      </c>
      <c r="AK408">
        <v>25.69</v>
      </c>
      <c r="AL408">
        <v>29.94</v>
      </c>
      <c r="AM408">
        <v>27.55</v>
      </c>
      <c r="AN408">
        <v>26.66</v>
      </c>
      <c r="AO408">
        <v>26.67</v>
      </c>
      <c r="AP408">
        <v>21.28</v>
      </c>
      <c r="AQ408">
        <v>21.17</v>
      </c>
    </row>
    <row r="410" spans="1:43" x14ac:dyDescent="0.3">
      <c r="A410" t="s">
        <v>72</v>
      </c>
    </row>
    <row r="411" spans="1:43" x14ac:dyDescent="0.3">
      <c r="A411" t="s">
        <v>68</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c r="AQ411">
        <v>100</v>
      </c>
    </row>
    <row r="412" spans="1:43" x14ac:dyDescent="0.3">
      <c r="A412" t="s">
        <v>69</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c r="AQ412">
        <v>68.55</v>
      </c>
    </row>
    <row r="413" spans="1:43" x14ac:dyDescent="0.3">
      <c r="A413" t="s">
        <v>70</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c r="AQ413">
        <v>6.06</v>
      </c>
    </row>
    <row r="414" spans="1:43" x14ac:dyDescent="0.3">
      <c r="A414" t="s">
        <v>71</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c r="AJ414">
        <v>26.83</v>
      </c>
      <c r="AK414">
        <v>26.46</v>
      </c>
      <c r="AL414">
        <v>33.68</v>
      </c>
      <c r="AM414">
        <v>29.54</v>
      </c>
      <c r="AN414">
        <v>29.99</v>
      </c>
      <c r="AO414">
        <v>28.92</v>
      </c>
      <c r="AP414">
        <v>26</v>
      </c>
      <c r="AQ414">
        <v>25.39</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1A088F-26C9-48A7-A7B4-31A51C7ADCF4}">
  <ds:schemaRefs>
    <ds:schemaRef ds:uri="http://schemas.microsoft.com/office/infopath/2007/PartnerControls"/>
    <ds:schemaRef ds:uri="http://purl.org/dc/elements/1.1/"/>
    <ds:schemaRef ds:uri="724c4985-e433-4d2c-9697-e180992b402a"/>
    <ds:schemaRef ds:uri="http://schemas.microsoft.com/office/2006/metadata/properties"/>
    <ds:schemaRef ds:uri="http://purl.org/dc/terms/"/>
    <ds:schemaRef ds:uri="http://schemas.microsoft.com/office/2006/documentManagement/types"/>
    <ds:schemaRef ds:uri="http://schemas.openxmlformats.org/package/2006/metadata/core-properties"/>
    <ds:schemaRef ds:uri="8be3414b-2ef9-485f-84d6-269f1d6f703b"/>
    <ds:schemaRef ds:uri="http://www.w3.org/XML/1998/namespace"/>
    <ds:schemaRef ds:uri="http://purl.org/dc/dcmitype/"/>
  </ds:schemaRefs>
</ds:datastoreItem>
</file>

<file path=customXml/itemProps2.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3.xml><?xml version="1.0" encoding="utf-8"?>
<ds:datastoreItem xmlns:ds="http://schemas.openxmlformats.org/officeDocument/2006/customXml" ds:itemID="{BD579C28-1657-4288-AA0F-871A3B8F46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2022-08-12T09:06:26Z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ies>
</file>