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8aKrEfBSIz4a3lMJ0Yu/OpL/EDtDHIsxkau8J2XfuVCfhkOuMZ54xo1wViQSZpCZ7N2KCRyobfehU6bnDkGocA==" workbookSaltValue="eInuNoytR8Md/BxyOzfOEA==" workbookSpinCount="100000" lockStructure="1"/>
  <bookViews>
    <workbookView showSheetTabs="0" xWindow="-108" yWindow="-108" windowWidth="19416" windowHeight="10416"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 name="_xlnm.Print_Area" localSheetId="0">Portada!$A$1:$L$32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9" i="2" s="1" a="1"/>
  <c r="O19" i="2" s="1"/>
  <c r="O18" i="2" l="1" a="1"/>
  <c r="O18"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D19" i="2" s="1" a="1"/>
  <c r="D19" i="2" s="1"/>
  <c r="E17" i="2" a="1"/>
  <c r="E17" i="2" s="1"/>
  <c r="E19" i="2" s="1" a="1"/>
  <c r="E19" i="2" s="1"/>
  <c r="F17" i="2" a="1"/>
  <c r="F17" i="2" s="1"/>
  <c r="F19" i="2" s="1" a="1"/>
  <c r="F19" i="2" s="1"/>
  <c r="G17" i="2" a="1"/>
  <c r="G17" i="2" s="1"/>
  <c r="G19" i="2" s="1" a="1"/>
  <c r="G19" i="2" s="1"/>
  <c r="H17" i="2" a="1"/>
  <c r="H17" i="2" s="1"/>
  <c r="H19" i="2" s="1" a="1"/>
  <c r="H19" i="2" s="1"/>
  <c r="I17" i="2" a="1"/>
  <c r="I17" i="2" s="1"/>
  <c r="I19" i="2" s="1" a="1"/>
  <c r="I19" i="2" s="1"/>
  <c r="J17" i="2" a="1"/>
  <c r="J17" i="2" s="1"/>
  <c r="J19" i="2" s="1" a="1"/>
  <c r="J19" i="2" s="1"/>
  <c r="K17" i="2" a="1"/>
  <c r="K17" i="2" s="1"/>
  <c r="K19" i="2" s="1" a="1"/>
  <c r="K19" i="2" s="1"/>
  <c r="L17" i="2" a="1"/>
  <c r="L17" i="2" s="1"/>
  <c r="L19" i="2" s="1" a="1"/>
  <c r="L19" i="2" s="1"/>
  <c r="M17" i="2" a="1"/>
  <c r="M17" i="2" s="1"/>
  <c r="M19" i="2" s="1" a="1"/>
  <c r="M19" i="2" s="1"/>
  <c r="N17" i="2" a="1"/>
  <c r="N17" i="2" s="1"/>
  <c r="N19" i="2" s="1" a="1"/>
  <c r="N19"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L11" i="5" s="1"/>
  <c r="H18" i="2" a="1"/>
  <c r="H18" i="2" s="1"/>
  <c r="H11" i="5" s="1"/>
  <c r="D18" i="2" a="1"/>
  <c r="D18" i="2" s="1"/>
  <c r="D11" i="5" s="1"/>
  <c r="N18" i="2" a="1"/>
  <c r="N18" i="2" s="1"/>
  <c r="N11" i="5" s="1"/>
  <c r="J18" i="2" a="1"/>
  <c r="J18" i="2" s="1"/>
  <c r="J11" i="5" s="1"/>
  <c r="F18" i="2" a="1"/>
  <c r="F18" i="2" s="1"/>
  <c r="F11" i="5" s="1"/>
  <c r="M18" i="2" a="1"/>
  <c r="M18" i="2" s="1"/>
  <c r="M11" i="5" s="1"/>
  <c r="I18" i="2" a="1"/>
  <c r="I18" i="2" s="1"/>
  <c r="I11" i="5"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E12" i="5" s="1"/>
  <c r="J14" i="2" a="1"/>
  <c r="J14" i="2" s="1"/>
  <c r="F14" i="2" a="1"/>
  <c r="F14" i="2" s="1"/>
  <c r="F12" i="5" s="1"/>
  <c r="P14" i="2" a="1"/>
  <c r="P14" i="2" s="1"/>
  <c r="L14" i="2" a="1"/>
  <c r="L14" i="2" s="1"/>
  <c r="H14" i="2" a="1"/>
  <c r="H14" i="2" s="1"/>
  <c r="D14" i="2" a="1"/>
  <c r="D14" i="2" s="1"/>
  <c r="D12" i="5"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<sst xmlns="http://schemas.openxmlformats.org/spreadsheetml/2006/main" count="534" uniqueCount="89">
  <si>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</si>
  <si>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</si>
  <si>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</si>
  <si>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</si>
  <si>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</si>
  <si>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</si>
  <si>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</si>
  <si>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</si>
  <si>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</si>
  <si>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</si>
  <si>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</si>
  <si>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</si>
  <si>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</si>
  <si>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</si>
  <si>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</si>
  <si>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</si>
  <si>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</si>
  <si>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</si>
  <si>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</si>
  <si>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</si>
  <si>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</si>
  <si>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</si>
  <si>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</si>
  <si>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</si>
  <si>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</si>
  <si>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</si>
  <si>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</si>
  <si>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</si>
  <si>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</si>
  <si>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</si>
  <si>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</si>
  <si>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</si>
  <si>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</si>
  <si>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</si>
  <si>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</si>
  <si>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</si>
  <si>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 La actividad promocional de leche y de sus derivados se reduce durante abril de 2022. El peso promocional para leche disminuye 1,9 puntos porcentuales en abril de 2022 con respecto al mismo mes del año anterior, hasta situarse en un 2,2 % de litros de leche comprados en promoción.
La reducción de actividad promocional es transversal tanto a las marcas de distribución como a las de fabricantes, y aunque son las marcas de fabricantes quienes distribuyen más proporción de sus litros con promoción, son las que más reducen esta proporción, pasando del 10,3 % al 3,6 %, (dato más bajo de los últimos doce meses). Por su parte, las marcas de distribución reducen la actividad promocional en menos intensidad, ya que pasan del 1,8 % al 1,3 % de los litros.
En cuanto a los canales de distribución, la reducción de actividad promocional es extensible a todos ellos. Si bien, el hipermercado, canal que mayor peso destina a la promoción con el 2,9 % de los litros, reduce su actividad en 3,0 puntos porcentuales. Le sigue el canal discount, que pasa de destinar un 5,2 % a la promoción a destinar un 2,5 %. Por su parte, el supermercado es quien menor actividad promocional mantiene con el 2,0 % de sus litros, 1,0 puntos porcentuales menos que en el periodo anterior.
 • El mercado de derivados lácteos, también reduce su actividad promocional. Pasa de mantener el 4,1 % de los kilos o litros con promoción al 3,4 % a cierre de abril 2022. Alcanza en este mes el dato más bajo de serie temporal de la que disponemos. 
El retroceso de la actividad promocional se produce de manera trasversal tanto a las marcas propias de la distribución, como a las marcas de fabricante. En este sentido, si hay que mencionar que existe una diferencia en el peso destinado a la promoción tanto de una como de otra. Las marcas de fabricante mantienen una proporción superior a pesar de reducirlas (8,8 % a 7,1 %). Por su parte, las marcas de distribución destinan menos del 3,0 % de su volumen a la promoción (2,8 % de abril de 2021, 2,5 % de abril de 2022).
Si analizamos la tendencia por plataforma de distribución, todos reducen promoción. El hipermercado es el canal que dedica más espacio a la promoción de derivado lácteos, con un 6,7 % de su volumen debido a que tan solo lo reduce en 0,1 puntos con respecto a abril de 2021. Por su parte, el discount deja de ser el canal con más peso promocional, debido a que pasa del 7,4 % al 5,9 %. Este descenso se produce de forma gradual a lo largo de los meses, siendo el dato más bajo de la serie temporal disponible. Por su parte, el supermercado y autoservicio se mantiene como el canal con menor peso promocional con tan solo un 1,8 % de sus litros.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</si>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</sst>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1">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3" fillId="0" borderId="3" xfId="0" applyFont="1" applyBorder="1" applyAlignment="1">
      <alignment horizontal="left" vertical="center" wrapText="1" indent="1"/>
    </xf>
    <xf numFmtId="0" fontId="22" fillId="0" borderId="4" xfId="0" applyFont="1" applyBorder="1" applyAlignment="1">
      <alignment horizontal="left" vertical="center" indent="1"/>
    </xf>
    <xf numFmtId="0" fontId="22" fillId="0" borderId="5" xfId="0" applyFont="1" applyBorder="1" applyAlignment="1">
      <alignment horizontal="left" vertical="center" indent="1"/>
    </xf>
    <xf numFmtId="0" fontId="22" fillId="0" borderId="6" xfId="0" applyFont="1" applyBorder="1" applyAlignment="1">
      <alignment horizontal="left" vertical="center" indent="1"/>
    </xf>
    <xf numFmtId="0" fontId="22" fillId="0" borderId="0" xfId="0" applyFont="1" applyAlignment="1">
      <alignment horizontal="left" vertical="center" indent="1"/>
    </xf>
    <xf numFmtId="0" fontId="22" fillId="0" borderId="7" xfId="0" applyFont="1" applyBorder="1" applyAlignment="1">
      <alignment horizontal="left" vertical="center" indent="1"/>
    </xf>
    <xf numFmtId="0" fontId="22" fillId="0" borderId="8" xfId="0" applyFont="1" applyBorder="1" applyAlignment="1">
      <alignment horizontal="left" vertical="center" indent="1"/>
    </xf>
    <xf numFmtId="0" fontId="22" fillId="0" borderId="9" xfId="0" applyFont="1" applyBorder="1" applyAlignment="1">
      <alignment horizontal="left" vertical="center" indent="1"/>
    </xf>
    <xf numFmtId="0" fontId="22" fillId="0" borderId="10" xfId="0" applyFont="1" applyBorder="1" applyAlignment="1">
      <alignment horizontal="left" vertical="center"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graficos'!$D$11:$P$11</c:f>
              <c:numCache>
                <c:formatCode>0.0%</c:formatCode>
                <c:ptCount val="13"/>
                <c:pt idx="0">
                  <c:v>0.89733028222730749</c:v>
                </c:pt>
                <c:pt idx="1">
                  <c:v>0.92248413417951047</c:v>
                </c:pt>
                <c:pt idx="2">
                  <c:v>0.93481095176010431</c:v>
                </c:pt>
                <c:pt idx="3">
                  <c:v>0.93885572863590039</c:v>
                </c:pt>
                <c:pt idx="4">
                  <c:v>0.94513641755634648</c:v>
                </c:pt>
                <c:pt idx="5">
                  <c:v>0.93648208469055361</c:v>
                </c:pt>
                <c:pt idx="6">
                  <c:v>0.94886199942379723</c:v>
                </c:pt>
                <c:pt idx="7">
                  <c:v>0.93550693550693542</c:v>
                </c:pt>
                <c:pt idx="8">
                  <c:v>0.93244582920266261</c:v>
                </c:pt>
                <c:pt idx="9">
                  <c:v>0.93962485345838209</c:v>
                </c:pt>
                <c:pt idx="10">
                  <c:v>0.93588601959038298</c:v>
                </c:pt>
                <c:pt idx="11">
                  <c:v>0.9537438566059554</c:v>
                </c:pt>
                <c:pt idx="12">
                  <c:v>0.96357193479801573</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graficos'!$D$12:$P$12</c:f>
              <c:numCache>
                <c:formatCode>0.0%</c:formatCode>
                <c:ptCount val="13"/>
                <c:pt idx="0">
                  <c:v>0.10266971777269261</c:v>
                </c:pt>
                <c:pt idx="1">
                  <c:v>7.7515865820489582E-2</c:v>
                </c:pt>
                <c:pt idx="2">
                  <c:v>6.51890482398957E-2</c:v>
                </c:pt>
                <c:pt idx="3">
                  <c:v>6.1144271364099584E-2</c:v>
                </c:pt>
                <c:pt idx="4">
                  <c:v>5.4863582443653622E-2</c:v>
                </c:pt>
                <c:pt idx="5">
                  <c:v>6.3517915309446255E-2</c:v>
                </c:pt>
                <c:pt idx="6">
                  <c:v>5.1138000576202818E-2</c:v>
                </c:pt>
                <c:pt idx="7">
                  <c:v>6.4493064493064481E-2</c:v>
                </c:pt>
                <c:pt idx="8">
                  <c:v>6.7554170797337484E-2</c:v>
                </c:pt>
                <c:pt idx="9">
                  <c:v>6.0375146541617811E-2</c:v>
                </c:pt>
                <c:pt idx="10">
                  <c:v>6.4113980409617105E-2</c:v>
                </c:pt>
                <c:pt idx="11">
                  <c:v>4.6256143394044519E-2</c:v>
                </c:pt>
                <c:pt idx="12">
                  <c:v>3.6428065201984404E-2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36811320"/>
        <c:axId val="736812104"/>
      </c:barChart>
      <c:dateAx>
        <c:axId val="736811320"/>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736812104"/>
        <c:crosses val="autoZero"/>
        <c:auto val="1"/>
        <c:lblOffset val="100"/>
        <c:baseTimeUnit val="months"/>
      </c:dateAx>
      <c:valAx>
        <c:axId val="736812104"/>
        <c:scaling>
          <c:orientation val="minMax"/>
          <c:max val="1"/>
          <c:min val="0"/>
        </c:scaling>
        <c:delete val="1"/>
        <c:axPos val="l"/>
        <c:numFmt formatCode="0.0%" sourceLinked="1"/>
        <c:majorTickMark val="out"/>
        <c:minorTickMark val="none"/>
        <c:tickLblPos val="nextTo"/>
        <c:crossAx val="73681132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Automático'!$D$23:$P$23</c:f>
              <c:numCache>
                <c:formatCode>0.0%</c:formatCode>
                <c:ptCount val="13"/>
                <c:pt idx="0">
                  <c:v>0.94326923076923075</c:v>
                </c:pt>
                <c:pt idx="1">
                  <c:v>0.93963414634146347</c:v>
                </c:pt>
                <c:pt idx="2">
                  <c:v>0.95704442163905579</c:v>
                </c:pt>
                <c:pt idx="3">
                  <c:v>0.95199654029119218</c:v>
                </c:pt>
                <c:pt idx="4">
                  <c:v>0.94534050179211471</c:v>
                </c:pt>
                <c:pt idx="5">
                  <c:v>0.94567314828558702</c:v>
                </c:pt>
                <c:pt idx="6">
                  <c:v>0.95964762716680874</c:v>
                </c:pt>
                <c:pt idx="7">
                  <c:v>0.96615472127417523</c:v>
                </c:pt>
                <c:pt idx="8">
                  <c:v>0.95651545796012705</c:v>
                </c:pt>
                <c:pt idx="9">
                  <c:v>0.9698426573426574</c:v>
                </c:pt>
                <c:pt idx="10">
                  <c:v>0.95555225211832917</c:v>
                </c:pt>
                <c:pt idx="11">
                  <c:v>0.97540397540397539</c:v>
                </c:pt>
                <c:pt idx="12">
                  <c:v>0.97141607116814943</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Automático'!$D$24:$P$24</c:f>
              <c:numCache>
                <c:formatCode>0.0%</c:formatCode>
                <c:ptCount val="13"/>
                <c:pt idx="0">
                  <c:v>5.673076923076923E-2</c:v>
                </c:pt>
                <c:pt idx="1">
                  <c:v>6.036585365853659E-2</c:v>
                </c:pt>
                <c:pt idx="2">
                  <c:v>4.2955578360944144E-2</c:v>
                </c:pt>
                <c:pt idx="3">
                  <c:v>4.8003459708807837E-2</c:v>
                </c:pt>
                <c:pt idx="4">
                  <c:v>5.4659498207885314E-2</c:v>
                </c:pt>
                <c:pt idx="5">
                  <c:v>5.4326851714412941E-2</c:v>
                </c:pt>
                <c:pt idx="6">
                  <c:v>4.0352372833191243E-2</c:v>
                </c:pt>
                <c:pt idx="7">
                  <c:v>3.3845278725824803E-2</c:v>
                </c:pt>
                <c:pt idx="8">
                  <c:v>4.348454203987287E-2</c:v>
                </c:pt>
                <c:pt idx="9">
                  <c:v>3.015734265734266E-2</c:v>
                </c:pt>
                <c:pt idx="10">
                  <c:v>4.4447747881670885E-2</c:v>
                </c:pt>
                <c:pt idx="11">
                  <c:v>2.4596024596024599E-2</c:v>
                </c:pt>
                <c:pt idx="12">
                  <c:v>2.8583928831850666E-2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44804896"/>
        <c:axId val="744806856"/>
      </c:barChart>
      <c:dateAx>
        <c:axId val="744804896"/>
        <c:scaling>
          <c:orientation val="minMax"/>
        </c:scaling>
        <c:delete val="0"/>
        <c:axPos val="b"/>
        <c:numFmt formatCode="[$-C0A]mmmm\-yy;@" sourceLinked="1"/>
        <c:majorTickMark val="out"/>
        <c:minorTickMark val="none"/>
        <c:tickLblPos val="nextTo"/>
        <c:txPr>
          <a:bodyPr/>
          <a:lstStyle/>
          <a:p>
            <a:pPr>
              <a:defRPr sz="900"/>
            </a:pPr>
            <a:endParaRPr lang="es-ES"/>
          </a:p>
        </c:txPr>
        <c:crossAx val="744806856"/>
        <c:crosses val="autoZero"/>
        <c:auto val="1"/>
        <c:lblOffset val="100"/>
        <c:baseTimeUnit val="months"/>
      </c:dateAx>
      <c:valAx>
        <c:axId val="744806856"/>
        <c:scaling>
          <c:orientation val="minMax"/>
          <c:max val="1"/>
          <c:min val="0"/>
        </c:scaling>
        <c:delete val="1"/>
        <c:axPos val="l"/>
        <c:numFmt formatCode="0.0%" sourceLinked="1"/>
        <c:majorTickMark val="out"/>
        <c:minorTickMark val="none"/>
        <c:tickLblPos val="nextTo"/>
        <c:crossAx val="7448048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Automático'!$D$28:$P$28</c:f>
              <c:numCache>
                <c:formatCode>0.0%</c:formatCode>
                <c:ptCount val="13"/>
                <c:pt idx="0">
                  <c:v>0.96599667523046695</c:v>
                </c:pt>
                <c:pt idx="1">
                  <c:v>0.96983321247280641</c:v>
                </c:pt>
                <c:pt idx="2">
                  <c:v>0.97262979683972917</c:v>
                </c:pt>
                <c:pt idx="3">
                  <c:v>0.97156001672940184</c:v>
                </c:pt>
                <c:pt idx="4">
                  <c:v>0.97732747626470184</c:v>
                </c:pt>
                <c:pt idx="5">
                  <c:v>0.97806892623184272</c:v>
                </c:pt>
                <c:pt idx="6">
                  <c:v>0.98273480662983426</c:v>
                </c:pt>
                <c:pt idx="7">
                  <c:v>0.97930555555555565</c:v>
                </c:pt>
                <c:pt idx="8">
                  <c:v>0.98030095759233926</c:v>
                </c:pt>
                <c:pt idx="9">
                  <c:v>0.98206150341685639</c:v>
                </c:pt>
                <c:pt idx="10">
                  <c:v>0.98074179743223977</c:v>
                </c:pt>
                <c:pt idx="11">
                  <c:v>0.98008079119654534</c:v>
                </c:pt>
                <c:pt idx="12">
                  <c:v>0.98034728765648149</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Automático'!$D$29:$P$29</c:f>
              <c:numCache>
                <c:formatCode>0.0%</c:formatCode>
                <c:ptCount val="13"/>
                <c:pt idx="0">
                  <c:v>3.4003324769533022E-2</c:v>
                </c:pt>
                <c:pt idx="1">
                  <c:v>3.0166787527193619E-2</c:v>
                </c:pt>
                <c:pt idx="2">
                  <c:v>2.7370203160270883E-2</c:v>
                </c:pt>
                <c:pt idx="3">
                  <c:v>2.8439983270598074E-2</c:v>
                </c:pt>
                <c:pt idx="4">
                  <c:v>2.2672523735298288E-2</c:v>
                </c:pt>
                <c:pt idx="5">
                  <c:v>2.1931073768157217E-2</c:v>
                </c:pt>
                <c:pt idx="6">
                  <c:v>1.7265193370165743E-2</c:v>
                </c:pt>
                <c:pt idx="7">
                  <c:v>2.0694444444444446E-2</c:v>
                </c:pt>
                <c:pt idx="8">
                  <c:v>1.9699042407660738E-2</c:v>
                </c:pt>
                <c:pt idx="9">
                  <c:v>1.7938496583143507E-2</c:v>
                </c:pt>
                <c:pt idx="10">
                  <c:v>1.9258202567760344E-2</c:v>
                </c:pt>
                <c:pt idx="11">
                  <c:v>1.9919208803454519E-2</c:v>
                </c:pt>
                <c:pt idx="12">
                  <c:v>1.9652712343518643E-2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44809208"/>
        <c:axId val="744805288"/>
      </c:barChart>
      <c:dateAx>
        <c:axId val="744809208"/>
        <c:scaling>
          <c:orientation val="minMax"/>
        </c:scaling>
        <c:delete val="0"/>
        <c:axPos val="b"/>
        <c:numFmt formatCode="[$-C0A]mmmm\-yy;@" sourceLinked="1"/>
        <c:majorTickMark val="out"/>
        <c:minorTickMark val="none"/>
        <c:tickLblPos val="nextTo"/>
        <c:txPr>
          <a:bodyPr/>
          <a:lstStyle/>
          <a:p>
            <a:pPr>
              <a:defRPr sz="900"/>
            </a:pPr>
            <a:endParaRPr lang="es-ES"/>
          </a:p>
        </c:txPr>
        <c:crossAx val="744805288"/>
        <c:crosses val="autoZero"/>
        <c:auto val="1"/>
        <c:lblOffset val="100"/>
        <c:baseTimeUnit val="months"/>
      </c:dateAx>
      <c:valAx>
        <c:axId val="744805288"/>
        <c:scaling>
          <c:orientation val="minMax"/>
          <c:max val="1"/>
          <c:min val="0"/>
        </c:scaling>
        <c:delete val="1"/>
        <c:axPos val="l"/>
        <c:numFmt formatCode="0.0%" sourceLinked="1"/>
        <c:majorTickMark val="out"/>
        <c:minorTickMark val="none"/>
        <c:tickLblPos val="nextTo"/>
        <c:crossAx val="7448092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Automático'!$D$33:$P$33</c:f>
              <c:numCache>
                <c:formatCode>0.0%</c:formatCode>
                <c:ptCount val="13"/>
                <c:pt idx="0">
                  <c:v>0.94822808808516845</c:v>
                </c:pt>
                <c:pt idx="1">
                  <c:v>0.96333380341277686</c:v>
                </c:pt>
                <c:pt idx="2">
                  <c:v>0.97174742195225317</c:v>
                </c:pt>
                <c:pt idx="3">
                  <c:v>0.96507583136218167</c:v>
                </c:pt>
                <c:pt idx="4">
                  <c:v>0.97104740278172008</c:v>
                </c:pt>
                <c:pt idx="5">
                  <c:v>0.9614899873967232</c:v>
                </c:pt>
                <c:pt idx="6">
                  <c:v>0.9775390625</c:v>
                </c:pt>
                <c:pt idx="7">
                  <c:v>0.9570483030559076</c:v>
                </c:pt>
                <c:pt idx="8">
                  <c:v>0.97011055002047231</c:v>
                </c:pt>
                <c:pt idx="9">
                  <c:v>0.96010713278827176</c:v>
                </c:pt>
                <c:pt idx="10">
                  <c:v>0.95798680814453674</c:v>
                </c:pt>
                <c:pt idx="11">
                  <c:v>0.97228412256267416</c:v>
                </c:pt>
                <c:pt idx="12">
                  <c:v>0.97535505430242275</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Automático'!$D$34:$P$34</c:f>
              <c:numCache>
                <c:formatCode>0.0%</c:formatCode>
                <c:ptCount val="13"/>
                <c:pt idx="0">
                  <c:v>5.1771911914831562E-2</c:v>
                </c:pt>
                <c:pt idx="1">
                  <c:v>3.666619658722324E-2</c:v>
                </c:pt>
                <c:pt idx="2">
                  <c:v>2.8252578047746855E-2</c:v>
                </c:pt>
                <c:pt idx="3">
                  <c:v>3.4924168637818276E-2</c:v>
                </c:pt>
                <c:pt idx="4">
                  <c:v>2.8952597218279873E-2</c:v>
                </c:pt>
                <c:pt idx="5">
                  <c:v>3.8510012603276855E-2</c:v>
                </c:pt>
                <c:pt idx="6">
                  <c:v>2.2460937500000003E-2</c:v>
                </c:pt>
                <c:pt idx="7">
                  <c:v>4.2951696944092385E-2</c:v>
                </c:pt>
                <c:pt idx="8">
                  <c:v>2.9889449979527773E-2</c:v>
                </c:pt>
                <c:pt idx="9">
                  <c:v>3.9892867211728224E-2</c:v>
                </c:pt>
                <c:pt idx="10">
                  <c:v>4.2013191855463143E-2</c:v>
                </c:pt>
                <c:pt idx="11">
                  <c:v>2.7715877437325908E-2</c:v>
                </c:pt>
                <c:pt idx="12">
                  <c:v>2.4644945697577279E-2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44802936"/>
        <c:axId val="744803720"/>
      </c:barChart>
      <c:dateAx>
        <c:axId val="744802936"/>
        <c:scaling>
          <c:orientation val="minMax"/>
        </c:scaling>
        <c:delete val="0"/>
        <c:axPos val="b"/>
        <c:numFmt formatCode="[$-C0A]mmmm\-yy;@" sourceLinked="1"/>
        <c:majorTickMark val="out"/>
        <c:minorTickMark val="none"/>
        <c:tickLblPos val="nextTo"/>
        <c:txPr>
          <a:bodyPr/>
          <a:lstStyle/>
          <a:p>
            <a:pPr>
              <a:defRPr sz="900"/>
            </a:pPr>
            <a:endParaRPr lang="es-ES"/>
          </a:p>
        </c:txPr>
        <c:crossAx val="744803720"/>
        <c:crosses val="autoZero"/>
        <c:auto val="1"/>
        <c:lblOffset val="100"/>
        <c:baseTimeUnit val="months"/>
      </c:dateAx>
      <c:valAx>
        <c:axId val="744803720"/>
        <c:scaling>
          <c:orientation val="minMax"/>
          <c:max val="1"/>
          <c:min val="0"/>
        </c:scaling>
        <c:delete val="1"/>
        <c:axPos val="l"/>
        <c:numFmt formatCode="0.0%" sourceLinked="1"/>
        <c:majorTickMark val="out"/>
        <c:minorTickMark val="none"/>
        <c:tickLblPos val="nextTo"/>
        <c:crossAx val="7448029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graficos'!$D$29:$P$29</c:f>
              <c:numCache>
                <c:formatCode>0.0%</c:formatCode>
                <c:ptCount val="13"/>
                <c:pt idx="0">
                  <c:v>0.95891286970423661</c:v>
                </c:pt>
                <c:pt idx="1">
                  <c:v>0.9572986069049062</c:v>
                </c:pt>
                <c:pt idx="2">
                  <c:v>0.9537229308810441</c:v>
                </c:pt>
                <c:pt idx="3">
                  <c:v>0.95909813556872381</c:v>
                </c:pt>
                <c:pt idx="4">
                  <c:v>0.95707217694994173</c:v>
                </c:pt>
                <c:pt idx="5">
                  <c:v>0.9569813536925561</c:v>
                </c:pt>
                <c:pt idx="6">
                  <c:v>0.9611410275069131</c:v>
                </c:pt>
                <c:pt idx="7">
                  <c:v>0.96307602849251339</c:v>
                </c:pt>
                <c:pt idx="8">
                  <c:v>0.96374709976798145</c:v>
                </c:pt>
                <c:pt idx="9">
                  <c:v>0.95964125560538116</c:v>
                </c:pt>
                <c:pt idx="10">
                  <c:v>0.96392905052913991</c:v>
                </c:pt>
                <c:pt idx="11">
                  <c:v>0.9625715543813298</c:v>
                </c:pt>
                <c:pt idx="12">
                  <c:v>0.96600566572237956</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graficos'!$D$30:$P$30</c:f>
              <c:numCache>
                <c:formatCode>0.0%</c:formatCode>
                <c:ptCount val="13"/>
                <c:pt idx="0">
                  <c:v>4.1087130295763385E-2</c:v>
                </c:pt>
                <c:pt idx="1">
                  <c:v>4.2701393095093888E-2</c:v>
                </c:pt>
                <c:pt idx="2">
                  <c:v>4.6277069118955801E-2</c:v>
                </c:pt>
                <c:pt idx="3">
                  <c:v>4.0901864431276198E-2</c:v>
                </c:pt>
                <c:pt idx="4">
                  <c:v>4.2927823050058211E-2</c:v>
                </c:pt>
                <c:pt idx="5">
                  <c:v>4.3018646307443835E-2</c:v>
                </c:pt>
                <c:pt idx="6">
                  <c:v>3.8858972493086882E-2</c:v>
                </c:pt>
                <c:pt idx="7">
                  <c:v>3.6923971507486553E-2</c:v>
                </c:pt>
                <c:pt idx="8">
                  <c:v>3.6252900232018562E-2</c:v>
                </c:pt>
                <c:pt idx="9">
                  <c:v>4.0358744394618833E-2</c:v>
                </c:pt>
                <c:pt idx="10">
                  <c:v>3.6070949470860036E-2</c:v>
                </c:pt>
                <c:pt idx="11">
                  <c:v>3.7428445618670189E-2</c:v>
                </c:pt>
                <c:pt idx="12">
                  <c:v>3.3994334277620393E-2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44804504"/>
        <c:axId val="745888016"/>
      </c:barChart>
      <c:dateAx>
        <c:axId val="744804504"/>
        <c:scaling>
          <c:orientation val="minMax"/>
        </c:scaling>
        <c:delete val="0"/>
        <c:axPos val="b"/>
        <c:numFmt formatCode="[$-C0A]mmmm\-yy;@" sourceLinked="1"/>
        <c:majorTickMark val="out"/>
        <c:minorTickMark val="none"/>
        <c:tickLblPos val="nextTo"/>
        <c:txPr>
          <a:bodyPr/>
          <a:lstStyle/>
          <a:p>
            <a:pPr>
              <a:defRPr sz="900"/>
            </a:pPr>
            <a:endParaRPr lang="es-ES"/>
          </a:p>
        </c:txPr>
        <c:crossAx val="745888016"/>
        <c:crosses val="autoZero"/>
        <c:auto val="1"/>
        <c:lblOffset val="100"/>
        <c:baseTimeUnit val="months"/>
      </c:dateAx>
      <c:valAx>
        <c:axId val="745888016"/>
        <c:scaling>
          <c:orientation val="minMax"/>
          <c:max val="1"/>
          <c:min val="0"/>
        </c:scaling>
        <c:delete val="1"/>
        <c:axPos val="l"/>
        <c:numFmt formatCode="0.0%" sourceLinked="1"/>
        <c:majorTickMark val="out"/>
        <c:minorTickMark val="none"/>
        <c:tickLblPos val="nextTo"/>
        <c:crossAx val="7448045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Automático'!$D$46:$P$46</c:f>
              <c:numCache>
                <c:formatCode>0.0%</c:formatCode>
                <c:ptCount val="13"/>
                <c:pt idx="0">
                  <c:v>0.91192630898513249</c:v>
                </c:pt>
                <c:pt idx="1">
                  <c:v>0.91852764515632213</c:v>
                </c:pt>
                <c:pt idx="2">
                  <c:v>0.91225190270108936</c:v>
                </c:pt>
                <c:pt idx="3">
                  <c:v>0.91415177263404623</c:v>
                </c:pt>
                <c:pt idx="4">
                  <c:v>0.91676384839650149</c:v>
                </c:pt>
                <c:pt idx="5">
                  <c:v>0.92084198043284915</c:v>
                </c:pt>
                <c:pt idx="6">
                  <c:v>0.92047626047332054</c:v>
                </c:pt>
                <c:pt idx="7">
                  <c:v>0.92837545126353804</c:v>
                </c:pt>
                <c:pt idx="8">
                  <c:v>0.92922807529549101</c:v>
                </c:pt>
                <c:pt idx="9">
                  <c:v>0.92153639216858463</c:v>
                </c:pt>
                <c:pt idx="10">
                  <c:v>0.92608236536430821</c:v>
                </c:pt>
                <c:pt idx="11">
                  <c:v>0.92817925508235644</c:v>
                </c:pt>
                <c:pt idx="12">
                  <c:v>0.92911465059549436</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Automático'!$D$47:$P$47</c:f>
              <c:numCache>
                <c:formatCode>0.0%</c:formatCode>
                <c:ptCount val="13"/>
                <c:pt idx="0">
                  <c:v>8.8073691014867478E-2</c:v>
                </c:pt>
                <c:pt idx="1">
                  <c:v>8.1472354843677805E-2</c:v>
                </c:pt>
                <c:pt idx="2">
                  <c:v>8.7748097298910602E-2</c:v>
                </c:pt>
                <c:pt idx="3">
                  <c:v>8.5848227365953711E-2</c:v>
                </c:pt>
                <c:pt idx="4">
                  <c:v>8.3236151603498551E-2</c:v>
                </c:pt>
                <c:pt idx="5">
                  <c:v>7.9158019567150906E-2</c:v>
                </c:pt>
                <c:pt idx="6">
                  <c:v>7.9523739526679404E-2</c:v>
                </c:pt>
                <c:pt idx="7">
                  <c:v>7.1624548736462096E-2</c:v>
                </c:pt>
                <c:pt idx="8">
                  <c:v>7.0771924704508965E-2</c:v>
                </c:pt>
                <c:pt idx="9">
                  <c:v>7.8463607831415344E-2</c:v>
                </c:pt>
                <c:pt idx="10">
                  <c:v>7.3917634635691662E-2</c:v>
                </c:pt>
                <c:pt idx="11">
                  <c:v>7.1820744917643564E-2</c:v>
                </c:pt>
                <c:pt idx="12">
                  <c:v>7.0885349404505679E-2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45886840"/>
        <c:axId val="745888800"/>
      </c:barChart>
      <c:dateAx>
        <c:axId val="745886840"/>
        <c:scaling>
          <c:orientation val="minMax"/>
        </c:scaling>
        <c:delete val="0"/>
        <c:axPos val="b"/>
        <c:numFmt formatCode="[$-C0A]mmmm\-yy;@" sourceLinked="1"/>
        <c:majorTickMark val="out"/>
        <c:minorTickMark val="none"/>
        <c:tickLblPos val="nextTo"/>
        <c:txPr>
          <a:bodyPr/>
          <a:lstStyle/>
          <a:p>
            <a:pPr>
              <a:defRPr sz="900"/>
            </a:pPr>
            <a:endParaRPr lang="es-ES"/>
          </a:p>
        </c:txPr>
        <c:crossAx val="745888800"/>
        <c:crosses val="autoZero"/>
        <c:auto val="1"/>
        <c:lblOffset val="100"/>
        <c:baseTimeUnit val="months"/>
      </c:dateAx>
      <c:valAx>
        <c:axId val="745888800"/>
        <c:scaling>
          <c:orientation val="minMax"/>
          <c:max val="1"/>
          <c:min val="0"/>
        </c:scaling>
        <c:delete val="1"/>
        <c:axPos val="l"/>
        <c:numFmt formatCode="0.0%" sourceLinked="1"/>
        <c:majorTickMark val="out"/>
        <c:minorTickMark val="none"/>
        <c:tickLblPos val="nextTo"/>
        <c:crossAx val="74588684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Automático'!$D$51:$P$51</c:f>
              <c:numCache>
                <c:formatCode>0.0%</c:formatCode>
                <c:ptCount val="13"/>
                <c:pt idx="0">
                  <c:v>0.97215515853854828</c:v>
                </c:pt>
                <c:pt idx="1">
                  <c:v>0.96744397334948506</c:v>
                </c:pt>
                <c:pt idx="2">
                  <c:v>0.96430696014277206</c:v>
                </c:pt>
                <c:pt idx="3">
                  <c:v>0.97169266320046221</c:v>
                </c:pt>
                <c:pt idx="4">
                  <c:v>0.96763327475102523</c:v>
                </c:pt>
                <c:pt idx="5">
                  <c:v>0.96602441535519923</c:v>
                </c:pt>
                <c:pt idx="6">
                  <c:v>0.97250909090909088</c:v>
                </c:pt>
                <c:pt idx="7">
                  <c:v>0.9720678560982744</c:v>
                </c:pt>
                <c:pt idx="8">
                  <c:v>0.97166933023390956</c:v>
                </c:pt>
                <c:pt idx="9">
                  <c:v>0.96892824977484249</c:v>
                </c:pt>
                <c:pt idx="10">
                  <c:v>0.97358603193553206</c:v>
                </c:pt>
                <c:pt idx="11">
                  <c:v>0.97072237751949397</c:v>
                </c:pt>
                <c:pt idx="12">
                  <c:v>0.97490429604423656</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Automático'!$D$52:$P$52</c:f>
              <c:numCache>
                <c:formatCode>0.0%</c:formatCode>
                <c:ptCount val="13"/>
                <c:pt idx="0">
                  <c:v>2.7844841461451796E-2</c:v>
                </c:pt>
                <c:pt idx="1">
                  <c:v>3.2556026650514838E-2</c:v>
                </c:pt>
                <c:pt idx="2">
                  <c:v>3.5693039857227833E-2</c:v>
                </c:pt>
                <c:pt idx="3">
                  <c:v>2.8307336799537841E-2</c:v>
                </c:pt>
                <c:pt idx="4">
                  <c:v>3.2366725248974812E-2</c:v>
                </c:pt>
                <c:pt idx="5">
                  <c:v>3.3975584644800702E-2</c:v>
                </c:pt>
                <c:pt idx="6">
                  <c:v>2.749090909090909E-2</c:v>
                </c:pt>
                <c:pt idx="7">
                  <c:v>2.7932143901725652E-2</c:v>
                </c:pt>
                <c:pt idx="8">
                  <c:v>2.8330669766090368E-2</c:v>
                </c:pt>
                <c:pt idx="9">
                  <c:v>3.1071750225157613E-2</c:v>
                </c:pt>
                <c:pt idx="10">
                  <c:v>2.6413968064467993E-2</c:v>
                </c:pt>
                <c:pt idx="11">
                  <c:v>2.9277622480506107E-2</c:v>
                </c:pt>
                <c:pt idx="12">
                  <c:v>2.5095703955763504E-2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45882920"/>
        <c:axId val="745885272"/>
      </c:barChart>
      <c:dateAx>
        <c:axId val="745882920"/>
        <c:scaling>
          <c:orientation val="minMax"/>
        </c:scaling>
        <c:delete val="0"/>
        <c:axPos val="b"/>
        <c:numFmt formatCode="[$-C0A]mmmm\-yy;@" sourceLinked="1"/>
        <c:majorTickMark val="out"/>
        <c:minorTickMark val="none"/>
        <c:tickLblPos val="nextTo"/>
        <c:txPr>
          <a:bodyPr/>
          <a:lstStyle/>
          <a:p>
            <a:pPr>
              <a:defRPr sz="900"/>
            </a:pPr>
            <a:endParaRPr lang="es-ES"/>
          </a:p>
        </c:txPr>
        <c:crossAx val="745885272"/>
        <c:crosses val="autoZero"/>
        <c:auto val="1"/>
        <c:lblOffset val="100"/>
        <c:baseTimeUnit val="months"/>
      </c:dateAx>
      <c:valAx>
        <c:axId val="745885272"/>
        <c:scaling>
          <c:orientation val="minMax"/>
          <c:max val="1"/>
          <c:min val="0"/>
        </c:scaling>
        <c:delete val="1"/>
        <c:axPos val="l"/>
        <c:numFmt formatCode="0.0%" sourceLinked="1"/>
        <c:majorTickMark val="out"/>
        <c:minorTickMark val="none"/>
        <c:tickLblPos val="nextTo"/>
        <c:crossAx val="7458829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Automático'!$D$56:$P$56</c:f>
              <c:numCache>
                <c:formatCode>0.0%</c:formatCode>
                <c:ptCount val="13"/>
                <c:pt idx="0">
                  <c:v>0.93243906428921963</c:v>
                </c:pt>
                <c:pt idx="1">
                  <c:v>0.93431803896920174</c:v>
                </c:pt>
                <c:pt idx="2">
                  <c:v>0.92908021059151447</c:v>
                </c:pt>
                <c:pt idx="3">
                  <c:v>0.91980063434526516</c:v>
                </c:pt>
                <c:pt idx="4">
                  <c:v>0.92157744789323737</c:v>
                </c:pt>
                <c:pt idx="5">
                  <c:v>0.91837041491280813</c:v>
                </c:pt>
                <c:pt idx="6">
                  <c:v>0.91274966211142816</c:v>
                </c:pt>
                <c:pt idx="7">
                  <c:v>0.93021175067104089</c:v>
                </c:pt>
                <c:pt idx="8">
                  <c:v>0.9416830336908899</c:v>
                </c:pt>
                <c:pt idx="9">
                  <c:v>0.92673936415297198</c:v>
                </c:pt>
                <c:pt idx="10">
                  <c:v>0.92662408474840319</c:v>
                </c:pt>
                <c:pt idx="11">
                  <c:v>0.92910504650099091</c:v>
                </c:pt>
                <c:pt idx="12">
                  <c:v>0.93302367395864538</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Automático'!$D$57:$P$57</c:f>
              <c:numCache>
                <c:formatCode>0.0%</c:formatCode>
                <c:ptCount val="13"/>
                <c:pt idx="0">
                  <c:v>6.7560935710780298E-2</c:v>
                </c:pt>
                <c:pt idx="1">
                  <c:v>6.5681961030798236E-2</c:v>
                </c:pt>
                <c:pt idx="2">
                  <c:v>7.0919789408485603E-2</c:v>
                </c:pt>
                <c:pt idx="3">
                  <c:v>8.0199365654734941E-2</c:v>
                </c:pt>
                <c:pt idx="4">
                  <c:v>7.8422552106762647E-2</c:v>
                </c:pt>
                <c:pt idx="5">
                  <c:v>8.16295850871918E-2</c:v>
                </c:pt>
                <c:pt idx="6">
                  <c:v>8.7250337888571852E-2</c:v>
                </c:pt>
                <c:pt idx="7">
                  <c:v>6.9788249328959134E-2</c:v>
                </c:pt>
                <c:pt idx="8">
                  <c:v>5.8316966309110138E-2</c:v>
                </c:pt>
                <c:pt idx="9">
                  <c:v>7.3260635847028105E-2</c:v>
                </c:pt>
                <c:pt idx="10">
                  <c:v>7.3375915251596827E-2</c:v>
                </c:pt>
                <c:pt idx="11">
                  <c:v>7.0894953499008997E-2</c:v>
                </c:pt>
                <c:pt idx="12">
                  <c:v>6.6976326041354492E-2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45884488"/>
        <c:axId val="745883312"/>
      </c:barChart>
      <c:dateAx>
        <c:axId val="745884488"/>
        <c:scaling>
          <c:orientation val="minMax"/>
        </c:scaling>
        <c:delete val="0"/>
        <c:axPos val="b"/>
        <c:numFmt formatCode="[$-C0A]mmmm\-yy;@" sourceLinked="1"/>
        <c:majorTickMark val="out"/>
        <c:minorTickMark val="none"/>
        <c:tickLblPos val="nextTo"/>
        <c:txPr>
          <a:bodyPr/>
          <a:lstStyle/>
          <a:p>
            <a:pPr>
              <a:defRPr sz="900"/>
            </a:pPr>
            <a:endParaRPr lang="es-ES"/>
          </a:p>
        </c:txPr>
        <c:crossAx val="745883312"/>
        <c:crosses val="autoZero"/>
        <c:auto val="1"/>
        <c:lblOffset val="100"/>
        <c:baseTimeUnit val="months"/>
      </c:dateAx>
      <c:valAx>
        <c:axId val="745883312"/>
        <c:scaling>
          <c:orientation val="minMax"/>
          <c:max val="1"/>
          <c:min val="0"/>
        </c:scaling>
        <c:delete val="1"/>
        <c:axPos val="l"/>
        <c:numFmt formatCode="0.0%" sourceLinked="1"/>
        <c:majorTickMark val="out"/>
        <c:minorTickMark val="none"/>
        <c:tickLblPos val="nextTo"/>
        <c:crossAx val="745884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Automático'!$D$61:$P$61</c:f>
              <c:numCache>
                <c:formatCode>0.0%</c:formatCode>
                <c:ptCount val="13"/>
                <c:pt idx="0">
                  <c:v>0.97679257362355953</c:v>
                </c:pt>
                <c:pt idx="1">
                  <c:v>0.97856491334752205</c:v>
                </c:pt>
                <c:pt idx="2">
                  <c:v>0.97522123893805301</c:v>
                </c:pt>
                <c:pt idx="3">
                  <c:v>0.97746967071057189</c:v>
                </c:pt>
                <c:pt idx="4">
                  <c:v>0.97765200986794365</c:v>
                </c:pt>
                <c:pt idx="5">
                  <c:v>0.98012367491166086</c:v>
                </c:pt>
                <c:pt idx="6">
                  <c:v>0.98370435035646731</c:v>
                </c:pt>
                <c:pt idx="7">
                  <c:v>0.98131517960602543</c:v>
                </c:pt>
                <c:pt idx="8">
                  <c:v>0.98063023995374377</c:v>
                </c:pt>
                <c:pt idx="9">
                  <c:v>0.98023064250411873</c:v>
                </c:pt>
                <c:pt idx="10">
                  <c:v>0.98159964386407483</c:v>
                </c:pt>
                <c:pt idx="11">
                  <c:v>0.98206146154977214</c:v>
                </c:pt>
                <c:pt idx="12">
                  <c:v>0.98212023088835709</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Automático'!$D$62:$P$62</c:f>
              <c:numCache>
                <c:formatCode>0.0%</c:formatCode>
                <c:ptCount val="13"/>
                <c:pt idx="0">
                  <c:v>2.3207426376440458E-2</c:v>
                </c:pt>
                <c:pt idx="1">
                  <c:v>2.1435086652477956E-2</c:v>
                </c:pt>
                <c:pt idx="2">
                  <c:v>2.4778761061946899E-2</c:v>
                </c:pt>
                <c:pt idx="3">
                  <c:v>2.2530329289428074E-2</c:v>
                </c:pt>
                <c:pt idx="4">
                  <c:v>2.2347990132056302E-2</c:v>
                </c:pt>
                <c:pt idx="5">
                  <c:v>1.9876325088339229E-2</c:v>
                </c:pt>
                <c:pt idx="6">
                  <c:v>1.6295649643532664E-2</c:v>
                </c:pt>
                <c:pt idx="7">
                  <c:v>1.8684820393974507E-2</c:v>
                </c:pt>
                <c:pt idx="8">
                  <c:v>1.9369760046256141E-2</c:v>
                </c:pt>
                <c:pt idx="9">
                  <c:v>1.9769357495881386E-2</c:v>
                </c:pt>
                <c:pt idx="10">
                  <c:v>1.8400356135925212E-2</c:v>
                </c:pt>
                <c:pt idx="11">
                  <c:v>1.7938538450227907E-2</c:v>
                </c:pt>
                <c:pt idx="12">
                  <c:v>1.7879769111642969E-2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45881744"/>
        <c:axId val="745882136"/>
      </c:barChart>
      <c:dateAx>
        <c:axId val="745881744"/>
        <c:scaling>
          <c:orientation val="minMax"/>
        </c:scaling>
        <c:delete val="0"/>
        <c:axPos val="b"/>
        <c:numFmt formatCode="[$-C0A]mmmm\-yy;@" sourceLinked="1"/>
        <c:majorTickMark val="out"/>
        <c:minorTickMark val="none"/>
        <c:tickLblPos val="nextTo"/>
        <c:txPr>
          <a:bodyPr/>
          <a:lstStyle/>
          <a:p>
            <a:pPr>
              <a:defRPr sz="900"/>
            </a:pPr>
            <a:endParaRPr lang="es-ES"/>
          </a:p>
        </c:txPr>
        <c:crossAx val="745882136"/>
        <c:crosses val="autoZero"/>
        <c:auto val="1"/>
        <c:lblOffset val="100"/>
        <c:baseTimeUnit val="months"/>
      </c:dateAx>
      <c:valAx>
        <c:axId val="745882136"/>
        <c:scaling>
          <c:orientation val="minMax"/>
          <c:max val="1"/>
          <c:min val="0"/>
        </c:scaling>
        <c:delete val="1"/>
        <c:axPos val="l"/>
        <c:numFmt formatCode="0.0%" sourceLinked="1"/>
        <c:majorTickMark val="out"/>
        <c:minorTickMark val="none"/>
        <c:tickLblPos val="nextTo"/>
        <c:crossAx val="7458817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Automático'!$D$66:$P$66</c:f>
              <c:numCache>
                <c:formatCode>0.0%</c:formatCode>
                <c:ptCount val="13"/>
                <c:pt idx="0">
                  <c:v>0.92621145374449343</c:v>
                </c:pt>
                <c:pt idx="1">
                  <c:v>0.91726671565025719</c:v>
                </c:pt>
                <c:pt idx="2">
                  <c:v>0.91024131842260159</c:v>
                </c:pt>
                <c:pt idx="3">
                  <c:v>0.93015693482256467</c:v>
                </c:pt>
                <c:pt idx="4">
                  <c:v>0.92196740227895579</c:v>
                </c:pt>
                <c:pt idx="5">
                  <c:v>0.91728891441700178</c:v>
                </c:pt>
                <c:pt idx="6">
                  <c:v>0.92793823277094645</c:v>
                </c:pt>
                <c:pt idx="7">
                  <c:v>0.93257126320358852</c:v>
                </c:pt>
                <c:pt idx="8">
                  <c:v>0.92929581488358803</c:v>
                </c:pt>
                <c:pt idx="9">
                  <c:v>0.91955029931376842</c:v>
                </c:pt>
                <c:pt idx="10">
                  <c:v>0.93435384162496316</c:v>
                </c:pt>
                <c:pt idx="11">
                  <c:v>0.92745966014565184</c:v>
                </c:pt>
                <c:pt idx="12">
                  <c:v>0.94071697586832193</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Automático'!$D$67:$P$67</c:f>
              <c:numCache>
                <c:formatCode>0.0%</c:formatCode>
                <c:ptCount val="13"/>
                <c:pt idx="0">
                  <c:v>7.3788546255506626E-2</c:v>
                </c:pt>
                <c:pt idx="1">
                  <c:v>8.2733284349742836E-2</c:v>
                </c:pt>
                <c:pt idx="2">
                  <c:v>8.9758681577398469E-2</c:v>
                </c:pt>
                <c:pt idx="3">
                  <c:v>6.9843065177435312E-2</c:v>
                </c:pt>
                <c:pt idx="4">
                  <c:v>7.8032597721044289E-2</c:v>
                </c:pt>
                <c:pt idx="5">
                  <c:v>8.2711085582998278E-2</c:v>
                </c:pt>
                <c:pt idx="6">
                  <c:v>7.2061767229053469E-2</c:v>
                </c:pt>
                <c:pt idx="7">
                  <c:v>6.7428736796411523E-2</c:v>
                </c:pt>
                <c:pt idx="8">
                  <c:v>7.0704185116411938E-2</c:v>
                </c:pt>
                <c:pt idx="9">
                  <c:v>8.0449700686231571E-2</c:v>
                </c:pt>
                <c:pt idx="10">
                  <c:v>6.5646158375036803E-2</c:v>
                </c:pt>
                <c:pt idx="11">
                  <c:v>7.2540339854348143E-2</c:v>
                </c:pt>
                <c:pt idx="12">
                  <c:v>5.9283024131678061E-2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45885664"/>
        <c:axId val="745886056"/>
      </c:barChart>
      <c:dateAx>
        <c:axId val="745885664"/>
        <c:scaling>
          <c:orientation val="minMax"/>
        </c:scaling>
        <c:delete val="0"/>
        <c:axPos val="b"/>
        <c:numFmt formatCode="[$-C0A]mmmm\-yy;@" sourceLinked="1"/>
        <c:majorTickMark val="out"/>
        <c:minorTickMark val="none"/>
        <c:tickLblPos val="nextTo"/>
        <c:txPr>
          <a:bodyPr/>
          <a:lstStyle/>
          <a:p>
            <a:pPr>
              <a:defRPr sz="900"/>
            </a:pPr>
            <a:endParaRPr lang="es-ES"/>
          </a:p>
        </c:txPr>
        <c:crossAx val="745886056"/>
        <c:crosses val="autoZero"/>
        <c:auto val="1"/>
        <c:lblOffset val="100"/>
        <c:baseTimeUnit val="months"/>
      </c:dateAx>
      <c:valAx>
        <c:axId val="745886056"/>
        <c:scaling>
          <c:orientation val="minMax"/>
          <c:max val="1"/>
          <c:min val="0"/>
        </c:scaling>
        <c:delete val="1"/>
        <c:axPos val="l"/>
        <c:numFmt formatCode="0.0%" sourceLinked="1"/>
        <c:majorTickMark val="out"/>
        <c:minorTickMark val="none"/>
        <c:tickLblPos val="nextTo"/>
        <c:crossAx val="745885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graficos'!$D$6:$P$6</c:f>
              <c:numCache>
                <c:formatCode>0.0%</c:formatCode>
                <c:ptCount val="13"/>
                <c:pt idx="0">
                  <c:v>0.95914043583535114</c:v>
                </c:pt>
                <c:pt idx="1">
                  <c:v>0.96366279069767447</c:v>
                </c:pt>
                <c:pt idx="2">
                  <c:v>0.97019585580471202</c:v>
                </c:pt>
                <c:pt idx="3">
                  <c:v>0.96736237568286876</c:v>
                </c:pt>
                <c:pt idx="4">
                  <c:v>0.97128161165880833</c:v>
                </c:pt>
                <c:pt idx="5">
                  <c:v>0.96985714285714286</c:v>
                </c:pt>
                <c:pt idx="6">
                  <c:v>0.97817625799277186</c:v>
                </c:pt>
                <c:pt idx="7">
                  <c:v>0.97302585604472391</c:v>
                </c:pt>
                <c:pt idx="8">
                  <c:v>0.97476906107817463</c:v>
                </c:pt>
                <c:pt idx="9">
                  <c:v>0.97604448880650208</c:v>
                </c:pt>
                <c:pt idx="10">
                  <c:v>0.97270507111047255</c:v>
                </c:pt>
                <c:pt idx="11">
                  <c:v>0.97804195804195815</c:v>
                </c:pt>
                <c:pt idx="12">
                  <c:v>0.97821022337947094</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graficos'!$D$7:$P$7</c:f>
              <c:numCache>
                <c:formatCode>0.0%</c:formatCode>
                <c:ptCount val="13"/>
                <c:pt idx="0">
                  <c:v>4.0859564164648914E-2</c:v>
                </c:pt>
                <c:pt idx="1">
                  <c:v>3.6337209302325583E-2</c:v>
                </c:pt>
                <c:pt idx="2">
                  <c:v>2.980414419528811E-2</c:v>
                </c:pt>
                <c:pt idx="3">
                  <c:v>3.2637624317131249E-2</c:v>
                </c:pt>
                <c:pt idx="4">
                  <c:v>2.8718388341191593E-2</c:v>
                </c:pt>
                <c:pt idx="5">
                  <c:v>3.0142857142857141E-2</c:v>
                </c:pt>
                <c:pt idx="6">
                  <c:v>2.1823742007228246E-2</c:v>
                </c:pt>
                <c:pt idx="7">
                  <c:v>2.6974143955276024E-2</c:v>
                </c:pt>
                <c:pt idx="8">
                  <c:v>2.5230938921825451E-2</c:v>
                </c:pt>
                <c:pt idx="9">
                  <c:v>2.3955511193497786E-2</c:v>
                </c:pt>
                <c:pt idx="10">
                  <c:v>2.7294928889527365E-2</c:v>
                </c:pt>
                <c:pt idx="11">
                  <c:v>2.1958041958041959E-2</c:v>
                </c:pt>
                <c:pt idx="12">
                  <c:v>2.1789776620528986E-2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36808576"/>
        <c:axId val="736813280"/>
      </c:barChart>
      <c:dateAx>
        <c:axId val="736808576"/>
        <c:scaling>
          <c:orientation val="minMax"/>
        </c:scaling>
        <c:delete val="0"/>
        <c:axPos val="b"/>
        <c:numFmt formatCode="[$-C0A]mmmm\-yy;@" sourceLinked="1"/>
        <c:majorTickMark val="out"/>
        <c:minorTickMark val="none"/>
        <c:tickLblPos val="nextTo"/>
        <c:txPr>
          <a:bodyPr/>
          <a:lstStyle/>
          <a:p>
            <a:pPr>
              <a:defRPr sz="900"/>
            </a:pPr>
            <a:endParaRPr lang="es-ES"/>
          </a:p>
        </c:txPr>
        <c:crossAx val="736813280"/>
        <c:crosses val="autoZero"/>
        <c:auto val="1"/>
        <c:lblOffset val="100"/>
        <c:baseTimeUnit val="months"/>
      </c:dateAx>
      <c:valAx>
        <c:axId val="736813280"/>
        <c:scaling>
          <c:orientation val="minMax"/>
          <c:max val="1"/>
          <c:min val="0"/>
        </c:scaling>
        <c:delete val="1"/>
        <c:axPos val="l"/>
        <c:numFmt formatCode="0.0%" sourceLinked="1"/>
        <c:majorTickMark val="out"/>
        <c:minorTickMark val="none"/>
        <c:tickLblPos val="nextTo"/>
        <c:crossAx val="7368085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graficos'!$D$16:$P$16</c:f>
              <c:numCache>
                <c:formatCode>0.0%</c:formatCode>
                <c:ptCount val="13"/>
                <c:pt idx="0">
                  <c:v>0.96599667523046695</c:v>
                </c:pt>
                <c:pt idx="1">
                  <c:v>0.96983321247280641</c:v>
                </c:pt>
                <c:pt idx="2">
                  <c:v>0.97262979683972917</c:v>
                </c:pt>
                <c:pt idx="3">
                  <c:v>0.97156001672940184</c:v>
                </c:pt>
                <c:pt idx="4">
                  <c:v>0.97732747626470184</c:v>
                </c:pt>
                <c:pt idx="5">
                  <c:v>0.97806892623184272</c:v>
                </c:pt>
                <c:pt idx="6">
                  <c:v>0.98273480662983426</c:v>
                </c:pt>
                <c:pt idx="7">
                  <c:v>0.97930555555555565</c:v>
                </c:pt>
                <c:pt idx="8">
                  <c:v>0.98030095759233926</c:v>
                </c:pt>
                <c:pt idx="9">
                  <c:v>0.98206150341685639</c:v>
                </c:pt>
                <c:pt idx="10">
                  <c:v>0.98074179743223977</c:v>
                </c:pt>
                <c:pt idx="11">
                  <c:v>0.98008079119654534</c:v>
                </c:pt>
                <c:pt idx="12">
                  <c:v>0.98034728765648149</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graficos'!$D$17:$P$17</c:f>
              <c:numCache>
                <c:formatCode>0.0%</c:formatCode>
                <c:ptCount val="13"/>
                <c:pt idx="0">
                  <c:v>3.4003324769533022E-2</c:v>
                </c:pt>
                <c:pt idx="1">
                  <c:v>3.0166787527193619E-2</c:v>
                </c:pt>
                <c:pt idx="2">
                  <c:v>2.7370203160270883E-2</c:v>
                </c:pt>
                <c:pt idx="3">
                  <c:v>2.8439983270598074E-2</c:v>
                </c:pt>
                <c:pt idx="4">
                  <c:v>2.2672523735298288E-2</c:v>
                </c:pt>
                <c:pt idx="5">
                  <c:v>2.1931073768157217E-2</c:v>
                </c:pt>
                <c:pt idx="6">
                  <c:v>1.7265193370165743E-2</c:v>
                </c:pt>
                <c:pt idx="7">
                  <c:v>2.0694444444444446E-2</c:v>
                </c:pt>
                <c:pt idx="8">
                  <c:v>1.9699042407660738E-2</c:v>
                </c:pt>
                <c:pt idx="9">
                  <c:v>1.7938496583143507E-2</c:v>
                </c:pt>
                <c:pt idx="10">
                  <c:v>1.9258202567760344E-2</c:v>
                </c:pt>
                <c:pt idx="11">
                  <c:v>1.9919208803454519E-2</c:v>
                </c:pt>
                <c:pt idx="12">
                  <c:v>1.9652712343518643E-2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36810536"/>
        <c:axId val="736815240"/>
      </c:barChart>
      <c:dateAx>
        <c:axId val="736810536"/>
        <c:scaling>
          <c:orientation val="minMax"/>
        </c:scaling>
        <c:delete val="0"/>
        <c:axPos val="b"/>
        <c:numFmt formatCode="[$-C0A]mmmm\-yy;@" sourceLinked="1"/>
        <c:majorTickMark val="out"/>
        <c:minorTickMark val="none"/>
        <c:tickLblPos val="nextTo"/>
        <c:txPr>
          <a:bodyPr/>
          <a:lstStyle/>
          <a:p>
            <a:pPr>
              <a:defRPr sz="750"/>
            </a:pPr>
            <a:endParaRPr lang="es-ES"/>
          </a:p>
        </c:txPr>
        <c:crossAx val="736815240"/>
        <c:crosses val="autoZero"/>
        <c:auto val="1"/>
        <c:lblOffset val="100"/>
        <c:baseTimeUnit val="months"/>
      </c:dateAx>
      <c:valAx>
        <c:axId val="736815240"/>
        <c:scaling>
          <c:orientation val="minMax"/>
          <c:max val="1"/>
          <c:min val="0"/>
        </c:scaling>
        <c:delete val="1"/>
        <c:axPos val="l"/>
        <c:numFmt formatCode="0.0%" sourceLinked="1"/>
        <c:majorTickMark val="out"/>
        <c:minorTickMark val="none"/>
        <c:tickLblPos val="nextTo"/>
        <c:crossAx val="73681053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graficos'!$D$34:$P$34</c:f>
              <c:numCache>
                <c:formatCode>0.0%</c:formatCode>
                <c:ptCount val="13"/>
                <c:pt idx="0">
                  <c:v>0.91192630898513249</c:v>
                </c:pt>
                <c:pt idx="1">
                  <c:v>0.91852764515632213</c:v>
                </c:pt>
                <c:pt idx="2">
                  <c:v>0.91225190270108936</c:v>
                </c:pt>
                <c:pt idx="3">
                  <c:v>0.91415177263404623</c:v>
                </c:pt>
                <c:pt idx="4">
                  <c:v>0.91676384839650149</c:v>
                </c:pt>
                <c:pt idx="5">
                  <c:v>0.92084198043284915</c:v>
                </c:pt>
                <c:pt idx="6">
                  <c:v>0.92047626047332054</c:v>
                </c:pt>
                <c:pt idx="7">
                  <c:v>0.92837545126353804</c:v>
                </c:pt>
                <c:pt idx="8">
                  <c:v>0.92922807529549101</c:v>
                </c:pt>
                <c:pt idx="9">
                  <c:v>0.92153639216858463</c:v>
                </c:pt>
                <c:pt idx="10">
                  <c:v>0.92608236536430821</c:v>
                </c:pt>
                <c:pt idx="11">
                  <c:v>0.92817925508235644</c:v>
                </c:pt>
                <c:pt idx="12">
                  <c:v>0.92911465059549436</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graficos'!$D$35:$P$35</c:f>
              <c:numCache>
                <c:formatCode>0.0%</c:formatCode>
                <c:ptCount val="13"/>
                <c:pt idx="0">
                  <c:v>8.8073691014867478E-2</c:v>
                </c:pt>
                <c:pt idx="1">
                  <c:v>8.1472354843677805E-2</c:v>
                </c:pt>
                <c:pt idx="2">
                  <c:v>8.7748097298910602E-2</c:v>
                </c:pt>
                <c:pt idx="3">
                  <c:v>8.5848227365953711E-2</c:v>
                </c:pt>
                <c:pt idx="4">
                  <c:v>8.3236151603498551E-2</c:v>
                </c:pt>
                <c:pt idx="5">
                  <c:v>7.9158019567150906E-2</c:v>
                </c:pt>
                <c:pt idx="6">
                  <c:v>7.9523739526679404E-2</c:v>
                </c:pt>
                <c:pt idx="7">
                  <c:v>7.1624548736462096E-2</c:v>
                </c:pt>
                <c:pt idx="8">
                  <c:v>7.0771924704508965E-2</c:v>
                </c:pt>
                <c:pt idx="9">
                  <c:v>7.8463607831415344E-2</c:v>
                </c:pt>
                <c:pt idx="10">
                  <c:v>7.3917634635691662E-2</c:v>
                </c:pt>
                <c:pt idx="11">
                  <c:v>7.1820744917643564E-2</c:v>
                </c:pt>
                <c:pt idx="12">
                  <c:v>7.0885349404505679E-2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36810144"/>
        <c:axId val="736808184"/>
      </c:barChart>
      <c:dateAx>
        <c:axId val="736810144"/>
        <c:scaling>
          <c:orientation val="minMax"/>
        </c:scaling>
        <c:delete val="0"/>
        <c:axPos val="b"/>
        <c:numFmt formatCode="[$-C0A]mmmm\-yy;@" sourceLinked="1"/>
        <c:majorTickMark val="out"/>
        <c:minorTickMark val="none"/>
        <c:tickLblPos val="nextTo"/>
        <c:txPr>
          <a:bodyPr/>
          <a:lstStyle/>
          <a:p>
            <a:pPr>
              <a:defRPr sz="750"/>
            </a:pPr>
            <a:endParaRPr lang="es-ES"/>
          </a:p>
        </c:txPr>
        <c:crossAx val="736808184"/>
        <c:crosses val="autoZero"/>
        <c:auto val="1"/>
        <c:lblOffset val="100"/>
        <c:baseTimeUnit val="months"/>
      </c:dateAx>
      <c:valAx>
        <c:axId val="736808184"/>
        <c:scaling>
          <c:orientation val="minMax"/>
          <c:max val="1"/>
          <c:min val="0"/>
        </c:scaling>
        <c:delete val="1"/>
        <c:axPos val="l"/>
        <c:numFmt formatCode="0.0%" sourceLinked="1"/>
        <c:majorTickMark val="out"/>
        <c:minorTickMark val="none"/>
        <c:tickLblPos val="nextTo"/>
        <c:crossAx val="73681014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graficos'!$D$29:$P$29</c:f>
              <c:numCache>
                <c:formatCode>0.0%</c:formatCode>
                <c:ptCount val="13"/>
                <c:pt idx="0">
                  <c:v>0.95891286970423661</c:v>
                </c:pt>
                <c:pt idx="1">
                  <c:v>0.9572986069049062</c:v>
                </c:pt>
                <c:pt idx="2">
                  <c:v>0.9537229308810441</c:v>
                </c:pt>
                <c:pt idx="3">
                  <c:v>0.95909813556872381</c:v>
                </c:pt>
                <c:pt idx="4">
                  <c:v>0.95707217694994173</c:v>
                </c:pt>
                <c:pt idx="5">
                  <c:v>0.9569813536925561</c:v>
                </c:pt>
                <c:pt idx="6">
                  <c:v>0.9611410275069131</c:v>
                </c:pt>
                <c:pt idx="7">
                  <c:v>0.96307602849251339</c:v>
                </c:pt>
                <c:pt idx="8">
                  <c:v>0.96374709976798145</c:v>
                </c:pt>
                <c:pt idx="9">
                  <c:v>0.95964125560538116</c:v>
                </c:pt>
                <c:pt idx="10">
                  <c:v>0.96392905052913991</c:v>
                </c:pt>
                <c:pt idx="11">
                  <c:v>0.9625715543813298</c:v>
                </c:pt>
                <c:pt idx="12">
                  <c:v>0.96600566572237956</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graficos'!$D$30:$P$30</c:f>
              <c:numCache>
                <c:formatCode>0.0%</c:formatCode>
                <c:ptCount val="13"/>
                <c:pt idx="0">
                  <c:v>4.1087130295763385E-2</c:v>
                </c:pt>
                <c:pt idx="1">
                  <c:v>4.2701393095093888E-2</c:v>
                </c:pt>
                <c:pt idx="2">
                  <c:v>4.6277069118955801E-2</c:v>
                </c:pt>
                <c:pt idx="3">
                  <c:v>4.0901864431276198E-2</c:v>
                </c:pt>
                <c:pt idx="4">
                  <c:v>4.2927823050058211E-2</c:v>
                </c:pt>
                <c:pt idx="5">
                  <c:v>4.3018646307443835E-2</c:v>
                </c:pt>
                <c:pt idx="6">
                  <c:v>3.8858972493086882E-2</c:v>
                </c:pt>
                <c:pt idx="7">
                  <c:v>3.6923971507486553E-2</c:v>
                </c:pt>
                <c:pt idx="8">
                  <c:v>3.6252900232018562E-2</c:v>
                </c:pt>
                <c:pt idx="9">
                  <c:v>4.0358744394618833E-2</c:v>
                </c:pt>
                <c:pt idx="10">
                  <c:v>3.6070949470860036E-2</c:v>
                </c:pt>
                <c:pt idx="11">
                  <c:v>3.7428445618670189E-2</c:v>
                </c:pt>
                <c:pt idx="12">
                  <c:v>3.3994334277620393E-2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36812496"/>
        <c:axId val="736810928"/>
      </c:barChart>
      <c:dateAx>
        <c:axId val="736812496"/>
        <c:scaling>
          <c:orientation val="minMax"/>
        </c:scaling>
        <c:delete val="0"/>
        <c:axPos val="b"/>
        <c:numFmt formatCode="[$-C0A]mmmm\-yy;@" sourceLinked="1"/>
        <c:majorTickMark val="out"/>
        <c:minorTickMark val="none"/>
        <c:tickLblPos val="nextTo"/>
        <c:txPr>
          <a:bodyPr/>
          <a:lstStyle/>
          <a:p>
            <a:pPr>
              <a:defRPr sz="900"/>
            </a:pPr>
            <a:endParaRPr lang="es-ES"/>
          </a:p>
        </c:txPr>
        <c:crossAx val="736810928"/>
        <c:crosses val="autoZero"/>
        <c:auto val="1"/>
        <c:lblOffset val="100"/>
        <c:baseTimeUnit val="months"/>
      </c:dateAx>
      <c:valAx>
        <c:axId val="736810928"/>
        <c:scaling>
          <c:orientation val="minMax"/>
          <c:max val="1"/>
          <c:min val="0"/>
        </c:scaling>
        <c:delete val="1"/>
        <c:axPos val="l"/>
        <c:numFmt formatCode="0.0%" sourceLinked="1"/>
        <c:majorTickMark val="out"/>
        <c:minorTickMark val="none"/>
        <c:tickLblPos val="nextTo"/>
        <c:crossAx val="7368124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graficos'!$D$39:$P$39</c:f>
              <c:numCache>
                <c:formatCode>0.0%</c:formatCode>
                <c:ptCount val="13"/>
                <c:pt idx="0">
                  <c:v>0.97679257362355953</c:v>
                </c:pt>
                <c:pt idx="1">
                  <c:v>0.97856491334752205</c:v>
                </c:pt>
                <c:pt idx="2">
                  <c:v>0.97522123893805301</c:v>
                </c:pt>
                <c:pt idx="3">
                  <c:v>0.97746967071057189</c:v>
                </c:pt>
                <c:pt idx="4">
                  <c:v>0.97765200986794365</c:v>
                </c:pt>
                <c:pt idx="5">
                  <c:v>0.98012367491166086</c:v>
                </c:pt>
                <c:pt idx="6">
                  <c:v>0.98370435035646731</c:v>
                </c:pt>
                <c:pt idx="7">
                  <c:v>0.98131517960602543</c:v>
                </c:pt>
                <c:pt idx="8">
                  <c:v>0.98063023995374377</c:v>
                </c:pt>
                <c:pt idx="9">
                  <c:v>0.98023064250411873</c:v>
                </c:pt>
                <c:pt idx="10">
                  <c:v>0.98159964386407483</c:v>
                </c:pt>
                <c:pt idx="11">
                  <c:v>0.98206146154977214</c:v>
                </c:pt>
                <c:pt idx="12">
                  <c:v>0.98212023088835709</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graficos'!$D$40:$P$40</c:f>
              <c:numCache>
                <c:formatCode>0.0%</c:formatCode>
                <c:ptCount val="13"/>
                <c:pt idx="0">
                  <c:v>2.3207426376440458E-2</c:v>
                </c:pt>
                <c:pt idx="1">
                  <c:v>2.1435086652477956E-2</c:v>
                </c:pt>
                <c:pt idx="2">
                  <c:v>2.4778761061946899E-2</c:v>
                </c:pt>
                <c:pt idx="3">
                  <c:v>2.2530329289428074E-2</c:v>
                </c:pt>
                <c:pt idx="4">
                  <c:v>2.2347990132056302E-2</c:v>
                </c:pt>
                <c:pt idx="5">
                  <c:v>1.9876325088339229E-2</c:v>
                </c:pt>
                <c:pt idx="6">
                  <c:v>1.6295649643532664E-2</c:v>
                </c:pt>
                <c:pt idx="7">
                  <c:v>1.8684820393974507E-2</c:v>
                </c:pt>
                <c:pt idx="8">
                  <c:v>1.9369760046256141E-2</c:v>
                </c:pt>
                <c:pt idx="9">
                  <c:v>1.9769357495881386E-2</c:v>
                </c:pt>
                <c:pt idx="10">
                  <c:v>1.8400356135925212E-2</c:v>
                </c:pt>
                <c:pt idx="11">
                  <c:v>1.7938538450227907E-2</c:v>
                </c:pt>
                <c:pt idx="12">
                  <c:v>1.7879769111642969E-2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36813672"/>
        <c:axId val="736814456"/>
      </c:barChart>
      <c:dateAx>
        <c:axId val="736813672"/>
        <c:scaling>
          <c:orientation val="minMax"/>
        </c:scaling>
        <c:delete val="0"/>
        <c:axPos val="b"/>
        <c:numFmt formatCode="[$-C0A]mmmm\-yy;@" sourceLinked="1"/>
        <c:majorTickMark val="out"/>
        <c:minorTickMark val="none"/>
        <c:tickLblPos val="nextTo"/>
        <c:txPr>
          <a:bodyPr/>
          <a:lstStyle/>
          <a:p>
            <a:pPr>
              <a:defRPr sz="750"/>
            </a:pPr>
            <a:endParaRPr lang="es-ES"/>
          </a:p>
        </c:txPr>
        <c:crossAx val="736814456"/>
        <c:crosses val="autoZero"/>
        <c:auto val="1"/>
        <c:lblOffset val="100"/>
        <c:baseTimeUnit val="months"/>
      </c:dateAx>
      <c:valAx>
        <c:axId val="736814456"/>
        <c:scaling>
          <c:orientation val="minMax"/>
          <c:max val="1"/>
          <c:min val="0"/>
        </c:scaling>
        <c:delete val="1"/>
        <c:axPos val="l"/>
        <c:numFmt formatCode="0.0%" sourceLinked="1"/>
        <c:majorTickMark val="out"/>
        <c:minorTickMark val="none"/>
        <c:tickLblPos val="nextTo"/>
        <c:crossAx val="73681367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graficos'!$D$6:$P$6</c:f>
              <c:numCache>
                <c:formatCode>0.0%</c:formatCode>
                <c:ptCount val="13"/>
                <c:pt idx="0">
                  <c:v>0.95914043583535114</c:v>
                </c:pt>
                <c:pt idx="1">
                  <c:v>0.96366279069767447</c:v>
                </c:pt>
                <c:pt idx="2">
                  <c:v>0.97019585580471202</c:v>
                </c:pt>
                <c:pt idx="3">
                  <c:v>0.96736237568286876</c:v>
                </c:pt>
                <c:pt idx="4">
                  <c:v>0.97128161165880833</c:v>
                </c:pt>
                <c:pt idx="5">
                  <c:v>0.96985714285714286</c:v>
                </c:pt>
                <c:pt idx="6">
                  <c:v>0.97817625799277186</c:v>
                </c:pt>
                <c:pt idx="7">
                  <c:v>0.97302585604472391</c:v>
                </c:pt>
                <c:pt idx="8">
                  <c:v>0.97476906107817463</c:v>
                </c:pt>
                <c:pt idx="9">
                  <c:v>0.97604448880650208</c:v>
                </c:pt>
                <c:pt idx="10">
                  <c:v>0.97270507111047255</c:v>
                </c:pt>
                <c:pt idx="11">
                  <c:v>0.97804195804195815</c:v>
                </c:pt>
                <c:pt idx="12">
                  <c:v>0.97821022337947094</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'Back Data graficos'!$D$7:$P$7</c:f>
              <c:numCache>
                <c:formatCode>0.0%</c:formatCode>
                <c:ptCount val="13"/>
                <c:pt idx="0">
                  <c:v>4.0859564164648914E-2</c:v>
                </c:pt>
                <c:pt idx="1">
                  <c:v>3.6337209302325583E-2</c:v>
                </c:pt>
                <c:pt idx="2">
                  <c:v>2.980414419528811E-2</c:v>
                </c:pt>
                <c:pt idx="3">
                  <c:v>3.2637624317131249E-2</c:v>
                </c:pt>
                <c:pt idx="4">
                  <c:v>2.8718388341191593E-2</c:v>
                </c:pt>
                <c:pt idx="5">
                  <c:v>3.0142857142857141E-2</c:v>
                </c:pt>
                <c:pt idx="6">
                  <c:v>2.1823742007228246E-2</c:v>
                </c:pt>
                <c:pt idx="7">
                  <c:v>2.6974143955276024E-2</c:v>
                </c:pt>
                <c:pt idx="8">
                  <c:v>2.5230938921825451E-2</c:v>
                </c:pt>
                <c:pt idx="9">
                  <c:v>2.3955511193497786E-2</c:v>
                </c:pt>
                <c:pt idx="10">
                  <c:v>2.7294928889527365E-2</c:v>
                </c:pt>
                <c:pt idx="11">
                  <c:v>2.1958041958041959E-2</c:v>
                </c:pt>
                <c:pt idx="12">
                  <c:v>2.1789776620528986E-2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44805680"/>
        <c:axId val="744806072"/>
      </c:barChart>
      <c:dateAx>
        <c:axId val="744805680"/>
        <c:scaling>
          <c:orientation val="minMax"/>
        </c:scaling>
        <c:delete val="0"/>
        <c:axPos val="b"/>
        <c:numFmt formatCode="[$-C0A]mmmm\-yy;@" sourceLinked="1"/>
        <c:majorTickMark val="out"/>
        <c:minorTickMark val="none"/>
        <c:tickLblPos val="nextTo"/>
        <c:txPr>
          <a:bodyPr/>
          <a:lstStyle/>
          <a:p>
            <a:pPr>
              <a:defRPr sz="900"/>
            </a:pPr>
            <a:endParaRPr lang="es-ES"/>
          </a:p>
        </c:txPr>
        <c:crossAx val="744806072"/>
        <c:crosses val="autoZero"/>
        <c:auto val="1"/>
        <c:lblOffset val="100"/>
        <c:baseTimeUnit val="months"/>
      </c:dateAx>
      <c:valAx>
        <c:axId val="744806072"/>
        <c:scaling>
          <c:orientation val="minMax"/>
          <c:max val="1"/>
          <c:min val="0"/>
        </c:scaling>
        <c:delete val="1"/>
        <c:axPos val="l"/>
        <c:numFmt formatCode="0.0%" sourceLinked="1"/>
        <c:majorTickMark val="out"/>
        <c:minorTickMark val="none"/>
        <c:tickLblPos val="nextTo"/>
        <c:crossAx val="7448056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Automático'!$D$13:$P$13</c:f>
              <c:numCache>
                <c:formatCode>0.0%</c:formatCode>
                <c:ptCount val="13"/>
                <c:pt idx="0">
                  <c:v>0.89733028222730749</c:v>
                </c:pt>
                <c:pt idx="1">
                  <c:v>0.92248413417951047</c:v>
                </c:pt>
                <c:pt idx="2">
                  <c:v>0.93481095176010431</c:v>
                </c:pt>
                <c:pt idx="3">
                  <c:v>0.93885572863590039</c:v>
                </c:pt>
                <c:pt idx="4">
                  <c:v>0.94513641755634648</c:v>
                </c:pt>
                <c:pt idx="5">
                  <c:v>0.93648208469055361</c:v>
                </c:pt>
                <c:pt idx="6">
                  <c:v>0.94886199942379723</c:v>
                </c:pt>
                <c:pt idx="7">
                  <c:v>0.93550693550693542</c:v>
                </c:pt>
                <c:pt idx="8">
                  <c:v>0.93244582920266261</c:v>
                </c:pt>
                <c:pt idx="9">
                  <c:v>0.93962485345838209</c:v>
                </c:pt>
                <c:pt idx="10">
                  <c:v>0.93588601959038298</c:v>
                </c:pt>
                <c:pt idx="11">
                  <c:v>0.9537438566059554</c:v>
                </c:pt>
                <c:pt idx="12">
                  <c:v>0.96357193479801573</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Automático'!$D$14:$P$14</c:f>
              <c:numCache>
                <c:formatCode>0.0%</c:formatCode>
                <c:ptCount val="13"/>
                <c:pt idx="0">
                  <c:v>0.10266971777269261</c:v>
                </c:pt>
                <c:pt idx="1">
                  <c:v>7.7515865820489582E-2</c:v>
                </c:pt>
                <c:pt idx="2">
                  <c:v>6.51890482398957E-2</c:v>
                </c:pt>
                <c:pt idx="3">
                  <c:v>6.1144271364099584E-2</c:v>
                </c:pt>
                <c:pt idx="4">
                  <c:v>5.4863582443653622E-2</c:v>
                </c:pt>
                <c:pt idx="5">
                  <c:v>6.3517915309446255E-2</c:v>
                </c:pt>
                <c:pt idx="6">
                  <c:v>5.1138000576202818E-2</c:v>
                </c:pt>
                <c:pt idx="7">
                  <c:v>6.4493064493064481E-2</c:v>
                </c:pt>
                <c:pt idx="8">
                  <c:v>6.7554170797337484E-2</c:v>
                </c:pt>
                <c:pt idx="9">
                  <c:v>6.0375146541617811E-2</c:v>
                </c:pt>
                <c:pt idx="10">
                  <c:v>6.4113980409617105E-2</c:v>
                </c:pt>
                <c:pt idx="11">
                  <c:v>4.6256143394044519E-2</c:v>
                </c:pt>
                <c:pt idx="12">
                  <c:v>3.6428065201984404E-2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44808816"/>
        <c:axId val="744803328"/>
      </c:barChart>
      <c:dateAx>
        <c:axId val="744808816"/>
        <c:scaling>
          <c:orientation val="minMax"/>
        </c:scaling>
        <c:delete val="0"/>
        <c:axPos val="b"/>
        <c:numFmt formatCode="[$-C0A]mmmm\-yy;@" sourceLinked="1"/>
        <c:majorTickMark val="out"/>
        <c:minorTickMark val="none"/>
        <c:tickLblPos val="nextTo"/>
        <c:txPr>
          <a:bodyPr/>
          <a:lstStyle/>
          <a:p>
            <a:pPr>
              <a:defRPr sz="900"/>
            </a:pPr>
            <a:endParaRPr lang="es-ES"/>
          </a:p>
        </c:txPr>
        <c:crossAx val="744803328"/>
        <c:crosses val="autoZero"/>
        <c:auto val="1"/>
        <c:lblOffset val="100"/>
        <c:baseTimeUnit val="months"/>
      </c:dateAx>
      <c:valAx>
        <c:axId val="744803328"/>
        <c:scaling>
          <c:orientation val="minMax"/>
          <c:max val="1"/>
          <c:min val="0"/>
        </c:scaling>
        <c:delete val="1"/>
        <c:axPos val="l"/>
        <c:numFmt formatCode="0.0%" sourceLinked="1"/>
        <c:majorTickMark val="out"/>
        <c:minorTickMark val="none"/>
        <c:tickLblPos val="nextTo"/>
        <c:crossAx val="7448088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Automático'!$D$18:$P$18</c:f>
              <c:numCache>
                <c:formatCode>0.0%</c:formatCode>
                <c:ptCount val="13"/>
                <c:pt idx="0">
                  <c:v>0.98237349946816599</c:v>
                </c:pt>
                <c:pt idx="1">
                  <c:v>0.97985031663788136</c:v>
                </c:pt>
                <c:pt idx="2">
                  <c:v>0.98499008779382613</c:v>
                </c:pt>
                <c:pt idx="3">
                  <c:v>0.97759532424158091</c:v>
                </c:pt>
                <c:pt idx="4">
                  <c:v>0.9834745762711864</c:v>
                </c:pt>
                <c:pt idx="5">
                  <c:v>0.98691509031432223</c:v>
                </c:pt>
                <c:pt idx="6">
                  <c:v>0.98933074684772071</c:v>
                </c:pt>
                <c:pt idx="7">
                  <c:v>0.98580663293985382</c:v>
                </c:pt>
                <c:pt idx="8">
                  <c:v>0.99040438656614116</c:v>
                </c:pt>
                <c:pt idx="9">
                  <c:v>0.98921832884097027</c:v>
                </c:pt>
                <c:pt idx="10">
                  <c:v>0.98573873359954367</c:v>
                </c:pt>
                <c:pt idx="11">
                  <c:v>0.98999026831641879</c:v>
                </c:pt>
                <c:pt idx="12">
                  <c:v>0.98720217835262081</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numCache>
            </c:numRef>
          </c:cat>
          <c:val>
            <c:numRef>
              <c:f>'TAM Automático'!$D$19:$P$19</c:f>
              <c:numCache>
                <c:formatCode>0.0%</c:formatCode>
                <c:ptCount val="13"/>
                <c:pt idx="0">
                  <c:v>1.7626500531834066E-2</c:v>
                </c:pt>
                <c:pt idx="1">
                  <c:v>2.0149683362118594E-2</c:v>
                </c:pt>
                <c:pt idx="2">
                  <c:v>1.5009912206173889E-2</c:v>
                </c:pt>
                <c:pt idx="3">
                  <c:v>2.2404675758419149E-2</c:v>
                </c:pt>
                <c:pt idx="4">
                  <c:v>1.6525423728813559E-2</c:v>
                </c:pt>
                <c:pt idx="5">
                  <c:v>1.3084909685677713E-2</c:v>
                </c:pt>
                <c:pt idx="6">
                  <c:v>1.066925315227934E-2</c:v>
                </c:pt>
                <c:pt idx="7">
                  <c:v>1.4193367060146147E-2</c:v>
                </c:pt>
                <c:pt idx="8">
                  <c:v>9.5956134338588059E-3</c:v>
                </c:pt>
                <c:pt idx="9">
                  <c:v>1.0781671159029648E-2</c:v>
                </c:pt>
                <c:pt idx="10">
                  <c:v>1.4261266400456359E-2</c:v>
                </c:pt>
                <c:pt idx="11">
                  <c:v>1.000973168358126E-2</c:v>
                </c:pt>
                <c:pt idx="12">
                  <c:v>1.2797821647379169E-2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44807640"/>
        <c:axId val="744806464"/>
      </c:barChart>
      <c:dateAx>
        <c:axId val="744807640"/>
        <c:scaling>
          <c:orientation val="minMax"/>
        </c:scaling>
        <c:delete val="0"/>
        <c:axPos val="b"/>
        <c:numFmt formatCode="[$-C0A]mmmm\-yy;@" sourceLinked="1"/>
        <c:majorTickMark val="out"/>
        <c:minorTickMark val="none"/>
        <c:tickLblPos val="nextTo"/>
        <c:txPr>
          <a:bodyPr/>
          <a:lstStyle/>
          <a:p>
            <a:pPr>
              <a:defRPr sz="900"/>
            </a:pPr>
            <a:endParaRPr lang="es-ES"/>
          </a:p>
        </c:txPr>
        <c:crossAx val="744806464"/>
        <c:crosses val="autoZero"/>
        <c:auto val="1"/>
        <c:lblOffset val="100"/>
        <c:baseTimeUnit val="months"/>
      </c:dateAx>
      <c:valAx>
        <c:axId val="744806464"/>
        <c:scaling>
          <c:orientation val="minMax"/>
          <c:max val="1"/>
          <c:min val="0"/>
        </c:scaling>
        <c:delete val="1"/>
        <c:axPos val="l"/>
        <c:numFmt formatCode="0.0%" sourceLinked="1"/>
        <c:majorTickMark val="out"/>
        <c:minorTickMark val="none"/>
        <c:tickLblPos val="nextTo"/>
        <c:crossAx val="74480764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11393" cy="5793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Abril 2022</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37875" y="1541517"/>
          <a:ext cx="6800889" cy="518835"/>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37875" y="4894501"/>
          <a:ext cx="6800889" cy="5188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37875" y="2215290"/>
          <a:ext cx="6800889" cy="5188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37875" y="2889062"/>
          <a:ext cx="6800889" cy="5093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37875" y="4230256"/>
          <a:ext cx="6800889" cy="509309"/>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37875" y="3558389"/>
          <a:ext cx="6800889" cy="516929"/>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30480</xdr:rowOff>
        </xdr:from>
        <xdr:to>
          <xdr:col>4</xdr:col>
          <xdr:colOff>129540</xdr:colOff>
          <xdr:row>30</xdr:row>
          <xdr:rowOff>30480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411480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N6"/>
  <sheetViews>
    <sheetView showGridLines="0" showRowColHeaders="0" tabSelected="1" zoomScale="85" zoomScaleNormal="85" workbookViewId="0"/>
  </sheetViews>
  <sheetFormatPr baseColWidth="10" defaultColWidth="11.44140625" defaultRowHeight="14.4" x14ac:dyDescent="0.3"/>
  <sheetData>
    <row r="6" spans="14:14" x14ac:dyDescent="0.3">
      <c r="N6" t="s">
        <v>0</v>
      </c>
    </row>
  </sheetData>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topLeftCell="A4" zoomScale="68" zoomScaleNormal="68" workbookViewId="0">
      <pane xSplit="1" topLeftCell="I1" activePane="topRight" state="frozen"/>
      <selection activeCell="AO19" sqref="AO19"/>
      <selection pane="topRight" activeCell="AO19" sqref="AO19"/>
    </sheetView>
  </sheetViews>
  <sheetFormatPr baseColWidth="10" defaultColWidth="11.44140625" defaultRowHeight="15.6" x14ac:dyDescent="0.3"/>
  <cols>
    <col min="1" max="1" width="21" style="3" customWidth="1"/>
    <col min="2" max="2" width="27" style="5" customWidth="1"/>
    <col min="3" max="3" width="19" style="3" customWidth="1"/>
    <col min="4" max="4" width="18.5546875" style="3" customWidth="1"/>
    <col min="5" max="5" width="14.5546875" style="3" customWidth="1"/>
    <col min="6" max="7" width="15.88671875" style="3" bestFit="1" customWidth="1"/>
    <col min="8" max="9" width="15.44140625" style="3" bestFit="1" customWidth="1"/>
    <col min="10" max="10" width="15.109375" style="3" bestFit="1" customWidth="1"/>
    <col min="11" max="12" width="14.5546875" style="3" customWidth="1"/>
    <col min="13" max="15" width="19.44140625" style="3" customWidth="1"/>
    <col min="16" max="16" width="15.5546875" style="3" customWidth="1"/>
    <col min="17" max="16384" width="11.44140625" style="3"/>
  </cols>
  <sheetData>
    <row r="3" spans="1:63" ht="36.75" customHeight="1" x14ac:dyDescent="0.3"/>
    <row r="4" spans="1:63" ht="36.75" customHeight="1" x14ac:dyDescent="0.3"/>
    <row r="5" spans="1:63" ht="36.75" customHeight="1" thickBot="1" x14ac:dyDescent="0.35">
      <c r="A5" s="4"/>
      <c r="B5" s="4"/>
      <c r="D5" s="40">
        <f t="array" ref="D5">INDEX('Back data'!$A$4:$AP$4,MAX(IF('Back data'!$A$4:$AP$4&lt;&gt;"",COLUMN('Back data'!$A$4:$AP$4)))-D6)</f>
        <v>44287</v>
      </c>
      <c r="E5" s="40">
        <f t="array" ref="E5">INDEX('Back data'!$A$4:$AP$4,MAX(IF('Back data'!$A$4:$AP$4&lt;&gt;"",COLUMN('Back data'!$A$4:$AP$4)))-E6)</f>
        <v>44317</v>
      </c>
      <c r="F5" s="40">
        <f t="array" ref="F5">INDEX('Back data'!$A$4:$AP$4,MAX(IF('Back data'!$A$4:$AP$4&lt;&gt;"",COLUMN('Back data'!$A$4:$AP$4)))-F6)</f>
        <v>44348</v>
      </c>
      <c r="G5" s="40">
        <f t="array" ref="G5">INDEX('Back data'!$A$4:$AP$4,MAX(IF('Back data'!$A$4:$AP$4&lt;&gt;"",COLUMN('Back data'!$A$4:$AP$4)))-G6)</f>
        <v>44378</v>
      </c>
      <c r="H5" s="40">
        <f t="array" ref="H5">INDEX('Back data'!$A$4:$AP$4,MAX(IF('Back data'!$A$4:$AP$4&lt;&gt;"",COLUMN('Back data'!$A$4:$AP$4)))-H6)</f>
        <v>44409</v>
      </c>
      <c r="I5" s="40">
        <f t="array" ref="I5">INDEX('Back data'!$A$4:$AP$4,MAX(IF('Back data'!$A$4:$AP$4&lt;&gt;"",COLUMN('Back data'!$A$4:$AP$4)))-I6)</f>
        <v>44440</v>
      </c>
      <c r="J5" s="40">
        <f t="array" ref="J5">INDEX('Back data'!$A$4:$AP$4,MAX(IF('Back data'!$A$4:$AP$4&lt;&gt;"",COLUMN('Back data'!$A$4:$AP$4)))-J6)</f>
        <v>44470</v>
      </c>
      <c r="K5" s="40">
        <f t="array" ref="K5">INDEX('Back data'!$A$4:$AP$4,MAX(IF('Back data'!$A$4:$AP$4&lt;&gt;"",COLUMN('Back data'!$A$4:$AP$4)))-K6)</f>
        <v>44501</v>
      </c>
      <c r="L5" s="40">
        <f t="array" ref="L5">INDEX('Back data'!$A$4:$AP$4,MAX(IF('Back data'!$A$4:$AP$4&lt;&gt;"",COLUMN('Back data'!$A$4:$AP$4)))-L6)</f>
        <v>44531</v>
      </c>
      <c r="M5" s="40">
        <f t="array" ref="M5">INDEX('Back data'!$A$4:$AP$4,MAX(IF('Back data'!$A$4:$AP$4&lt;&gt;"",COLUMN('Back data'!$A$4:$AP$4)))-M6)</f>
        <v>44562</v>
      </c>
      <c r="N5" s="40">
        <f t="array" ref="N5">INDEX('Back data'!$A$4:$AP$4,MAX(IF('Back data'!$A$4:$AP$4&lt;&gt;"",COLUMN('Back data'!$A$4:$AP$4)))-N6)</f>
        <v>44593</v>
      </c>
      <c r="O5" s="40">
        <f t="array" ref="O5">INDEX('Back data'!$A$4:$AP$4,MAX(IF('Back data'!$A$4:$AP$4&lt;&gt;"",COLUMN('Back data'!$A$4:$AP$4)))-O6)</f>
        <v>44621</v>
      </c>
      <c r="P5" s="40">
        <f t="array" ref="P5">INDEX('Back data'!$A$4:$AP$4,MAX(IF('Back data'!$A$4:$AP$4&lt;&gt;"",COLUMN('Back data'!$A$4:$AP$4)))-P6)</f>
        <v>44652</v>
      </c>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74</v>
      </c>
      <c r="D7" s="9">
        <f t="array" ref="D7">INDEX('Back data'!$A$7:$AP$7,,MAX(IF('Back data'!$A$7:$AP$7&lt;&gt;"",COLUMN('Back data'!$A$7:$AP$7)))-D$6)+INDEX('Back data'!$A$8:$AP$8,,MAX(IF('Back data'!$A$8:$AP$8&lt;&gt;"",COLUMN('Back data'!$A$8:$AP$8)))-D$6)</f>
        <v>66.08</v>
      </c>
      <c r="E7" s="9">
        <f t="array" ref="E7">INDEX('Back data'!$A$7:$AP$7,,MAX(IF('Back data'!$A$7:$AP$7&lt;&gt;"",COLUMN('Back data'!$A$7:$AP$7)))-E$6)+INDEX('Back data'!$A$8:$AP$8,,MAX(IF('Back data'!$A$8:$AP$8&lt;&gt;"",COLUMN('Back data'!$A$8:$AP$8)))-E$6)</f>
        <v>68.8</v>
      </c>
      <c r="F7" s="9">
        <f t="array" ref="F7">INDEX('Back data'!$A$7:$AP$7,,MAX(IF('Back data'!$A$7:$AP$7&lt;&gt;"",COLUMN('Back data'!$A$7:$AP$7)))-F$6)+INDEX('Back data'!$A$8:$AP$8,,MAX(IF('Back data'!$A$8:$AP$8&lt;&gt;"",COLUMN('Back data'!$A$8:$AP$8)))-F$6)</f>
        <v>70.459999999999994</v>
      </c>
      <c r="G7" s="9">
        <f t="array" ref="G7">INDEX('Back data'!$A$7:$AP$7,,MAX(IF('Back data'!$A$7:$AP$7&lt;&gt;"",COLUMN('Back data'!$A$7:$AP$7)))-G$6)+INDEX('Back data'!$A$8:$AP$8,,MAX(IF('Back data'!$A$8:$AP$8&lt;&gt;"",COLUMN('Back data'!$A$8:$AP$8)))-G$6)</f>
        <v>71.39</v>
      </c>
      <c r="H7" s="9">
        <f t="array" ref="H7">INDEX('Back data'!$A$7:$AP$7,,MAX(IF('Back data'!$A$7:$AP$7&lt;&gt;"",COLUMN('Back data'!$A$7:$AP$7)))-H$6)+INDEX('Back data'!$A$8:$AP$8,,MAX(IF('Back data'!$A$8:$AP$8&lt;&gt;"",COLUMN('Back data'!$A$8:$AP$8)))-H$6)</f>
        <v>69.990000000000009</v>
      </c>
      <c r="I7" s="9">
        <f t="array" ref="I7">INDEX('Back data'!$A$7:$AP$7,,MAX(IF('Back data'!$A$7:$AP$7&lt;&gt;"",COLUMN('Back data'!$A$7:$AP$7)))-I$6)+INDEX('Back data'!$A$8:$AP$8,,MAX(IF('Back data'!$A$8:$AP$8&lt;&gt;"",COLUMN('Back data'!$A$8:$AP$8)))-I$6)</f>
        <v>70</v>
      </c>
      <c r="J7" s="9">
        <f t="array" ref="J7">INDEX('Back data'!$A$7:$AP$7,,MAX(IF('Back data'!$A$7:$AP$7&lt;&gt;"",COLUMN('Back data'!$A$7:$AP$7)))-J$6)+INDEX('Back data'!$A$8:$AP$8,,MAX(IF('Back data'!$A$8:$AP$8&lt;&gt;"",COLUMN('Back data'!$A$8:$AP$8)))-J$6)</f>
        <v>71.94</v>
      </c>
      <c r="K7" s="9">
        <f t="array" ref="K7">INDEX('Back data'!$A$7:$AP$7,,MAX(IF('Back data'!$A$7:$AP$7&lt;&gt;"",COLUMN('Back data'!$A$7:$AP$7)))-K$6)+INDEX('Back data'!$A$8:$AP$8,,MAX(IF('Back data'!$A$8:$AP$8&lt;&gt;"",COLUMN('Back data'!$A$8:$AP$8)))-K$6)</f>
        <v>71.550000000000011</v>
      </c>
      <c r="L7" s="9">
        <f t="array" ref="L7">INDEX('Back data'!$A$7:$AP$7,,MAX(IF('Back data'!$A$7:$AP$7&lt;&gt;"",COLUMN('Back data'!$A$7:$AP$7)))-L$6)+INDEX('Back data'!$A$8:$AP$8,,MAX(IF('Back data'!$A$8:$AP$8&lt;&gt;"",COLUMN('Back data'!$A$8:$AP$8)))-L$6)</f>
        <v>72.53</v>
      </c>
      <c r="M7" s="9">
        <f t="array" ref="M7">INDEX('Back data'!$A$7:$AP$7,,MAX(IF('Back data'!$A$7:$AP$7&lt;&gt;"",COLUMN('Back data'!$A$7:$AP$7)))-M$6)+INDEX('Back data'!$A$8:$AP$8,,MAX(IF('Back data'!$A$8:$AP$8&lt;&gt;"",COLUMN('Back data'!$A$8:$AP$8)))-M$6)</f>
        <v>70.13000000000001</v>
      </c>
      <c r="N7" s="9">
        <f t="array" ref="N7">INDEX('Back data'!$A$7:$AP$7,,MAX(IF('Back data'!$A$7:$AP$7&lt;&gt;"",COLUMN('Back data'!$A$7:$AP$7)))-N$6)+INDEX('Back data'!$A$8:$AP$8,,MAX(IF('Back data'!$A$8:$AP$8&lt;&gt;"",COLUMN('Back data'!$A$8:$AP$8)))-N$6)</f>
        <v>69.61</v>
      </c>
      <c r="O7" s="37">
        <f t="array" ref="O7">INDEX('Back data'!$A$7:$AP$7,,MAX(IF('Back data'!$A$7:$AP$7&lt;&gt;"",COLUMN('Back data'!$A$7:$AP$7)))-O$6)+INDEX('Back data'!$A$8:$AP$8,,MAX(IF('Back data'!$A$8:$AP$8&lt;&gt;"",COLUMN('Back data'!$A$8:$AP$8)))-O$6)</f>
        <v>71.5</v>
      </c>
      <c r="P7" s="37">
        <f t="array" ref="P7">INDEX('Back data'!$A$7:$AP$7,,MAX(IF('Back data'!$A$7:$AP$7&lt;&gt;"",COLUMN('Back data'!$A$7:$AP$7)))-P$6)+INDEX('Back data'!$A$8:$AP$8,,MAX(IF('Back data'!$A$8:$AP$8&lt;&gt;"",COLUMN('Back data'!$A$8:$AP$8)))-P$6)</f>
        <v>72.97</v>
      </c>
    </row>
    <row r="8" spans="1:63" x14ac:dyDescent="0.3">
      <c r="A8" s="10" t="s">
        <v>75</v>
      </c>
      <c r="B8" s="11" t="s">
        <v>75</v>
      </c>
      <c r="C8" s="12" t="s">
        <v>76</v>
      </c>
      <c r="D8" s="13">
        <f t="array" ref="D8">INDEX('Back data'!$A7:$AP7,,MAX(IF('Back data'!$A7:$AP7&lt;&gt;"",COLUMN('Back data'!$A7:$AP7)))-D$6)/D$7</f>
        <v>0.95914043583535114</v>
      </c>
      <c r="E8" s="13">
        <f t="array" ref="E8">INDEX('Back data'!$A7:$AP7,,MAX(IF('Back data'!$A7:$AP7&lt;&gt;"",COLUMN('Back data'!$A7:$AP7)))-E$6)/E$7</f>
        <v>0.96366279069767447</v>
      </c>
      <c r="F8" s="13">
        <f t="array" ref="F8">INDEX('Back data'!$A7:$AP7,,MAX(IF('Back data'!$A7:$AP7&lt;&gt;"",COLUMN('Back data'!$A7:$AP7)))-F$6)/F$7</f>
        <v>0.97019585580471202</v>
      </c>
      <c r="G8" s="13">
        <f t="array" ref="G8">INDEX('Back data'!$A7:$AP7,,MAX(IF('Back data'!$A7:$AP7&lt;&gt;"",COLUMN('Back data'!$A7:$AP7)))-G$6)/G$7</f>
        <v>0.96736237568286876</v>
      </c>
      <c r="H8" s="13">
        <f t="array" ref="H8">INDEX('Back data'!$A7:$AP7,,MAX(IF('Back data'!$A7:$AP7&lt;&gt;"",COLUMN('Back data'!$A7:$AP7)))-H$6)/H$7</f>
        <v>0.97128161165880833</v>
      </c>
      <c r="I8" s="13">
        <f t="array" ref="I8">INDEX('Back data'!$A7:$AP7,,MAX(IF('Back data'!$A7:$AP7&lt;&gt;"",COLUMN('Back data'!$A7:$AP7)))-I$6)/I$7</f>
        <v>0.96985714285714286</v>
      </c>
      <c r="J8" s="13">
        <f t="array" ref="J8">INDEX('Back data'!$A7:$AP7,,MAX(IF('Back data'!$A7:$AP7&lt;&gt;"",COLUMN('Back data'!$A7:$AP7)))-J$6)/J$7</f>
        <v>0.97817625799277186</v>
      </c>
      <c r="K8" s="13">
        <f t="array" ref="K8">INDEX('Back data'!$A7:$AP7,,MAX(IF('Back data'!$A7:$AP7&lt;&gt;"",COLUMN('Back data'!$A7:$AP7)))-K$6)/K$7</f>
        <v>0.97302585604472391</v>
      </c>
      <c r="L8" s="13">
        <f t="array" ref="L8">INDEX('Back data'!$A7:$AP7,,MAX(IF('Back data'!$A7:$AP7&lt;&gt;"",COLUMN('Back data'!$A7:$AP7)))-L$6)/L$7</f>
        <v>0.97476906107817463</v>
      </c>
      <c r="M8" s="13">
        <f t="array" ref="M8">INDEX('Back data'!$A7:$AP7,,MAX(IF('Back data'!$A7:$AP7&lt;&gt;"",COLUMN('Back data'!$A7:$AP7)))-M$6)/M$7</f>
        <v>0.97604448880650208</v>
      </c>
      <c r="N8" s="13">
        <f t="array" ref="N8">INDEX('Back data'!$A7:$AP7,,MAX(IF('Back data'!$A7:$AP7&lt;&gt;"",COLUMN('Back data'!$A7:$AP7)))-N$6)/N$7</f>
        <v>0.97270507111047255</v>
      </c>
      <c r="O8" s="38">
        <f t="array" ref="O8">INDEX('Back data'!$A7:$AP7,,MAX(IF('Back data'!$A7:$AP7&lt;&gt;"",COLUMN('Back data'!$A7:$AP7)))-O$6)/O$7</f>
        <v>0.97804195804195815</v>
      </c>
      <c r="P8" s="38">
        <f t="array" ref="P8">INDEX('Back data'!A7:AP7,,MAX(IF('Back data'!A7:AP7&lt;&gt;"",COLUMN('Back data'!A7:AP7))))/P7</f>
        <v>0.97821022337947094</v>
      </c>
    </row>
    <row r="9" spans="1:63" x14ac:dyDescent="0.3">
      <c r="A9" s="10" t="s">
        <v>75</v>
      </c>
      <c r="B9" s="11" t="s">
        <v>75</v>
      </c>
      <c r="C9" s="12" t="s">
        <v>77</v>
      </c>
      <c r="D9" s="13">
        <f t="array" ref="D9">INDEX('Back data'!$A8:$AP8,,MAX(IF('Back data'!$A8:$AP8&lt;&gt;"",COLUMN('Back data'!$A8:$AP8)))-D$6)/D$7</f>
        <v>4.0859564164648914E-2</v>
      </c>
      <c r="E9" s="13">
        <f t="array" ref="E9">INDEX('Back data'!$A8:$AP8,,MAX(IF('Back data'!$A8:$AP8&lt;&gt;"",COLUMN('Back data'!$A8:$AP8)))-E$6)/E$7</f>
        <v>3.6337209302325583E-2</v>
      </c>
      <c r="F9" s="13">
        <f t="array" ref="F9">INDEX('Back data'!$A8:$AP8,,MAX(IF('Back data'!$A8:$AP8&lt;&gt;"",COLUMN('Back data'!$A8:$AP8)))-F$6)/F$7</f>
        <v>2.980414419528811E-2</v>
      </c>
      <c r="G9" s="13">
        <f t="array" ref="G9">INDEX('Back data'!$A8:$AP8,,MAX(IF('Back data'!$A8:$AP8&lt;&gt;"",COLUMN('Back data'!$A8:$AP8)))-G$6)/G$7</f>
        <v>3.2637624317131249E-2</v>
      </c>
      <c r="H9" s="13">
        <f t="array" ref="H9">INDEX('Back data'!$A8:$AP8,,MAX(IF('Back data'!$A8:$AP8&lt;&gt;"",COLUMN('Back data'!$A8:$AP8)))-H$6)/H$7</f>
        <v>2.8718388341191593E-2</v>
      </c>
      <c r="I9" s="13">
        <f t="array" ref="I9">INDEX('Back data'!$A8:$AP8,,MAX(IF('Back data'!$A8:$AP8&lt;&gt;"",COLUMN('Back data'!$A8:$AP8)))-I$6)/I$7</f>
        <v>3.0142857142857141E-2</v>
      </c>
      <c r="J9" s="13">
        <f t="array" ref="J9">INDEX('Back data'!$A8:$AP8,,MAX(IF('Back data'!$A8:$AP8&lt;&gt;"",COLUMN('Back data'!$A8:$AP8)))-J$6)/J$7</f>
        <v>2.1823742007228246E-2</v>
      </c>
      <c r="K9" s="13">
        <f t="array" ref="K9">INDEX('Back data'!$A8:$AP8,,MAX(IF('Back data'!$A8:$AP8&lt;&gt;"",COLUMN('Back data'!$A8:$AP8)))-K$6)/K$7</f>
        <v>2.6974143955276024E-2</v>
      </c>
      <c r="L9" s="13">
        <f t="array" ref="L9">INDEX('Back data'!$A8:$AP8,,MAX(IF('Back data'!$A8:$AP8&lt;&gt;"",COLUMN('Back data'!$A8:$AP8)))-L$6)/L$7</f>
        <v>2.5230938921825451E-2</v>
      </c>
      <c r="M9" s="13">
        <f t="array" ref="M9">INDEX('Back data'!$A8:$AP8,,MAX(IF('Back data'!$A8:$AP8&lt;&gt;"",COLUMN('Back data'!$A8:$AP8)))-M$6)/M$7</f>
        <v>2.3955511193497786E-2</v>
      </c>
      <c r="N9" s="13">
        <f t="array" ref="N9">INDEX('Back data'!$A8:$AP8,,MAX(IF('Back data'!$A8:$AP8&lt;&gt;"",COLUMN('Back data'!$A8:$AP8)))-N$6)/N$7</f>
        <v>2.7294928889527365E-2</v>
      </c>
      <c r="O9" s="38">
        <f t="array" ref="O9">INDEX('Back data'!$A8:$AP8,,MAX(IF('Back data'!$A8:$AP8&lt;&gt;"",COLUMN('Back data'!$A8:$AP8)))-O$6)/O$7</f>
        <v>2.1958041958041959E-2</v>
      </c>
      <c r="P9" s="38">
        <f t="array" ref="P9">INDEX('Back data'!A8:AP8,,MAX(IF('Back data'!A8:AP8&lt;&gt;"",COLUMN('Back data'!A8:AP8))))/$P7</f>
        <v>2.1789776620528986E-2</v>
      </c>
    </row>
    <row r="12" spans="1:63" x14ac:dyDescent="0.3">
      <c r="C12" s="8" t="s">
        <v>74</v>
      </c>
      <c r="D12" s="9">
        <f t="array" ref="D12">INDEX('Back data'!$A$13:$AP$13,,MAX(IF('Back data'!$A$13:$AP$13&lt;&gt;"",COLUMN('Back data'!$A$13:$AP$13)))-D$6)+INDEX('Back data'!$A$14:$AP$14,,MAX(IF('Back data'!$A$14:$AP$14&lt;&gt;"",COLUMN('Back data'!$A$14:$AP$14)))-D$6)</f>
        <v>65.55</v>
      </c>
      <c r="E12" s="9">
        <f t="array" ref="E12">INDEX('Back data'!$A$13:$AP$13,,MAX(IF('Back data'!$A$13:$AP$13&lt;&gt;"",COLUMN('Back data'!$A$13:$AP$13)))-E$6)+INDEX('Back data'!$A$14:$AP$14,,MAX(IF('Back data'!$A$14:$AP$14&lt;&gt;"",COLUMN('Back data'!$A$14:$AP$14)))-E$6)</f>
        <v>66.179999999999993</v>
      </c>
      <c r="F12" s="9">
        <f t="array" ref="F12">INDEX('Back data'!$A$13:$AP$13,,MAX(IF('Back data'!$A$13:$AP$13&lt;&gt;"",COLUMN('Back data'!$A$13:$AP$13)))-F$6)+INDEX('Back data'!$A$14:$AP$14,,MAX(IF('Back data'!$A$14:$AP$14&lt;&gt;"",COLUMN('Back data'!$A$14:$AP$14)))-F$6)</f>
        <v>69.03</v>
      </c>
      <c r="G12" s="9">
        <f t="array" ref="G12">INDEX('Back data'!$A$13:$AP$13,,MAX(IF('Back data'!$A$13:$AP$13&lt;&gt;"",COLUMN('Back data'!$A$13:$AP$13)))-G$6)+INDEX('Back data'!$A$14:$AP$14,,MAX(IF('Back data'!$A$14:$AP$14&lt;&gt;"",COLUMN('Back data'!$A$14:$AP$14)))-G$6)</f>
        <v>68.69</v>
      </c>
      <c r="H12" s="9">
        <f t="array" ref="H12">INDEX('Back data'!$A$13:$AP$13,,MAX(IF('Back data'!$A$13:$AP$13&lt;&gt;"",COLUMN('Back data'!$A$13:$AP$13)))-H$6)+INDEX('Back data'!$A$14:$AP$14,,MAX(IF('Back data'!$A$14:$AP$14&lt;&gt;"",COLUMN('Back data'!$A$14:$AP$14)))-H$6)</f>
        <v>67.44</v>
      </c>
      <c r="I12" s="9">
        <f t="array" ref="I12">INDEX('Back data'!$A$13:$AP$13,,MAX(IF('Back data'!$A$13:$AP$13&lt;&gt;"",COLUMN('Back data'!$A$13:$AP$13)))-I$6)+INDEX('Back data'!$A$14:$AP$14,,MAX(IF('Back data'!$A$14:$AP$14&lt;&gt;"",COLUMN('Back data'!$A$14:$AP$14)))-I$6)</f>
        <v>67.540000000000006</v>
      </c>
      <c r="J12" s="9">
        <f t="array" ref="J12">INDEX('Back data'!$A$13:$AP$13,,MAX(IF('Back data'!$A$13:$AP$13&lt;&gt;"",COLUMN('Back data'!$A$13:$AP$13)))-J$6)+INDEX('Back data'!$A$14:$AP$14,,MAX(IF('Back data'!$A$14:$AP$14&lt;&gt;"",COLUMN('Back data'!$A$14:$AP$14)))-J$6)</f>
        <v>69.42</v>
      </c>
      <c r="K12" s="9">
        <f t="array" ref="K12">INDEX('Back data'!$A$13:$AP$13,,MAX(IF('Back data'!$A$13:$AP$13&lt;&gt;"",COLUMN('Back data'!$A$13:$AP$13)))-K$6)+INDEX('Back data'!$A$14:$AP$14,,MAX(IF('Back data'!$A$14:$AP$14&lt;&gt;"",COLUMN('Back data'!$A$14:$AP$14)))-K$6)</f>
        <v>69.930000000000007</v>
      </c>
      <c r="L12" s="9">
        <f t="array" ref="L12">INDEX('Back data'!$A$13:$AP$13,,MAX(IF('Back data'!$A$13:$AP$13&lt;&gt;"",COLUMN('Back data'!$A$13:$AP$13)))-L$6)+INDEX('Back data'!$A$14:$AP$14,,MAX(IF('Back data'!$A$14:$AP$14&lt;&gt;"",COLUMN('Back data'!$A$14:$AP$14)))-L$6)</f>
        <v>70.61</v>
      </c>
      <c r="M12" s="9">
        <f t="array" ref="M12">INDEX('Back data'!$A$13:$AP$13,,MAX(IF('Back data'!$A$13:$AP$13&lt;&gt;"",COLUMN('Back data'!$A$13:$AP$13)))-M$6)+INDEX('Back data'!$A$14:$AP$14,,MAX(IF('Back data'!$A$14:$AP$14&lt;&gt;"",COLUMN('Back data'!$A$14:$AP$14)))-M$6)</f>
        <v>68.240000000000009</v>
      </c>
      <c r="N12" s="9">
        <f t="array" ref="N12">INDEX('Back data'!$A$13:$AP$13,,MAX(IF('Back data'!$A$13:$AP$13&lt;&gt;"",COLUMN('Back data'!$A$13:$AP$13)))-N$6)+INDEX('Back data'!$A$14:$AP$14,,MAX(IF('Back data'!$A$14:$AP$14&lt;&gt;"",COLUMN('Back data'!$A$14:$AP$14)))-N$6)</f>
        <v>67.38</v>
      </c>
      <c r="O12" s="9">
        <f t="array" ref="O12">INDEX('Back data'!$A$13:$AP$13,,MAX(IF('Back data'!$A$13:$AP$13&lt;&gt;"",COLUMN('Back data'!$A$13:$AP$13)))-O$6)+INDEX('Back data'!$A$14:$AP$14,,MAX(IF('Back data'!$A$14:$AP$14&lt;&gt;"",COLUMN('Back data'!$A$14:$AP$14)))-O$6)</f>
        <v>69.180000000000007</v>
      </c>
      <c r="P12" s="37">
        <f t="array" ref="P12">INDEX('Back data'!$A$13:$AP$13,,MAX(IF('Back data'!$A$13:$AP$13&lt;&gt;"",COLUMN('Back data'!$A$13:$AP$13)))-P$6)+INDEX('Back data'!$A$14:$AP$14,,MAX(IF('Back data'!$A$14:$AP$14&lt;&gt;"",COLUMN('Back data'!$A$14:$AP$14)))-P$6)</f>
        <v>70.55</v>
      </c>
    </row>
    <row r="13" spans="1:63" x14ac:dyDescent="0.3">
      <c r="A13" s="10" t="s">
        <v>75</v>
      </c>
      <c r="B13" s="7" t="s">
        <v>78</v>
      </c>
      <c r="C13" s="12" t="s">
        <v>76</v>
      </c>
      <c r="D13" s="13">
        <f t="array" ref="D13">INDEX('Back data'!$A13:$AP13,,MAX(IF('Back data'!$A13:$AP13&lt;&gt;"",COLUMN('Back data'!$A13:$AP13)))-D$6)/D$12</f>
        <v>0.89733028222730749</v>
      </c>
      <c r="E13" s="13">
        <f t="array" ref="E13">INDEX('Back data'!$A13:$AP13,,MAX(IF('Back data'!$A13:$AP13&lt;&gt;"",COLUMN('Back data'!$A13:$AP13)))-E$6)/E$12</f>
        <v>0.92248413417951047</v>
      </c>
      <c r="F13" s="13">
        <f t="array" ref="F13">INDEX('Back data'!$A13:$AP13,,MAX(IF('Back data'!$A13:$AP13&lt;&gt;"",COLUMN('Back data'!$A13:$AP13)))-F$6)/F$12</f>
        <v>0.93481095176010431</v>
      </c>
      <c r="G13" s="13">
        <f t="array" ref="G13">INDEX('Back data'!$A13:$AP13,,MAX(IF('Back data'!$A13:$AP13&lt;&gt;"",COLUMN('Back data'!$A13:$AP13)))-G$6)/G$12</f>
        <v>0.93885572863590039</v>
      </c>
      <c r="H13" s="13">
        <f t="array" ref="H13">INDEX('Back data'!$A13:$AP13,,MAX(IF('Back data'!$A13:$AP13&lt;&gt;"",COLUMN('Back data'!$A13:$AP13)))-H$6)/H$12</f>
        <v>0.94513641755634648</v>
      </c>
      <c r="I13" s="13">
        <f t="array" ref="I13">INDEX('Back data'!$A13:$AP13,,MAX(IF('Back data'!$A13:$AP13&lt;&gt;"",COLUMN('Back data'!$A13:$AP13)))-I$6)/I$12</f>
        <v>0.93648208469055361</v>
      </c>
      <c r="J13" s="13">
        <f t="array" ref="J13">INDEX('Back data'!$A13:$AP13,,MAX(IF('Back data'!$A13:$AP13&lt;&gt;"",COLUMN('Back data'!$A13:$AP13)))-J$6)/J$12</f>
        <v>0.94886199942379723</v>
      </c>
      <c r="K13" s="13">
        <f t="array" ref="K13">INDEX('Back data'!$A13:$AP13,,MAX(IF('Back data'!$A13:$AP13&lt;&gt;"",COLUMN('Back data'!$A13:$AP13)))-K$6)/K$12</f>
        <v>0.93550693550693542</v>
      </c>
      <c r="L13" s="13">
        <f t="array" ref="L13">INDEX('Back data'!$A13:$AP13,,MAX(IF('Back data'!$A13:$AP13&lt;&gt;"",COLUMN('Back data'!$A13:$AP13)))-L$6)/L$12</f>
        <v>0.93244582920266261</v>
      </c>
      <c r="M13" s="13">
        <f t="array" ref="M13">INDEX('Back data'!$A13:$AP13,,MAX(IF('Back data'!$A13:$AP13&lt;&gt;"",COLUMN('Back data'!$A13:$AP13)))-M$6)/M$12</f>
        <v>0.93962485345838209</v>
      </c>
      <c r="N13" s="13">
        <f t="array" ref="N13">INDEX('Back data'!$A13:$AP13,,MAX(IF('Back data'!$A13:$AP13&lt;&gt;"",COLUMN('Back data'!$A13:$AP13)))-N$6)/N$12</f>
        <v>0.93588601959038298</v>
      </c>
      <c r="O13" s="13">
        <f t="array" ref="O13">INDEX('Back data'!$A13:$AP13,,MAX(IF('Back data'!$A13:$AP13&lt;&gt;"",COLUMN('Back data'!$A13:$AP13)))-O$6)/O$12</f>
        <v>0.9537438566059554</v>
      </c>
      <c r="P13" s="38">
        <f t="array" ref="P13">INDEX('Back data'!$A13:$AP13,,MAX(IF('Back data'!$A13:$AP13&lt;&gt;"",COLUMN('Back data'!$A13:$AP13)))-P$6)/P$12</f>
        <v>0.96357193479801573</v>
      </c>
    </row>
    <row r="14" spans="1:63" x14ac:dyDescent="0.3">
      <c r="A14" s="10" t="s">
        <v>75</v>
      </c>
      <c r="B14" s="7" t="s">
        <v>78</v>
      </c>
      <c r="C14" s="12" t="s">
        <v>77</v>
      </c>
      <c r="D14" s="13">
        <f t="array" ref="D14">INDEX('Back data'!$A14:$AP14,,MAX(IF('Back data'!$A14:$AP14&lt;&gt;"",COLUMN('Back data'!$A14:$AP14)))-D$6)/D$12</f>
        <v>0.10266971777269261</v>
      </c>
      <c r="E14" s="13">
        <f t="array" ref="E14">INDEX('Back data'!$A14:$AP14,,MAX(IF('Back data'!$A14:$AP14&lt;&gt;"",COLUMN('Back data'!$A14:$AP14)))-E$6)/E$12</f>
        <v>7.7515865820489582E-2</v>
      </c>
      <c r="F14" s="13">
        <f t="array" ref="F14">INDEX('Back data'!$A14:$AP14,,MAX(IF('Back data'!$A14:$AP14&lt;&gt;"",COLUMN('Back data'!$A14:$AP14)))-F$6)/F$12</f>
        <v>6.51890482398957E-2</v>
      </c>
      <c r="G14" s="13">
        <f t="array" ref="G14">INDEX('Back data'!$A14:$AP14,,MAX(IF('Back data'!$A14:$AP14&lt;&gt;"",COLUMN('Back data'!$A14:$AP14)))-G$6)/G$12</f>
        <v>6.1144271364099584E-2</v>
      </c>
      <c r="H14" s="13">
        <f t="array" ref="H14">INDEX('Back data'!$A14:$AP14,,MAX(IF('Back data'!$A14:$AP14&lt;&gt;"",COLUMN('Back data'!$A14:$AP14)))-H$6)/H$12</f>
        <v>5.4863582443653622E-2</v>
      </c>
      <c r="I14" s="13">
        <f t="array" ref="I14">INDEX('Back data'!$A14:$AP14,,MAX(IF('Back data'!$A14:$AP14&lt;&gt;"",COLUMN('Back data'!$A14:$AP14)))-I$6)/I$12</f>
        <v>6.3517915309446255E-2</v>
      </c>
      <c r="J14" s="13">
        <f t="array" ref="J14">INDEX('Back data'!$A14:$AP14,,MAX(IF('Back data'!$A14:$AP14&lt;&gt;"",COLUMN('Back data'!$A14:$AP14)))-J$6)/J$12</f>
        <v>5.1138000576202818E-2</v>
      </c>
      <c r="K14" s="13">
        <f t="array" ref="K14">INDEX('Back data'!$A14:$AP14,,MAX(IF('Back data'!$A14:$AP14&lt;&gt;"",COLUMN('Back data'!$A14:$AP14)))-K$6)/K$12</f>
        <v>6.4493064493064481E-2</v>
      </c>
      <c r="L14" s="13">
        <f t="array" ref="L14">INDEX('Back data'!$A14:$AP14,,MAX(IF('Back data'!$A14:$AP14&lt;&gt;"",COLUMN('Back data'!$A14:$AP14)))-L$6)/L$12</f>
        <v>6.7554170797337484E-2</v>
      </c>
      <c r="M14" s="13">
        <f t="array" ref="M14">INDEX('Back data'!$A14:$AP14,,MAX(IF('Back data'!$A14:$AP14&lt;&gt;"",COLUMN('Back data'!$A14:$AP14)))-M$6)/M$12</f>
        <v>6.0375146541617811E-2</v>
      </c>
      <c r="N14" s="13">
        <f t="array" ref="N14">INDEX('Back data'!$A14:$AP14,,MAX(IF('Back data'!$A14:$AP14&lt;&gt;"",COLUMN('Back data'!$A14:$AP14)))-N$6)/N$12</f>
        <v>6.4113980409617105E-2</v>
      </c>
      <c r="O14" s="13">
        <f t="array" ref="O14">INDEX('Back data'!$A14:$AP14,,MAX(IF('Back data'!$A14:$AP14&lt;&gt;"",COLUMN('Back data'!$A14:$AP14)))-O$6)/O$12</f>
        <v>4.6256143394044519E-2</v>
      </c>
      <c r="P14" s="38">
        <f t="array" ref="P14">INDEX('Back data'!$A14:$AP14,,MAX(IF('Back data'!$A14:$AP14&lt;&gt;"",COLUMN('Back data'!$A14:$AP14)))-P$6)/P$12</f>
        <v>3.6428065201984404E-2</v>
      </c>
    </row>
    <row r="16" spans="1:63" x14ac:dyDescent="0.3">
      <c r="C16" s="14"/>
      <c r="D16" s="14"/>
    </row>
    <row r="17" spans="1:16" x14ac:dyDescent="0.3">
      <c r="C17" s="8" t="s">
        <v>74</v>
      </c>
      <c r="D17" s="9">
        <f t="array" ref="D17">INDEX('Back data'!$A$19:$AP$19,,MAX(IF('Back data'!$A$19:$AP$19&lt;&gt;"",COLUMN('Back data'!$A$19:$AP$19)))-D$6)+INDEX('Back data'!$A$20:$AP$20,,MAX(IF('Back data'!$A$20:$AP$20&lt;&gt;"",COLUMN('Back data'!$A$20:$AP$20)))-D$6)</f>
        <v>65.81</v>
      </c>
      <c r="E17" s="9">
        <f t="array" ref="E17">INDEX('Back data'!$A$19:$AP$19,,MAX(IF('Back data'!$A$19:$AP$19&lt;&gt;"",COLUMN('Back data'!$A$19:$AP$19)))-E$6)+INDEX('Back data'!$A$20:$AP$20,,MAX(IF('Back data'!$A$20:$AP$20&lt;&gt;"",COLUMN('Back data'!$A$20:$AP$20)))-E$6)</f>
        <v>69.48</v>
      </c>
      <c r="F17" s="9">
        <f t="array" ref="F17">INDEX('Back data'!$A$19:$AP$19,,MAX(IF('Back data'!$A$19:$AP$19&lt;&gt;"",COLUMN('Back data'!$A$19:$AP$19)))-F$6)+INDEX('Back data'!$A$20:$AP$20,,MAX(IF('Back data'!$A$20:$AP$20&lt;&gt;"",COLUMN('Back data'!$A$20:$AP$20)))-F$6)</f>
        <v>70.62</v>
      </c>
      <c r="G17" s="9">
        <f t="array" ref="G17">INDEX('Back data'!$A$19:$AP$19,,MAX(IF('Back data'!$A$19:$AP$19&lt;&gt;"",COLUMN('Back data'!$A$19:$AP$19)))-G$6)+INDEX('Back data'!$A$20:$AP$20,,MAX(IF('Back data'!$A$20:$AP$20&lt;&gt;"",COLUMN('Back data'!$A$20:$AP$20)))-G$6)</f>
        <v>71.86</v>
      </c>
      <c r="H17" s="9">
        <f t="array" ref="H17">INDEX('Back data'!$A$19:$AP$19,,MAX(IF('Back data'!$A$19:$AP$19&lt;&gt;"",COLUMN('Back data'!$A$19:$AP$19)))-H$6)+INDEX('Back data'!$A$20:$AP$20,,MAX(IF('Back data'!$A$20:$AP$20&lt;&gt;"",COLUMN('Back data'!$A$20:$AP$20)))-H$6)</f>
        <v>70.8</v>
      </c>
      <c r="I17" s="9">
        <f t="array" ref="I17">INDEX('Back data'!$A$19:$AP$19,,MAX(IF('Back data'!$A$19:$AP$19&lt;&gt;"",COLUMN('Back data'!$A$19:$AP$19)))-I$6)+INDEX('Back data'!$A$20:$AP$20,,MAX(IF('Back data'!$A$20:$AP$20&lt;&gt;"",COLUMN('Back data'!$A$20:$AP$20)))-I$6)</f>
        <v>70.31</v>
      </c>
      <c r="J17" s="9">
        <f t="array" ref="J17">INDEX('Back data'!$A$19:$AP$19,,MAX(IF('Back data'!$A$19:$AP$19&lt;&gt;"",COLUMN('Back data'!$A$19:$AP$19)))-J$6)+INDEX('Back data'!$A$20:$AP$20,,MAX(IF('Back data'!$A$20:$AP$20&lt;&gt;"",COLUMN('Back data'!$A$20:$AP$20)))-J$6)</f>
        <v>72.17</v>
      </c>
      <c r="K17" s="9">
        <f t="array" ref="K17">INDEX('Back data'!$A$19:$AP$19,,MAX(IF('Back data'!$A$19:$AP$19&lt;&gt;"",COLUMN('Back data'!$A$19:$AP$19)))-K$6)+INDEX('Back data'!$A$20:$AP$20,,MAX(IF('Back data'!$A$20:$AP$20&lt;&gt;"",COLUMN('Back data'!$A$20:$AP$20)))-K$6)</f>
        <v>71.160000000000011</v>
      </c>
      <c r="L17" s="9">
        <f t="array" ref="L17">INDEX('Back data'!$A$19:$AP$19,,MAX(IF('Back data'!$A$19:$AP$19&lt;&gt;"",COLUMN('Back data'!$A$19:$AP$19)))-L$6)+INDEX('Back data'!$A$20:$AP$20,,MAX(IF('Back data'!$A$20:$AP$20&lt;&gt;"",COLUMN('Back data'!$A$20:$AP$20)))-L$6)</f>
        <v>72.95</v>
      </c>
      <c r="M17" s="9">
        <f t="array" ref="M17">INDEX('Back data'!$A$19:$AP$19,,MAX(IF('Back data'!$A$19:$AP$19&lt;&gt;"",COLUMN('Back data'!$A$19:$AP$19)))-M$6)+INDEX('Back data'!$A$20:$AP$20,,MAX(IF('Back data'!$A$20:$AP$20&lt;&gt;"",COLUMN('Back data'!$A$20:$AP$20)))-M$6)</f>
        <v>70.490000000000009</v>
      </c>
      <c r="N17" s="9">
        <f t="array" ref="N17">INDEX('Back data'!$A$19:$AP$19,,MAX(IF('Back data'!$A$19:$AP$19&lt;&gt;"",COLUMN('Back data'!$A$19:$AP$19)))-N$6)+INDEX('Back data'!$A$20:$AP$20,,MAX(IF('Back data'!$A$20:$AP$20&lt;&gt;"",COLUMN('Back data'!$A$20:$AP$20)))-N$6)</f>
        <v>70.12</v>
      </c>
      <c r="O17" s="9">
        <f t="array" ref="O17">INDEX('Back data'!$A$19:$AP$19,,MAX(IF('Back data'!$A$19:$AP$19&lt;&gt;"",COLUMN('Back data'!$A$19:$AP$19)))-O$6)+INDEX('Back data'!$A$20:$AP$20,,MAX(IF('Back data'!$A$20:$AP$20&lt;&gt;"",COLUMN('Back data'!$A$20:$AP$20)))-O$6)</f>
        <v>71.929999999999993</v>
      </c>
      <c r="P17" s="37">
        <f t="array" ref="P17">INDEX('Back data'!$A$19:$AP$19,,MAX(IF('Back data'!$A$19:$AP$19&lt;&gt;"",COLUMN('Back data'!$A$19:$AP$19)))-P$6)+INDEX('Back data'!$A$20:$AP$20,,MAX(IF('Back data'!$A$20:$AP$20&lt;&gt;"",COLUMN('Back data'!$A$20:$AP$20)))-P$6)</f>
        <v>73.45</v>
      </c>
    </row>
    <row r="18" spans="1:16" x14ac:dyDescent="0.3">
      <c r="A18" s="10" t="s">
        <v>75</v>
      </c>
      <c r="B18" s="7" t="s">
        <v>79</v>
      </c>
      <c r="C18" s="12" t="s">
        <v>76</v>
      </c>
      <c r="D18" s="13">
        <f t="array" ref="D18">INDEX('Back data'!$A19:$AP19,,MAX(IF('Back data'!$A$9:$AP19&lt;&gt;"",COLUMN('Back data'!$A19:$AP$19)))-D$6)/D17</f>
        <v>0.98237349946816599</v>
      </c>
      <c r="E18" s="13">
        <f t="array" ref="E18">INDEX('Back data'!$A19:$AP19,,MAX(IF('Back data'!$A$9:$AP19&lt;&gt;"",COLUMN('Back data'!$A19:$AP$19)))-E$6)/E17</f>
        <v>0.97985031663788136</v>
      </c>
      <c r="F18" s="13">
        <f t="array" ref="F18">INDEX('Back data'!$A19:$AP19,,MAX(IF('Back data'!$A$9:$AP19&lt;&gt;"",COLUMN('Back data'!$A19:$AP$19)))-F$6)/F17</f>
        <v>0.98499008779382613</v>
      </c>
      <c r="G18" s="13">
        <f t="array" ref="G18">INDEX('Back data'!$A19:$AP19,,MAX(IF('Back data'!$A$9:$AP19&lt;&gt;"",COLUMN('Back data'!$A19:$AP$19)))-G$6)/G17</f>
        <v>0.97759532424158091</v>
      </c>
      <c r="H18" s="13">
        <f t="array" ref="H18">INDEX('Back data'!$A19:$AP19,,MAX(IF('Back data'!$A$9:$AP19&lt;&gt;"",COLUMN('Back data'!$A19:$AP$19)))-H$6)/H17</f>
        <v>0.9834745762711864</v>
      </c>
      <c r="I18" s="13">
        <f t="array" ref="I18">INDEX('Back data'!$A19:$AP19,,MAX(IF('Back data'!$A$9:$AP19&lt;&gt;"",COLUMN('Back data'!$A19:$AP$19)))-I$6)/I17</f>
        <v>0.98691509031432223</v>
      </c>
      <c r="J18" s="13">
        <f t="array" ref="J18">INDEX('Back data'!$A19:$AP19,,MAX(IF('Back data'!$A$9:$AP19&lt;&gt;"",COLUMN('Back data'!$A19:$AP$19)))-J$6)/J17</f>
        <v>0.98933074684772071</v>
      </c>
      <c r="K18" s="13">
        <f t="array" ref="K18">INDEX('Back data'!$A19:$AP19,,MAX(IF('Back data'!$A$9:$AP19&lt;&gt;"",COLUMN('Back data'!$A19:$AP$19)))-K$6)/K17</f>
        <v>0.98580663293985382</v>
      </c>
      <c r="L18" s="13">
        <f t="array" ref="L18">INDEX('Back data'!$A19:$AP19,,MAX(IF('Back data'!$A$9:$AP19&lt;&gt;"",COLUMN('Back data'!$A19:$AP$19)))-L$6)/L17</f>
        <v>0.99040438656614116</v>
      </c>
      <c r="M18" s="13">
        <f t="array" ref="M18">INDEX('Back data'!$A19:$AP19,,MAX(IF('Back data'!$A$9:$AP19&lt;&gt;"",COLUMN('Back data'!$A19:$AP$19)))-M$6)/M17</f>
        <v>0.98921832884097027</v>
      </c>
      <c r="N18" s="13">
        <f t="array" ref="N18">INDEX('Back data'!$A19:$AP19,,MAX(IF('Back data'!$A$9:$AP19&lt;&gt;"",COLUMN('Back data'!$A19:$AP$19)))-N$6)/N17</f>
        <v>0.98573873359954367</v>
      </c>
      <c r="O18" s="13">
        <f t="array" ref="O18">INDEX('Back data'!$A19:$AP19,,MAX(IF('Back data'!$A$9:$AP19&lt;&gt;"",COLUMN('Back data'!$A19:$AP$19)))-O$6)/O17</f>
        <v>0.98999026831641879</v>
      </c>
      <c r="P18" s="38">
        <f t="array" ref="P18">INDEX('Back data'!$A19:$AP19,,MAX(IF('Back data'!$A$9:$AP19&lt;&gt;"",COLUMN('Back data'!$A19:AP$19)))-$P6)/P17</f>
        <v>0.98720217835262081</v>
      </c>
    </row>
    <row r="19" spans="1:16" x14ac:dyDescent="0.3">
      <c r="A19" s="10" t="s">
        <v>75</v>
      </c>
      <c r="B19" s="7" t="s">
        <v>79</v>
      </c>
      <c r="C19" s="12" t="s">
        <v>77</v>
      </c>
      <c r="D19" s="38" cm="1">
        <f t="array" ref="D19">INDEX('Back data'!$A20:$AP20,,MAX(IF('Back data'!$A$9:$AP20&lt;&gt;"",COLUMN('Back data'!$A$19:AP20)))-D$6)/D17</f>
        <v>1.7626500531834066E-2</v>
      </c>
      <c r="E19" s="38" cm="1">
        <f t="array" ref="E19">INDEX('Back data'!$A20:$AP20,,MAX(IF('Back data'!$A$9:$AP20&lt;&gt;"",COLUMN('Back data'!$A$19:AP20)))-E$6)/E17</f>
        <v>2.0149683362118594E-2</v>
      </c>
      <c r="F19" s="38" cm="1">
        <f t="array" ref="F19">INDEX('Back data'!$A20:$AP20,,MAX(IF('Back data'!$A$9:$AP20&lt;&gt;"",COLUMN('Back data'!$A$19:AP20)))-F$6)/F17</f>
        <v>1.5009912206173889E-2</v>
      </c>
      <c r="G19" s="38" cm="1">
        <f t="array" ref="G19">INDEX('Back data'!$A20:$AP20,,MAX(IF('Back data'!$A$9:$AP20&lt;&gt;"",COLUMN('Back data'!$A$19:AP20)))-G$6)/G17</f>
        <v>2.2404675758419149E-2</v>
      </c>
      <c r="H19" s="38" cm="1">
        <f t="array" ref="H19">INDEX('Back data'!$A20:$AP20,,MAX(IF('Back data'!$A$9:$AP20&lt;&gt;"",COLUMN('Back data'!$A$19:AP20)))-H$6)/H17</f>
        <v>1.6525423728813559E-2</v>
      </c>
      <c r="I19" s="38" cm="1">
        <f t="array" ref="I19">INDEX('Back data'!$A20:$AP20,,MAX(IF('Back data'!$A$9:$AP20&lt;&gt;"",COLUMN('Back data'!$A$19:AP20)))-I$6)/I17</f>
        <v>1.3084909685677713E-2</v>
      </c>
      <c r="J19" s="38" cm="1">
        <f t="array" ref="J19">INDEX('Back data'!$A20:$AP20,,MAX(IF('Back data'!$A$9:$AP20&lt;&gt;"",COLUMN('Back data'!$A$19:AP20)))-J$6)/J17</f>
        <v>1.066925315227934E-2</v>
      </c>
      <c r="K19" s="38" cm="1">
        <f t="array" ref="K19">INDEX('Back data'!$A20:$AP20,,MAX(IF('Back data'!$A$9:$AP20&lt;&gt;"",COLUMN('Back data'!$A$19:AP20)))-K$6)/K17</f>
        <v>1.4193367060146147E-2</v>
      </c>
      <c r="L19" s="38" cm="1">
        <f t="array" ref="L19">INDEX('Back data'!$A20:$AP20,,MAX(IF('Back data'!$A$9:$AP20&lt;&gt;"",COLUMN('Back data'!$A$19:AP20)))-L$6)/L17</f>
        <v>9.5956134338588059E-3</v>
      </c>
      <c r="M19" s="38" cm="1">
        <f t="array" ref="M19">INDEX('Back data'!$A20:$AP20,,MAX(IF('Back data'!$A$9:$AP20&lt;&gt;"",COLUMN('Back data'!$A$19:AP20)))-M$6)/M17</f>
        <v>1.0781671159029648E-2</v>
      </c>
      <c r="N19" s="38" cm="1">
        <f t="array" ref="N19">INDEX('Back data'!$A20:$AP20,,MAX(IF('Back data'!$A$9:$AP20&lt;&gt;"",COLUMN('Back data'!$A$19:AP20)))-N$6)/N17</f>
        <v>1.4261266400456359E-2</v>
      </c>
      <c r="O19" s="38" cm="1">
        <f t="array" ref="O19">INDEX('Back data'!$A20:$AP20,,MAX(IF('Back data'!$A$9:$AP20&lt;&gt;"",COLUMN('Back data'!$A$19:AP20)))-O$6)/O17</f>
        <v>1.000973168358126E-2</v>
      </c>
      <c r="P19" s="38">
        <f t="array" ref="P19">INDEX('Back data'!$A20:$AP20,,MAX(IF('Back data'!$A$9:$AP20&lt;&gt;"",COLUMN('Back data'!$A$19:AP20)))-P$6)/P17</f>
        <v>1.2797821647379169E-2</v>
      </c>
    </row>
    <row r="22" spans="1:16" x14ac:dyDescent="0.3">
      <c r="C22" s="8" t="s">
        <v>74</v>
      </c>
      <c r="D22" s="9">
        <f t="array" ref="D22">INDEX('Back data'!$A$239:$AP$239,,MAX(IF('Back data'!$A$239:$AP$239&lt;&gt;"",COLUMN('Back data'!$A$239:$AP$239)))-D$6)+INDEX('Back data'!$A$240:$AP$240,,MAX(IF('Back data'!$A$240:$AP$240&lt;&gt;"",COLUMN('Back data'!$A$240:$AP$240)))-D$6)</f>
        <v>62.4</v>
      </c>
      <c r="E22" s="9">
        <f t="array" ref="E22">INDEX('Back data'!$A$239:$AP$239,,MAX(IF('Back data'!$A$239:$AP$239&lt;&gt;"",COLUMN('Back data'!$A$239:$AP$239)))-E$6)+INDEX('Back data'!$A$240:$AP$240,,MAX(IF('Back data'!$A$240:$AP$240&lt;&gt;"",COLUMN('Back data'!$A$240:$AP$240)))-E$6)</f>
        <v>65.599999999999994</v>
      </c>
      <c r="F22" s="9">
        <f t="array" ref="F22">INDEX('Back data'!$A$239:$AP$239,,MAX(IF('Back data'!$A$239:$AP$239&lt;&gt;"",COLUMN('Back data'!$A$239:$AP$239)))-F$6)+INDEX('Back data'!$A$240:$AP$240,,MAX(IF('Back data'!$A$240:$AP$240&lt;&gt;"",COLUMN('Back data'!$A$240:$AP$240)))-F$6)</f>
        <v>68.210000000000008</v>
      </c>
      <c r="G22" s="9">
        <f t="array" ref="G22">INDEX('Back data'!$A$239:$AP$239,,MAX(IF('Back data'!$A$239:$AP$239&lt;&gt;"",COLUMN('Back data'!$A$239:$AP$239)))-G$6)+INDEX('Back data'!$A$240:$AP$240,,MAX(IF('Back data'!$A$240:$AP$240&lt;&gt;"",COLUMN('Back data'!$A$240:$AP$240)))-G$6)</f>
        <v>69.37</v>
      </c>
      <c r="H22" s="9">
        <f t="array" ref="H22">INDEX('Back data'!$A$239:$AP$239,,MAX(IF('Back data'!$A$239:$AP$239&lt;&gt;"",COLUMN('Back data'!$A$239:$AP$239)))-H$6)+INDEX('Back data'!$A$240:$AP$240,,MAX(IF('Back data'!$A$240:$AP$240&lt;&gt;"",COLUMN('Back data'!$A$240:$AP$240)))-H$6)</f>
        <v>66.959999999999994</v>
      </c>
      <c r="I22" s="9">
        <f t="array" ref="I22">INDEX('Back data'!$A$239:$AP$239,,MAX(IF('Back data'!$A$239:$AP$239&lt;&gt;"",COLUMN('Back data'!$A$239:$AP$239)))-I$6)+INDEX('Back data'!$A$240:$AP$240,,MAX(IF('Back data'!$A$240:$AP$240&lt;&gt;"",COLUMN('Back data'!$A$240:$AP$240)))-I$6)</f>
        <v>67.37</v>
      </c>
      <c r="J22" s="9">
        <f t="array" ref="J22">INDEX('Back data'!$A$239:$AP$239,,MAX(IF('Back data'!$A$239:$AP$239&lt;&gt;"",COLUMN('Back data'!$A$239:$AP$239)))-J$6)+INDEX('Back data'!$A$240:$AP$240,,MAX(IF('Back data'!$A$240:$AP$240&lt;&gt;"",COLUMN('Back data'!$A$240:$AP$240)))-J$6)</f>
        <v>70.38000000000001</v>
      </c>
      <c r="K22" s="9">
        <f t="array" ref="K22">INDEX('Back data'!$A$239:$AP$239,,MAX(IF('Back data'!$A$239:$AP$239&lt;&gt;"",COLUMN('Back data'!$A$239:$AP$239)))-K$6)+INDEX('Back data'!$A$240:$AP$240,,MAX(IF('Back data'!$A$240:$AP$240&lt;&gt;"",COLUMN('Back data'!$A$240:$AP$240)))-K$6)</f>
        <v>70.319999999999993</v>
      </c>
      <c r="L22" s="9">
        <f t="array" ref="L22">INDEX('Back data'!$A$239:$AP$239,,MAX(IF('Back data'!$A$239:$AP$239&lt;&gt;"",COLUMN('Back data'!$A$239:$AP$239)))-L$6)+INDEX('Back data'!$A$240:$AP$240,,MAX(IF('Back data'!$A$240:$AP$240&lt;&gt;"",COLUMN('Back data'!$A$240:$AP$240)))-L$6)</f>
        <v>69.22</v>
      </c>
      <c r="M22" s="9">
        <f t="array" ref="M22">INDEX('Back data'!$A$239:$AP$239,,MAX(IF('Back data'!$A$239:$AP$239&lt;&gt;"",COLUMN('Back data'!$A$239:$AP$239)))-M$6)+INDEX('Back data'!$A$240:$AP$240,,MAX(IF('Back data'!$A$240:$AP$240&lt;&gt;"",COLUMN('Back data'!$A$240:$AP$240)))-M$6)</f>
        <v>68.639999999999986</v>
      </c>
      <c r="N22" s="9">
        <f t="array" ref="N22">INDEX('Back data'!$A$239:$AP$239,,MAX(IF('Back data'!$A$239:$AP$239&lt;&gt;"",COLUMN('Back data'!$A$239:$AP$239)))-N$6)+INDEX('Back data'!$A$240:$AP$240,,MAX(IF('Back data'!$A$240:$AP$240&lt;&gt;"",COLUMN('Back data'!$A$240:$AP$240)))-N$6)</f>
        <v>67.27</v>
      </c>
      <c r="O22" s="9">
        <f t="array" ref="O22">INDEX('Back data'!$A$239:$AP$239,,MAX(IF('Back data'!$A$239:$AP$239&lt;&gt;"",COLUMN('Back data'!$A$239:$AP$239)))-O$6)+INDEX('Back data'!$A$240:$AP$240,,MAX(IF('Back data'!$A$240:$AP$240&lt;&gt;"",COLUMN('Back data'!$A$240:$AP$240)))-O$6)</f>
        <v>69.929999999999993</v>
      </c>
      <c r="P22" s="37">
        <f t="array" ref="P22">INDEX('Back data'!$A$239:$AP$239,,MAX(IF('Back data'!$A$239:$AP$239&lt;&gt;"",COLUMN('Back data'!$A$239:$AP$239)))-P$6)+INDEX('Back data'!$A$240:$AP$240,,MAX(IF('Back data'!$A$240:$AP$240&lt;&gt;"",COLUMN('Back data'!$A$240:$AP$240)))-P$6)</f>
        <v>68.569999999999993</v>
      </c>
    </row>
    <row r="23" spans="1:16" x14ac:dyDescent="0.3">
      <c r="A23" s="10" t="s">
        <v>75</v>
      </c>
      <c r="B23" s="7" t="s">
        <v>63</v>
      </c>
      <c r="C23" s="12" t="s">
        <v>76</v>
      </c>
      <c r="D23" s="13">
        <f t="array" ref="D23">INDEX('Back data'!$A$239:$AP$239,,MAX(IF('Back data'!$A$239:$AP$239&lt;&gt;"",COLUMN('Back data'!$A$239:$AP$239)))-D$6)/D$22</f>
        <v>0.94326923076923075</v>
      </c>
      <c r="E23" s="13">
        <f t="array" ref="E23">INDEX('Back data'!$A$239:$AP$239,,MAX(IF('Back data'!$A$239:$AP$239&lt;&gt;"",COLUMN('Back data'!$A$239:$AP$239)))-E$6)/E$22</f>
        <v>0.93963414634146347</v>
      </c>
      <c r="F23" s="13">
        <f t="array" ref="F23">INDEX('Back data'!$A$239:$AP$239,,MAX(IF('Back data'!$A$239:$AP$239&lt;&gt;"",COLUMN('Back data'!$A$239:$AP$239)))-F$6)/F$22</f>
        <v>0.95704442163905579</v>
      </c>
      <c r="G23" s="13">
        <f t="array" ref="G23">INDEX('Back data'!$A$239:$AP$239,,MAX(IF('Back data'!$A$239:$AP$239&lt;&gt;"",COLUMN('Back data'!$A$239:$AP$239)))-G$6)/G$22</f>
        <v>0.95199654029119218</v>
      </c>
      <c r="H23" s="13">
        <f t="array" ref="H23">INDEX('Back data'!$A$239:$AP$239,,MAX(IF('Back data'!$A$239:$AP$239&lt;&gt;"",COLUMN('Back data'!$A$239:$AP$239)))-H$6)/H$22</f>
        <v>0.94534050179211471</v>
      </c>
      <c r="I23" s="13">
        <f t="array" ref="I23">INDEX('Back data'!$A$239:$AP$239,,MAX(IF('Back data'!$A$239:$AP$239&lt;&gt;"",COLUMN('Back data'!$A$239:$AP$239)))-I$6)/I$22</f>
        <v>0.94567314828558702</v>
      </c>
      <c r="J23" s="13">
        <f t="array" ref="J23">INDEX('Back data'!$A$239:$AP$239,,MAX(IF('Back data'!$A$239:$AP$239&lt;&gt;"",COLUMN('Back data'!$A$239:$AP$239)))-J$6)/J$22</f>
        <v>0.95964762716680874</v>
      </c>
      <c r="K23" s="13">
        <f t="array" ref="K23">INDEX('Back data'!$A$239:$AP$239,,MAX(IF('Back data'!$A$239:$AP$239&lt;&gt;"",COLUMN('Back data'!$A$239:$AP$239)))-K$6)/K$22</f>
        <v>0.96615472127417523</v>
      </c>
      <c r="L23" s="13">
        <f t="array" ref="L23">INDEX('Back data'!$A$239:$AP$239,,MAX(IF('Back data'!$A$239:$AP$239&lt;&gt;"",COLUMN('Back data'!$A$239:$AP$239)))-L$6)/L$22</f>
        <v>0.95651545796012705</v>
      </c>
      <c r="M23" s="13">
        <f t="array" ref="M23">INDEX('Back data'!$A$239:$AP$239,,MAX(IF('Back data'!$A$239:$AP$239&lt;&gt;"",COLUMN('Back data'!$A$239:$AP$239)))-M$6)/M$22</f>
        <v>0.9698426573426574</v>
      </c>
      <c r="N23" s="13">
        <f t="array" ref="N23">INDEX('Back data'!$A$239:$AP$239,,MAX(IF('Back data'!$A$239:$AP$239&lt;&gt;"",COLUMN('Back data'!$A$239:$AP$239)))-N$6)/N$22</f>
        <v>0.95555225211832917</v>
      </c>
      <c r="O23" s="13">
        <f t="array" ref="O23">INDEX('Back data'!$A$239:$AP$239,,MAX(IF('Back data'!$A$239:$AP$239&lt;&gt;"",COLUMN('Back data'!$A$239:$AP$239)))-O$6)/O$22</f>
        <v>0.97540397540397539</v>
      </c>
      <c r="P23" s="38">
        <f t="array" ref="P23">INDEX('Back data'!$A$239:$AP$239,,MAX(IF('Back data'!$A$239:$AP$239&lt;&gt;"",COLUMN('Back data'!$A$239:$AP$239)))-P$6)/P$22</f>
        <v>0.97141607116814943</v>
      </c>
    </row>
    <row r="24" spans="1:16" x14ac:dyDescent="0.3">
      <c r="A24" s="10" t="s">
        <v>75</v>
      </c>
      <c r="B24" s="7" t="s">
        <v>63</v>
      </c>
      <c r="C24" s="12" t="s">
        <v>77</v>
      </c>
      <c r="D24" s="13">
        <f t="array" ref="D24">INDEX('Back data'!$A$240:$AP$240,,MAX(IF('Back data'!$A$240:$AP$240&lt;&gt;"",COLUMN('Back data'!$A$240:$AP$240)))-D$6)/D$22</f>
        <v>5.673076923076923E-2</v>
      </c>
      <c r="E24" s="13">
        <f t="array" ref="E24">INDEX('Back data'!$A$240:$AP$240,,MAX(IF('Back data'!$A$240:$AP$240&lt;&gt;"",COLUMN('Back data'!$A$240:$AP$240)))-E$6)/E$22</f>
        <v>6.036585365853659E-2</v>
      </c>
      <c r="F24" s="13">
        <f t="array" ref="F24">INDEX('Back data'!$A$240:$AP$240,,MAX(IF('Back data'!$A$240:$AP$240&lt;&gt;"",COLUMN('Back data'!$A$240:$AP$240)))-F$6)/F$22</f>
        <v>4.2955578360944144E-2</v>
      </c>
      <c r="G24" s="13">
        <f t="array" ref="G24">INDEX('Back data'!$A$240:$AP$240,,MAX(IF('Back data'!$A$240:$AP$240&lt;&gt;"",COLUMN('Back data'!$A$240:$AP$240)))-G$6)/G$22</f>
        <v>4.8003459708807837E-2</v>
      </c>
      <c r="H24" s="13">
        <f t="array" ref="H24">INDEX('Back data'!$A$240:$AP$240,,MAX(IF('Back data'!$A$240:$AP$240&lt;&gt;"",COLUMN('Back data'!$A$240:$AP$240)))-H$6)/H$22</f>
        <v>5.4659498207885314E-2</v>
      </c>
      <c r="I24" s="13">
        <f t="array" ref="I24">INDEX('Back data'!$A$240:$AP$240,,MAX(IF('Back data'!$A$240:$AP$240&lt;&gt;"",COLUMN('Back data'!$A$240:$AP$240)))-I$6)/I$22</f>
        <v>5.4326851714412941E-2</v>
      </c>
      <c r="J24" s="13">
        <f t="array" ref="J24">INDEX('Back data'!$A$240:$AP$240,,MAX(IF('Back data'!$A$240:$AP$240&lt;&gt;"",COLUMN('Back data'!$A$240:$AP$240)))-J$6)/J$22</f>
        <v>4.0352372833191243E-2</v>
      </c>
      <c r="K24" s="13">
        <f t="array" ref="K24">INDEX('Back data'!$A$240:$AP$240,,MAX(IF('Back data'!$A$240:$AP$240&lt;&gt;"",COLUMN('Back data'!$A$240:$AP$240)))-K$6)/K$22</f>
        <v>3.3845278725824803E-2</v>
      </c>
      <c r="L24" s="13">
        <f t="array" ref="L24">INDEX('Back data'!$A$240:$AP$240,,MAX(IF('Back data'!$A$240:$AP$240&lt;&gt;"",COLUMN('Back data'!$A$240:$AP$240)))-L$6)/L$22</f>
        <v>4.348454203987287E-2</v>
      </c>
      <c r="M24" s="13">
        <f t="array" ref="M24">INDEX('Back data'!$A$240:$AP$240,,MAX(IF('Back data'!$A$240:$AP$240&lt;&gt;"",COLUMN('Back data'!$A$240:$AP$240)))-M$6)/M$22</f>
        <v>3.015734265734266E-2</v>
      </c>
      <c r="N24" s="13">
        <f t="array" ref="N24">INDEX('Back data'!$A$240:$AP$240,,MAX(IF('Back data'!$A$240:$AP$240&lt;&gt;"",COLUMN('Back data'!$A$240:$AP$240)))-N$6)/N$22</f>
        <v>4.4447747881670885E-2</v>
      </c>
      <c r="O24" s="13">
        <f t="array" ref="O24">INDEX('Back data'!$A$240:$AP$240,,MAX(IF('Back data'!$A$240:$AP$240&lt;&gt;"",COLUMN('Back data'!$A$240:$AP$240)))-O$6)/O$22</f>
        <v>2.4596024596024599E-2</v>
      </c>
      <c r="P24" s="38">
        <f t="array" ref="P24">INDEX('Back data'!$A$240:$AP$240,,MAX(IF('Back data'!$A$240:$AP$240&lt;&gt;"",COLUMN('Back data'!$A$240:$AP$240)))-P$6)/P$22</f>
        <v>2.8583928831850666E-2</v>
      </c>
    </row>
    <row r="27" spans="1:16" x14ac:dyDescent="0.3">
      <c r="C27" s="8" t="s">
        <v>74</v>
      </c>
      <c r="D27" s="9">
        <f t="array" ref="D27">INDEX('Back data'!$A$245:$AP$245,,MAX(IF('Back data'!$A$245:$AP$245&lt;&gt;"",COLUMN('Back data'!$A$245:$AP$245)))-D$6)+INDEX('Back data'!$A$246:$AP$246,,MAX(IF('Back data'!$A$246:$AP$246&lt;&gt;"",COLUMN('Back data'!$A$246:$AP$246)))-D$6)</f>
        <v>66.17</v>
      </c>
      <c r="E27" s="9">
        <f t="array" ref="E27">INDEX('Back data'!$A$245:$AP$245,,MAX(IF('Back data'!$A$245:$AP$245&lt;&gt;"",COLUMN('Back data'!$A$245:$AP$245)))-E$6)+INDEX('Back data'!$A$246:$AP$246,,MAX(IF('Back data'!$A$246:$AP$246&lt;&gt;"",COLUMN('Back data'!$A$246:$AP$246)))-E$6)</f>
        <v>68.95</v>
      </c>
      <c r="F27" s="9">
        <f t="array" ref="F27">INDEX('Back data'!$A$245:$AP$245,,MAX(IF('Back data'!$A$245:$AP$245&lt;&gt;"",COLUMN('Back data'!$A$245:$AP$245)))-F$6)+INDEX('Back data'!$A$246:$AP$246,,MAX(IF('Back data'!$A$246:$AP$246&lt;&gt;"",COLUMN('Back data'!$A$246:$AP$246)))-F$6)</f>
        <v>70.88</v>
      </c>
      <c r="G27" s="9">
        <f t="array" ref="G27">INDEX('Back data'!$A$245:$AP$245,,MAX(IF('Back data'!$A$245:$AP$245&lt;&gt;"",COLUMN('Back data'!$A$245:$AP$245)))-G$6)+INDEX('Back data'!$A$246:$AP$246,,MAX(IF('Back data'!$A$246:$AP$246&lt;&gt;"",COLUMN('Back data'!$A$246:$AP$246)))-G$6)</f>
        <v>71.73</v>
      </c>
      <c r="H27" s="9">
        <f t="array" ref="H27">INDEX('Back data'!$A$245:$AP$245,,MAX(IF('Back data'!$A$245:$AP$245&lt;&gt;"",COLUMN('Back data'!$A$245:$AP$245)))-H$6)+INDEX('Back data'!$A$246:$AP$246,,MAX(IF('Back data'!$A$246:$AP$246&lt;&gt;"",COLUMN('Back data'!$A$246:$AP$246)))-H$6)</f>
        <v>70.569999999999993</v>
      </c>
      <c r="I27" s="9">
        <f t="array" ref="I27">INDEX('Back data'!$A$245:$AP$245,,MAX(IF('Back data'!$A$245:$AP$245&lt;&gt;"",COLUMN('Back data'!$A$245:$AP$245)))-I$6)+INDEX('Back data'!$A$246:$AP$246,,MAX(IF('Back data'!$A$246:$AP$246&lt;&gt;"",COLUMN('Back data'!$A$246:$AP$246)))-I$6)</f>
        <v>70.220000000000013</v>
      </c>
      <c r="J27" s="9">
        <f t="array" ref="J27">INDEX('Back data'!$A$245:$AP$245,,MAX(IF('Back data'!$A$245:$AP$245&lt;&gt;"",COLUMN('Back data'!$A$245:$AP$245)))-J$6)+INDEX('Back data'!$A$246:$AP$246,,MAX(IF('Back data'!$A$246:$AP$246&lt;&gt;"",COLUMN('Back data'!$A$246:$AP$246)))-J$6)</f>
        <v>72.400000000000006</v>
      </c>
      <c r="K27" s="9">
        <f t="array" ref="K27">INDEX('Back data'!$A$245:$AP$245,,MAX(IF('Back data'!$A$245:$AP$245&lt;&gt;"",COLUMN('Back data'!$A$245:$AP$245)))-K$6)+INDEX('Back data'!$A$246:$AP$246,,MAX(IF('Back data'!$A$246:$AP$246&lt;&gt;"",COLUMN('Back data'!$A$246:$AP$246)))-K$6)</f>
        <v>72</v>
      </c>
      <c r="L27" s="9">
        <f t="array" ref="L27">INDEX('Back data'!$A$245:$AP$245,,MAX(IF('Back data'!$A$245:$AP$245&lt;&gt;"",COLUMN('Back data'!$A$245:$AP$245)))-L$6)+INDEX('Back data'!$A$246:$AP$246,,MAX(IF('Back data'!$A$246:$AP$246&lt;&gt;"",COLUMN('Back data'!$A$246:$AP$246)))-L$6)</f>
        <v>73.099999999999994</v>
      </c>
      <c r="M27" s="9">
        <f t="array" ref="M27">INDEX('Back data'!$A$245:$AP$245,,MAX(IF('Back data'!$A$245:$AP$245&lt;&gt;"",COLUMN('Back data'!$A$245:$AP$245)))-M$6)+INDEX('Back data'!$A$246:$AP$246,,MAX(IF('Back data'!$A$246:$AP$246&lt;&gt;"",COLUMN('Back data'!$A$246:$AP$246)))-M$6)</f>
        <v>70.240000000000009</v>
      </c>
      <c r="N27" s="9">
        <f t="array" ref="N27">INDEX('Back data'!$A$245:$AP$245,,MAX(IF('Back data'!$A$245:$AP$245&lt;&gt;"",COLUMN('Back data'!$A$245:$AP$245)))-N$6)+INDEX('Back data'!$A$246:$AP$246,,MAX(IF('Back data'!$A$246:$AP$246&lt;&gt;"",COLUMN('Back data'!$A$246:$AP$246)))-N$6)</f>
        <v>70.099999999999994</v>
      </c>
      <c r="O27" s="9">
        <f t="array" ref="O27">INDEX('Back data'!$A$245:$AP$245,,MAX(IF('Back data'!$A$245:$AP$245&lt;&gt;"",COLUMN('Back data'!$A$245:$AP$245)))-O$6)+INDEX('Back data'!$A$246:$AP$246,,MAX(IF('Back data'!$A$246:$AP$246&lt;&gt;"",COLUMN('Back data'!$A$246:$AP$246)))-O$6)</f>
        <v>71.790000000000006</v>
      </c>
      <c r="P27" s="37">
        <f t="array" ref="P27">INDEX('Back data'!$A$245:$AP$245,,MAX(IF('Back data'!$A$245:$AP$245&lt;&gt;"",COLUMN('Back data'!$A$245:$AP$245)))-P$6)+INDEX('Back data'!$A$246:$AP$246,,MAX(IF('Back data'!$A$246:$AP$246&lt;&gt;"",COLUMN('Back data'!$A$246:$AP$246)))-P$6)</f>
        <v>74.289999999999992</v>
      </c>
    </row>
    <row r="28" spans="1:16" x14ac:dyDescent="0.3">
      <c r="A28" s="10" t="s">
        <v>75</v>
      </c>
      <c r="B28" s="7" t="s">
        <v>68</v>
      </c>
      <c r="C28" s="12" t="s">
        <v>76</v>
      </c>
      <c r="D28" s="13">
        <f t="array" ref="D28">INDEX('Back data'!$A$245:$AP$245,,MAX(IF('Back data'!$A$245:$AP$245&lt;&gt;"",COLUMN('Back data'!$A$245:$AP$245)))-D$6)/D27</f>
        <v>0.96599667523046695</v>
      </c>
      <c r="E28" s="13">
        <f t="array" ref="E28">INDEX('Back data'!$A$245:$AP$245,,MAX(IF('Back data'!$A$245:$AP$245&lt;&gt;"",COLUMN('Back data'!$A$245:$AP$245)))-E$6)/E27</f>
        <v>0.96983321247280641</v>
      </c>
      <c r="F28" s="13">
        <f t="array" ref="F28">INDEX('Back data'!$A$245:$AP$245,,MAX(IF('Back data'!$A$245:$AP$245&lt;&gt;"",COLUMN('Back data'!$A$245:$AP$245)))-F$6)/F27</f>
        <v>0.97262979683972917</v>
      </c>
      <c r="G28" s="13">
        <f t="array" ref="G28">INDEX('Back data'!$A$245:$AP$245,,MAX(IF('Back data'!$A$245:$AP$245&lt;&gt;"",COLUMN('Back data'!$A$245:$AP$245)))-G$6)/G27</f>
        <v>0.97156001672940184</v>
      </c>
      <c r="H28" s="13">
        <f t="array" ref="H28">INDEX('Back data'!$A$245:$AP$245,,MAX(IF('Back data'!$A$245:$AP$245&lt;&gt;"",COLUMN('Back data'!$A$245:$AP$245)))-H$6)/H27</f>
        <v>0.97732747626470184</v>
      </c>
      <c r="I28" s="13">
        <f t="array" ref="I28">INDEX('Back data'!$A$245:$AP$245,,MAX(IF('Back data'!$A$245:$AP$245&lt;&gt;"",COLUMN('Back data'!$A$245:$AP$245)))-I$6)/I27</f>
        <v>0.97806892623184272</v>
      </c>
      <c r="J28" s="13">
        <f t="array" ref="J28">INDEX('Back data'!$A$245:$AP$245,,MAX(IF('Back data'!$A$245:$AP$245&lt;&gt;"",COLUMN('Back data'!$A$245:$AP$245)))-J$6)/J27</f>
        <v>0.98273480662983426</v>
      </c>
      <c r="K28" s="13">
        <f t="array" ref="K28">INDEX('Back data'!$A$245:$AP$245,,MAX(IF('Back data'!$A$245:$AP$245&lt;&gt;"",COLUMN('Back data'!$A$245:$AP$245)))-K$6)/K27</f>
        <v>0.97930555555555565</v>
      </c>
      <c r="L28" s="13">
        <f t="array" ref="L28">INDEX('Back data'!$A$245:$AP$245,,MAX(IF('Back data'!$A$245:$AP$245&lt;&gt;"",COLUMN('Back data'!$A$245:$AP$245)))-L$6)/L27</f>
        <v>0.98030095759233926</v>
      </c>
      <c r="M28" s="13">
        <f t="array" ref="M28">INDEX('Back data'!$A$245:$AP$245,,MAX(IF('Back data'!$A$245:$AP$245&lt;&gt;"",COLUMN('Back data'!$A$245:$AP$245)))-M$6)/M27</f>
        <v>0.98206150341685639</v>
      </c>
      <c r="N28" s="13">
        <f t="array" ref="N28">INDEX('Back data'!$A$245:$AP$245,,MAX(IF('Back data'!$A$245:$AP$245&lt;&gt;"",COLUMN('Back data'!$A$245:$AP$245)))-N$6)/N27</f>
        <v>0.98074179743223977</v>
      </c>
      <c r="O28" s="13">
        <f t="array" ref="O28">INDEX('Back data'!$A$245:$AP$245,,MAX(IF('Back data'!$A$245:$AP$245&lt;&gt;"",COLUMN('Back data'!$A$245:$AP$245)))-O$6)/O27</f>
        <v>0.98008079119654534</v>
      </c>
      <c r="P28" s="38">
        <f t="array" ref="P28">INDEX('Back data'!$A$245:$AP$245,,MAX(IF('Back data'!$A$245:$AP$245&lt;&gt;"",COLUMN('Back data'!$A$245:$AP$245)))-P$6)/P27</f>
        <v>0.98034728765648149</v>
      </c>
    </row>
    <row r="29" spans="1:16" x14ac:dyDescent="0.3">
      <c r="A29" s="10" t="s">
        <v>75</v>
      </c>
      <c r="B29" s="7" t="s">
        <v>68</v>
      </c>
      <c r="C29" s="12" t="s">
        <v>77</v>
      </c>
      <c r="D29" s="13">
        <f t="array" ref="D29">INDEX('Back data'!$A$246:$AP$246,,MAX(IF('Back data'!$A$246:$AP$246&lt;&gt;"",COLUMN('Back data'!$A$246:$AP$246)))-D$6)/D27</f>
        <v>3.4003324769533022E-2</v>
      </c>
      <c r="E29" s="13">
        <f t="array" ref="E29">INDEX('Back data'!$A$246:$AP$246,,MAX(IF('Back data'!$A$246:$AP$246&lt;&gt;"",COLUMN('Back data'!$A$246:$AP$246)))-E$6)/E27</f>
        <v>3.0166787527193619E-2</v>
      </c>
      <c r="F29" s="13">
        <f t="array" ref="F29">INDEX('Back data'!$A$246:$AP$246,,MAX(IF('Back data'!$A$246:$AP$246&lt;&gt;"",COLUMN('Back data'!$A$246:$AP$246)))-F$6)/F27</f>
        <v>2.7370203160270883E-2</v>
      </c>
      <c r="G29" s="13">
        <f t="array" ref="G29">INDEX('Back data'!$A$246:$AP$246,,MAX(IF('Back data'!$A$246:$AP$246&lt;&gt;"",COLUMN('Back data'!$A$246:$AP$246)))-G$6)/G27</f>
        <v>2.8439983270598074E-2</v>
      </c>
      <c r="H29" s="13">
        <f t="array" ref="H29">INDEX('Back data'!$A$246:$AP$246,,MAX(IF('Back data'!$A$246:$AP$246&lt;&gt;"",COLUMN('Back data'!$A$246:$AP$246)))-H$6)/H27</f>
        <v>2.2672523735298288E-2</v>
      </c>
      <c r="I29" s="13">
        <f t="array" ref="I29">INDEX('Back data'!$A$246:$AP$246,,MAX(IF('Back data'!$A$246:$AP$246&lt;&gt;"",COLUMN('Back data'!$A$246:$AP$246)))-I$6)/I27</f>
        <v>2.1931073768157217E-2</v>
      </c>
      <c r="J29" s="13">
        <f t="array" ref="J29">INDEX('Back data'!$A$246:$AP$246,,MAX(IF('Back data'!$A$246:$AP$246&lt;&gt;"",COLUMN('Back data'!$A$246:$AP$246)))-J$6)/J27</f>
        <v>1.7265193370165743E-2</v>
      </c>
      <c r="K29" s="13">
        <f t="array" ref="K29">INDEX('Back data'!$A$246:$AP$246,,MAX(IF('Back data'!$A$246:$AP$246&lt;&gt;"",COLUMN('Back data'!$A$246:$AP$246)))-K$6)/K27</f>
        <v>2.0694444444444446E-2</v>
      </c>
      <c r="L29" s="13">
        <f t="array" ref="L29">INDEX('Back data'!$A$246:$AP$246,,MAX(IF('Back data'!$A$246:$AP$246&lt;&gt;"",COLUMN('Back data'!$A$246:$AP$246)))-L$6)/L27</f>
        <v>1.9699042407660738E-2</v>
      </c>
      <c r="M29" s="13">
        <f t="array" ref="M29">INDEX('Back data'!$A$246:$AP$246,,MAX(IF('Back data'!$A$246:$AP$246&lt;&gt;"",COLUMN('Back data'!$A$246:$AP$246)))-M$6)/M27</f>
        <v>1.7938496583143507E-2</v>
      </c>
      <c r="N29" s="13">
        <f t="array" ref="N29">INDEX('Back data'!$A$246:$AP$246,,MAX(IF('Back data'!$A$246:$AP$246&lt;&gt;"",COLUMN('Back data'!$A$246:$AP$246)))-N$6)/N27</f>
        <v>1.9258202567760344E-2</v>
      </c>
      <c r="O29" s="13">
        <f t="array" ref="O29">INDEX('Back data'!$A$246:$AP$246,,MAX(IF('Back data'!$A$246:$AP$246&lt;&gt;"",COLUMN('Back data'!$A$246:$AP$246)))-O$6)/O27</f>
        <v>1.9919208803454519E-2</v>
      </c>
      <c r="P29" s="38">
        <f t="array" ref="P29">INDEX('Back data'!$A$246:$AP$246,,MAX(IF('Back data'!$A$246:$AP$246&lt;&gt;"",COLUMN('Back data'!$A$246:$AP$246)))-P$6)/P27</f>
        <v>1.9652712343518643E-2</v>
      </c>
    </row>
    <row r="32" spans="1:16" x14ac:dyDescent="0.3">
      <c r="C32" s="8" t="s">
        <v>74</v>
      </c>
      <c r="D32" s="9">
        <f t="array" ref="D32">INDEX('Back data'!$A$251:$AP$251,,MAX(IF('Back data'!$A$251:$AP$251&lt;&gt;"",COLUMN('Back data'!$A$251:$AP$251)))-D$6)+INDEX('Back data'!$A$252:$AP$252,,MAX(IF('Back data'!$A$252:$AP$252&lt;&gt;"",COLUMN('Back data'!$A$252:$AP$252)))-D$6)</f>
        <v>68.569999999999993</v>
      </c>
      <c r="E32" s="9">
        <f t="array" ref="E32">INDEX('Back data'!$A$251:$AP$251,,MAX(IF('Back data'!$A$251:$AP$251&lt;&gt;"",COLUMN('Back data'!$A$251:$AP$251)))-E$6)+INDEX('Back data'!$A$252:$AP$252,,MAX(IF('Back data'!$A$252:$AP$252&lt;&gt;"",COLUMN('Back data'!$A$252:$AP$252)))-E$6)</f>
        <v>70.91</v>
      </c>
      <c r="F32" s="9">
        <f t="array" ref="F32">INDEX('Back data'!$A$251:$AP$251,,MAX(IF('Back data'!$A$251:$AP$251&lt;&gt;"",COLUMN('Back data'!$A$251:$AP$251)))-F$6)+INDEX('Back data'!$A$252:$AP$252,,MAX(IF('Back data'!$A$252:$AP$252&lt;&gt;"",COLUMN('Back data'!$A$252:$AP$252)))-F$6)</f>
        <v>70.790000000000006</v>
      </c>
      <c r="G32" s="9">
        <f t="array" ref="G32">INDEX('Back data'!$A$251:$AP$251,,MAX(IF('Back data'!$A$251:$AP$251&lt;&gt;"",COLUMN('Back data'!$A$251:$AP$251)))-G$6)+INDEX('Back data'!$A$252:$AP$252,,MAX(IF('Back data'!$A$252:$AP$252&lt;&gt;"",COLUMN('Back data'!$A$252:$AP$252)))-G$6)</f>
        <v>71.87</v>
      </c>
      <c r="H32" s="9">
        <f t="array" ref="H32">INDEX('Back data'!$A$251:$AP$251,,MAX(IF('Back data'!$A$251:$AP$251&lt;&gt;"",COLUMN('Back data'!$A$251:$AP$251)))-H$6)+INDEX('Back data'!$A$252:$AP$252,,MAX(IF('Back data'!$A$252:$AP$252&lt;&gt;"",COLUMN('Back data'!$A$252:$AP$252)))-H$6)</f>
        <v>70.460000000000008</v>
      </c>
      <c r="I32" s="9">
        <f t="array" ref="I32">INDEX('Back data'!$A$251:$AP$251,,MAX(IF('Back data'!$A$251:$AP$251&lt;&gt;"",COLUMN('Back data'!$A$251:$AP$251)))-I$6)+INDEX('Back data'!$A$252:$AP$252,,MAX(IF('Back data'!$A$252:$AP$252&lt;&gt;"",COLUMN('Back data'!$A$252:$AP$252)))-I$6)</f>
        <v>71.41</v>
      </c>
      <c r="J32" s="9">
        <f t="array" ref="J32">INDEX('Back data'!$A$251:$AP$251,,MAX(IF('Back data'!$A$251:$AP$251&lt;&gt;"",COLUMN('Back data'!$A$251:$AP$251)))-J$6)+INDEX('Back data'!$A$252:$AP$252,,MAX(IF('Back data'!$A$252:$AP$252&lt;&gt;"",COLUMN('Back data'!$A$252:$AP$252)))-J$6)</f>
        <v>71.679999999999993</v>
      </c>
      <c r="K32" s="9">
        <f t="array" ref="K32">INDEX('Back data'!$A$251:$AP$251,,MAX(IF('Back data'!$A$251:$AP$251&lt;&gt;"",COLUMN('Back data'!$A$251:$AP$251)))-K$6)+INDEX('Back data'!$A$252:$AP$252,,MAX(IF('Back data'!$A$252:$AP$252&lt;&gt;"",COLUMN('Back data'!$A$252:$AP$252)))-K$6)</f>
        <v>71.009999999999991</v>
      </c>
      <c r="L32" s="9">
        <f t="array" ref="L32">INDEX('Back data'!$A$251:$AP$251,,MAX(IF('Back data'!$A$251:$AP$251&lt;&gt;"",COLUMN('Back data'!$A$251:$AP$251)))-L$6)+INDEX('Back data'!$A$252:$AP$252,,MAX(IF('Back data'!$A$252:$AP$252&lt;&gt;"",COLUMN('Back data'!$A$252:$AP$252)))-L$6)</f>
        <v>73.27</v>
      </c>
      <c r="M32" s="9">
        <f t="array" ref="M32">INDEX('Back data'!$A$251:$AP$251,,MAX(IF('Back data'!$A$251:$AP$251&lt;&gt;"",COLUMN('Back data'!$A$251:$AP$251)))-M$6)+INDEX('Back data'!$A$252:$AP$252,,MAX(IF('Back data'!$A$252:$AP$252&lt;&gt;"",COLUMN('Back data'!$A$252:$AP$252)))-M$6)</f>
        <v>70.94</v>
      </c>
      <c r="N32" s="9">
        <f t="array" ref="N32">INDEX('Back data'!$A$251:$AP$251,,MAX(IF('Back data'!$A$251:$AP$251&lt;&gt;"",COLUMN('Back data'!$A$251:$AP$251)))-N$6)+INDEX('Back data'!$A$252:$AP$252,,MAX(IF('Back data'!$A$252:$AP$252&lt;&gt;"",COLUMN('Back data'!$A$252:$AP$252)))-N$6)</f>
        <v>69.740000000000009</v>
      </c>
      <c r="O32" s="9">
        <f t="array" ref="O32">INDEX('Back data'!$A$251:$AP$251,,MAX(IF('Back data'!$A$251:$AP$251&lt;&gt;"",COLUMN('Back data'!$A$251:$AP$251)))-O$6)+INDEX('Back data'!$A$252:$AP$252,,MAX(IF('Back data'!$A$252:$AP$252&lt;&gt;"",COLUMN('Back data'!$A$252:$AP$252)))-O$6)</f>
        <v>71.8</v>
      </c>
      <c r="P32" s="37">
        <f t="array" ref="P32">INDEX('Back data'!$A$251:$AP$251,,MAX(IF('Back data'!$A$251:$AP$251&lt;&gt;"",COLUMN('Back data'!$A$251:$AP$251)))-P$6)+INDEX('Back data'!$A$252:$AP$252,,MAX(IF('Back data'!$A$252:$AP$252&lt;&gt;"",COLUMN('Back data'!$A$252:$AP$252)))-P$6)</f>
        <v>71.819999999999993</v>
      </c>
    </row>
    <row r="33" spans="1:63" x14ac:dyDescent="0.3">
      <c r="A33" s="10" t="s">
        <v>75</v>
      </c>
      <c r="B33" s="7" t="s">
        <v>73</v>
      </c>
      <c r="C33" s="12" t="s">
        <v>76</v>
      </c>
      <c r="D33" s="13">
        <f t="array" ref="D33">INDEX('Back data'!$A$251:$AP$251,,MAX(IF('Back data'!$A$251:$AP$251&lt;&gt;"",COLUMN('Back data'!$A$251:$AP$251)))-D$6)/D32</f>
        <v>0.94822808808516845</v>
      </c>
      <c r="E33" s="13">
        <f t="array" ref="E33">INDEX('Back data'!$A$251:$AP$251,,MAX(IF('Back data'!$A$251:$AP$251&lt;&gt;"",COLUMN('Back data'!$A$251:$AP$251)))-E$6)/E32</f>
        <v>0.96333380341277686</v>
      </c>
      <c r="F33" s="13">
        <f t="array" ref="F33">INDEX('Back data'!$A$251:$AP$251,,MAX(IF('Back data'!$A$251:$AP$251&lt;&gt;"",COLUMN('Back data'!$A$251:$AP$251)))-F$6)/F32</f>
        <v>0.97174742195225317</v>
      </c>
      <c r="G33" s="13">
        <f t="array" ref="G33">INDEX('Back data'!$A$251:$AP$251,,MAX(IF('Back data'!$A$251:$AP$251&lt;&gt;"",COLUMN('Back data'!$A$251:$AP$251)))-G$6)/G32</f>
        <v>0.96507583136218167</v>
      </c>
      <c r="H33" s="13">
        <f t="array" ref="H33">INDEX('Back data'!$A$251:$AP$251,,MAX(IF('Back data'!$A$251:$AP$251&lt;&gt;"",COLUMN('Back data'!$A$251:$AP$251)))-H$6)/H32</f>
        <v>0.97104740278172008</v>
      </c>
      <c r="I33" s="13">
        <f t="array" ref="I33">INDEX('Back data'!$A$251:$AP$251,,MAX(IF('Back data'!$A$251:$AP$251&lt;&gt;"",COLUMN('Back data'!$A$251:$AP$251)))-I$6)/I32</f>
        <v>0.9614899873967232</v>
      </c>
      <c r="J33" s="13">
        <f t="array" ref="J33">INDEX('Back data'!$A$251:$AP$251,,MAX(IF('Back data'!$A$251:$AP$251&lt;&gt;"",COLUMN('Back data'!$A$251:$AP$251)))-J$6)/J32</f>
        <v>0.9775390625</v>
      </c>
      <c r="K33" s="13">
        <f t="array" ref="K33">INDEX('Back data'!$A$251:$AP$251,,MAX(IF('Back data'!$A$251:$AP$251&lt;&gt;"",COLUMN('Back data'!$A$251:$AP$251)))-K$6)/K32</f>
        <v>0.9570483030559076</v>
      </c>
      <c r="L33" s="13">
        <f t="array" ref="L33">INDEX('Back data'!$A$251:$AP$251,,MAX(IF('Back data'!$A$251:$AP$251&lt;&gt;"",COLUMN('Back data'!$A$251:$AP$251)))-L$6)/L32</f>
        <v>0.97011055002047231</v>
      </c>
      <c r="M33" s="13">
        <f t="array" ref="M33">INDEX('Back data'!$A$251:$AP$251,,MAX(IF('Back data'!$A$251:$AP$251&lt;&gt;"",COLUMN('Back data'!$A$251:$AP$251)))-M$6)/M32</f>
        <v>0.96010713278827176</v>
      </c>
      <c r="N33" s="13">
        <f t="array" ref="N33">INDEX('Back data'!$A$251:$AP$251,,MAX(IF('Back data'!$A$251:$AP$251&lt;&gt;"",COLUMN('Back data'!$A$251:$AP$251)))-N$6)/N32</f>
        <v>0.95798680814453674</v>
      </c>
      <c r="O33" s="13">
        <f t="array" ref="O33">INDEX('Back data'!$A$251:$AP$251,,MAX(IF('Back data'!$A$251:$AP$251&lt;&gt;"",COLUMN('Back data'!$A$251:$AP$251)))-O$6)/O32</f>
        <v>0.97228412256267416</v>
      </c>
      <c r="P33" s="38">
        <f t="array" ref="P33">INDEX('Back data'!$A$251:$AP$251,,MAX(IF('Back data'!$A$251:$AP$251&lt;&gt;"",COLUMN('Back data'!$A$251:$AP$251)))-P$6)/P32</f>
        <v>0.97535505430242275</v>
      </c>
    </row>
    <row r="34" spans="1:63" x14ac:dyDescent="0.3">
      <c r="A34" s="10" t="s">
        <v>75</v>
      </c>
      <c r="B34" s="7" t="s">
        <v>73</v>
      </c>
      <c r="C34" s="12" t="s">
        <v>77</v>
      </c>
      <c r="D34" s="13">
        <f t="array" ref="D34">INDEX('Back data'!$A$252:$AP$252,,MAX(IF('Back data'!$A$252:$AP$252&lt;&gt;"",COLUMN('Back data'!$A$252:$AP$252)))-D$6)/D32</f>
        <v>5.1771911914831562E-2</v>
      </c>
      <c r="E34" s="13">
        <f t="array" ref="E34">INDEX('Back data'!$A$252:$AP$252,,MAX(IF('Back data'!$A$252:$AP$252&lt;&gt;"",COLUMN('Back data'!$A$252:$AP$252)))-E$6)/E32</f>
        <v>3.666619658722324E-2</v>
      </c>
      <c r="F34" s="13">
        <f t="array" ref="F34">INDEX('Back data'!$A$252:$AP$252,,MAX(IF('Back data'!$A$252:$AP$252&lt;&gt;"",COLUMN('Back data'!$A$252:$AP$252)))-F$6)/F32</f>
        <v>2.8252578047746855E-2</v>
      </c>
      <c r="G34" s="13">
        <f t="array" ref="G34">INDEX('Back data'!$A$252:$AP$252,,MAX(IF('Back data'!$A$252:$AP$252&lt;&gt;"",COLUMN('Back data'!$A$252:$AP$252)))-G$6)/G32</f>
        <v>3.4924168637818276E-2</v>
      </c>
      <c r="H34" s="13">
        <f t="array" ref="H34">INDEX('Back data'!$A$252:$AP$252,,MAX(IF('Back data'!$A$252:$AP$252&lt;&gt;"",COLUMN('Back data'!$A$252:$AP$252)))-H$6)/H32</f>
        <v>2.8952597218279873E-2</v>
      </c>
      <c r="I34" s="13">
        <f t="array" ref="I34">INDEX('Back data'!$A$252:$AP$252,,MAX(IF('Back data'!$A$252:$AP$252&lt;&gt;"",COLUMN('Back data'!$A$252:$AP$252)))-I$6)/I32</f>
        <v>3.8510012603276855E-2</v>
      </c>
      <c r="J34" s="13">
        <f t="array" ref="J34">INDEX('Back data'!$A$252:$AP$252,,MAX(IF('Back data'!$A$252:$AP$252&lt;&gt;"",COLUMN('Back data'!$A$252:$AP$252)))-J$6)/J32</f>
        <v>2.2460937500000003E-2</v>
      </c>
      <c r="K34" s="13">
        <f t="array" ref="K34">INDEX('Back data'!$A$252:$AP$252,,MAX(IF('Back data'!$A$252:$AP$252&lt;&gt;"",COLUMN('Back data'!$A$252:$AP$252)))-K$6)/K32</f>
        <v>4.2951696944092385E-2</v>
      </c>
      <c r="L34" s="13">
        <f t="array" ref="L34">INDEX('Back data'!$A$252:$AP$252,,MAX(IF('Back data'!$A$252:$AP$252&lt;&gt;"",COLUMN('Back data'!$A$252:$AP$252)))-L$6)/L32</f>
        <v>2.9889449979527773E-2</v>
      </c>
      <c r="M34" s="13">
        <f t="array" ref="M34">INDEX('Back data'!$A$252:$AP$252,,MAX(IF('Back data'!$A$252:$AP$252&lt;&gt;"",COLUMN('Back data'!$A$252:$AP$252)))-M$6)/M32</f>
        <v>3.9892867211728224E-2</v>
      </c>
      <c r="N34" s="13">
        <f t="array" ref="N34">INDEX('Back data'!$A$252:$AP$252,,MAX(IF('Back data'!$A$252:$AP$252&lt;&gt;"",COLUMN('Back data'!$A$252:$AP$252)))-N$6)/N32</f>
        <v>4.2013191855463143E-2</v>
      </c>
      <c r="O34" s="13">
        <f t="array" ref="O34">INDEX('Back data'!$A$252:$AP$252,,MAX(IF('Back data'!$A$252:$AP$252&lt;&gt;"",COLUMN('Back data'!$A$252:$AP$252)))-O$6)/O32</f>
        <v>2.7715877437325908E-2</v>
      </c>
      <c r="P34" s="38">
        <f t="array" ref="P34">INDEX('Back data'!$A$252:$AP$252,,MAX(IF('Back data'!$A$252:$AP$252&lt;&gt;"",COLUMN('Back data'!$A$252:$AP$252)))-P$6)/P32</f>
        <v>2.4644945697577279E-2</v>
      </c>
    </row>
    <row r="36" spans="1:63" ht="20.100000000000001" customHeight="1" x14ac:dyDescent="0.3"/>
    <row r="37" spans="1:63" ht="20.100000000000001" customHeight="1" x14ac:dyDescent="0.3"/>
    <row r="38" spans="1:63" ht="20.100000000000001" customHeight="1" thickBot="1" x14ac:dyDescent="0.35">
      <c r="D38" s="40"/>
      <c r="E38" s="40"/>
      <c r="F38" s="40"/>
      <c r="G38" s="40"/>
      <c r="H38" s="40"/>
      <c r="I38" s="40"/>
      <c r="J38" s="40"/>
      <c r="K38" s="40"/>
      <c r="L38" s="40"/>
      <c r="M38" s="40"/>
      <c r="N38" s="40"/>
      <c r="O38" s="40"/>
      <c r="P38" s="40"/>
    </row>
    <row r="39" spans="1:63" ht="16.2" thickBot="1" x14ac:dyDescent="0.35">
      <c r="A39" s="4"/>
      <c r="B39" s="4"/>
      <c r="D39" s="40">
        <f t="shared" ref="D39:O39" si="0">D5</f>
        <v>44287</v>
      </c>
      <c r="E39" s="40">
        <f t="shared" si="0"/>
        <v>44317</v>
      </c>
      <c r="F39" s="40">
        <f t="shared" si="0"/>
        <v>44348</v>
      </c>
      <c r="G39" s="40">
        <f t="shared" si="0"/>
        <v>44378</v>
      </c>
      <c r="H39" s="40">
        <f t="shared" si="0"/>
        <v>44409</v>
      </c>
      <c r="I39" s="40">
        <f t="shared" si="0"/>
        <v>44440</v>
      </c>
      <c r="J39" s="40">
        <f t="shared" si="0"/>
        <v>44470</v>
      </c>
      <c r="K39" s="40">
        <f t="shared" si="0"/>
        <v>44501</v>
      </c>
      <c r="L39" s="40">
        <f t="shared" si="0"/>
        <v>44531</v>
      </c>
      <c r="M39" s="40">
        <f t="shared" si="0"/>
        <v>44562</v>
      </c>
      <c r="N39" s="40">
        <f t="shared" si="0"/>
        <v>44593</v>
      </c>
      <c r="O39" s="40">
        <f t="shared" si="0"/>
        <v>44621</v>
      </c>
      <c r="P39" s="40">
        <f>P5</f>
        <v>44652</v>
      </c>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row>
    <row r="40" spans="1:63" x14ac:dyDescent="0.3">
      <c r="C40" s="8" t="s">
        <v>74</v>
      </c>
      <c r="D40" s="9">
        <f t="array" ref="D40">INDEX('Back data'!$A$36:$AP$36,,MAX(IF('Back data'!$A$36:$AP$36&lt;&gt;"",COLUMN('Back data'!$A$36:$AP$36)))-D$6)+INDEX('Back data'!$A$37:$AP$37,,MAX(IF('Back data'!$A$37:$AP$37&lt;&gt;"",COLUMN('Back data'!$A$37:$AP$37)))-D$6)</f>
        <v>62.55</v>
      </c>
      <c r="E40" s="9">
        <f t="array" ref="E40">INDEX('Back data'!$A$36:$AP$36,,MAX(IF('Back data'!$A$36:$AP$36&lt;&gt;"",COLUMN('Back data'!$A$36:$AP$36)))-E$6)+INDEX('Back data'!$A$37:$AP$37,,MAX(IF('Back data'!$A$37:$AP$37&lt;&gt;"",COLUMN('Back data'!$A$37:$AP$37)))-E$6)</f>
        <v>66.039999999999992</v>
      </c>
      <c r="F40" s="9">
        <f t="array" ref="F40">INDEX('Back data'!$A$36:$AP$36,,MAX(IF('Back data'!$A$36:$AP$36&lt;&gt;"",COLUMN('Back data'!$A$36:$AP$36)))-F$6)+INDEX('Back data'!$A$37:$AP$37,,MAX(IF('Back data'!$A$37:$AP$37&lt;&gt;"",COLUMN('Back data'!$A$37:$AP$37)))-F$6)</f>
        <v>67.42</v>
      </c>
      <c r="G40" s="9">
        <f t="array" ref="G40">INDEX('Back data'!$A$36:$AP$36,,MAX(IF('Back data'!$A$36:$AP$36&lt;&gt;"",COLUMN('Back data'!$A$36:$AP$36)))-G$6)+INDEX('Back data'!$A$37:$AP$37,,MAX(IF('Back data'!$A$37:$AP$37&lt;&gt;"",COLUMN('Back data'!$A$37:$AP$37)))-G$6)</f>
        <v>69.19</v>
      </c>
      <c r="H40" s="9">
        <f t="array" ref="H40">INDEX('Back data'!$A$36:$AP$36,,MAX(IF('Back data'!$A$36:$AP$36&lt;&gt;"",COLUMN('Back data'!$A$36:$AP$36)))-H$6)+INDEX('Back data'!$A$37:$AP$37,,MAX(IF('Back data'!$A$37:$AP$37&lt;&gt;"",COLUMN('Back data'!$A$37:$AP$37)))-H$6)</f>
        <v>68.72</v>
      </c>
      <c r="I40" s="9">
        <f t="array" ref="I40">INDEX('Back data'!$A$36:$AP$36,,MAX(IF('Back data'!$A$36:$AP$36&lt;&gt;"",COLUMN('Back data'!$A$36:$AP$36)))-I$6)+INDEX('Back data'!$A$37:$AP$37,,MAX(IF('Back data'!$A$37:$AP$37&lt;&gt;"",COLUMN('Back data'!$A$37:$AP$37)))-I$6)</f>
        <v>68.110000000000014</v>
      </c>
      <c r="J40" s="9">
        <f t="array" ref="J40">INDEX('Back data'!$A$36:$AP$36,,MAX(IF('Back data'!$A$36:$AP$36&lt;&gt;"",COLUMN('Back data'!$A$36:$AP$36)))-J$6)+INDEX('Back data'!$A$37:$AP$37,,MAX(IF('Back data'!$A$37:$AP$37&lt;&gt;"",COLUMN('Back data'!$A$37:$AP$37)))-J$6)</f>
        <v>68.710000000000008</v>
      </c>
      <c r="K40" s="9">
        <f t="array" ref="K40">INDEX('Back data'!$A$36:$AP$36,,MAX(IF('Back data'!$A$36:$AP$36&lt;&gt;"",COLUMN('Back data'!$A$36:$AP$36)))-K$6)+INDEX('Back data'!$A$37:$AP$37,,MAX(IF('Back data'!$A$37:$AP$37&lt;&gt;"",COLUMN('Back data'!$A$37:$AP$37)))-K$6)</f>
        <v>68.790000000000006</v>
      </c>
      <c r="L40" s="9">
        <f t="array" ref="L40">INDEX('Back data'!$A$36:$AP$36,,MAX(IF('Back data'!$A$36:$AP$36&lt;&gt;"",COLUMN('Back data'!$A$36:$AP$36)))-L$6)+INDEX('Back data'!$A$37:$AP$37,,MAX(IF('Back data'!$A$37:$AP$37&lt;&gt;"",COLUMN('Back data'!$A$37:$AP$37)))-L$6)</f>
        <v>68.959999999999994</v>
      </c>
      <c r="M40" s="9">
        <f t="array" ref="M40">INDEX('Back data'!$A$36:$AP$36,,MAX(IF('Back data'!$A$36:$AP$36&lt;&gt;"",COLUMN('Back data'!$A$36:$AP$36)))-M$6)+INDEX('Back data'!$A$37:$AP$37,,MAX(IF('Back data'!$A$37:$AP$37&lt;&gt;"",COLUMN('Back data'!$A$37:$AP$37)))-M$6)</f>
        <v>66.900000000000006</v>
      </c>
      <c r="N40" s="9">
        <f t="array" ref="N40">INDEX('Back data'!$A$36:$AP$36,,MAX(IF('Back data'!$A$36:$AP$36&lt;&gt;"",COLUMN('Back data'!$A$36:$AP$36)))-N$6)+INDEX('Back data'!$A$37:$AP$37,,MAX(IF('Back data'!$A$37:$AP$37&lt;&gt;"",COLUMN('Back data'!$A$37:$AP$37)))-N$6)</f>
        <v>67.09</v>
      </c>
      <c r="O40" s="9">
        <f t="array" ref="O40">INDEX('Back data'!$A$36:$AP$36,,MAX(IF('Back data'!$A$36:$AP$36&lt;&gt;"",COLUMN('Back data'!$A$36:$AP$36)))-O$6)+INDEX('Back data'!$A$37:$AP$37,,MAX(IF('Back data'!$A$37:$AP$37&lt;&gt;"",COLUMN('Back data'!$A$37:$AP$37)))-O$6)</f>
        <v>68.13</v>
      </c>
      <c r="P40" s="37">
        <f t="array" ref="P40">INDEX('Back data'!$A$36:$AP$36,,MAX(IF('Back data'!$A$36:$AP$36&lt;&gt;"",COLUMN('Back data'!$A$36:$AP$36)))-P$6)+INDEX('Back data'!$A$37:$AP$37,,MAX(IF('Back data'!$A$37:$AP$37&lt;&gt;"",COLUMN('Back data'!$A$37:$AP$37)))-P$6)</f>
        <v>70.600000000000009</v>
      </c>
    </row>
    <row r="41" spans="1:63" x14ac:dyDescent="0.3">
      <c r="A41" s="15" t="s">
        <v>80</v>
      </c>
      <c r="B41" s="16" t="s">
        <v>81</v>
      </c>
      <c r="C41" s="12" t="s">
        <v>76</v>
      </c>
      <c r="D41" s="13">
        <f t="array" ref="D41">INDEX('Back data'!$A$36:$AP$36,,MAX(IF('Back data'!$A$36:$AP$36&lt;&gt;"",COLUMN('Back data'!$A$36:$AP$36)))-D$6)/D40</f>
        <v>0.95891286970423661</v>
      </c>
      <c r="E41" s="13">
        <f t="array" ref="E41">INDEX('Back data'!$A$36:$AP$36,,MAX(IF('Back data'!$A$36:$AP$36&lt;&gt;"",COLUMN('Back data'!$A$36:$AP$36)))-E$6)/E40</f>
        <v>0.9572986069049062</v>
      </c>
      <c r="F41" s="13">
        <f t="array" ref="F41">INDEX('Back data'!$A$36:$AP$36,,MAX(IF('Back data'!$A$36:$AP$36&lt;&gt;"",COLUMN('Back data'!$A$36:$AP$36)))-F$6)/F40</f>
        <v>0.9537229308810441</v>
      </c>
      <c r="G41" s="13">
        <f t="array" ref="G41">INDEX('Back data'!$A$36:$AP$36,,MAX(IF('Back data'!$A$36:$AP$36&lt;&gt;"",COLUMN('Back data'!$A$36:$AP$36)))-G$6)/G40</f>
        <v>0.95909813556872381</v>
      </c>
      <c r="H41" s="13">
        <f t="array" ref="H41">INDEX('Back data'!$A$36:$AP$36,,MAX(IF('Back data'!$A$36:$AP$36&lt;&gt;"",COLUMN('Back data'!$A$36:$AP$36)))-H$6)/H40</f>
        <v>0.95707217694994173</v>
      </c>
      <c r="I41" s="13">
        <f t="array" ref="I41">INDEX('Back data'!$A$36:$AP$36,,MAX(IF('Back data'!$A$36:$AP$36&lt;&gt;"",COLUMN('Back data'!$A$36:$AP$36)))-I$6)/I40</f>
        <v>0.9569813536925561</v>
      </c>
      <c r="J41" s="13">
        <f t="array" ref="J41">INDEX('Back data'!$A$36:$AP$36,,MAX(IF('Back data'!$A$36:$AP$36&lt;&gt;"",COLUMN('Back data'!$A$36:$AP$36)))-J$6)/J40</f>
        <v>0.9611410275069131</v>
      </c>
      <c r="K41" s="13">
        <f t="array" ref="K41">INDEX('Back data'!$A$36:$AP$36,,MAX(IF('Back data'!$A$36:$AP$36&lt;&gt;"",COLUMN('Back data'!$A$36:$AP$36)))-K$6)/K40</f>
        <v>0.96307602849251339</v>
      </c>
      <c r="L41" s="13">
        <f t="array" ref="L41">INDEX('Back data'!$A$36:$AP$36,,MAX(IF('Back data'!$A$36:$AP$36&lt;&gt;"",COLUMN('Back data'!$A$36:$AP$36)))-L$6)/L40</f>
        <v>0.96374709976798145</v>
      </c>
      <c r="M41" s="13">
        <f t="array" ref="M41">INDEX('Back data'!$A$36:$AP$36,,MAX(IF('Back data'!$A$36:$AP$36&lt;&gt;"",COLUMN('Back data'!$A$36:$AP$36)))-M$6)/M40</f>
        <v>0.95964125560538116</v>
      </c>
      <c r="N41" s="13">
        <f t="array" ref="N41">INDEX('Back data'!$A$36:$AP$36,,MAX(IF('Back data'!$A$36:$AP$36&lt;&gt;"",COLUMN('Back data'!$A$36:$AP$36)))-N$6)/N40</f>
        <v>0.96392905052913991</v>
      </c>
      <c r="O41" s="13">
        <f t="array" ref="O41">INDEX('Back data'!$A$36:$AP$36,,MAX(IF('Back data'!$A$36:$AP$36&lt;&gt;"",COLUMN('Back data'!$A$36:$AP$36)))-O$6)/O40</f>
        <v>0.9625715543813298</v>
      </c>
      <c r="P41" s="38">
        <f t="array" ref="P41">INDEX('Back data'!$A$36:$AP$36,,MAX(IF('Back data'!$A$36:$AP$36&lt;&gt;"",COLUMN('Back data'!$A$36:$AP$36)))-P$6)/P40</f>
        <v>0.96600566572237956</v>
      </c>
    </row>
    <row r="42" spans="1:63" x14ac:dyDescent="0.3">
      <c r="A42" s="15" t="s">
        <v>80</v>
      </c>
      <c r="B42" s="16" t="s">
        <v>81</v>
      </c>
      <c r="C42" s="12" t="s">
        <v>77</v>
      </c>
      <c r="D42" s="13">
        <f t="array" ref="D42">INDEX('Back data'!$A$37:$AP$37,,MAX(IF('Back data'!$A$37:$AP$37&lt;&gt;"",COLUMN('Back data'!$A$37:$AP$37)))-D$6)/D40</f>
        <v>4.1087130295763385E-2</v>
      </c>
      <c r="E42" s="13">
        <f t="array" ref="E42">INDEX('Back data'!$A$37:$AP$37,,MAX(IF('Back data'!$A$37:$AP$37&lt;&gt;"",COLUMN('Back data'!$A$37:$AP$37)))-E$6)/E40</f>
        <v>4.2701393095093888E-2</v>
      </c>
      <c r="F42" s="13">
        <f t="array" ref="F42">INDEX('Back data'!$A$37:$AP$37,,MAX(IF('Back data'!$A$37:$AP$37&lt;&gt;"",COLUMN('Back data'!$A$37:$AP$37)))-F$6)/F40</f>
        <v>4.6277069118955801E-2</v>
      </c>
      <c r="G42" s="13">
        <f t="array" ref="G42">INDEX('Back data'!$A$37:$AP$37,,MAX(IF('Back data'!$A$37:$AP$37&lt;&gt;"",COLUMN('Back data'!$A$37:$AP$37)))-G$6)/G40</f>
        <v>4.0901864431276198E-2</v>
      </c>
      <c r="H42" s="13">
        <f t="array" ref="H42">INDEX('Back data'!$A$37:$AP$37,,MAX(IF('Back data'!$A$37:$AP$37&lt;&gt;"",COLUMN('Back data'!$A$37:$AP$37)))-H$6)/H40</f>
        <v>4.2927823050058211E-2</v>
      </c>
      <c r="I42" s="13">
        <f t="array" ref="I42">INDEX('Back data'!$A$37:$AP$37,,MAX(IF('Back data'!$A$37:$AP$37&lt;&gt;"",COLUMN('Back data'!$A$37:$AP$37)))-I$6)/I40</f>
        <v>4.3018646307443835E-2</v>
      </c>
      <c r="J42" s="13">
        <f t="array" ref="J42">INDEX('Back data'!$A$37:$AP$37,,MAX(IF('Back data'!$A$37:$AP$37&lt;&gt;"",COLUMN('Back data'!$A$37:$AP$37)))-J$6)/J40</f>
        <v>3.8858972493086882E-2</v>
      </c>
      <c r="K42" s="13">
        <f t="array" ref="K42">INDEX('Back data'!$A$37:$AP$37,,MAX(IF('Back data'!$A$37:$AP$37&lt;&gt;"",COLUMN('Back data'!$A$37:$AP$37)))-K$6)/K40</f>
        <v>3.6923971507486553E-2</v>
      </c>
      <c r="L42" s="13">
        <f t="array" ref="L42">INDEX('Back data'!$A$37:$AP$37,,MAX(IF('Back data'!$A$37:$AP$37&lt;&gt;"",COLUMN('Back data'!$A$37:$AP$37)))-L$6)/L40</f>
        <v>3.6252900232018562E-2</v>
      </c>
      <c r="M42" s="13">
        <f t="array" ref="M42">INDEX('Back data'!$A$37:$AP$37,,MAX(IF('Back data'!$A$37:$AP$37&lt;&gt;"",COLUMN('Back data'!$A$37:$AP$37)))-M$6)/M40</f>
        <v>4.0358744394618833E-2</v>
      </c>
      <c r="N42" s="13">
        <f t="array" ref="N42">INDEX('Back data'!$A$37:$AP$37,,MAX(IF('Back data'!$A$37:$AP$37&lt;&gt;"",COLUMN('Back data'!$A$37:$AP$37)))-N$6)/N40</f>
        <v>3.6070949470860036E-2</v>
      </c>
      <c r="O42" s="13">
        <f t="array" ref="O42">INDEX('Back data'!$A$37:$AP$37,,MAX(IF('Back data'!$A$37:$AP$37&lt;&gt;"",COLUMN('Back data'!$A$37:$AP$37)))-O$6)/O40</f>
        <v>3.7428445618670189E-2</v>
      </c>
      <c r="P42" s="38">
        <f t="array" ref="P42">INDEX('Back data'!$A$37:$AP$37,,MAX(IF('Back data'!$A$37:$AP$37&lt;&gt;"",COLUMN('Back data'!$A$37:$AP$37)))-P$6)/P40</f>
        <v>3.3994334277620393E-2</v>
      </c>
    </row>
    <row r="45" spans="1:63" x14ac:dyDescent="0.3">
      <c r="C45" s="8" t="s">
        <v>74</v>
      </c>
      <c r="D45" s="9">
        <f t="array" ref="D45">INDEX('Back data'!$A$42:$AP$42,,MAX(IF('Back data'!$A$42:$AP$42&lt;&gt;"",COLUMN('Back data'!$A$42:$AP$42)))-D$6)+INDEX('Back data'!$A$43:$AP$43,,MAX(IF('Back data'!$A$43:$AP$43&lt;&gt;"",COLUMN('Back data'!$A$43:$AP$43)))-D$6)</f>
        <v>61.88</v>
      </c>
      <c r="E45" s="9">
        <f t="array" ref="E45">INDEX('Back data'!$A$42:$AP$42,,MAX(IF('Back data'!$A$42:$AP$42&lt;&gt;"",COLUMN('Back data'!$A$42:$AP$42)))-E$6)+INDEX('Back data'!$A$43:$AP$43,,MAX(IF('Back data'!$A$43:$AP$43&lt;&gt;"",COLUMN('Back data'!$A$43:$AP$43)))-E$6)</f>
        <v>64.930000000000007</v>
      </c>
      <c r="F45" s="9">
        <f t="array" ref="F45">INDEX('Back data'!$A$42:$AP$42,,MAX(IF('Back data'!$A$42:$AP$42&lt;&gt;"",COLUMN('Back data'!$A$42:$AP$42)))-F$6)+INDEX('Back data'!$A$43:$AP$43,,MAX(IF('Back data'!$A$43:$AP$43&lt;&gt;"",COLUMN('Back data'!$A$43:$AP$43)))-F$6)</f>
        <v>67.010000000000005</v>
      </c>
      <c r="G45" s="9">
        <f t="array" ref="G45">INDEX('Back data'!$A$42:$AP$42,,MAX(IF('Back data'!$A$42:$AP$42&lt;&gt;"",COLUMN('Back data'!$A$42:$AP$42)))-G$6)+INDEX('Back data'!$A$43:$AP$43,,MAX(IF('Back data'!$A$43:$AP$43&lt;&gt;"",COLUMN('Back data'!$A$43:$AP$43)))-G$6)</f>
        <v>68.260000000000005</v>
      </c>
      <c r="H45" s="9">
        <f t="array" ref="H45">INDEX('Back data'!$A$42:$AP$42,,MAX(IF('Back data'!$A$42:$AP$42&lt;&gt;"",COLUMN('Back data'!$A$42:$AP$42)))-H$6)+INDEX('Back data'!$A$43:$AP$43,,MAX(IF('Back data'!$A$43:$AP$43&lt;&gt;"",COLUMN('Back data'!$A$43:$AP$43)))-H$6)</f>
        <v>68.599999999999994</v>
      </c>
      <c r="I45" s="9">
        <f t="array" ref="I45">INDEX('Back data'!$A$42:$AP$42,,MAX(IF('Back data'!$A$42:$AP$42&lt;&gt;"",COLUMN('Back data'!$A$42:$AP$42)))-I$6)+INDEX('Back data'!$A$43:$AP$43,,MAX(IF('Back data'!$A$43:$AP$43&lt;&gt;"",COLUMN('Back data'!$A$43:$AP$43)))-I$6)</f>
        <v>67.459999999999994</v>
      </c>
      <c r="J45" s="9">
        <f t="array" ref="J45">INDEX('Back data'!$A$42:$AP$42,,MAX(IF('Back data'!$A$42:$AP$42&lt;&gt;"",COLUMN('Back data'!$A$42:$AP$42)))-J$6)+INDEX('Back data'!$A$43:$AP$43,,MAX(IF('Back data'!$A$43:$AP$43&lt;&gt;"",COLUMN('Back data'!$A$43:$AP$43)))-J$6)</f>
        <v>68.03</v>
      </c>
      <c r="K45" s="9">
        <f t="array" ref="K45">INDEX('Back data'!$A$42:$AP$42,,MAX(IF('Back data'!$A$42:$AP$42&lt;&gt;"",COLUMN('Back data'!$A$42:$AP$42)))-K$6)+INDEX('Back data'!$A$43:$AP$43,,MAX(IF('Back data'!$A$43:$AP$43&lt;&gt;"",COLUMN('Back data'!$A$43:$AP$43)))-K$6)</f>
        <v>69.25</v>
      </c>
      <c r="L45" s="9">
        <f t="array" ref="L45">INDEX('Back data'!$A$42:$AP$42,,MAX(IF('Back data'!$A$42:$AP$42&lt;&gt;"",COLUMN('Back data'!$A$42:$AP$42)))-L$6)+INDEX('Back data'!$A$43:$AP$43,,MAX(IF('Back data'!$A$43:$AP$43&lt;&gt;"",COLUMN('Back data'!$A$43:$AP$43)))-L$6)</f>
        <v>68.53</v>
      </c>
      <c r="M45" s="9">
        <f t="array" ref="M45">INDEX('Back data'!$A$42:$AP$42,,MAX(IF('Back data'!$A$42:$AP$42&lt;&gt;"",COLUMN('Back data'!$A$42:$AP$42)))-M$6)+INDEX('Back data'!$A$43:$AP$43,,MAX(IF('Back data'!$A$43:$AP$43&lt;&gt;"",COLUMN('Back data'!$A$43:$AP$43)))-M$6)</f>
        <v>66.91</v>
      </c>
      <c r="N45" s="9">
        <f t="array" ref="N45">INDEX('Back data'!$A$42:$AP$42,,MAX(IF('Back data'!$A$42:$AP$42&lt;&gt;"",COLUMN('Back data'!$A$42:$AP$42)))-N$6)+INDEX('Back data'!$A$43:$AP$43,,MAX(IF('Back data'!$A$43:$AP$43&lt;&gt;"",COLUMN('Back data'!$A$43:$AP$43)))-N$6)</f>
        <v>66.290000000000006</v>
      </c>
      <c r="O45" s="9">
        <f t="array" ref="O45">INDEX('Back data'!$A$42:$AP$42,,MAX(IF('Back data'!$A$42:$AP$42&lt;&gt;"",COLUMN('Back data'!$A$42:$AP$42)))-O$6)+INDEX('Back data'!$A$43:$AP$43,,MAX(IF('Back data'!$A$43:$AP$43&lt;&gt;"",COLUMN('Back data'!$A$43:$AP$43)))-O$6)</f>
        <v>67.39</v>
      </c>
      <c r="P45" s="37">
        <f t="array" ref="P45">INDEX('Back data'!$A$42:$AP$42,,MAX(IF('Back data'!$A$42:$AP$42&lt;&gt;"",COLUMN('Back data'!$A$42:$AP$42)))-P$6)+INDEX('Back data'!$A$43:$AP$43,,MAX(IF('Back data'!$A$43:$AP$43&lt;&gt;"",COLUMN('Back data'!$A$43:$AP$43)))-P$6)</f>
        <v>69.69</v>
      </c>
    </row>
    <row r="46" spans="1:63" x14ac:dyDescent="0.3">
      <c r="A46" s="15" t="s">
        <v>80</v>
      </c>
      <c r="B46" s="16" t="s">
        <v>78</v>
      </c>
      <c r="C46" s="12" t="s">
        <v>76</v>
      </c>
      <c r="D46" s="13">
        <f t="array" ref="D46">INDEX('Back data'!$A$42:$AP$42,,MAX(IF('Back data'!$A$42:$AP$42&lt;&gt;"",COLUMN('Back data'!$A$42:$AP$42)))-D$6)/D45</f>
        <v>0.91192630898513249</v>
      </c>
      <c r="E46" s="13">
        <f t="array" ref="E46">INDEX('Back data'!$A$42:$AP$42,,MAX(IF('Back data'!$A$42:$AP$42&lt;&gt;"",COLUMN('Back data'!$A$42:$AP$42)))-E$6)/E45</f>
        <v>0.91852764515632213</v>
      </c>
      <c r="F46" s="13">
        <f t="array" ref="F46">INDEX('Back data'!$A$42:$AP$42,,MAX(IF('Back data'!$A$42:$AP$42&lt;&gt;"",COLUMN('Back data'!$A$42:$AP$42)))-F$6)/F45</f>
        <v>0.91225190270108936</v>
      </c>
      <c r="G46" s="13">
        <f t="array" ref="G46">INDEX('Back data'!$A$42:$AP$42,,MAX(IF('Back data'!$A$42:$AP$42&lt;&gt;"",COLUMN('Back data'!$A$42:$AP$42)))-G$6)/G45</f>
        <v>0.91415177263404623</v>
      </c>
      <c r="H46" s="13">
        <f t="array" ref="H46">INDEX('Back data'!$A$42:$AP$42,,MAX(IF('Back data'!$A$42:$AP$42&lt;&gt;"",COLUMN('Back data'!$A$42:$AP$42)))-H$6)/H45</f>
        <v>0.91676384839650149</v>
      </c>
      <c r="I46" s="13">
        <f t="array" ref="I46">INDEX('Back data'!$A$42:$AP$42,,MAX(IF('Back data'!$A$42:$AP$42&lt;&gt;"",COLUMN('Back data'!$A$42:$AP$42)))-I$6)/I45</f>
        <v>0.92084198043284915</v>
      </c>
      <c r="J46" s="13">
        <f t="array" ref="J46">INDEX('Back data'!$A$42:$AP$42,,MAX(IF('Back data'!$A$42:$AP$42&lt;&gt;"",COLUMN('Back data'!$A$42:$AP$42)))-J$6)/J45</f>
        <v>0.92047626047332054</v>
      </c>
      <c r="K46" s="13">
        <f t="array" ref="K46">INDEX('Back data'!$A$42:$AP$42,,MAX(IF('Back data'!$A$42:$AP$42&lt;&gt;"",COLUMN('Back data'!$A$42:$AP$42)))-K$6)/K45</f>
        <v>0.92837545126353804</v>
      </c>
      <c r="L46" s="13">
        <f t="array" ref="L46">INDEX('Back data'!$A$42:$AP$42,,MAX(IF('Back data'!$A$42:$AP$42&lt;&gt;"",COLUMN('Back data'!$A$42:$AP$42)))-L$6)/L45</f>
        <v>0.92922807529549101</v>
      </c>
      <c r="M46" s="13">
        <f t="array" ref="M46">INDEX('Back data'!$A$42:$AP$42,,MAX(IF('Back data'!$A$42:$AP$42&lt;&gt;"",COLUMN('Back data'!$A$42:$AP$42)))-M$6)/M45</f>
        <v>0.92153639216858463</v>
      </c>
      <c r="N46" s="13">
        <f t="array" ref="N46">INDEX('Back data'!$A$42:$AP$42,,MAX(IF('Back data'!$A$42:$AP$42&lt;&gt;"",COLUMN('Back data'!$A$42:$AP$42)))-N$6)/N45</f>
        <v>0.92608236536430821</v>
      </c>
      <c r="O46" s="13">
        <f t="array" ref="O46">INDEX('Back data'!$A$42:$AP$42,,MAX(IF('Back data'!$A$42:$AP$42&lt;&gt;"",COLUMN('Back data'!$A$42:$AP$42)))-O$6)/O45</f>
        <v>0.92817925508235644</v>
      </c>
      <c r="P46" s="38">
        <f t="array" ref="P46">INDEX('Back data'!$A$42:$AP$42,,MAX(IF('Back data'!$A$42:$AP$42&lt;&gt;"",COLUMN('Back data'!$A$42:$AP$42)))-P$6)/P45</f>
        <v>0.92911465059549436</v>
      </c>
    </row>
    <row r="47" spans="1:63" x14ac:dyDescent="0.3">
      <c r="A47" s="15" t="s">
        <v>80</v>
      </c>
      <c r="B47" s="16" t="s">
        <v>78</v>
      </c>
      <c r="C47" s="12" t="s">
        <v>77</v>
      </c>
      <c r="D47" s="13">
        <f t="array" ref="D47">INDEX('Back data'!$A$43:$AP$43,,MAX(IF('Back data'!$A$43:$AP$43&lt;&gt;"",COLUMN('Back data'!$A$43:$AP$43)))-D$6)/D45</f>
        <v>8.8073691014867478E-2</v>
      </c>
      <c r="E47" s="13">
        <f t="array" ref="E47">INDEX('Back data'!$A$43:$AP$43,,MAX(IF('Back data'!$A$43:$AP$43&lt;&gt;"",COLUMN('Back data'!$A$43:$AP$43)))-E$6)/E45</f>
        <v>8.1472354843677805E-2</v>
      </c>
      <c r="F47" s="13">
        <f t="array" ref="F47">INDEX('Back data'!$A$43:$AP$43,,MAX(IF('Back data'!$A$43:$AP$43&lt;&gt;"",COLUMN('Back data'!$A$43:$AP$43)))-F$6)/F45</f>
        <v>8.7748097298910602E-2</v>
      </c>
      <c r="G47" s="13">
        <f t="array" ref="G47">INDEX('Back data'!$A$43:$AP$43,,MAX(IF('Back data'!$A$43:$AP$43&lt;&gt;"",COLUMN('Back data'!$A$43:$AP$43)))-G$6)/G45</f>
        <v>8.5848227365953711E-2</v>
      </c>
      <c r="H47" s="13">
        <f t="array" ref="H47">INDEX('Back data'!$A$43:$AP$43,,MAX(IF('Back data'!$A$43:$AP$43&lt;&gt;"",COLUMN('Back data'!$A$43:$AP$43)))-H$6)/H45</f>
        <v>8.3236151603498551E-2</v>
      </c>
      <c r="I47" s="13">
        <f t="array" ref="I47">INDEX('Back data'!$A$43:$AP$43,,MAX(IF('Back data'!$A$43:$AP$43&lt;&gt;"",COLUMN('Back data'!$A$43:$AP$43)))-I$6)/I45</f>
        <v>7.9158019567150906E-2</v>
      </c>
      <c r="J47" s="13">
        <f t="array" ref="J47">INDEX('Back data'!$A$43:$AP$43,,MAX(IF('Back data'!$A$43:$AP$43&lt;&gt;"",COLUMN('Back data'!$A$43:$AP$43)))-J$6)/J45</f>
        <v>7.9523739526679404E-2</v>
      </c>
      <c r="K47" s="13">
        <f t="array" ref="K47">INDEX('Back data'!$A$43:$AP$43,,MAX(IF('Back data'!$A$43:$AP$43&lt;&gt;"",COLUMN('Back data'!$A$43:$AP$43)))-K$6)/K45</f>
        <v>7.1624548736462096E-2</v>
      </c>
      <c r="L47" s="13">
        <f t="array" ref="L47">INDEX('Back data'!$A$43:$AP$43,,MAX(IF('Back data'!$A$43:$AP$43&lt;&gt;"",COLUMN('Back data'!$A$43:$AP$43)))-L$6)/L45</f>
        <v>7.0771924704508965E-2</v>
      </c>
      <c r="M47" s="13">
        <f t="array" ref="M47">INDEX('Back data'!$A$43:$AP$43,,MAX(IF('Back data'!$A$43:$AP$43&lt;&gt;"",COLUMN('Back data'!$A$43:$AP$43)))-M$6)/M45</f>
        <v>7.8463607831415344E-2</v>
      </c>
      <c r="N47" s="13">
        <f t="array" ref="N47">INDEX('Back data'!$A$43:$AP$43,,MAX(IF('Back data'!$A$43:$AP$43&lt;&gt;"",COLUMN('Back data'!$A$43:$AP$43)))-N$6)/N45</f>
        <v>7.3917634635691662E-2</v>
      </c>
      <c r="O47" s="13">
        <f t="array" ref="O47">INDEX('Back data'!$A$43:$AP$43,,MAX(IF('Back data'!$A$43:$AP$43&lt;&gt;"",COLUMN('Back data'!$A$43:$AP$43)))-O$6)/O45</f>
        <v>7.1820744917643564E-2</v>
      </c>
      <c r="P47" s="38">
        <f t="array" ref="P47">INDEX('Back data'!$A$43:$AP$43,,MAX(IF('Back data'!$A$43:$AP$43&lt;&gt;"",COLUMN('Back data'!$A$43:$AP$43)))-P$6)/P45</f>
        <v>7.0885349404505679E-2</v>
      </c>
    </row>
    <row r="50" spans="1:16" x14ac:dyDescent="0.3">
      <c r="C50" s="8" t="s">
        <v>74</v>
      </c>
      <c r="D50" s="9">
        <f t="array" ref="D50">INDEX('Back data'!$A$48:$AP$48,,MAX(IF('Back data'!$A$48:$AP$48&lt;&gt;"",COLUMN('Back data'!$A$48:$AP$48)))-D$6)+INDEX('Back data'!$A$49:$AP$49,,MAX(IF('Back data'!$A$49:$AP$49&lt;&gt;"",COLUMN('Back data'!$A$49:$AP$49)))-D$6)</f>
        <v>62.129999999999995</v>
      </c>
      <c r="E50" s="9">
        <f t="array" ref="E50">INDEX('Back data'!$A$48:$AP$48,,MAX(IF('Back data'!$A$48:$AP$48&lt;&gt;"",COLUMN('Back data'!$A$48:$AP$48)))-E$6)+INDEX('Back data'!$A$49:$AP$49,,MAX(IF('Back data'!$A$49:$AP$49&lt;&gt;"",COLUMN('Back data'!$A$49:$AP$49)))-E$6)</f>
        <v>66.040000000000006</v>
      </c>
      <c r="F50" s="9">
        <f t="array" ref="F50">INDEX('Back data'!$A$48:$AP$48,,MAX(IF('Back data'!$A$48:$AP$48&lt;&gt;"",COLUMN('Back data'!$A$48:$AP$48)))-F$6)+INDEX('Back data'!$A$49:$AP$49,,MAX(IF('Back data'!$A$49:$AP$49&lt;&gt;"",COLUMN('Back data'!$A$49:$AP$49)))-F$6)</f>
        <v>67.240000000000009</v>
      </c>
      <c r="G50" s="9">
        <f t="array" ref="G50">INDEX('Back data'!$A$48:$AP$48,,MAX(IF('Back data'!$A$48:$AP$48&lt;&gt;"",COLUMN('Back data'!$A$48:$AP$48)))-G$6)+INDEX('Back data'!$A$49:$AP$49,,MAX(IF('Back data'!$A$49:$AP$49&lt;&gt;"",COLUMN('Back data'!$A$49:$AP$49)))-G$6)</f>
        <v>69.239999999999995</v>
      </c>
      <c r="H50" s="9">
        <f t="array" ref="H50">INDEX('Back data'!$A$48:$AP$48,,MAX(IF('Back data'!$A$48:$AP$48&lt;&gt;"",COLUMN('Back data'!$A$48:$AP$48)))-H$6)+INDEX('Back data'!$A$49:$AP$49,,MAX(IF('Back data'!$A$49:$AP$49&lt;&gt;"",COLUMN('Back data'!$A$49:$AP$49)))-H$6)</f>
        <v>68.279999999999987</v>
      </c>
      <c r="I50" s="9">
        <f t="array" ref="I50">INDEX('Back data'!$A$48:$AP$48,,MAX(IF('Back data'!$A$48:$AP$48&lt;&gt;"",COLUMN('Back data'!$A$48:$AP$48)))-I$6)+INDEX('Back data'!$A$49:$AP$49,,MAX(IF('Back data'!$A$49:$AP$49&lt;&gt;"",COLUMN('Back data'!$A$49:$AP$49)))-I$6)</f>
        <v>67.990000000000009</v>
      </c>
      <c r="J50" s="9">
        <f t="array" ref="J50">INDEX('Back data'!$A$48:$AP$48,,MAX(IF('Back data'!$A$48:$AP$48&lt;&gt;"",COLUMN('Back data'!$A$48:$AP$48)))-J$6)+INDEX('Back data'!$A$49:$AP$49,,MAX(IF('Back data'!$A$49:$AP$49&lt;&gt;"",COLUMN('Back data'!$A$49:$AP$49)))-J$6)</f>
        <v>68.75</v>
      </c>
      <c r="K50" s="9">
        <f t="array" ref="K50">INDEX('Back data'!$A$48:$AP$48,,MAX(IF('Back data'!$A$48:$AP$48&lt;&gt;"",COLUMN('Back data'!$A$48:$AP$48)))-K$6)+INDEX('Back data'!$A$49:$AP$49,,MAX(IF('Back data'!$A$49:$AP$49&lt;&gt;"",COLUMN('Back data'!$A$49:$AP$49)))-K$6)</f>
        <v>68.38</v>
      </c>
      <c r="L50" s="9">
        <f t="array" ref="L50">INDEX('Back data'!$A$48:$AP$48,,MAX(IF('Back data'!$A$48:$AP$48&lt;&gt;"",COLUMN('Back data'!$A$48:$AP$48)))-L$6)+INDEX('Back data'!$A$49:$AP$49,,MAX(IF('Back data'!$A$49:$AP$49&lt;&gt;"",COLUMN('Back data'!$A$49:$AP$49)))-L$6)</f>
        <v>68.83</v>
      </c>
      <c r="M50" s="9">
        <f t="array" ref="M50">INDEX('Back data'!$A$48:$AP$48,,MAX(IF('Back data'!$A$48:$AP$48&lt;&gt;"",COLUMN('Back data'!$A$48:$AP$48)))-M$6)+INDEX('Back data'!$A$49:$AP$49,,MAX(IF('Back data'!$A$49:$AP$49&lt;&gt;"",COLUMN('Back data'!$A$49:$AP$49)))-M$6)</f>
        <v>66.61999999999999</v>
      </c>
      <c r="N50" s="9">
        <f t="array" ref="N50">INDEX('Back data'!$A$48:$AP$48,,MAX(IF('Back data'!$A$48:$AP$48&lt;&gt;"",COLUMN('Back data'!$A$48:$AP$48)))-N$6)+INDEX('Back data'!$A$49:$AP$49,,MAX(IF('Back data'!$A$49:$AP$49&lt;&gt;"",COLUMN('Back data'!$A$49:$AP$49)))-N$6)</f>
        <v>67.009999999999991</v>
      </c>
      <c r="O50" s="9">
        <f t="array" ref="O50">INDEX('Back data'!$A$48:$AP$48,,MAX(IF('Back data'!$A$48:$AP$48&lt;&gt;"",COLUMN('Back data'!$A$48:$AP$48)))-O$6)+INDEX('Back data'!$A$49:$AP$49,,MAX(IF('Back data'!$A$49:$AP$49&lt;&gt;"",COLUMN('Back data'!$A$49:$AP$49)))-O$6)</f>
        <v>67.97</v>
      </c>
      <c r="P50" s="37">
        <f t="array" ref="P50">INDEX('Back data'!$A$48:$AP$48,,MAX(IF('Back data'!$A$48:$AP$48&lt;&gt;"",COLUMN('Back data'!$A$48:$AP$48)))-P$6)+INDEX('Back data'!$A$49:$AP$49,,MAX(IF('Back data'!$A$49:$AP$49&lt;&gt;"",COLUMN('Back data'!$A$49:$AP$49)))-P$6)</f>
        <v>70.53</v>
      </c>
    </row>
    <row r="51" spans="1:16" x14ac:dyDescent="0.3">
      <c r="A51" s="15" t="s">
        <v>80</v>
      </c>
      <c r="B51" s="16" t="s">
        <v>79</v>
      </c>
      <c r="C51" s="12" t="s">
        <v>76</v>
      </c>
      <c r="D51" s="13">
        <f t="array" ref="D51">INDEX('Back data'!$A$48:$AP$48,,MAX(IF('Back data'!$A$48:$AP$48&lt;&gt;"",COLUMN('Back data'!$A$48:$AP$48)))-D$6)/D50</f>
        <v>0.97215515853854828</v>
      </c>
      <c r="E51" s="13">
        <f t="array" ref="E51">INDEX('Back data'!$A$48:$AP$48,,MAX(IF('Back data'!$A$48:$AP$48&lt;&gt;"",COLUMN('Back data'!$A$48:$AP$48)))-E$6)/E50</f>
        <v>0.96744397334948506</v>
      </c>
      <c r="F51" s="13">
        <f t="array" ref="F51">INDEX('Back data'!$A$48:$AP$48,,MAX(IF('Back data'!$A$48:$AP$48&lt;&gt;"",COLUMN('Back data'!$A$48:$AP$48)))-F$6)/F50</f>
        <v>0.96430696014277206</v>
      </c>
      <c r="G51" s="13">
        <f t="array" ref="G51">INDEX('Back data'!$A$48:$AP$48,,MAX(IF('Back data'!$A$48:$AP$48&lt;&gt;"",COLUMN('Back data'!$A$48:$AP$48)))-G$6)/G50</f>
        <v>0.97169266320046221</v>
      </c>
      <c r="H51" s="13">
        <f t="array" ref="H51">INDEX('Back data'!$A$48:$AP$48,,MAX(IF('Back data'!$A$48:$AP$48&lt;&gt;"",COLUMN('Back data'!$A$48:$AP$48)))-H$6)/H50</f>
        <v>0.96763327475102523</v>
      </c>
      <c r="I51" s="13">
        <f t="array" ref="I51">INDEX('Back data'!$A$48:$AP$48,,MAX(IF('Back data'!$A$48:$AP$48&lt;&gt;"",COLUMN('Back data'!$A$48:$AP$48)))-I$6)/I50</f>
        <v>0.96602441535519923</v>
      </c>
      <c r="J51" s="13">
        <f t="array" ref="J51">INDEX('Back data'!$A$48:$AP$48,,MAX(IF('Back data'!$A$48:$AP$48&lt;&gt;"",COLUMN('Back data'!$A$48:$AP$48)))-J$6)/J50</f>
        <v>0.97250909090909088</v>
      </c>
      <c r="K51" s="13">
        <f t="array" ref="K51">INDEX('Back data'!$A$48:$AP$48,,MAX(IF('Back data'!$A$48:$AP$48&lt;&gt;"",COLUMN('Back data'!$A$48:$AP$48)))-K$6)/K50</f>
        <v>0.9720678560982744</v>
      </c>
      <c r="L51" s="13">
        <f t="array" ref="L51">INDEX('Back data'!$A$48:$AP$48,,MAX(IF('Back data'!$A$48:$AP$48&lt;&gt;"",COLUMN('Back data'!$A$48:$AP$48)))-L$6)/L50</f>
        <v>0.97166933023390956</v>
      </c>
      <c r="M51" s="13">
        <f t="array" ref="M51">INDEX('Back data'!$A$48:$AP$48,,MAX(IF('Back data'!$A$48:$AP$48&lt;&gt;"",COLUMN('Back data'!$A$48:$AP$48)))-M$6)/M50</f>
        <v>0.96892824977484249</v>
      </c>
      <c r="N51" s="13">
        <f t="array" ref="N51">INDEX('Back data'!$A$48:$AP$48,,MAX(IF('Back data'!$A$48:$AP$48&lt;&gt;"",COLUMN('Back data'!$A$48:$AP$48)))-N$6)/N50</f>
        <v>0.97358603193553206</v>
      </c>
      <c r="O51" s="13">
        <f t="array" ref="O51">INDEX('Back data'!$A$48:$AP$48,,MAX(IF('Back data'!$A$48:$AP$48&lt;&gt;"",COLUMN('Back data'!$A$48:$AP$48)))-O$6)/O50</f>
        <v>0.97072237751949397</v>
      </c>
      <c r="P51" s="38">
        <f t="array" ref="P51">INDEX('Back data'!$A$48:$AP$48,,MAX(IF('Back data'!$A$48:$AP$48&lt;&gt;"",COLUMN('Back data'!$A$48:$AP$48)))-P$6)/P50</f>
        <v>0.97490429604423656</v>
      </c>
    </row>
    <row r="52" spans="1:16" x14ac:dyDescent="0.3">
      <c r="A52" s="15" t="s">
        <v>80</v>
      </c>
      <c r="B52" s="16" t="s">
        <v>79</v>
      </c>
      <c r="C52" s="12" t="s">
        <v>77</v>
      </c>
      <c r="D52" s="13">
        <f t="array" ref="D52">INDEX('Back data'!$A$49:$AP$49,,MAX(IF('Back data'!$A$49:$AP$49&lt;&gt;"",COLUMN('Back data'!$A$49:$AP$49)))-D$6)/D50</f>
        <v>2.7844841461451796E-2</v>
      </c>
      <c r="E52" s="13">
        <f t="array" ref="E52">INDEX('Back data'!$A$49:$AP$49,,MAX(IF('Back data'!$A$49:$AP$49&lt;&gt;"",COLUMN('Back data'!$A$49:$AP$49)))-E$6)/E50</f>
        <v>3.2556026650514838E-2</v>
      </c>
      <c r="F52" s="13">
        <f t="array" ref="F52">INDEX('Back data'!$A$49:$AP$49,,MAX(IF('Back data'!$A$49:$AP$49&lt;&gt;"",COLUMN('Back data'!$A$49:$AP$49)))-F$6)/F50</f>
        <v>3.5693039857227833E-2</v>
      </c>
      <c r="G52" s="13">
        <f t="array" ref="G52">INDEX('Back data'!$A$49:$AP$49,,MAX(IF('Back data'!$A$49:$AP$49&lt;&gt;"",COLUMN('Back data'!$A$49:$AP$49)))-G$6)/G50</f>
        <v>2.8307336799537841E-2</v>
      </c>
      <c r="H52" s="13">
        <f t="array" ref="H52">INDEX('Back data'!$A$49:$AP$49,,MAX(IF('Back data'!$A$49:$AP$49&lt;&gt;"",COLUMN('Back data'!$A$49:$AP$49)))-H$6)/H50</f>
        <v>3.2366725248974812E-2</v>
      </c>
      <c r="I52" s="13">
        <f t="array" ref="I52">INDEX('Back data'!$A$49:$AP$49,,MAX(IF('Back data'!$A$49:$AP$49&lt;&gt;"",COLUMN('Back data'!$A$49:$AP$49)))-I$6)/I50</f>
        <v>3.3975584644800702E-2</v>
      </c>
      <c r="J52" s="13">
        <f t="array" ref="J52">INDEX('Back data'!$A$49:$AP$49,,MAX(IF('Back data'!$A$49:$AP$49&lt;&gt;"",COLUMN('Back data'!$A$49:$AP$49)))-J$6)/J50</f>
        <v>2.749090909090909E-2</v>
      </c>
      <c r="K52" s="13">
        <f t="array" ref="K52">INDEX('Back data'!$A$49:$AP$49,,MAX(IF('Back data'!$A$49:$AP$49&lt;&gt;"",COLUMN('Back data'!$A$49:$AP$49)))-K$6)/K50</f>
        <v>2.7932143901725652E-2</v>
      </c>
      <c r="L52" s="13">
        <f t="array" ref="L52">INDEX('Back data'!$A$49:$AP$49,,MAX(IF('Back data'!$A$49:$AP$49&lt;&gt;"",COLUMN('Back data'!$A$49:$AP$49)))-L$6)/L50</f>
        <v>2.8330669766090368E-2</v>
      </c>
      <c r="M52" s="13">
        <f t="array" ref="M52">INDEX('Back data'!$A$49:$AP$49,,MAX(IF('Back data'!$A$49:$AP$49&lt;&gt;"",COLUMN('Back data'!$A$49:$AP$49)))-M$6)/M50</f>
        <v>3.1071750225157613E-2</v>
      </c>
      <c r="N52" s="13">
        <f t="array" ref="N52">INDEX('Back data'!$A$49:$AP$49,,MAX(IF('Back data'!$A$49:$AP$49&lt;&gt;"",COLUMN('Back data'!$A$49:$AP$49)))-N$6)/N50</f>
        <v>2.6413968064467993E-2</v>
      </c>
      <c r="O52" s="13">
        <f t="array" ref="O52">INDEX('Back data'!$A$49:$AP$49,,MAX(IF('Back data'!$A$49:$AP$49&lt;&gt;"",COLUMN('Back data'!$A$49:$AP$49)))-O$6)/O50</f>
        <v>2.9277622480506107E-2</v>
      </c>
      <c r="P52" s="38">
        <f t="array" ref="P52">INDEX('Back data'!$A$49:$AP$49,,MAX(IF('Back data'!$A$49:$AP$49&lt;&gt;"",COLUMN('Back data'!$A$49:$AP$49)))-P$6)/P50</f>
        <v>2.5095703955763504E-2</v>
      </c>
    </row>
    <row r="55" spans="1:16" x14ac:dyDescent="0.3">
      <c r="C55" s="8" t="s">
        <v>74</v>
      </c>
      <c r="D55" s="9">
        <f t="array" ref="D55">INDEX('Back data'!$A$262:$AP$262,,MAX(IF('Back data'!$A$262:$AP$262&lt;&gt;"",COLUMN('Back data'!$A$262:$AP$262)))-D$6)+INDEX('Back data'!$A$263:$AP$263,,MAX(IF('Back data'!$A$263:$AP$263&lt;&gt;"",COLUMN('Back data'!$A$263:$AP$263)))-D$6)</f>
        <v>61.13</v>
      </c>
      <c r="E55" s="9">
        <f t="array" ref="E55">INDEX('Back data'!$A$262:$AP$262,,MAX(IF('Back data'!$A$262:$AP$262&lt;&gt;"",COLUMN('Back data'!$A$262:$AP$262)))-E$6)+INDEX('Back data'!$A$263:$AP$263,,MAX(IF('Back data'!$A$263:$AP$263&lt;&gt;"",COLUMN('Back data'!$A$263:$AP$263)))-E$6)</f>
        <v>63.64</v>
      </c>
      <c r="F55" s="9">
        <f t="array" ref="F55">INDEX('Back data'!$A$262:$AP$262,,MAX(IF('Back data'!$A$262:$AP$262&lt;&gt;"",COLUMN('Back data'!$A$262:$AP$262)))-F$6)+INDEX('Back data'!$A$263:$AP$263,,MAX(IF('Back data'!$A$263:$AP$263&lt;&gt;"",COLUMN('Back data'!$A$263:$AP$263)))-F$6)</f>
        <v>64.58</v>
      </c>
      <c r="G55" s="9">
        <f t="array" ref="G55">INDEX('Back data'!$A$262:$AP$262,,MAX(IF('Back data'!$A$262:$AP$262&lt;&gt;"",COLUMN('Back data'!$A$262:$AP$262)))-G$6)+INDEX('Back data'!$A$263:$AP$263,,MAX(IF('Back data'!$A$263:$AP$263&lt;&gt;"",COLUMN('Back data'!$A$263:$AP$263)))-G$6)</f>
        <v>66.209999999999994</v>
      </c>
      <c r="H55" s="9">
        <f t="array" ref="H55">INDEX('Back data'!$A$262:$AP$262,,MAX(IF('Back data'!$A$262:$AP$262&lt;&gt;"",COLUMN('Back data'!$A$262:$AP$262)))-H$6)+INDEX('Back data'!$A$263:$AP$263,,MAX(IF('Back data'!$A$263:$AP$263&lt;&gt;"",COLUMN('Back data'!$A$263:$AP$263)))-H$6)</f>
        <v>66.69</v>
      </c>
      <c r="I55" s="9">
        <f t="array" ref="I55">INDEX('Back data'!$A$262:$AP$262,,MAX(IF('Back data'!$A$262:$AP$262&lt;&gt;"",COLUMN('Back data'!$A$262:$AP$262)))-I$6)+INDEX('Back data'!$A$263:$AP$263,,MAX(IF('Back data'!$A$263:$AP$263&lt;&gt;"",COLUMN('Back data'!$A$263:$AP$263)))-I$6)</f>
        <v>66.52000000000001</v>
      </c>
      <c r="J55" s="9">
        <f t="array" ref="J55">INDEX('Back data'!$A$262:$AP$262,,MAX(IF('Back data'!$A$262:$AP$262&lt;&gt;"",COLUMN('Back data'!$A$262:$AP$262)))-J$6)+INDEX('Back data'!$A$263:$AP$263,,MAX(IF('Back data'!$A$263:$AP$263&lt;&gt;"",COLUMN('Back data'!$A$263:$AP$263)))-J$6)</f>
        <v>66.59</v>
      </c>
      <c r="K55" s="9">
        <f t="array" ref="K55">INDEX('Back data'!$A$262:$AP$262,,MAX(IF('Back data'!$A$262:$AP$262&lt;&gt;"",COLUMN('Back data'!$A$262:$AP$262)))-K$6)+INDEX('Back data'!$A$263:$AP$263,,MAX(IF('Back data'!$A$263:$AP$263&lt;&gt;"",COLUMN('Back data'!$A$263:$AP$263)))-K$6)</f>
        <v>67.06</v>
      </c>
      <c r="L55" s="9">
        <f t="array" ref="L55">INDEX('Back data'!$A$262:$AP$262,,MAX(IF('Back data'!$A$262:$AP$262&lt;&gt;"",COLUMN('Back data'!$A$262:$AP$262)))-L$6)+INDEX('Back data'!$A$263:$AP$263,,MAX(IF('Back data'!$A$263:$AP$263&lt;&gt;"",COLUMN('Back data'!$A$263:$AP$263)))-L$6)</f>
        <v>66.19</v>
      </c>
      <c r="M55" s="9">
        <f t="array" ref="M55">INDEX('Back data'!$A$262:$AP$262,,MAX(IF('Back data'!$A$262:$AP$262&lt;&gt;"",COLUMN('Back data'!$A$262:$AP$262)))-M$6)+INDEX('Back data'!$A$263:$AP$263,,MAX(IF('Back data'!$A$263:$AP$263&lt;&gt;"",COLUMN('Back data'!$A$263:$AP$263)))-M$6)</f>
        <v>65.11</v>
      </c>
      <c r="N55" s="9">
        <f t="array" ref="N55">INDEX('Back data'!$A$262:$AP$262,,MAX(IF('Back data'!$A$262:$AP$262&lt;&gt;"",COLUMN('Back data'!$A$262:$AP$262)))-N$6)+INDEX('Back data'!$A$263:$AP$263,,MAX(IF('Back data'!$A$263:$AP$263&lt;&gt;"",COLUMN('Back data'!$A$263:$AP$263)))-N$6)</f>
        <v>64.19</v>
      </c>
      <c r="O55" s="9">
        <f t="array" ref="O55">INDEX('Back data'!$A$262:$AP$262,,MAX(IF('Back data'!$A$262:$AP$262&lt;&gt;"",COLUMN('Back data'!$A$262:$AP$262)))-O$6)+INDEX('Back data'!$A$263:$AP$263,,MAX(IF('Back data'!$A$263:$AP$263&lt;&gt;"",COLUMN('Back data'!$A$263:$AP$263)))-O$6)</f>
        <v>65.59</v>
      </c>
      <c r="P55" s="37">
        <f t="array" ref="P55">INDEX('Back data'!$A$262:$AP$262,,MAX(IF('Back data'!$A$262:$AP$262&lt;&gt;"",COLUMN('Back data'!$A$262:$AP$262)))-P$6)+INDEX('Back data'!$A$263:$AP$263,,MAX(IF('Back data'!$A$263:$AP$263&lt;&gt;"",COLUMN('Back data'!$A$263:$AP$263)))-P$6)</f>
        <v>66.740000000000009</v>
      </c>
    </row>
    <row r="56" spans="1:16" x14ac:dyDescent="0.3">
      <c r="A56" s="15" t="s">
        <v>80</v>
      </c>
      <c r="B56" s="16" t="s">
        <v>63</v>
      </c>
      <c r="C56" s="12" t="s">
        <v>76</v>
      </c>
      <c r="D56" s="13">
        <f t="array" ref="D56">INDEX('Back data'!$A$262:$AP$262,,MAX(IF('Back data'!$A$262:$AP$262&lt;&gt;"",COLUMN('Back data'!$A$262:$AP$262)))-D$6)/D55</f>
        <v>0.93243906428921963</v>
      </c>
      <c r="E56" s="13">
        <f t="array" ref="E56">INDEX('Back data'!$A$262:$AP$262,,MAX(IF('Back data'!$A$262:$AP$262&lt;&gt;"",COLUMN('Back data'!$A$262:$AP$262)))-E$6)/E55</f>
        <v>0.93431803896920174</v>
      </c>
      <c r="F56" s="13">
        <f t="array" ref="F56">INDEX('Back data'!$A$262:$AP$262,,MAX(IF('Back data'!$A$262:$AP$262&lt;&gt;"",COLUMN('Back data'!$A$262:$AP$262)))-F$6)/F55</f>
        <v>0.92908021059151447</v>
      </c>
      <c r="G56" s="13">
        <f t="array" ref="G56">INDEX('Back data'!$A$262:$AP$262,,MAX(IF('Back data'!$A$262:$AP$262&lt;&gt;"",COLUMN('Back data'!$A$262:$AP$262)))-G$6)/G55</f>
        <v>0.91980063434526516</v>
      </c>
      <c r="H56" s="13">
        <f t="array" ref="H56">INDEX('Back data'!$A$262:$AP$262,,MAX(IF('Back data'!$A$262:$AP$262&lt;&gt;"",COLUMN('Back data'!$A$262:$AP$262)))-H$6)/H55</f>
        <v>0.92157744789323737</v>
      </c>
      <c r="I56" s="13">
        <f t="array" ref="I56">INDEX('Back data'!$A$262:$AP$262,,MAX(IF('Back data'!$A$262:$AP$262&lt;&gt;"",COLUMN('Back data'!$A$262:$AP$262)))-I$6)/I55</f>
        <v>0.91837041491280813</v>
      </c>
      <c r="J56" s="13">
        <f t="array" ref="J56">INDEX('Back data'!$A$262:$AP$262,,MAX(IF('Back data'!$A$262:$AP$262&lt;&gt;"",COLUMN('Back data'!$A$262:$AP$262)))-J$6)/J55</f>
        <v>0.91274966211142816</v>
      </c>
      <c r="K56" s="13">
        <f t="array" ref="K56">INDEX('Back data'!$A$262:$AP$262,,MAX(IF('Back data'!$A$262:$AP$262&lt;&gt;"",COLUMN('Back data'!$A$262:$AP$262)))-K$6)/K55</f>
        <v>0.93021175067104089</v>
      </c>
      <c r="L56" s="13">
        <f t="array" ref="L56">INDEX('Back data'!$A$262:$AP$262,,MAX(IF('Back data'!$A$262:$AP$262&lt;&gt;"",COLUMN('Back data'!$A$262:$AP$262)))-L$6)/L55</f>
        <v>0.9416830336908899</v>
      </c>
      <c r="M56" s="13">
        <f t="array" ref="M56">INDEX('Back data'!$A$262:$AP$262,,MAX(IF('Back data'!$A$262:$AP$262&lt;&gt;"",COLUMN('Back data'!$A$262:$AP$262)))-M$6)/M55</f>
        <v>0.92673936415297198</v>
      </c>
      <c r="N56" s="13">
        <f t="array" ref="N56">INDEX('Back data'!$A$262:$AP$262,,MAX(IF('Back data'!$A$262:$AP$262&lt;&gt;"",COLUMN('Back data'!$A$262:$AP$262)))-N$6)/N55</f>
        <v>0.92662408474840319</v>
      </c>
      <c r="O56" s="13">
        <f t="array" ref="O56">INDEX('Back data'!$A$262:$AP$262,,MAX(IF('Back data'!$A$262:$AP$262&lt;&gt;"",COLUMN('Back data'!$A$262:$AP$262)))-O$6)/O55</f>
        <v>0.92910504650099091</v>
      </c>
      <c r="P56" s="38">
        <f t="array" ref="P56">INDEX('Back data'!$A$262:$AP$262,,MAX(IF('Back data'!$A$262:$AP$262&lt;&gt;"",COLUMN('Back data'!$A$262:$AP$262)))-P$6)/P55</f>
        <v>0.93302367395864538</v>
      </c>
    </row>
    <row r="57" spans="1:16" x14ac:dyDescent="0.3">
      <c r="A57" s="15" t="s">
        <v>80</v>
      </c>
      <c r="B57" s="16" t="s">
        <v>63</v>
      </c>
      <c r="C57" s="12" t="s">
        <v>77</v>
      </c>
      <c r="D57" s="13">
        <f t="array" ref="D57">INDEX('Back data'!$A$263:$AP$263,,MAX(IF('Back data'!$A$263:$AP$263&lt;&gt;"",COLUMN('Back data'!$A$263:$AP$263)))-D$6)/D55</f>
        <v>6.7560935710780298E-2</v>
      </c>
      <c r="E57" s="13">
        <f t="array" ref="E57">INDEX('Back data'!$A$263:$AP$263,,MAX(IF('Back data'!$A$263:$AP$263&lt;&gt;"",COLUMN('Back data'!$A$263:$AP$263)))-E$6)/E55</f>
        <v>6.5681961030798236E-2</v>
      </c>
      <c r="F57" s="13">
        <f t="array" ref="F57">INDEX('Back data'!$A$263:$AP$263,,MAX(IF('Back data'!$A$263:$AP$263&lt;&gt;"",COLUMN('Back data'!$A$263:$AP$263)))-F$6)/F55</f>
        <v>7.0919789408485603E-2</v>
      </c>
      <c r="G57" s="13">
        <f t="array" ref="G57">INDEX('Back data'!$A$263:$AP$263,,MAX(IF('Back data'!$A$263:$AP$263&lt;&gt;"",COLUMN('Back data'!$A$263:$AP$263)))-G$6)/G55</f>
        <v>8.0199365654734941E-2</v>
      </c>
      <c r="H57" s="13">
        <f t="array" ref="H57">INDEX('Back data'!$A$263:$AP$263,,MAX(IF('Back data'!$A$263:$AP$263&lt;&gt;"",COLUMN('Back data'!$A$263:$AP$263)))-H$6)/H55</f>
        <v>7.8422552106762647E-2</v>
      </c>
      <c r="I57" s="13">
        <f t="array" ref="I57">INDEX('Back data'!$A$263:$AP$263,,MAX(IF('Back data'!$A$263:$AP$263&lt;&gt;"",COLUMN('Back data'!$A$263:$AP$263)))-I$6)/I55</f>
        <v>8.16295850871918E-2</v>
      </c>
      <c r="J57" s="13">
        <f t="array" ref="J57">INDEX('Back data'!$A$263:$AP$263,,MAX(IF('Back data'!$A$263:$AP$263&lt;&gt;"",COLUMN('Back data'!$A$263:$AP$263)))-J$6)/J55</f>
        <v>8.7250337888571852E-2</v>
      </c>
      <c r="K57" s="13">
        <f t="array" ref="K57">INDEX('Back data'!$A$263:$AP$263,,MAX(IF('Back data'!$A$263:$AP$263&lt;&gt;"",COLUMN('Back data'!$A$263:$AP$263)))-K$6)/K55</f>
        <v>6.9788249328959134E-2</v>
      </c>
      <c r="L57" s="13">
        <f t="array" ref="L57">INDEX('Back data'!$A$263:$AP$263,,MAX(IF('Back data'!$A$263:$AP$263&lt;&gt;"",COLUMN('Back data'!$A$263:$AP$263)))-L$6)/L55</f>
        <v>5.8316966309110138E-2</v>
      </c>
      <c r="M57" s="13">
        <f t="array" ref="M57">INDEX('Back data'!$A$263:$AP$263,,MAX(IF('Back data'!$A$263:$AP$263&lt;&gt;"",COLUMN('Back data'!$A$263:$AP$263)))-M$6)/M55</f>
        <v>7.3260635847028105E-2</v>
      </c>
      <c r="N57" s="13">
        <f t="array" ref="N57">INDEX('Back data'!$A$263:$AP$263,,MAX(IF('Back data'!$A$263:$AP$263&lt;&gt;"",COLUMN('Back data'!$A$263:$AP$263)))-N$6)/N55</f>
        <v>7.3375915251596827E-2</v>
      </c>
      <c r="O57" s="13">
        <f t="array" ref="O57">INDEX('Back data'!$A$263:$AP$263,,MAX(IF('Back data'!$A$263:$AP$263&lt;&gt;"",COLUMN('Back data'!$A$263:$AP$263)))-O$6)/O55</f>
        <v>7.0894953499008997E-2</v>
      </c>
      <c r="P57" s="38">
        <f t="array" ref="P57">INDEX('Back data'!$A$263:$AP$263,,MAX(IF('Back data'!$A$263:$AP$263&lt;&gt;"",COLUMN('Back data'!$A$263:$AP$263)))-P$6)/P55</f>
        <v>6.6976326041354492E-2</v>
      </c>
    </row>
    <row r="60" spans="1:16" x14ac:dyDescent="0.3">
      <c r="C60" s="8" t="s">
        <v>74</v>
      </c>
      <c r="D60" s="9">
        <f t="array" ref="D60">INDEX('Back data'!$A$268:$AP$268,,MAX(IF('Back data'!$A$268:$AP$268&lt;&gt;"",COLUMN('Back data'!$A$268:$AP$268)))-D$6)+INDEX('Back data'!$A$269:$AP$269,,MAX(IF('Back data'!$A$269:$AP$269&lt;&gt;"",COLUMN('Back data'!$A$269:$AP$269)))-D$6)</f>
        <v>62.480000000000004</v>
      </c>
      <c r="E60" s="9">
        <f t="array" ref="E60">INDEX('Back data'!$A$268:$AP$268,,MAX(IF('Back data'!$A$268:$AP$268&lt;&gt;"",COLUMN('Back data'!$A$268:$AP$268)))-E$6)+INDEX('Back data'!$A$269:$AP$269,,MAX(IF('Back data'!$A$269:$AP$269&lt;&gt;"",COLUMN('Back data'!$A$269:$AP$269)))-E$6)</f>
        <v>65.78</v>
      </c>
      <c r="F60" s="9">
        <f t="array" ref="F60">INDEX('Back data'!$A$268:$AP$268,,MAX(IF('Back data'!$A$268:$AP$268&lt;&gt;"",COLUMN('Back data'!$A$268:$AP$268)))-F$6)+INDEX('Back data'!$A$269:$AP$269,,MAX(IF('Back data'!$A$269:$AP$269&lt;&gt;"",COLUMN('Back data'!$A$269:$AP$269)))-F$6)</f>
        <v>67.800000000000011</v>
      </c>
      <c r="G60" s="9">
        <f t="array" ref="G60">INDEX('Back data'!$A$268:$AP$268,,MAX(IF('Back data'!$A$268:$AP$268&lt;&gt;"",COLUMN('Back data'!$A$268:$AP$268)))-G$6)+INDEX('Back data'!$A$269:$AP$269,,MAX(IF('Back data'!$A$269:$AP$269&lt;&gt;"",COLUMN('Back data'!$A$269:$AP$269)))-G$6)</f>
        <v>69.240000000000009</v>
      </c>
      <c r="H60" s="9">
        <f t="array" ref="H60">INDEX('Back data'!$A$268:$AP$268,,MAX(IF('Back data'!$A$268:$AP$268&lt;&gt;"",COLUMN('Back data'!$A$268:$AP$268)))-H$6)+INDEX('Back data'!$A$269:$AP$269,,MAX(IF('Back data'!$A$269:$AP$269&lt;&gt;"",COLUMN('Back data'!$A$269:$AP$269)))-H$6)</f>
        <v>68.910000000000011</v>
      </c>
      <c r="I60" s="9">
        <f t="array" ref="I60">INDEX('Back data'!$A$268:$AP$268,,MAX(IF('Back data'!$A$268:$AP$268&lt;&gt;"",COLUMN('Back data'!$A$268:$AP$268)))-I$6)+INDEX('Back data'!$A$269:$AP$269,,MAX(IF('Back data'!$A$269:$AP$269&lt;&gt;"",COLUMN('Back data'!$A$269:$AP$269)))-I$6)</f>
        <v>67.919999999999987</v>
      </c>
      <c r="J60" s="9">
        <f t="array" ref="J60">INDEX('Back data'!$A$268:$AP$268,,MAX(IF('Back data'!$A$268:$AP$268&lt;&gt;"",COLUMN('Back data'!$A$268:$AP$268)))-J$6)+INDEX('Back data'!$A$269:$AP$269,,MAX(IF('Back data'!$A$269:$AP$269&lt;&gt;"",COLUMN('Back data'!$A$269:$AP$269)))-J$6)</f>
        <v>68.73</v>
      </c>
      <c r="K60" s="9">
        <f t="array" ref="K60">INDEX('Back data'!$A$268:$AP$268,,MAX(IF('Back data'!$A$268:$AP$268&lt;&gt;"",COLUMN('Back data'!$A$268:$AP$268)))-K$6)+INDEX('Back data'!$A$269:$AP$269,,MAX(IF('Back data'!$A$269:$AP$269&lt;&gt;"",COLUMN('Back data'!$A$269:$AP$269)))-K$6)</f>
        <v>69.040000000000006</v>
      </c>
      <c r="L60" s="9">
        <f t="array" ref="L60">INDEX('Back data'!$A$268:$AP$268,,MAX(IF('Back data'!$A$268:$AP$268&lt;&gt;"",COLUMN('Back data'!$A$268:$AP$268)))-L$6)+INDEX('Back data'!$A$269:$AP$269,,MAX(IF('Back data'!$A$269:$AP$269&lt;&gt;"",COLUMN('Back data'!$A$269:$AP$269)))-L$6)</f>
        <v>69.180000000000007</v>
      </c>
      <c r="M60" s="9">
        <f t="array" ref="M60">INDEX('Back data'!$A$268:$AP$268,,MAX(IF('Back data'!$A$268:$AP$268&lt;&gt;"",COLUMN('Back data'!$A$268:$AP$268)))-M$6)+INDEX('Back data'!$A$269:$AP$269,,MAX(IF('Back data'!$A$269:$AP$269&lt;&gt;"",COLUMN('Back data'!$A$269:$AP$269)))-M$6)</f>
        <v>66.77</v>
      </c>
      <c r="N60" s="9">
        <f t="array" ref="N60">INDEX('Back data'!$A$268:$AP$268,,MAX(IF('Back data'!$A$268:$AP$268&lt;&gt;"",COLUMN('Back data'!$A$268:$AP$268)))-N$6)+INDEX('Back data'!$A$269:$AP$269,,MAX(IF('Back data'!$A$269:$AP$269&lt;&gt;"",COLUMN('Back data'!$A$269:$AP$269)))-N$6)</f>
        <v>67.39</v>
      </c>
      <c r="O60" s="9">
        <f t="array" ref="O60">INDEX('Back data'!$A$268:$AP$268,,MAX(IF('Back data'!$A$268:$AP$268&lt;&gt;"",COLUMN('Back data'!$A$268:$AP$268)))-O$6)+INDEX('Back data'!$A$269:$AP$269,,MAX(IF('Back data'!$A$269:$AP$269&lt;&gt;"",COLUMN('Back data'!$A$269:$AP$269)))-O$6)</f>
        <v>68.010000000000005</v>
      </c>
      <c r="P60" s="37">
        <f t="array" ref="P60">INDEX('Back data'!$A$268:$AP$268,,MAX(IF('Back data'!$A$268:$AP$268&lt;&gt;"",COLUMN('Back data'!$A$268:$AP$268)))-P$6)+INDEX('Back data'!$A$269:$AP$269,,MAX(IF('Back data'!$A$269:$AP$269&lt;&gt;"",COLUMN('Back data'!$A$269:$AP$269)))-P$6)</f>
        <v>71.03</v>
      </c>
    </row>
    <row r="61" spans="1:16" x14ac:dyDescent="0.3">
      <c r="A61" s="15" t="s">
        <v>80</v>
      </c>
      <c r="B61" s="16" t="s">
        <v>68</v>
      </c>
      <c r="C61" s="12" t="s">
        <v>76</v>
      </c>
      <c r="D61" s="13">
        <f t="array" ref="D61">INDEX('Back data'!$A$268:$AP$268,,MAX(IF('Back data'!$A$268:$AP$268&lt;&gt;"",COLUMN('Back data'!$A$268:$AP$268)))-D$6)/D60</f>
        <v>0.97679257362355953</v>
      </c>
      <c r="E61" s="13">
        <f t="array" ref="E61">INDEX('Back data'!$A$268:$AP$268,,MAX(IF('Back data'!$A$268:$AP$268&lt;&gt;"",COLUMN('Back data'!$A$268:$AP$268)))-E$6)/E60</f>
        <v>0.97856491334752205</v>
      </c>
      <c r="F61" s="13">
        <f t="array" ref="F61">INDEX('Back data'!$A$268:$AP$268,,MAX(IF('Back data'!$A$268:$AP$268&lt;&gt;"",COLUMN('Back data'!$A$268:$AP$268)))-F$6)/F60</f>
        <v>0.97522123893805301</v>
      </c>
      <c r="G61" s="13">
        <f t="array" ref="G61">INDEX('Back data'!$A$268:$AP$268,,MAX(IF('Back data'!$A$268:$AP$268&lt;&gt;"",COLUMN('Back data'!$A$268:$AP$268)))-G$6)/G60</f>
        <v>0.97746967071057189</v>
      </c>
      <c r="H61" s="13">
        <f t="array" ref="H61">INDEX('Back data'!$A$268:$AP$268,,MAX(IF('Back data'!$A$268:$AP$268&lt;&gt;"",COLUMN('Back data'!$A$268:$AP$268)))-H$6)/H60</f>
        <v>0.97765200986794365</v>
      </c>
      <c r="I61" s="13">
        <f t="array" ref="I61">INDEX('Back data'!$A$268:$AP$268,,MAX(IF('Back data'!$A$268:$AP$268&lt;&gt;"",COLUMN('Back data'!$A$268:$AP$268)))-I$6)/I60</f>
        <v>0.98012367491166086</v>
      </c>
      <c r="J61" s="13">
        <f t="array" ref="J61">INDEX('Back data'!$A$268:$AP$268,,MAX(IF('Back data'!$A$268:$AP$268&lt;&gt;"",COLUMN('Back data'!$A$268:$AP$268)))-J$6)/J60</f>
        <v>0.98370435035646731</v>
      </c>
      <c r="K61" s="13">
        <f t="array" ref="K61">INDEX('Back data'!$A$268:$AP$268,,MAX(IF('Back data'!$A$268:$AP$268&lt;&gt;"",COLUMN('Back data'!$A$268:$AP$268)))-K$6)/K60</f>
        <v>0.98131517960602543</v>
      </c>
      <c r="L61" s="13">
        <f t="array" ref="L61">INDEX('Back data'!$A$268:$AP$268,,MAX(IF('Back data'!$A$268:$AP$268&lt;&gt;"",COLUMN('Back data'!$A$268:$AP$268)))-L$6)/L60</f>
        <v>0.98063023995374377</v>
      </c>
      <c r="M61" s="13">
        <f t="array" ref="M61">INDEX('Back data'!$A$268:$AP$268,,MAX(IF('Back data'!$A$268:$AP$268&lt;&gt;"",COLUMN('Back data'!$A$268:$AP$268)))-M$6)/M60</f>
        <v>0.98023064250411873</v>
      </c>
      <c r="N61" s="13">
        <f t="array" ref="N61">INDEX('Back data'!$A$268:$AP$268,,MAX(IF('Back data'!$A$268:$AP$268&lt;&gt;"",COLUMN('Back data'!$A$268:$AP$268)))-N$6)/N60</f>
        <v>0.98159964386407483</v>
      </c>
      <c r="O61" s="13">
        <f t="array" ref="O61">INDEX('Back data'!$A$268:$AP$268,,MAX(IF('Back data'!$A$268:$AP$268&lt;&gt;"",COLUMN('Back data'!$A$268:$AP$268)))-O$6)/O60</f>
        <v>0.98206146154977214</v>
      </c>
      <c r="P61" s="38">
        <f t="array" ref="P61">INDEX('Back data'!$A$268:$AP$268,,MAX(IF('Back data'!$A$268:$AP$268&lt;&gt;"",COLUMN('Back data'!$A$268:$AP$268)))-P$6)/P60</f>
        <v>0.98212023088835709</v>
      </c>
    </row>
    <row r="62" spans="1:16" x14ac:dyDescent="0.3">
      <c r="A62" s="15" t="s">
        <v>80</v>
      </c>
      <c r="B62" s="16" t="s">
        <v>68</v>
      </c>
      <c r="C62" s="12" t="s">
        <v>77</v>
      </c>
      <c r="D62" s="13">
        <f t="array" ref="D62">INDEX('Back data'!$A$269:$AP$269,,MAX(IF('Back data'!$A$269:$AP$269&lt;&gt;"",COLUMN('Back data'!$A$269:$AP$269)))-D$6)/D60</f>
        <v>2.3207426376440458E-2</v>
      </c>
      <c r="E62" s="13">
        <f t="array" ref="E62">INDEX('Back data'!$A$269:$AP$269,,MAX(IF('Back data'!$A$269:$AP$269&lt;&gt;"",COLUMN('Back data'!$A$269:$AP$269)))-E$6)/E60</f>
        <v>2.1435086652477956E-2</v>
      </c>
      <c r="F62" s="13">
        <f t="array" ref="F62">INDEX('Back data'!$A$269:$AP$269,,MAX(IF('Back data'!$A$269:$AP$269&lt;&gt;"",COLUMN('Back data'!$A$269:$AP$269)))-F$6)/F60</f>
        <v>2.4778761061946899E-2</v>
      </c>
      <c r="G62" s="13">
        <f t="array" ref="G62">INDEX('Back data'!$A$269:$AP$269,,MAX(IF('Back data'!$A$269:$AP$269&lt;&gt;"",COLUMN('Back data'!$A$269:$AP$269)))-G$6)/G60</f>
        <v>2.2530329289428074E-2</v>
      </c>
      <c r="H62" s="13">
        <f t="array" ref="H62">INDEX('Back data'!$A$269:$AP$269,,MAX(IF('Back data'!$A$269:$AP$269&lt;&gt;"",COLUMN('Back data'!$A$269:$AP$269)))-H$6)/H60</f>
        <v>2.2347990132056302E-2</v>
      </c>
      <c r="I62" s="13">
        <f t="array" ref="I62">INDEX('Back data'!$A$269:$AP$269,,MAX(IF('Back data'!$A$269:$AP$269&lt;&gt;"",COLUMN('Back data'!$A$269:$AP$269)))-I$6)/I60</f>
        <v>1.9876325088339229E-2</v>
      </c>
      <c r="J62" s="13">
        <f t="array" ref="J62">INDEX('Back data'!$A$269:$AP$269,,MAX(IF('Back data'!$A$269:$AP$269&lt;&gt;"",COLUMN('Back data'!$A$269:$AP$269)))-J$6)/J60</f>
        <v>1.6295649643532664E-2</v>
      </c>
      <c r="K62" s="13">
        <f t="array" ref="K62">INDEX('Back data'!$A$269:$AP$269,,MAX(IF('Back data'!$A$269:$AP$269&lt;&gt;"",COLUMN('Back data'!$A$269:$AP$269)))-K$6)/K60</f>
        <v>1.8684820393974507E-2</v>
      </c>
      <c r="L62" s="13">
        <f t="array" ref="L62">INDEX('Back data'!$A$269:$AP$269,,MAX(IF('Back data'!$A$269:$AP$269&lt;&gt;"",COLUMN('Back data'!$A$269:$AP$269)))-L$6)/L60</f>
        <v>1.9369760046256141E-2</v>
      </c>
      <c r="M62" s="13">
        <f t="array" ref="M62">INDEX('Back data'!$A$269:$AP$269,,MAX(IF('Back data'!$A$269:$AP$269&lt;&gt;"",COLUMN('Back data'!$A$269:$AP$269)))-M$6)/M60</f>
        <v>1.9769357495881386E-2</v>
      </c>
      <c r="N62" s="13">
        <f t="array" ref="N62">INDEX('Back data'!$A$269:$AP$269,,MAX(IF('Back data'!$A$269:$AP$269&lt;&gt;"",COLUMN('Back data'!$A$269:$AP$269)))-N$6)/N60</f>
        <v>1.8400356135925212E-2</v>
      </c>
      <c r="O62" s="13">
        <f t="array" ref="O62">INDEX('Back data'!$A$269:$AP$269,,MAX(IF('Back data'!$A$269:$AP$269&lt;&gt;"",COLUMN('Back data'!$A$269:$AP$269)))-O$6)/O60</f>
        <v>1.7938538450227907E-2</v>
      </c>
      <c r="P62" s="38">
        <f t="array" ref="P62">INDEX('Back data'!$A$269:$AP$269,,MAX(IF('Back data'!$A$269:$AP$269&lt;&gt;"",COLUMN('Back data'!$A$269:$AP$269)))-P$6)/P60</f>
        <v>1.7879769111642969E-2</v>
      </c>
    </row>
    <row r="65" spans="1:16" x14ac:dyDescent="0.3">
      <c r="C65" s="8" t="s">
        <v>74</v>
      </c>
      <c r="D65" s="9">
        <f t="array" ref="D65">INDEX('Back data'!$A$274:$AP$274,,MAX(IF('Back data'!$A$274:$AP$274&lt;&gt;"",COLUMN('Back data'!$A$274:$AP$274)))-D$6)+INDEX('Back data'!$A$275:$AP$275,,MAX(IF('Back data'!$A$275:$AP$275&lt;&gt;"",COLUMN('Back data'!$A$75:$AP$275)))-D$6)</f>
        <v>63.559999999999995</v>
      </c>
      <c r="E65" s="9">
        <f t="array" ref="E65">INDEX('Back data'!$A$274:$AP$274,,MAX(IF('Back data'!$A$274:$AP$274&lt;&gt;"",COLUMN('Back data'!$A$274:$AP$274)))-E$6)+INDEX('Back data'!$A$275:$AP$275,,MAX(IF('Back data'!$A$275:$AP$275&lt;&gt;"",COLUMN('Back data'!$A$75:$AP$275)))-E$6)</f>
        <v>68.05</v>
      </c>
      <c r="F65" s="9">
        <f t="array" ref="F65">INDEX('Back data'!$A$274:$AP$274,,MAX(IF('Back data'!$A$274:$AP$274&lt;&gt;"",COLUMN('Back data'!$A$274:$AP$274)))-F$6)+INDEX('Back data'!$A$275:$AP$275,,MAX(IF('Back data'!$A$275:$AP$275&lt;&gt;"",COLUMN('Back data'!$A$75:$AP$275)))-F$6)</f>
        <v>67.959999999999994</v>
      </c>
      <c r="G65" s="9">
        <f t="array" ref="G65">INDEX('Back data'!$A$274:$AP$274,,MAX(IF('Back data'!$A$274:$AP$274&lt;&gt;"",COLUMN('Back data'!$A$274:$AP$274)))-G$6)+INDEX('Back data'!$A$275:$AP$275,,MAX(IF('Back data'!$A$275:$AP$275&lt;&gt;"",COLUMN('Back data'!$A$75:$AP$275)))-G$6)</f>
        <v>70.73</v>
      </c>
      <c r="H65" s="9">
        <f t="array" ref="H65">INDEX('Back data'!$A$274:$AP$274,,MAX(IF('Back data'!$A$274:$AP$274&lt;&gt;"",COLUMN('Back data'!$A$274:$AP$274)))-H$6)+INDEX('Back data'!$A$275:$AP$275,,MAX(IF('Back data'!$A$275:$AP$275&lt;&gt;"",COLUMN('Back data'!$A$75:$AP$275)))-H$6)</f>
        <v>69.33</v>
      </c>
      <c r="I65" s="9">
        <f t="array" ref="I65">INDEX('Back data'!$A$274:$AP$274,,MAX(IF('Back data'!$A$274:$AP$274&lt;&gt;"",COLUMN('Back data'!$A$274:$AP$274)))-I$6)+INDEX('Back data'!$A$275:$AP$275,,MAX(IF('Back data'!$A$275:$AP$275&lt;&gt;"",COLUMN('Back data'!$A$75:$AP$275)))-I$6)</f>
        <v>69.64</v>
      </c>
      <c r="J65" s="9">
        <f t="array" ref="J65">INDEX('Back data'!$A$274:$AP$274,,MAX(IF('Back data'!$A$274:$AP$274&lt;&gt;"",COLUMN('Back data'!$A$274:$AP$274)))-J$6)+INDEX('Back data'!$A$275:$AP$275,,MAX(IF('Back data'!$A$275:$AP$275&lt;&gt;"",COLUMN('Back data'!$A$75:$AP$275)))-J$6)</f>
        <v>69.940000000000012</v>
      </c>
      <c r="K65" s="9">
        <f t="array" ref="K65">INDEX('Back data'!$A$274:$AP$274,,MAX(IF('Back data'!$A$274:$AP$274&lt;&gt;"",COLUMN('Back data'!$A$274:$AP$274)))-K$6)+INDEX('Back data'!$A$275:$AP$275,,MAX(IF('Back data'!$A$275:$AP$275&lt;&gt;"",COLUMN('Back data'!$A$75:$AP$275)))-K$6)</f>
        <v>69.11</v>
      </c>
      <c r="L65" s="9">
        <f t="array" ref="L65">INDEX('Back data'!$A$274:$AP$274,,MAX(IF('Back data'!$A$274:$AP$274&lt;&gt;"",COLUMN('Back data'!$A$274:$AP$274)))-L$6)+INDEX('Back data'!$A$275:$AP$275,,MAX(IF('Back data'!$A$275:$AP$275&lt;&gt;"",COLUMN('Back data'!$A$75:$AP$275)))-L$6)</f>
        <v>70.010000000000005</v>
      </c>
      <c r="M65" s="9">
        <f t="array" ref="M65">INDEX('Back data'!$A$274:$AP$274,,MAX(IF('Back data'!$A$274:$AP$274&lt;&gt;"",COLUMN('Back data'!$A$274:$AP$274)))-M$6)+INDEX('Back data'!$A$275:$AP$275,,MAX(IF('Back data'!$A$275:$AP$275&lt;&gt;"",COLUMN('Back data'!$A$75:$AP$275)))-M$6)</f>
        <v>68.489999999999995</v>
      </c>
      <c r="N65" s="9">
        <f t="array" ref="N65">INDEX('Back data'!$A$274:$AP$274,,MAX(IF('Back data'!$A$274:$AP$274&lt;&gt;"",COLUMN('Back data'!$A$274:$AP$274)))-N$6)+INDEX('Back data'!$A$275:$AP$275,,MAX(IF('Back data'!$A$275:$AP$275&lt;&gt;"",COLUMN('Back data'!$A$75:$AP$275)))-N$6)</f>
        <v>67.94</v>
      </c>
      <c r="O65" s="9">
        <f t="array" ref="O65">INDEX('Back data'!$A$274:$AP$274,,MAX(IF('Back data'!$A$274:$AP$274&lt;&gt;"",COLUMN('Back data'!$A$274:$AP$274)))-O$6)+INDEX('Back data'!$A$275:$AP$275,,MAX(IF('Back data'!$A$275:$AP$275&lt;&gt;"",COLUMN('Back data'!$A$75:$AP$275)))-O$6)</f>
        <v>70.03</v>
      </c>
      <c r="P65" s="37">
        <f t="array" ref="P65">INDEX('Back data'!$A$274:$AP$274,,MAX(IF('Back data'!$A$274:$AP$274&lt;&gt;"",COLUMN('Back data'!$A$274:$AP$274)))-P$6)+INDEX('Back data'!$A$275:$AP$275,,MAX(IF('Back data'!$A$275:$AP$275&lt;&gt;"",COLUMN('Back data'!$A$75:$AP$275)))-P$6)</f>
        <v>71.69</v>
      </c>
    </row>
    <row r="66" spans="1:16" x14ac:dyDescent="0.3">
      <c r="A66" s="15" t="s">
        <v>80</v>
      </c>
      <c r="B66" s="16" t="s">
        <v>73</v>
      </c>
      <c r="C66" s="12" t="s">
        <v>76</v>
      </c>
      <c r="D66" s="13">
        <f t="array" ref="D66">INDEX('Back data'!$A$274:$AP$274,,MAX(IF('Back data'!$A$274:$AP$274&lt;&gt;"",COLUMN('Back data'!$A$274:$AP$274)))-D$6)/D65</f>
        <v>0.92621145374449343</v>
      </c>
      <c r="E66" s="13">
        <f t="array" ref="E66">INDEX('Back data'!$A$274:$AP$274,,MAX(IF('Back data'!$A$274:$AP$274&lt;&gt;"",COLUMN('Back data'!$A$274:$AP$274)))-E$6)/E65</f>
        <v>0.91726671565025719</v>
      </c>
      <c r="F66" s="13">
        <f t="array" ref="F66">INDEX('Back data'!$A$274:$AP$274,,MAX(IF('Back data'!$A$274:$AP$274&lt;&gt;"",COLUMN('Back data'!$A$274:$AP$274)))-F$6)/F65</f>
        <v>0.91024131842260159</v>
      </c>
      <c r="G66" s="13">
        <f t="array" ref="G66">INDEX('Back data'!$A$274:$AP$274,,MAX(IF('Back data'!$A$274:$AP$274&lt;&gt;"",COLUMN('Back data'!$A$274:$AP$274)))-G$6)/G65</f>
        <v>0.93015693482256467</v>
      </c>
      <c r="H66" s="13">
        <f t="array" ref="H66">INDEX('Back data'!$A$274:$AP$274,,MAX(IF('Back data'!$A$274:$AP$274&lt;&gt;"",COLUMN('Back data'!$A$274:$AP$274)))-H$6)/H65</f>
        <v>0.92196740227895579</v>
      </c>
      <c r="I66" s="13">
        <f t="array" ref="I66">INDEX('Back data'!$A$274:$AP$274,,MAX(IF('Back data'!$A$274:$AP$274&lt;&gt;"",COLUMN('Back data'!$A$274:$AP$274)))-I$6)/I65</f>
        <v>0.91728891441700178</v>
      </c>
      <c r="J66" s="13">
        <f t="array" ref="J66">INDEX('Back data'!$A$274:$AP$274,,MAX(IF('Back data'!$A$274:$AP$274&lt;&gt;"",COLUMN('Back data'!$A$274:$AP$274)))-J$6)/J65</f>
        <v>0.92793823277094645</v>
      </c>
      <c r="K66" s="13">
        <f t="array" ref="K66">INDEX('Back data'!$A$274:$AP$274,,MAX(IF('Back data'!$A$274:$AP$274&lt;&gt;"",COLUMN('Back data'!$A$274:$AP$274)))-K$6)/K65</f>
        <v>0.93257126320358852</v>
      </c>
      <c r="L66" s="13">
        <f t="array" ref="L66">INDEX('Back data'!$A$274:$AP$274,,MAX(IF('Back data'!$A$274:$AP$274&lt;&gt;"",COLUMN('Back data'!$A$274:$AP$274)))-L$6)/L65</f>
        <v>0.92929581488358803</v>
      </c>
      <c r="M66" s="13">
        <f t="array" ref="M66">INDEX('Back data'!$A$274:$AP$274,,MAX(IF('Back data'!$A$274:$AP$274&lt;&gt;"",COLUMN('Back data'!$A$274:$AP$274)))-M$6)/M65</f>
        <v>0.91955029931376842</v>
      </c>
      <c r="N66" s="13">
        <f t="array" ref="N66">INDEX('Back data'!$A$274:$AP$274,,MAX(IF('Back data'!$A$274:$AP$274&lt;&gt;"",COLUMN('Back data'!$A$274:$AP$274)))-N$6)/N65</f>
        <v>0.93435384162496316</v>
      </c>
      <c r="O66" s="13">
        <f t="array" ref="O66">INDEX('Back data'!$A$274:$AP$274,,MAX(IF('Back data'!$A$274:$AP$274&lt;&gt;"",COLUMN('Back data'!$A$274:$AP$274)))-O$6)/O65</f>
        <v>0.92745966014565184</v>
      </c>
      <c r="P66" s="38">
        <f t="array" ref="P66">INDEX('Back data'!$A$274:$AP$274,,MAX(IF('Back data'!$A$274:$AP$274&lt;&gt;"",COLUMN('Back data'!$A$274:$AP$274)))-P$6)/P65</f>
        <v>0.94071697586832193</v>
      </c>
    </row>
    <row r="67" spans="1:16" x14ac:dyDescent="0.3">
      <c r="A67" s="15" t="s">
        <v>80</v>
      </c>
      <c r="B67" s="16" t="s">
        <v>73</v>
      </c>
      <c r="C67" s="12" t="s">
        <v>77</v>
      </c>
      <c r="D67" s="13">
        <f t="array" ref="D67">INDEX('Back data'!$A$275:$AP$275,,MAX(IF('Back data'!$A$275:$AP$275&lt;&gt;"",COLUMN('Back data'!$A$75:$AP$275)))-D$6)/D65</f>
        <v>7.3788546255506626E-2</v>
      </c>
      <c r="E67" s="13">
        <f t="array" ref="E67">INDEX('Back data'!$A$275:$AP$275,,MAX(IF('Back data'!$A$275:$AP$275&lt;&gt;"",COLUMN('Back data'!$A$75:$AP$275)))-E$6)/E65</f>
        <v>8.2733284349742836E-2</v>
      </c>
      <c r="F67" s="13">
        <f t="array" ref="F67">INDEX('Back data'!$A$275:$AP$275,,MAX(IF('Back data'!$A$275:$AP$275&lt;&gt;"",COLUMN('Back data'!$A$75:$AP$275)))-F$6)/F65</f>
        <v>8.9758681577398469E-2</v>
      </c>
      <c r="G67" s="13">
        <f t="array" ref="G67">INDEX('Back data'!$A$275:$AP$275,,MAX(IF('Back data'!$A$275:$AP$275&lt;&gt;"",COLUMN('Back data'!$A$75:$AP$275)))-G$6)/G65</f>
        <v>6.9843065177435312E-2</v>
      </c>
      <c r="H67" s="13">
        <f t="array" ref="H67">INDEX('Back data'!$A$275:$AP$275,,MAX(IF('Back data'!$A$275:$AP$275&lt;&gt;"",COLUMN('Back data'!$A$75:$AP$275)))-H$6)/H65</f>
        <v>7.8032597721044289E-2</v>
      </c>
      <c r="I67" s="13">
        <f t="array" ref="I67">INDEX('Back data'!$A$275:$AP$275,,MAX(IF('Back data'!$A$275:$AP$275&lt;&gt;"",COLUMN('Back data'!$A$75:$AP$275)))-I$6)/I65</f>
        <v>8.2711085582998278E-2</v>
      </c>
      <c r="J67" s="13">
        <f t="array" ref="J67">INDEX('Back data'!$A$275:$AP$275,,MAX(IF('Back data'!$A$275:$AP$275&lt;&gt;"",COLUMN('Back data'!$A$75:$AP$275)))-J$6)/J65</f>
        <v>7.2061767229053469E-2</v>
      </c>
      <c r="K67" s="13">
        <f t="array" ref="K67">INDEX('Back data'!$A$275:$AP$275,,MAX(IF('Back data'!$A$275:$AP$275&lt;&gt;"",COLUMN('Back data'!$A$75:$AP$275)))-K$6)/K65</f>
        <v>6.7428736796411523E-2</v>
      </c>
      <c r="L67" s="13">
        <f t="array" ref="L67">INDEX('Back data'!$A$275:$AP$275,,MAX(IF('Back data'!$A$275:$AP$275&lt;&gt;"",COLUMN('Back data'!$A$75:$AP$275)))-L$6)/L65</f>
        <v>7.0704185116411938E-2</v>
      </c>
      <c r="M67" s="13">
        <f t="array" ref="M67">INDEX('Back data'!$A$275:$AP$275,,MAX(IF('Back data'!$A$275:$AP$275&lt;&gt;"",COLUMN('Back data'!$A$75:$AP$275)))-M$6)/M65</f>
        <v>8.0449700686231571E-2</v>
      </c>
      <c r="N67" s="13">
        <f t="array" ref="N67">INDEX('Back data'!$A$275:$AP$275,,MAX(IF('Back data'!$A$275:$AP$275&lt;&gt;"",COLUMN('Back data'!$A$75:$AP$275)))-N$6)/N65</f>
        <v>6.5646158375036803E-2</v>
      </c>
      <c r="O67" s="13">
        <f t="array" ref="O67">INDEX('Back data'!$A$275:$AP$275,,MAX(IF('Back data'!$A$275:$AP$275&lt;&gt;"",COLUMN('Back data'!$A$75:$AP$275)))-O$6)/O65</f>
        <v>7.2540339854348143E-2</v>
      </c>
      <c r="P67" s="38">
        <f t="array" ref="P67">INDEX('Back data'!$A$275:$AP$275,,MAX(IF('Back data'!$A$275:$AP$275&lt;&gt;"",COLUMN('Back data'!$A$75:$AP$275)))-P$6)/P65</f>
        <v>5.9283024131678061E-2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AO19" sqref="AO19"/>
    </sheetView>
  </sheetViews>
  <sheetFormatPr baseColWidth="10" defaultColWidth="11.44140625" defaultRowHeight="14.4" x14ac:dyDescent="0.3"/>
  <cols>
    <col min="3" max="3" width="24.44140625" bestFit="1" customWidth="1"/>
    <col min="4" max="5" width="15.5546875" bestFit="1" customWidth="1"/>
    <col min="6" max="6" width="15" bestFit="1" customWidth="1"/>
    <col min="7" max="7" width="15.5546875" bestFit="1" customWidth="1"/>
    <col min="8" max="8" width="14.44140625" bestFit="1" customWidth="1"/>
    <col min="9" max="10" width="15" bestFit="1" customWidth="1"/>
    <col min="11" max="11" width="11.5546875" bestFit="1" customWidth="1"/>
    <col min="12" max="12" width="14.33203125" bestFit="1" customWidth="1"/>
    <col min="13" max="13" width="13.6640625" bestFit="1" customWidth="1"/>
    <col min="14" max="15" width="11.5546875" bestFit="1" customWidth="1"/>
    <col min="16" max="16" width="15.5546875" bestFit="1" customWidth="1"/>
  </cols>
  <sheetData>
    <row r="1" spans="2:19" ht="34.5" customHeight="1" x14ac:dyDescent="0.3"/>
    <row r="2" spans="2:19" ht="27" customHeight="1" x14ac:dyDescent="0.3">
      <c r="B2" s="22"/>
      <c r="C2" s="26" t="s">
        <v>82</v>
      </c>
      <c r="D2" s="22"/>
      <c r="E2" s="22"/>
      <c r="F2" s="22"/>
      <c r="G2" s="22"/>
      <c r="H2" s="22"/>
      <c r="I2" s="22"/>
      <c r="J2" s="22"/>
      <c r="K2" s="22"/>
      <c r="L2" s="22"/>
      <c r="M2" s="22"/>
      <c r="N2" s="22"/>
      <c r="O2" s="22"/>
      <c r="P2" s="22"/>
      <c r="Q2" s="22"/>
      <c r="R2" s="22"/>
    </row>
    <row r="3" spans="2:19" ht="18.75" customHeight="1" x14ac:dyDescent="0.3"/>
    <row r="4" spans="2:19" s="18" customFormat="1" ht="25.5" customHeight="1" x14ac:dyDescent="0.3">
      <c r="C4" s="19" t="s">
        <v>83</v>
      </c>
    </row>
    <row r="5" spans="2:19" ht="16.2" thickBot="1" x14ac:dyDescent="0.35">
      <c r="C5" s="3"/>
      <c r="D5" s="40">
        <f>'TAM Automático'!D5</f>
        <v>44287</v>
      </c>
      <c r="E5" s="40">
        <f>'TAM Automático'!E5</f>
        <v>44317</v>
      </c>
      <c r="F5" s="40">
        <f>'TAM Automático'!F5</f>
        <v>44348</v>
      </c>
      <c r="G5" s="40">
        <f>'TAM Automático'!G5</f>
        <v>44378</v>
      </c>
      <c r="H5" s="40">
        <f>'TAM Automático'!H5</f>
        <v>44409</v>
      </c>
      <c r="I5" s="40">
        <f>'TAM Automático'!I5</f>
        <v>44440</v>
      </c>
      <c r="J5" s="40">
        <f>'TAM Automático'!J5</f>
        <v>44470</v>
      </c>
      <c r="K5" s="40">
        <f>'TAM Automático'!K5</f>
        <v>44501</v>
      </c>
      <c r="L5" s="40">
        <f>'TAM Automático'!L5</f>
        <v>44531</v>
      </c>
      <c r="M5" s="40">
        <f>'TAM Automático'!M5</f>
        <v>44562</v>
      </c>
      <c r="N5" s="40">
        <f>'TAM Automático'!N5</f>
        <v>44593</v>
      </c>
      <c r="O5" s="40">
        <f>'TAM Automático'!O5</f>
        <v>44621</v>
      </c>
      <c r="P5" s="40">
        <f>'TAM Automático'!P5</f>
        <v>44652</v>
      </c>
    </row>
    <row r="6" spans="2:19" ht="15.6" x14ac:dyDescent="0.3">
      <c r="C6" s="12" t="s">
        <v>76</v>
      </c>
      <c r="D6" s="13">
        <f>'TAM Automático'!D8</f>
        <v>0.95914043583535114</v>
      </c>
      <c r="E6" s="13">
        <f>'TAM Automático'!E8</f>
        <v>0.96366279069767447</v>
      </c>
      <c r="F6" s="13">
        <f>'TAM Automático'!F8</f>
        <v>0.97019585580471202</v>
      </c>
      <c r="G6" s="13">
        <f>'TAM Automático'!G8</f>
        <v>0.96736237568286876</v>
      </c>
      <c r="H6" s="13">
        <f>'TAM Automático'!H8</f>
        <v>0.97128161165880833</v>
      </c>
      <c r="I6" s="13">
        <f>'TAM Automático'!I8</f>
        <v>0.96985714285714286</v>
      </c>
      <c r="J6" s="13">
        <f>'TAM Automático'!J8</f>
        <v>0.97817625799277186</v>
      </c>
      <c r="K6" s="13">
        <f>'TAM Automático'!K8</f>
        <v>0.97302585604472391</v>
      </c>
      <c r="L6" s="13">
        <f>'TAM Automático'!L8</f>
        <v>0.97476906107817463</v>
      </c>
      <c r="M6" s="13">
        <f>'TAM Automático'!M8</f>
        <v>0.97604448880650208</v>
      </c>
      <c r="N6" s="13">
        <f>'TAM Automático'!N8</f>
        <v>0.97270507111047255</v>
      </c>
      <c r="O6" s="13">
        <f>'TAM Automático'!O8</f>
        <v>0.97804195804195815</v>
      </c>
      <c r="P6" s="13">
        <f>'TAM Automático'!P8</f>
        <v>0.97821022337947094</v>
      </c>
    </row>
    <row r="7" spans="2:19" ht="15.6" x14ac:dyDescent="0.3">
      <c r="C7" s="12" t="s">
        <v>77</v>
      </c>
      <c r="D7" s="13">
        <f>'TAM Automático'!D9</f>
        <v>4.0859564164648914E-2</v>
      </c>
      <c r="E7" s="13">
        <f>'TAM Automático'!E9</f>
        <v>3.6337209302325583E-2</v>
      </c>
      <c r="F7" s="13">
        <f>'TAM Automático'!F9</f>
        <v>2.980414419528811E-2</v>
      </c>
      <c r="G7" s="13">
        <f>'TAM Automático'!G9</f>
        <v>3.2637624317131249E-2</v>
      </c>
      <c r="H7" s="13">
        <f>'TAM Automático'!H9</f>
        <v>2.8718388341191593E-2</v>
      </c>
      <c r="I7" s="13">
        <f>'TAM Automático'!I9</f>
        <v>3.0142857142857141E-2</v>
      </c>
      <c r="J7" s="13">
        <f>'TAM Automático'!J9</f>
        <v>2.1823742007228246E-2</v>
      </c>
      <c r="K7" s="13">
        <f>'TAM Automático'!K9</f>
        <v>2.6974143955276024E-2</v>
      </c>
      <c r="L7" s="13">
        <f>'TAM Automático'!L9</f>
        <v>2.5230938921825451E-2</v>
      </c>
      <c r="M7" s="13">
        <f>'TAM Automático'!M9</f>
        <v>2.3955511193497786E-2</v>
      </c>
      <c r="N7" s="13">
        <f>'TAM Automático'!N9</f>
        <v>2.7294928889527365E-2</v>
      </c>
      <c r="O7" s="13">
        <f>'TAM Automático'!O9</f>
        <v>2.1958041958041959E-2</v>
      </c>
      <c r="P7" s="13">
        <f>'TAM Automático'!P9</f>
        <v>2.1789776620528986E-2</v>
      </c>
    </row>
    <row r="9" spans="2:19" s="18" customFormat="1" ht="29.25" customHeight="1" x14ac:dyDescent="0.3">
      <c r="C9" s="19" t="s">
        <v>84</v>
      </c>
    </row>
    <row r="10" spans="2:19" ht="16.2" thickBot="1" x14ac:dyDescent="0.35">
      <c r="C10" s="3"/>
      <c r="D10" s="40">
        <f>D5</f>
        <v>44287</v>
      </c>
      <c r="E10" s="40">
        <f t="shared" ref="E10:P10" si="0">E5</f>
        <v>44317</v>
      </c>
      <c r="F10" s="40">
        <f t="shared" si="0"/>
        <v>44348</v>
      </c>
      <c r="G10" s="40">
        <f t="shared" si="0"/>
        <v>44378</v>
      </c>
      <c r="H10" s="40">
        <f t="shared" si="0"/>
        <v>44409</v>
      </c>
      <c r="I10" s="40">
        <f t="shared" si="0"/>
        <v>44440</v>
      </c>
      <c r="J10" s="40">
        <f t="shared" si="0"/>
        <v>44470</v>
      </c>
      <c r="K10" s="40">
        <f t="shared" si="0"/>
        <v>44501</v>
      </c>
      <c r="L10" s="40">
        <f t="shared" si="0"/>
        <v>44531</v>
      </c>
      <c r="M10" s="40">
        <f t="shared" si="0"/>
        <v>44562</v>
      </c>
      <c r="N10" s="40">
        <f t="shared" si="0"/>
        <v>44593</v>
      </c>
      <c r="O10" s="40">
        <f t="shared" si="0"/>
        <v>44621</v>
      </c>
      <c r="P10" s="40">
        <f t="shared" si="0"/>
        <v>44652</v>
      </c>
    </row>
    <row r="11" spans="2:19" ht="15.6" x14ac:dyDescent="0.3">
      <c r="C11" s="12" t="s">
        <v>76</v>
      </c>
      <c r="D11" s="13">
        <f>IF(Leche!$D$29=$R$11,'TAM Automático'!D13,'TAM Automático'!D18)</f>
        <v>0.89733028222730749</v>
      </c>
      <c r="E11" s="13">
        <f>IF(Leche!$D$29=$R$11,'TAM Automático'!E13,'TAM Automático'!E18)</f>
        <v>0.92248413417951047</v>
      </c>
      <c r="F11" s="13">
        <f>IF(Leche!$D$29=$R$11,'TAM Automático'!F13,'TAM Automático'!F18)</f>
        <v>0.93481095176010431</v>
      </c>
      <c r="G11" s="13">
        <f>IF(Leche!$D$29=$R$11,'TAM Automático'!G13,'TAM Automático'!G18)</f>
        <v>0.93885572863590039</v>
      </c>
      <c r="H11" s="13">
        <f>IF(Leche!$D$29=$R$11,'TAM Automático'!H13,'TAM Automático'!H18)</f>
        <v>0.94513641755634648</v>
      </c>
      <c r="I11" s="13">
        <f>IF(Leche!$D$29=$R$11,'TAM Automático'!I13,'TAM Automático'!I18)</f>
        <v>0.93648208469055361</v>
      </c>
      <c r="J11" s="13">
        <f>IF(Leche!$D$29=$R$11,'TAM Automático'!J13,'TAM Automático'!J18)</f>
        <v>0.94886199942379723</v>
      </c>
      <c r="K11" s="13">
        <f>IF(Leche!$D$29=$R$11,'TAM Automático'!K13,'TAM Automático'!K18)</f>
        <v>0.93550693550693542</v>
      </c>
      <c r="L11" s="13">
        <f>IF(Leche!$D$29=$R$11,'TAM Automático'!L13,'TAM Automático'!L18)</f>
        <v>0.93244582920266261</v>
      </c>
      <c r="M11" s="13">
        <f>IF(Leche!$D$29=$R$11,'TAM Automático'!M13,'TAM Automático'!M18)</f>
        <v>0.93962485345838209</v>
      </c>
      <c r="N11" s="13">
        <f>IF(Leche!$D$29=$R$11,'TAM Automático'!N13,'TAM Automático'!N18)</f>
        <v>0.93588601959038298</v>
      </c>
      <c r="O11" s="13">
        <f>IF(Leche!$D$29=$R$11,'TAM Automático'!O13,'TAM Automático'!O18)</f>
        <v>0.9537438566059554</v>
      </c>
      <c r="P11" s="13">
        <f>IF(Leche!$D$29=$R$11,'TAM Automático'!P13,'TAM Automático'!P18)</f>
        <v>0.96357193479801573</v>
      </c>
      <c r="R11">
        <v>1</v>
      </c>
      <c r="S11" s="19" t="s">
        <v>85</v>
      </c>
    </row>
    <row r="12" spans="2:19" ht="15.6" x14ac:dyDescent="0.3">
      <c r="C12" s="12" t="s">
        <v>77</v>
      </c>
      <c r="D12" s="13">
        <f>IF(Leche!$D$29=$R$11,'TAM Automático'!D14,'TAM Automático'!D19)</f>
        <v>0.10266971777269261</v>
      </c>
      <c r="E12" s="13">
        <f>IF(Leche!$D$29=$R$11,'TAM Automático'!E14,'TAM Automático'!E19)</f>
        <v>7.7515865820489582E-2</v>
      </c>
      <c r="F12" s="13">
        <f>IF(Leche!$D$29=$R$11,'TAM Automático'!F14,'TAM Automático'!F19)</f>
        <v>6.51890482398957E-2</v>
      </c>
      <c r="G12" s="13">
        <f>IF(Leche!$D$29=$R$11,'TAM Automático'!G14,'TAM Automático'!G19)</f>
        <v>6.1144271364099584E-2</v>
      </c>
      <c r="H12" s="13">
        <f>IF(Leche!$D$29=$R$11,'TAM Automático'!H14,'TAM Automático'!H19)</f>
        <v>5.4863582443653622E-2</v>
      </c>
      <c r="I12" s="13">
        <f>IF(Leche!$D$29=$R$11,'TAM Automático'!I14,'TAM Automático'!I19)</f>
        <v>6.3517915309446255E-2</v>
      </c>
      <c r="J12" s="13">
        <f>IF(Leche!$D$29=$R$11,'TAM Automático'!J14,'TAM Automático'!J19)</f>
        <v>5.1138000576202818E-2</v>
      </c>
      <c r="K12" s="13">
        <f>IF(Leche!$D$29=$R$11,'TAM Automático'!K14,'TAM Automático'!K19)</f>
        <v>6.4493064493064481E-2</v>
      </c>
      <c r="L12" s="13">
        <f>IF(Leche!$D$29=$R$11,'TAM Automático'!L14,'TAM Automático'!L19)</f>
        <v>6.7554170797337484E-2</v>
      </c>
      <c r="M12" s="13">
        <f>IF(Leche!$D$29=$R$11,'TAM Automático'!M14,'TAM Automático'!M19)</f>
        <v>6.0375146541617811E-2</v>
      </c>
      <c r="N12" s="13">
        <f>IF(Leche!$D$29=$R$11,'TAM Automático'!N14,'TAM Automático'!N19)</f>
        <v>6.4113980409617105E-2</v>
      </c>
      <c r="O12" s="13">
        <f>IF(Leche!$D$29=$R$11,'TAM Automático'!O14,'TAM Automático'!O19)</f>
        <v>4.6256143394044519E-2</v>
      </c>
      <c r="P12" s="13">
        <f>IF(Leche!$D$29=$R$11,'TAM Automático'!P14,'TAM Automático'!P19)</f>
        <v>3.6428065201984404E-2</v>
      </c>
      <c r="R12">
        <v>2</v>
      </c>
      <c r="S12" s="19" t="s">
        <v>86</v>
      </c>
    </row>
    <row r="14" spans="2:19" s="18" customFormat="1" ht="29.25" customHeight="1" x14ac:dyDescent="0.3">
      <c r="C14" s="19" t="s">
        <v>87</v>
      </c>
    </row>
    <row r="15" spans="2:19" ht="16.2" thickBot="1" x14ac:dyDescent="0.35">
      <c r="C15" s="3"/>
      <c r="D15" s="40">
        <f>D10</f>
        <v>44287</v>
      </c>
      <c r="E15" s="40">
        <f t="shared" ref="E15:P15" si="1">E10</f>
        <v>44317</v>
      </c>
      <c r="F15" s="40">
        <f t="shared" si="1"/>
        <v>44348</v>
      </c>
      <c r="G15" s="40">
        <f t="shared" si="1"/>
        <v>44378</v>
      </c>
      <c r="H15" s="40">
        <f t="shared" si="1"/>
        <v>44409</v>
      </c>
      <c r="I15" s="40">
        <f t="shared" si="1"/>
        <v>44440</v>
      </c>
      <c r="J15" s="40">
        <f t="shared" si="1"/>
        <v>44470</v>
      </c>
      <c r="K15" s="40">
        <f t="shared" si="1"/>
        <v>44501</v>
      </c>
      <c r="L15" s="40">
        <f t="shared" si="1"/>
        <v>44531</v>
      </c>
      <c r="M15" s="40">
        <f t="shared" si="1"/>
        <v>44562</v>
      </c>
      <c r="N15" s="40">
        <f t="shared" si="1"/>
        <v>44593</v>
      </c>
      <c r="O15" s="40">
        <f t="shared" si="1"/>
        <v>44621</v>
      </c>
      <c r="P15" s="40">
        <f t="shared" si="1"/>
        <v>44652</v>
      </c>
      <c r="R15">
        <v>1</v>
      </c>
      <c r="S15" s="19" t="s">
        <v>63</v>
      </c>
    </row>
    <row r="16" spans="2:19" ht="15.6" x14ac:dyDescent="0.3">
      <c r="C16" s="12" t="s">
        <v>76</v>
      </c>
      <c r="D16" s="13">
        <f>IF(Leche!$N$29=$R$15,'TAM Automático'!D23,IF(Leche!$N$29=$R$16,'TAM Automático'!D28,'TAM Automático'!D33))</f>
        <v>0.96599667523046695</v>
      </c>
      <c r="E16" s="13">
        <f>IF(Leche!$N$29=$R$15,'TAM Automático'!E23,IF(Leche!$N$29=$R$16,'TAM Automático'!E28,'TAM Automático'!E33))</f>
        <v>0.96983321247280641</v>
      </c>
      <c r="F16" s="13">
        <f>IF(Leche!$N$29=$R$15,'TAM Automático'!F23,IF(Leche!$N$29=$R$16,'TAM Automático'!F28,'TAM Automático'!F33))</f>
        <v>0.97262979683972917</v>
      </c>
      <c r="G16" s="13">
        <f>IF(Leche!$N$29=$R$15,'TAM Automático'!G23,IF(Leche!$N$29=$R$16,'TAM Automático'!G28,'TAM Automático'!G33))</f>
        <v>0.97156001672940184</v>
      </c>
      <c r="H16" s="13">
        <f>IF(Leche!$N$29=$R$15,'TAM Automático'!H23,IF(Leche!$N$29=$R$16,'TAM Automático'!H28,'TAM Automático'!H33))</f>
        <v>0.97732747626470184</v>
      </c>
      <c r="I16" s="13">
        <f>IF(Leche!$N$29=$R$15,'TAM Automático'!I23,IF(Leche!$N$29=$R$16,'TAM Automático'!I28,'TAM Automático'!I33))</f>
        <v>0.97806892623184272</v>
      </c>
      <c r="J16" s="13">
        <f>IF(Leche!$N$29=$R$15,'TAM Automático'!J23,IF(Leche!$N$29=$R$16,'TAM Automático'!J28,'TAM Automático'!J33))</f>
        <v>0.98273480662983426</v>
      </c>
      <c r="K16" s="13">
        <f>IF(Leche!$N$29=$R$15,'TAM Automático'!K23,IF(Leche!$N$29=$R$16,'TAM Automático'!K28,'TAM Automático'!K33))</f>
        <v>0.97930555555555565</v>
      </c>
      <c r="L16" s="13">
        <f>IF(Leche!$N$29=$R$15,'TAM Automático'!L23,IF(Leche!$N$29=$R$16,'TAM Automático'!L28,'TAM Automático'!L33))</f>
        <v>0.98030095759233926</v>
      </c>
      <c r="M16" s="13">
        <f>IF(Leche!$N$29=$R$15,'TAM Automático'!M23,IF(Leche!$N$29=$R$16,'TAM Automático'!M28,'TAM Automático'!M33))</f>
        <v>0.98206150341685639</v>
      </c>
      <c r="N16" s="13">
        <f>IF(Leche!$N$29=$R$15,'TAM Automático'!N23,IF(Leche!$N$29=$R$16,'TAM Automático'!N28,'TAM Automático'!N33))</f>
        <v>0.98074179743223977</v>
      </c>
      <c r="O16" s="13">
        <f>IF(Leche!$N$29=$R$15,'TAM Automático'!O23,IF(Leche!$N$29=$R$16,'TAM Automático'!O28,'TAM Automático'!O33))</f>
        <v>0.98008079119654534</v>
      </c>
      <c r="P16" s="13">
        <f>IF(Leche!$N$29=$R$15,'TAM Automático'!P23,IF(Leche!$N$29=$R$16,'TAM Automático'!P28,'TAM Automático'!P33))</f>
        <v>0.98034728765648149</v>
      </c>
      <c r="R16">
        <v>2</v>
      </c>
      <c r="S16" s="7" t="s">
        <v>68</v>
      </c>
    </row>
    <row r="17" spans="2:19" ht="15.6" x14ac:dyDescent="0.3">
      <c r="C17" s="12" t="s">
        <v>77</v>
      </c>
      <c r="D17" s="13">
        <f>IF(Leche!$N$29=$R$15,'TAM Automático'!D24,IF(Leche!$N$29=$R$16,'TAM Automático'!D29,'TAM Automático'!D34))</f>
        <v>3.4003324769533022E-2</v>
      </c>
      <c r="E17" s="13">
        <f>IF(Leche!$N$29=$R$15,'TAM Automático'!E24,IF(Leche!$N$29=$R$16,'TAM Automático'!E29,'TAM Automático'!E34))</f>
        <v>3.0166787527193619E-2</v>
      </c>
      <c r="F17" s="13">
        <f>IF(Leche!$N$29=$R$15,'TAM Automático'!F24,IF(Leche!$N$29=$R$16,'TAM Automático'!F29,'TAM Automático'!F34))</f>
        <v>2.7370203160270883E-2</v>
      </c>
      <c r="G17" s="13">
        <f>IF(Leche!$N$29=$R$15,'TAM Automático'!G24,IF(Leche!$N$29=$R$16,'TAM Automático'!G29,'TAM Automático'!G34))</f>
        <v>2.8439983270598074E-2</v>
      </c>
      <c r="H17" s="13">
        <f>IF(Leche!$N$29=$R$15,'TAM Automático'!H24,IF(Leche!$N$29=$R$16,'TAM Automático'!H29,'TAM Automático'!H34))</f>
        <v>2.2672523735298288E-2</v>
      </c>
      <c r="I17" s="13">
        <f>IF(Leche!$N$29=$R$15,'TAM Automático'!I24,IF(Leche!$N$29=$R$16,'TAM Automático'!I29,'TAM Automático'!I34))</f>
        <v>2.1931073768157217E-2</v>
      </c>
      <c r="J17" s="13">
        <f>IF(Leche!$N$29=$R$15,'TAM Automático'!J24,IF(Leche!$N$29=$R$16,'TAM Automático'!J29,'TAM Automático'!J34))</f>
        <v>1.7265193370165743E-2</v>
      </c>
      <c r="K17" s="13">
        <f>IF(Leche!$N$29=$R$15,'TAM Automático'!K24,IF(Leche!$N$29=$R$16,'TAM Automático'!K29,'TAM Automático'!K34))</f>
        <v>2.0694444444444446E-2</v>
      </c>
      <c r="L17" s="13">
        <f>IF(Leche!$N$29=$R$15,'TAM Automático'!L24,IF(Leche!$N$29=$R$16,'TAM Automático'!L29,'TAM Automático'!L34))</f>
        <v>1.9699042407660738E-2</v>
      </c>
      <c r="M17" s="13">
        <f>IF(Leche!$N$29=$R$15,'TAM Automático'!M24,IF(Leche!$N$29=$R$16,'TAM Automático'!M29,'TAM Automático'!M34))</f>
        <v>1.7938496583143507E-2</v>
      </c>
      <c r="N17" s="13">
        <f>IF(Leche!$N$29=$R$15,'TAM Automático'!N24,IF(Leche!$N$29=$R$16,'TAM Automático'!N29,'TAM Automático'!N34))</f>
        <v>1.9258202567760344E-2</v>
      </c>
      <c r="O17" s="13">
        <f>IF(Leche!$N$29=$R$15,'TAM Automático'!O24,IF(Leche!$N$29=$R$16,'TAM Automático'!O29,'TAM Automático'!O34))</f>
        <v>1.9919208803454519E-2</v>
      </c>
      <c r="P17" s="13">
        <f>IF(Leche!$N$29=$R$15,'TAM Automático'!P24,IF(Leche!$N$29=$R$16,'TAM Automático'!P29,'TAM Automático'!P34))</f>
        <v>1.9652712343518643E-2</v>
      </c>
      <c r="R17">
        <v>2</v>
      </c>
      <c r="S17" s="7" t="s">
        <v>73</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2"/>
      <c r="C24" s="26" t="s">
        <v>88</v>
      </c>
      <c r="D24" s="22"/>
      <c r="E24" s="22"/>
      <c r="F24" s="22"/>
      <c r="G24" s="22"/>
      <c r="H24" s="22"/>
      <c r="I24" s="22"/>
      <c r="J24" s="22"/>
      <c r="K24" s="22"/>
      <c r="L24" s="22"/>
      <c r="M24" s="22"/>
      <c r="N24" s="22"/>
      <c r="O24" s="22"/>
      <c r="P24" s="22"/>
      <c r="Q24" s="22"/>
      <c r="R24" s="22"/>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83</v>
      </c>
      <c r="D27" s="18"/>
      <c r="E27" s="18"/>
      <c r="F27" s="18"/>
      <c r="G27" s="18"/>
      <c r="H27" s="18"/>
      <c r="I27" s="18"/>
      <c r="J27" s="18"/>
      <c r="K27" s="18"/>
      <c r="L27" s="18"/>
      <c r="M27" s="18"/>
      <c r="N27" s="18"/>
      <c r="O27" s="18"/>
      <c r="P27" s="18"/>
      <c r="Q27" s="18"/>
    </row>
    <row r="28" spans="2:19" ht="16.2" thickBot="1" x14ac:dyDescent="0.35">
      <c r="C28" s="3"/>
      <c r="D28" s="40">
        <f>D5</f>
        <v>44287</v>
      </c>
      <c r="E28" s="40">
        <f t="shared" ref="E28:P28" si="2">E5</f>
        <v>44317</v>
      </c>
      <c r="F28" s="40">
        <f t="shared" si="2"/>
        <v>44348</v>
      </c>
      <c r="G28" s="40">
        <f t="shared" si="2"/>
        <v>44378</v>
      </c>
      <c r="H28" s="40">
        <f t="shared" si="2"/>
        <v>44409</v>
      </c>
      <c r="I28" s="40">
        <f t="shared" si="2"/>
        <v>44440</v>
      </c>
      <c r="J28" s="40">
        <f t="shared" si="2"/>
        <v>44470</v>
      </c>
      <c r="K28" s="40">
        <f t="shared" si="2"/>
        <v>44501</v>
      </c>
      <c r="L28" s="40">
        <f t="shared" si="2"/>
        <v>44531</v>
      </c>
      <c r="M28" s="40">
        <f t="shared" si="2"/>
        <v>44562</v>
      </c>
      <c r="N28" s="40">
        <f t="shared" si="2"/>
        <v>44593</v>
      </c>
      <c r="O28" s="40">
        <f t="shared" si="2"/>
        <v>44621</v>
      </c>
      <c r="P28" s="40">
        <f t="shared" si="2"/>
        <v>44652</v>
      </c>
    </row>
    <row r="29" spans="2:19" ht="15.6" x14ac:dyDescent="0.3">
      <c r="C29" s="12" t="s">
        <v>76</v>
      </c>
      <c r="D29" s="13">
        <f>'TAM Automático'!D41</f>
        <v>0.95891286970423661</v>
      </c>
      <c r="E29" s="13">
        <f>'TAM Automático'!E41</f>
        <v>0.9572986069049062</v>
      </c>
      <c r="F29" s="13">
        <f>'TAM Automático'!F41</f>
        <v>0.9537229308810441</v>
      </c>
      <c r="G29" s="13">
        <f>'TAM Automático'!G41</f>
        <v>0.95909813556872381</v>
      </c>
      <c r="H29" s="13">
        <f>'TAM Automático'!H41</f>
        <v>0.95707217694994173</v>
      </c>
      <c r="I29" s="13">
        <f>'TAM Automático'!I41</f>
        <v>0.9569813536925561</v>
      </c>
      <c r="J29" s="13">
        <f>'TAM Automático'!J41</f>
        <v>0.9611410275069131</v>
      </c>
      <c r="K29" s="13">
        <f>'TAM Automático'!K41</f>
        <v>0.96307602849251339</v>
      </c>
      <c r="L29" s="13">
        <f>'TAM Automático'!L41</f>
        <v>0.96374709976798145</v>
      </c>
      <c r="M29" s="13">
        <f>'TAM Automático'!M41</f>
        <v>0.95964125560538116</v>
      </c>
      <c r="N29" s="13">
        <f>'TAM Automático'!N41</f>
        <v>0.96392905052913991</v>
      </c>
      <c r="O29" s="13">
        <f>'TAM Automático'!O41</f>
        <v>0.9625715543813298</v>
      </c>
      <c r="P29" s="13">
        <f>'TAM Automático'!P41</f>
        <v>0.96600566572237956</v>
      </c>
    </row>
    <row r="30" spans="2:19" ht="15.6" x14ac:dyDescent="0.3">
      <c r="C30" s="12" t="s">
        <v>77</v>
      </c>
      <c r="D30" s="13">
        <f>'TAM Automático'!D42</f>
        <v>4.1087130295763385E-2</v>
      </c>
      <c r="E30" s="13">
        <f>'TAM Automático'!E42</f>
        <v>4.2701393095093888E-2</v>
      </c>
      <c r="F30" s="13">
        <f>'TAM Automático'!F42</f>
        <v>4.6277069118955801E-2</v>
      </c>
      <c r="G30" s="13">
        <f>'TAM Automático'!G42</f>
        <v>4.0901864431276198E-2</v>
      </c>
      <c r="H30" s="13">
        <f>'TAM Automático'!H42</f>
        <v>4.2927823050058211E-2</v>
      </c>
      <c r="I30" s="13">
        <f>'TAM Automático'!I42</f>
        <v>4.3018646307443835E-2</v>
      </c>
      <c r="J30" s="13">
        <f>'TAM Automático'!J42</f>
        <v>3.8858972493086882E-2</v>
      </c>
      <c r="K30" s="13">
        <f>'TAM Automático'!K42</f>
        <v>3.6923971507486553E-2</v>
      </c>
      <c r="L30" s="13">
        <f>'TAM Automático'!L42</f>
        <v>3.6252900232018562E-2</v>
      </c>
      <c r="M30" s="13">
        <f>'TAM Automático'!M42</f>
        <v>4.0358744394618833E-2</v>
      </c>
      <c r="N30" s="13">
        <f>'TAM Automático'!N42</f>
        <v>3.6070949470860036E-2</v>
      </c>
      <c r="O30" s="13">
        <f>'TAM Automático'!O42</f>
        <v>3.7428445618670189E-2</v>
      </c>
      <c r="P30" s="13">
        <f>'TAM Automático'!P42</f>
        <v>3.3994334277620393E-2</v>
      </c>
    </row>
    <row r="32" spans="2:19" ht="15.6" x14ac:dyDescent="0.3">
      <c r="B32" s="18"/>
      <c r="C32" s="19" t="s">
        <v>84</v>
      </c>
      <c r="D32" s="18"/>
      <c r="E32" s="18"/>
      <c r="F32" s="18"/>
      <c r="G32" s="18"/>
      <c r="H32" s="18"/>
      <c r="I32" s="18"/>
      <c r="J32" s="18"/>
      <c r="K32" s="18"/>
      <c r="L32" s="18"/>
      <c r="M32" s="18"/>
      <c r="N32" s="18"/>
      <c r="O32" s="18"/>
      <c r="P32" s="18"/>
      <c r="Q32" s="18"/>
    </row>
    <row r="33" spans="2:20" ht="16.2" thickBot="1" x14ac:dyDescent="0.35">
      <c r="C33" s="3"/>
      <c r="D33" s="40">
        <f>D28</f>
        <v>44287</v>
      </c>
      <c r="E33" s="40">
        <f t="shared" ref="E33:P33" si="3">E28</f>
        <v>44317</v>
      </c>
      <c r="F33" s="40">
        <f t="shared" si="3"/>
        <v>44348</v>
      </c>
      <c r="G33" s="40">
        <f t="shared" si="3"/>
        <v>44378</v>
      </c>
      <c r="H33" s="40">
        <f t="shared" si="3"/>
        <v>44409</v>
      </c>
      <c r="I33" s="40">
        <f t="shared" si="3"/>
        <v>44440</v>
      </c>
      <c r="J33" s="40">
        <f t="shared" si="3"/>
        <v>44470</v>
      </c>
      <c r="K33" s="40">
        <f t="shared" si="3"/>
        <v>44501</v>
      </c>
      <c r="L33" s="40">
        <f t="shared" si="3"/>
        <v>44531</v>
      </c>
      <c r="M33" s="40">
        <f t="shared" si="3"/>
        <v>44562</v>
      </c>
      <c r="N33" s="40">
        <f t="shared" si="3"/>
        <v>44593</v>
      </c>
      <c r="O33" s="40">
        <f t="shared" si="3"/>
        <v>44621</v>
      </c>
      <c r="P33" s="40">
        <f t="shared" si="3"/>
        <v>44652</v>
      </c>
    </row>
    <row r="34" spans="2:20" ht="15.6" x14ac:dyDescent="0.3">
      <c r="C34" s="12" t="s">
        <v>76</v>
      </c>
      <c r="D34" s="13">
        <f>IF(Derivados!$D$29=$R$34,'TAM Automático'!D46,'TAM Automático'!D51)</f>
        <v>0.91192630898513249</v>
      </c>
      <c r="E34" s="13">
        <f>IF(Derivados!$D$29=$R$34,'TAM Automático'!E46,'TAM Automático'!E51)</f>
        <v>0.91852764515632213</v>
      </c>
      <c r="F34" s="13">
        <f>IF(Derivados!$D$29=$R$34,'TAM Automático'!F46,'TAM Automático'!F51)</f>
        <v>0.91225190270108936</v>
      </c>
      <c r="G34" s="13">
        <f>IF(Derivados!$D$29=$R$34,'TAM Automático'!G46,'TAM Automático'!G51)</f>
        <v>0.91415177263404623</v>
      </c>
      <c r="H34" s="13">
        <f>IF(Derivados!$D$29=$R$34,'TAM Automático'!H46,'TAM Automático'!H51)</f>
        <v>0.91676384839650149</v>
      </c>
      <c r="I34" s="13">
        <f>IF(Derivados!$D$29=$R$34,'TAM Automático'!I46,'TAM Automático'!I51)</f>
        <v>0.92084198043284915</v>
      </c>
      <c r="J34" s="13">
        <f>IF(Derivados!$D$29=$R$34,'TAM Automático'!J46,'TAM Automático'!J51)</f>
        <v>0.92047626047332054</v>
      </c>
      <c r="K34" s="13">
        <f>IF(Derivados!$D$29=$R$34,'TAM Automático'!K46,'TAM Automático'!K51)</f>
        <v>0.92837545126353804</v>
      </c>
      <c r="L34" s="13">
        <f>IF(Derivados!$D$29=$R$34,'TAM Automático'!L46,'TAM Automático'!L51)</f>
        <v>0.92922807529549101</v>
      </c>
      <c r="M34" s="13">
        <f>IF(Derivados!$D$29=$R$34,'TAM Automático'!M46,'TAM Automático'!M51)</f>
        <v>0.92153639216858463</v>
      </c>
      <c r="N34" s="13">
        <f>IF(Derivados!$D$29=$R$34,'TAM Automático'!N46,'TAM Automático'!N51)</f>
        <v>0.92608236536430821</v>
      </c>
      <c r="O34" s="13">
        <f>IF(Derivados!$D$29=$R$34,'TAM Automático'!O46,'TAM Automático'!O51)</f>
        <v>0.92817925508235644</v>
      </c>
      <c r="P34" s="13">
        <f>IF(Derivados!$D$29=$R$34,'TAM Automático'!P46,'TAM Automático'!P51)</f>
        <v>0.92911465059549436</v>
      </c>
      <c r="R34">
        <v>1</v>
      </c>
      <c r="S34" s="19" t="s">
        <v>85</v>
      </c>
    </row>
    <row r="35" spans="2:20" ht="15.6" x14ac:dyDescent="0.3">
      <c r="C35" s="12" t="s">
        <v>77</v>
      </c>
      <c r="D35" s="13">
        <f>IF(Derivados!$D$29=$R$34,'TAM Automático'!D47,'TAM Automático'!D52)</f>
        <v>8.8073691014867478E-2</v>
      </c>
      <c r="E35" s="13">
        <f>IF(Derivados!$D$29=$R$34,'TAM Automático'!E47,'TAM Automático'!E52)</f>
        <v>8.1472354843677805E-2</v>
      </c>
      <c r="F35" s="13">
        <f>IF(Derivados!$D$29=$R$34,'TAM Automático'!F47,'TAM Automático'!F52)</f>
        <v>8.7748097298910602E-2</v>
      </c>
      <c r="G35" s="13">
        <f>IF(Derivados!$D$29=$R$34,'TAM Automático'!G47,'TAM Automático'!G52)</f>
        <v>8.5848227365953711E-2</v>
      </c>
      <c r="H35" s="13">
        <f>IF(Derivados!$D$29=$R$34,'TAM Automático'!H47,'TAM Automático'!H52)</f>
        <v>8.3236151603498551E-2</v>
      </c>
      <c r="I35" s="13">
        <f>IF(Derivados!$D$29=$R$34,'TAM Automático'!I47,'TAM Automático'!I52)</f>
        <v>7.9158019567150906E-2</v>
      </c>
      <c r="J35" s="13">
        <f>IF(Derivados!$D$29=$R$34,'TAM Automático'!J47,'TAM Automático'!J52)</f>
        <v>7.9523739526679404E-2</v>
      </c>
      <c r="K35" s="13">
        <f>IF(Derivados!$D$29=$R$34,'TAM Automático'!K47,'TAM Automático'!K52)</f>
        <v>7.1624548736462096E-2</v>
      </c>
      <c r="L35" s="13">
        <f>IF(Derivados!$D$29=$R$34,'TAM Automático'!L47,'TAM Automático'!L52)</f>
        <v>7.0771924704508965E-2</v>
      </c>
      <c r="M35" s="13">
        <f>IF(Derivados!$D$29=$R$34,'TAM Automático'!M47,'TAM Automático'!M52)</f>
        <v>7.8463607831415344E-2</v>
      </c>
      <c r="N35" s="13">
        <f>IF(Derivados!$D$29=$R$34,'TAM Automático'!N47,'TAM Automático'!N52)</f>
        <v>7.3917634635691662E-2</v>
      </c>
      <c r="O35" s="13">
        <f>IF(Derivados!$D$29=$R$34,'TAM Automático'!O47,'TAM Automático'!O52)</f>
        <v>7.1820744917643564E-2</v>
      </c>
      <c r="P35" s="13">
        <f>IF(Derivados!$D$29=$R$34,'TAM Automático'!P47,'TAM Automático'!P52)</f>
        <v>7.0885349404505679E-2</v>
      </c>
      <c r="R35">
        <v>2</v>
      </c>
      <c r="S35" s="19" t="s">
        <v>86</v>
      </c>
    </row>
    <row r="37" spans="2:20" ht="15.6" x14ac:dyDescent="0.3">
      <c r="B37" s="18"/>
      <c r="C37" s="19" t="s">
        <v>87</v>
      </c>
      <c r="D37" s="18"/>
      <c r="E37" s="18"/>
      <c r="F37" s="18"/>
      <c r="G37" s="18"/>
      <c r="H37" s="18"/>
      <c r="I37" s="18"/>
      <c r="J37" s="18"/>
      <c r="K37" s="18"/>
      <c r="L37" s="18"/>
      <c r="M37" s="18"/>
      <c r="N37" s="18"/>
      <c r="O37" s="18"/>
      <c r="P37" s="18"/>
      <c r="R37" s="18"/>
      <c r="S37" s="18"/>
      <c r="T37" s="18"/>
    </row>
    <row r="38" spans="2:20" ht="16.2" thickBot="1" x14ac:dyDescent="0.35">
      <c r="C38" s="3"/>
      <c r="D38" s="40">
        <f>D33</f>
        <v>44287</v>
      </c>
      <c r="E38" s="40">
        <f t="shared" ref="E38:P38" si="4">E33</f>
        <v>44317</v>
      </c>
      <c r="F38" s="40">
        <f t="shared" si="4"/>
        <v>44348</v>
      </c>
      <c r="G38" s="40">
        <f t="shared" si="4"/>
        <v>44378</v>
      </c>
      <c r="H38" s="40">
        <f t="shared" si="4"/>
        <v>44409</v>
      </c>
      <c r="I38" s="40">
        <f t="shared" si="4"/>
        <v>44440</v>
      </c>
      <c r="J38" s="40">
        <f t="shared" si="4"/>
        <v>44470</v>
      </c>
      <c r="K38" s="40">
        <f t="shared" si="4"/>
        <v>44501</v>
      </c>
      <c r="L38" s="40">
        <f t="shared" si="4"/>
        <v>44531</v>
      </c>
      <c r="M38" s="40">
        <f t="shared" si="4"/>
        <v>44562</v>
      </c>
      <c r="N38" s="40">
        <f t="shared" si="4"/>
        <v>44593</v>
      </c>
      <c r="O38" s="40">
        <f t="shared" si="4"/>
        <v>44621</v>
      </c>
      <c r="P38" s="40">
        <f t="shared" si="4"/>
        <v>44652</v>
      </c>
      <c r="R38">
        <v>1</v>
      </c>
      <c r="S38" s="19" t="s">
        <v>63</v>
      </c>
    </row>
    <row r="39" spans="2:20" ht="15.6" x14ac:dyDescent="0.3">
      <c r="C39" s="12" t="s">
        <v>76</v>
      </c>
      <c r="D39" s="13">
        <f>IF(Derivados!$N$29=$R$38,'TAM Automático'!D56,IF(Derivados!$N$29=$R$39,'TAM Automático'!D61,'TAM Automático'!D66))</f>
        <v>0.97679257362355953</v>
      </c>
      <c r="E39" s="13">
        <f>IF(Derivados!$N$29=$R$38,'TAM Automático'!E56,IF(Derivados!$N$29=$R$39,'TAM Automático'!E61,'TAM Automático'!E66))</f>
        <v>0.97856491334752205</v>
      </c>
      <c r="F39" s="13">
        <f>IF(Derivados!$N$29=$R$38,'TAM Automático'!F56,IF(Derivados!$N$29=$R$39,'TAM Automático'!F61,'TAM Automático'!F66))</f>
        <v>0.97522123893805301</v>
      </c>
      <c r="G39" s="13">
        <f>IF(Derivados!$N$29=$R$38,'TAM Automático'!G56,IF(Derivados!$N$29=$R$39,'TAM Automático'!G61,'TAM Automático'!G66))</f>
        <v>0.97746967071057189</v>
      </c>
      <c r="H39" s="13">
        <f>IF(Derivados!$N$29=$R$38,'TAM Automático'!H56,IF(Derivados!$N$29=$R$39,'TAM Automático'!H61,'TAM Automático'!H66))</f>
        <v>0.97765200986794365</v>
      </c>
      <c r="I39" s="13">
        <f>IF(Derivados!$N$29=$R$38,'TAM Automático'!I56,IF(Derivados!$N$29=$R$39,'TAM Automático'!I61,'TAM Automático'!I66))</f>
        <v>0.98012367491166086</v>
      </c>
      <c r="J39" s="13">
        <f>IF(Derivados!$N$29=$R$38,'TAM Automático'!J56,IF(Derivados!$N$29=$R$39,'TAM Automático'!J61,'TAM Automático'!J66))</f>
        <v>0.98370435035646731</v>
      </c>
      <c r="K39" s="13">
        <f>IF(Derivados!$N$29=$R$38,'TAM Automático'!K56,IF(Derivados!$N$29=$R$39,'TAM Automático'!K61,'TAM Automático'!K66))</f>
        <v>0.98131517960602543</v>
      </c>
      <c r="L39" s="13">
        <f>IF(Derivados!$N$29=$R$38,'TAM Automático'!L56,IF(Derivados!$N$29=$R$39,'TAM Automático'!L61,'TAM Automático'!L66))</f>
        <v>0.98063023995374377</v>
      </c>
      <c r="M39" s="13">
        <f>IF(Derivados!$N$29=$R$38,'TAM Automático'!M56,IF(Derivados!$N$29=$R$39,'TAM Automático'!M61,'TAM Automático'!M66))</f>
        <v>0.98023064250411873</v>
      </c>
      <c r="N39" s="13">
        <f>IF(Derivados!$N$29=$R$38,'TAM Automático'!N56,IF(Derivados!$N$29=$R$39,'TAM Automático'!N61,'TAM Automático'!N66))</f>
        <v>0.98159964386407483</v>
      </c>
      <c r="O39" s="13">
        <f>IF(Derivados!$N$29=$R$38,'TAM Automático'!O56,IF(Derivados!$N$29=$R$39,'TAM Automático'!O61,'TAM Automático'!O66))</f>
        <v>0.98206146154977214</v>
      </c>
      <c r="P39" s="13">
        <f>IF(Derivados!$N$29=$R$38,'TAM Automático'!P56,IF(Derivados!$N$29=$R$39,'TAM Automático'!P61,'TAM Automático'!P66))</f>
        <v>0.98212023088835709</v>
      </c>
      <c r="R39">
        <v>2</v>
      </c>
      <c r="S39" s="7" t="s">
        <v>68</v>
      </c>
    </row>
    <row r="40" spans="2:20" ht="15.6" x14ac:dyDescent="0.3">
      <c r="C40" s="12" t="s">
        <v>77</v>
      </c>
      <c r="D40" s="13">
        <f>IF(Derivados!$N$29=$R$38,'TAM Automático'!D57,IF(Derivados!$N$29=$R$39,'TAM Automático'!D62,'TAM Automático'!D67))</f>
        <v>2.3207426376440458E-2</v>
      </c>
      <c r="E40" s="13">
        <f>IF(Derivados!$N$29=$R$38,'TAM Automático'!E57,IF(Derivados!$N$29=$R$39,'TAM Automático'!E62,'TAM Automático'!E67))</f>
        <v>2.1435086652477956E-2</v>
      </c>
      <c r="F40" s="13">
        <f>IF(Derivados!$N$29=$R$38,'TAM Automático'!F57,IF(Derivados!$N$29=$R$39,'TAM Automático'!F62,'TAM Automático'!F67))</f>
        <v>2.4778761061946899E-2</v>
      </c>
      <c r="G40" s="13">
        <f>IF(Derivados!$N$29=$R$38,'TAM Automático'!G57,IF(Derivados!$N$29=$R$39,'TAM Automático'!G62,'TAM Automático'!G67))</f>
        <v>2.2530329289428074E-2</v>
      </c>
      <c r="H40" s="13">
        <f>IF(Derivados!$N$29=$R$38,'TAM Automático'!H57,IF(Derivados!$N$29=$R$39,'TAM Automático'!H62,'TAM Automático'!H67))</f>
        <v>2.2347990132056302E-2</v>
      </c>
      <c r="I40" s="13">
        <f>IF(Derivados!$N$29=$R$38,'TAM Automático'!I57,IF(Derivados!$N$29=$R$39,'TAM Automático'!I62,'TAM Automático'!I67))</f>
        <v>1.9876325088339229E-2</v>
      </c>
      <c r="J40" s="13">
        <f>IF(Derivados!$N$29=$R$38,'TAM Automático'!J57,IF(Derivados!$N$29=$R$39,'TAM Automático'!J62,'TAM Automático'!J67))</f>
        <v>1.6295649643532664E-2</v>
      </c>
      <c r="K40" s="13">
        <f>IF(Derivados!$N$29=$R$38,'TAM Automático'!K57,IF(Derivados!$N$29=$R$39,'TAM Automático'!K62,'TAM Automático'!K67))</f>
        <v>1.8684820393974507E-2</v>
      </c>
      <c r="L40" s="13">
        <f>IF(Derivados!$N$29=$R$38,'TAM Automático'!L57,IF(Derivados!$N$29=$R$39,'TAM Automático'!L62,'TAM Automático'!L67))</f>
        <v>1.9369760046256141E-2</v>
      </c>
      <c r="M40" s="13">
        <f>IF(Derivados!$N$29=$R$38,'TAM Automático'!M57,IF(Derivados!$N$29=$R$39,'TAM Automático'!M62,'TAM Automático'!M67))</f>
        <v>1.9769357495881386E-2</v>
      </c>
      <c r="N40" s="13">
        <f>IF(Derivados!$N$29=$R$38,'TAM Automático'!N57,IF(Derivados!$N$29=$R$39,'TAM Automático'!N62,'TAM Automático'!N67))</f>
        <v>1.8400356135925212E-2</v>
      </c>
      <c r="O40" s="13">
        <f>IF(Derivados!$N$29=$R$38,'TAM Automático'!O57,IF(Derivados!$N$29=$R$39,'TAM Automático'!O62,'TAM Automático'!O67))</f>
        <v>1.7938538450227907E-2</v>
      </c>
      <c r="P40" s="13">
        <f>IF(Derivados!$N$29=$R$38,'TAM Automático'!P57,IF(Derivados!$N$29=$R$39,'TAM Automático'!P62,'TAM Automático'!P67))</f>
        <v>1.7879769111642969E-2</v>
      </c>
      <c r="R40">
        <v>2</v>
      </c>
      <c r="S40" s="7" t="s">
        <v>73</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60" zoomScaleNormal="6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topLeftCell="A4" zoomScale="60" zoomScaleNormal="60" zoomScalePageLayoutView="70" workbookViewId="0">
      <selection activeCell="T53" sqref="T53"/>
    </sheetView>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
      <c r="A28" s="24" t="s">
        <v>1</v>
      </c>
      <c r="B28" s="25"/>
      <c r="K28" s="23" t="s">
        <v>2</v>
      </c>
    </row>
    <row r="29" spans="1:14" ht="7.5" customHeight="1" x14ac:dyDescent="0.3">
      <c r="D29" s="17">
        <v>1</v>
      </c>
      <c r="N29" s="17">
        <v>2</v>
      </c>
    </row>
    <row r="30" spans="1:14"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topLeftCell="B4" zoomScale="60" zoomScaleNormal="60" zoomScalePageLayoutView="90" workbookViewId="0"/>
  </sheetViews>
  <sheetFormatPr baseColWidth="10" defaultColWidth="11.44140625" defaultRowHeight="14.4" x14ac:dyDescent="0.3"/>
  <cols>
    <col min="1" max="1" width="5.5546875" customWidth="1"/>
    <col min="10" max="10" width="14.44140625" customWidth="1"/>
  </cols>
  <sheetData>
    <row r="1" spans="22:22" ht="4.5" customHeight="1" x14ac:dyDescent="0.3"/>
    <row r="8" spans="22:22" x14ac:dyDescent="0.3">
      <c r="V8" s="42"/>
    </row>
    <row r="25" spans="1:16" ht="26.25" customHeight="1" x14ac:dyDescent="0.3"/>
    <row r="27" spans="1:16" ht="21" customHeight="1" x14ac:dyDescent="0.3"/>
    <row r="28" spans="1:16" ht="24" customHeight="1" x14ac:dyDescent="0.3">
      <c r="A28" s="24" t="s">
        <v>1</v>
      </c>
      <c r="B28" s="25"/>
      <c r="K28" s="23" t="s">
        <v>2</v>
      </c>
      <c r="P28" t="s">
        <v>0</v>
      </c>
    </row>
    <row r="29" spans="1:16" ht="7.5" customHeight="1" x14ac:dyDescent="0.3">
      <c r="D29" s="17">
        <v>1</v>
      </c>
      <c r="N29" s="17">
        <v>2</v>
      </c>
    </row>
    <row r="30" spans="1:16"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30480</xdr:rowOff>
                  </from>
                  <to>
                    <xdr:col>4</xdr:col>
                    <xdr:colOff>129540</xdr:colOff>
                    <xdr:row>30</xdr:row>
                    <xdr:rowOff>30480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411480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topLeftCell="A79" zoomScale="80" zoomScaleNormal="80"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topLeftCell="A103" zoomScale="65" zoomScaleNormal="65"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109375" customWidth="1"/>
    <col min="2" max="2" width="2.5546875" customWidth="1"/>
    <col min="3" max="3" width="4.44140625" style="29" customWidth="1"/>
    <col min="4" max="4" width="90.44140625" customWidth="1"/>
  </cols>
  <sheetData>
    <row r="3" spans="2:9" ht="14.1" customHeight="1" thickBot="1" x14ac:dyDescent="0.35">
      <c r="B3" s="31"/>
      <c r="C3" s="30" t="s">
        <v>5</v>
      </c>
      <c r="F3" s="36" t="s">
        <v>6</v>
      </c>
    </row>
    <row r="4" spans="2:9" x14ac:dyDescent="0.3">
      <c r="F4" s="43" t="s">
        <v>7</v>
      </c>
      <c r="G4" s="44"/>
      <c r="H4" s="44"/>
      <c r="I4" s="45"/>
    </row>
    <row r="5" spans="2:9" s="18" customFormat="1" ht="20.100000000000001" customHeight="1" x14ac:dyDescent="0.3">
      <c r="C5" s="32" t="s">
        <v>8</v>
      </c>
      <c r="D5" s="18" t="s">
        <v>9</v>
      </c>
      <c r="F5" s="46"/>
      <c r="G5" s="47"/>
      <c r="H5" s="47"/>
      <c r="I5" s="48"/>
    </row>
    <row r="6" spans="2:9" s="18" customFormat="1" ht="20.100000000000001" customHeight="1" x14ac:dyDescent="0.3">
      <c r="C6" s="32" t="s">
        <v>10</v>
      </c>
      <c r="D6" s="18" t="s">
        <v>11</v>
      </c>
      <c r="F6" s="46"/>
      <c r="G6" s="47"/>
      <c r="H6" s="47"/>
      <c r="I6" s="48"/>
    </row>
    <row r="7" spans="2:9" s="18" customFormat="1" ht="20.100000000000001" customHeight="1" x14ac:dyDescent="0.3">
      <c r="C7" s="32" t="s">
        <v>12</v>
      </c>
      <c r="D7" s="18" t="s">
        <v>13</v>
      </c>
      <c r="F7" s="46"/>
      <c r="G7" s="47"/>
      <c r="H7" s="47"/>
      <c r="I7" s="48"/>
    </row>
    <row r="8" spans="2:9" s="18" customFormat="1" ht="20.100000000000001" customHeight="1" x14ac:dyDescent="0.3">
      <c r="C8" s="32" t="s">
        <v>14</v>
      </c>
      <c r="D8" s="18" t="s">
        <v>15</v>
      </c>
      <c r="F8" s="46"/>
      <c r="G8" s="47"/>
      <c r="H8" s="47"/>
      <c r="I8" s="48"/>
    </row>
    <row r="9" spans="2:9" ht="20.100000000000001" customHeight="1" x14ac:dyDescent="0.3">
      <c r="C9" s="32" t="s">
        <v>16</v>
      </c>
      <c r="D9" s="18" t="s">
        <v>17</v>
      </c>
      <c r="F9" s="46"/>
      <c r="G9" s="47"/>
      <c r="H9" s="47"/>
      <c r="I9" s="48"/>
    </row>
    <row r="10" spans="2:9" ht="20.100000000000001" customHeight="1" x14ac:dyDescent="0.3">
      <c r="C10" s="32" t="s">
        <v>18</v>
      </c>
      <c r="D10" s="18" t="s">
        <v>19</v>
      </c>
      <c r="F10" s="46"/>
      <c r="G10" s="47"/>
      <c r="H10" s="47"/>
      <c r="I10" s="48"/>
    </row>
    <row r="11" spans="2:9" x14ac:dyDescent="0.3">
      <c r="C11" s="32" t="s">
        <v>20</v>
      </c>
      <c r="D11" s="18" t="s">
        <v>21</v>
      </c>
      <c r="F11" s="46"/>
      <c r="G11" s="47"/>
      <c r="H11" s="47"/>
      <c r="I11" s="48"/>
    </row>
    <row r="12" spans="2:9" ht="15" thickBot="1" x14ac:dyDescent="0.35">
      <c r="F12" s="49"/>
      <c r="G12" s="50"/>
      <c r="H12" s="50"/>
      <c r="I12" s="51"/>
    </row>
    <row r="16" spans="2:9" ht="14.1" customHeight="1" x14ac:dyDescent="0.3">
      <c r="B16" s="31"/>
      <c r="C16" s="30" t="s">
        <v>22</v>
      </c>
    </row>
    <row r="18" spans="3:4" x14ac:dyDescent="0.3">
      <c r="D18" s="33" t="s">
        <v>23</v>
      </c>
    </row>
    <row r="19" spans="3:4" x14ac:dyDescent="0.3">
      <c r="C19" s="32"/>
      <c r="D19" t="s">
        <v>24</v>
      </c>
    </row>
    <row r="20" spans="3:4" x14ac:dyDescent="0.3">
      <c r="C20" s="32"/>
      <c r="D20" t="s">
        <v>25</v>
      </c>
    </row>
    <row r="21" spans="3:4" x14ac:dyDescent="0.3">
      <c r="C21" s="32"/>
      <c r="D21" t="s">
        <v>26</v>
      </c>
    </row>
    <row r="22" spans="3:4" ht="3.75" customHeight="1" x14ac:dyDescent="0.3">
      <c r="C22" s="32"/>
    </row>
    <row r="23" spans="3:4" ht="15.6" x14ac:dyDescent="0.3">
      <c r="C23" s="32"/>
      <c r="D23" s="34" t="s">
        <v>27</v>
      </c>
    </row>
    <row r="24" spans="3:4" x14ac:dyDescent="0.3">
      <c r="C24" s="32"/>
      <c r="D24" s="35" t="s">
        <v>28</v>
      </c>
    </row>
    <row r="27" spans="3:4" x14ac:dyDescent="0.3">
      <c r="D27" s="33" t="s">
        <v>29</v>
      </c>
    </row>
    <row r="28" spans="3:4" x14ac:dyDescent="0.3">
      <c r="D28" t="s">
        <v>30</v>
      </c>
    </row>
    <row r="29" spans="3:4" x14ac:dyDescent="0.3">
      <c r="D29" t="s">
        <v>31</v>
      </c>
    </row>
    <row r="30" spans="3:4" x14ac:dyDescent="0.3">
      <c r="D30" t="s">
        <v>32</v>
      </c>
    </row>
    <row r="33" spans="4:4" x14ac:dyDescent="0.3">
      <c r="D33" s="33" t="s">
        <v>33</v>
      </c>
    </row>
    <row r="34" spans="4:4" x14ac:dyDescent="0.3">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P36"/>
  <sheetViews>
    <sheetView showGridLines="0" showRowColHeaders="0" zoomScale="90" zoomScaleNormal="90" zoomScalePageLayoutView="130" workbookViewId="0">
      <selection activeCell="B8" sqref="B8:M36"/>
    </sheetView>
  </sheetViews>
  <sheetFormatPr baseColWidth="10" defaultColWidth="11.44140625" defaultRowHeight="14.4" x14ac:dyDescent="0.3"/>
  <sheetData>
    <row r="6" spans="2:16" x14ac:dyDescent="0.3">
      <c r="B6" s="20" t="s">
        <v>35</v>
      </c>
    </row>
    <row r="7" spans="2:16" ht="7.5" customHeight="1" thickBot="1" x14ac:dyDescent="0.35">
      <c r="B7" s="20"/>
    </row>
    <row r="8" spans="2:16" ht="12.9" customHeight="1" x14ac:dyDescent="0.3">
      <c r="B8" s="52" t="s">
        <v>36</v>
      </c>
      <c r="C8" s="53"/>
      <c r="D8" s="53"/>
      <c r="E8" s="53"/>
      <c r="F8" s="53"/>
      <c r="G8" s="53"/>
      <c r="H8" s="53"/>
      <c r="I8" s="53"/>
      <c r="J8" s="53"/>
      <c r="K8" s="53"/>
      <c r="L8" s="53"/>
      <c r="M8" s="54"/>
    </row>
    <row r="9" spans="2:16" ht="12.9" customHeight="1" x14ac:dyDescent="0.3">
      <c r="B9" s="55"/>
      <c r="C9" s="56"/>
      <c r="D9" s="56"/>
      <c r="E9" s="56"/>
      <c r="F9" s="56"/>
      <c r="G9" s="56"/>
      <c r="H9" s="56"/>
      <c r="I9" s="56"/>
      <c r="J9" s="56"/>
      <c r="K9" s="56"/>
      <c r="L9" s="56"/>
      <c r="M9" s="57"/>
    </row>
    <row r="10" spans="2:16" ht="12.9" customHeight="1" x14ac:dyDescent="0.3">
      <c r="B10" s="55"/>
      <c r="C10" s="56"/>
      <c r="D10" s="56"/>
      <c r="E10" s="56"/>
      <c r="F10" s="56"/>
      <c r="G10" s="56"/>
      <c r="H10" s="56"/>
      <c r="I10" s="56"/>
      <c r="J10" s="56"/>
      <c r="K10" s="56"/>
      <c r="L10" s="56"/>
      <c r="M10" s="57"/>
    </row>
    <row r="11" spans="2:16" ht="12.9" customHeight="1" x14ac:dyDescent="0.3">
      <c r="B11" s="55"/>
      <c r="C11" s="56"/>
      <c r="D11" s="56"/>
      <c r="E11" s="56"/>
      <c r="F11" s="56"/>
      <c r="G11" s="56"/>
      <c r="H11" s="56"/>
      <c r="I11" s="56"/>
      <c r="J11" s="56"/>
      <c r="K11" s="56"/>
      <c r="L11" s="56"/>
      <c r="M11" s="57"/>
      <c r="P11" s="42"/>
    </row>
    <row r="12" spans="2:16" ht="12.9" customHeight="1" x14ac:dyDescent="0.3">
      <c r="B12" s="55"/>
      <c r="C12" s="56"/>
      <c r="D12" s="56"/>
      <c r="E12" s="56"/>
      <c r="F12" s="56"/>
      <c r="G12" s="56"/>
      <c r="H12" s="56"/>
      <c r="I12" s="56"/>
      <c r="J12" s="56"/>
      <c r="K12" s="56"/>
      <c r="L12" s="56"/>
      <c r="M12" s="57"/>
    </row>
    <row r="13" spans="2:16" ht="12.9" customHeight="1" x14ac:dyDescent="0.3">
      <c r="B13" s="55"/>
      <c r="C13" s="56"/>
      <c r="D13" s="56"/>
      <c r="E13" s="56"/>
      <c r="F13" s="56"/>
      <c r="G13" s="56"/>
      <c r="H13" s="56"/>
      <c r="I13" s="56"/>
      <c r="J13" s="56"/>
      <c r="K13" s="56"/>
      <c r="L13" s="56"/>
      <c r="M13" s="57"/>
    </row>
    <row r="14" spans="2:16" ht="12.9" customHeight="1" x14ac:dyDescent="0.3">
      <c r="B14" s="55"/>
      <c r="C14" s="56"/>
      <c r="D14" s="56"/>
      <c r="E14" s="56"/>
      <c r="F14" s="56"/>
      <c r="G14" s="56"/>
      <c r="H14" s="56"/>
      <c r="I14" s="56"/>
      <c r="J14" s="56"/>
      <c r="K14" s="56"/>
      <c r="L14" s="56"/>
      <c r="M14" s="57"/>
    </row>
    <row r="15" spans="2:16" ht="12.9" customHeight="1" x14ac:dyDescent="0.3">
      <c r="B15" s="55"/>
      <c r="C15" s="56"/>
      <c r="D15" s="56"/>
      <c r="E15" s="56"/>
      <c r="F15" s="56"/>
      <c r="G15" s="56"/>
      <c r="H15" s="56"/>
      <c r="I15" s="56"/>
      <c r="J15" s="56"/>
      <c r="K15" s="56"/>
      <c r="L15" s="56"/>
      <c r="M15" s="57"/>
    </row>
    <row r="16" spans="2:16" ht="12.9" customHeight="1" x14ac:dyDescent="0.3">
      <c r="B16" s="55"/>
      <c r="C16" s="56"/>
      <c r="D16" s="56"/>
      <c r="E16" s="56"/>
      <c r="F16" s="56"/>
      <c r="G16" s="56"/>
      <c r="H16" s="56"/>
      <c r="I16" s="56"/>
      <c r="J16" s="56"/>
      <c r="K16" s="56"/>
      <c r="L16" s="56"/>
      <c r="M16" s="57"/>
    </row>
    <row r="17" spans="2:13" ht="12.9" customHeight="1" x14ac:dyDescent="0.3">
      <c r="B17" s="55"/>
      <c r="C17" s="56"/>
      <c r="D17" s="56"/>
      <c r="E17" s="56"/>
      <c r="F17" s="56"/>
      <c r="G17" s="56"/>
      <c r="H17" s="56"/>
      <c r="I17" s="56"/>
      <c r="J17" s="56"/>
      <c r="K17" s="56"/>
      <c r="L17" s="56"/>
      <c r="M17" s="57"/>
    </row>
    <row r="18" spans="2:13" ht="12.9" customHeight="1" x14ac:dyDescent="0.3">
      <c r="B18" s="55"/>
      <c r="C18" s="56"/>
      <c r="D18" s="56"/>
      <c r="E18" s="56"/>
      <c r="F18" s="56"/>
      <c r="G18" s="56"/>
      <c r="H18" s="56"/>
      <c r="I18" s="56"/>
      <c r="J18" s="56"/>
      <c r="K18" s="56"/>
      <c r="L18" s="56"/>
      <c r="M18" s="57"/>
    </row>
    <row r="19" spans="2:13" ht="12.9" customHeight="1" x14ac:dyDescent="0.3">
      <c r="B19" s="55"/>
      <c r="C19" s="56"/>
      <c r="D19" s="56"/>
      <c r="E19" s="56"/>
      <c r="F19" s="56"/>
      <c r="G19" s="56"/>
      <c r="H19" s="56"/>
      <c r="I19" s="56"/>
      <c r="J19" s="56"/>
      <c r="K19" s="56"/>
      <c r="L19" s="56"/>
      <c r="M19" s="57"/>
    </row>
    <row r="20" spans="2:13" ht="12.9" customHeight="1" x14ac:dyDescent="0.3">
      <c r="B20" s="55"/>
      <c r="C20" s="56"/>
      <c r="D20" s="56"/>
      <c r="E20" s="56"/>
      <c r="F20" s="56"/>
      <c r="G20" s="56"/>
      <c r="H20" s="56"/>
      <c r="I20" s="56"/>
      <c r="J20" s="56"/>
      <c r="K20" s="56"/>
      <c r="L20" s="56"/>
      <c r="M20" s="57"/>
    </row>
    <row r="21" spans="2:13" ht="12.9" customHeight="1" x14ac:dyDescent="0.3">
      <c r="B21" s="55"/>
      <c r="C21" s="56"/>
      <c r="D21" s="56"/>
      <c r="E21" s="56"/>
      <c r="F21" s="56"/>
      <c r="G21" s="56"/>
      <c r="H21" s="56"/>
      <c r="I21" s="56"/>
      <c r="J21" s="56"/>
      <c r="K21" s="56"/>
      <c r="L21" s="56"/>
      <c r="M21" s="57"/>
    </row>
    <row r="22" spans="2:13" ht="12.9" customHeight="1" x14ac:dyDescent="0.3">
      <c r="B22" s="55"/>
      <c r="C22" s="56"/>
      <c r="D22" s="56"/>
      <c r="E22" s="56"/>
      <c r="F22" s="56"/>
      <c r="G22" s="56"/>
      <c r="H22" s="56"/>
      <c r="I22" s="56"/>
      <c r="J22" s="56"/>
      <c r="K22" s="56"/>
      <c r="L22" s="56"/>
      <c r="M22" s="57"/>
    </row>
    <row r="23" spans="2:13" ht="12.9" customHeight="1" x14ac:dyDescent="0.3">
      <c r="B23" s="55"/>
      <c r="C23" s="56"/>
      <c r="D23" s="56"/>
      <c r="E23" s="56"/>
      <c r="F23" s="56"/>
      <c r="G23" s="56"/>
      <c r="H23" s="56"/>
      <c r="I23" s="56"/>
      <c r="J23" s="56"/>
      <c r="K23" s="56"/>
      <c r="L23" s="56"/>
      <c r="M23" s="57"/>
    </row>
    <row r="24" spans="2:13" ht="12.9" customHeight="1" x14ac:dyDescent="0.3">
      <c r="B24" s="55"/>
      <c r="C24" s="56"/>
      <c r="D24" s="56"/>
      <c r="E24" s="56"/>
      <c r="F24" s="56"/>
      <c r="G24" s="56"/>
      <c r="H24" s="56"/>
      <c r="I24" s="56"/>
      <c r="J24" s="56"/>
      <c r="K24" s="56"/>
      <c r="L24" s="56"/>
      <c r="M24" s="57"/>
    </row>
    <row r="25" spans="2:13" ht="12.9" customHeight="1" x14ac:dyDescent="0.3">
      <c r="B25" s="55"/>
      <c r="C25" s="56"/>
      <c r="D25" s="56"/>
      <c r="E25" s="56"/>
      <c r="F25" s="56"/>
      <c r="G25" s="56"/>
      <c r="H25" s="56"/>
      <c r="I25" s="56"/>
      <c r="J25" s="56"/>
      <c r="K25" s="56"/>
      <c r="L25" s="56"/>
      <c r="M25" s="57"/>
    </row>
    <row r="26" spans="2:13" ht="12.9" customHeight="1" x14ac:dyDescent="0.3">
      <c r="B26" s="55"/>
      <c r="C26" s="56"/>
      <c r="D26" s="56"/>
      <c r="E26" s="56"/>
      <c r="F26" s="56"/>
      <c r="G26" s="56"/>
      <c r="H26" s="56"/>
      <c r="I26" s="56"/>
      <c r="J26" s="56"/>
      <c r="K26" s="56"/>
      <c r="L26" s="56"/>
      <c r="M26" s="57"/>
    </row>
    <row r="27" spans="2:13" ht="12.9" customHeight="1" x14ac:dyDescent="0.3">
      <c r="B27" s="55"/>
      <c r="C27" s="56"/>
      <c r="D27" s="56"/>
      <c r="E27" s="56"/>
      <c r="F27" s="56"/>
      <c r="G27" s="56"/>
      <c r="H27" s="56"/>
      <c r="I27" s="56"/>
      <c r="J27" s="56"/>
      <c r="K27" s="56"/>
      <c r="L27" s="56"/>
      <c r="M27" s="57"/>
    </row>
    <row r="28" spans="2:13" ht="12.9" customHeight="1" x14ac:dyDescent="0.3">
      <c r="B28" s="55"/>
      <c r="C28" s="56"/>
      <c r="D28" s="56"/>
      <c r="E28" s="56"/>
      <c r="F28" s="56"/>
      <c r="G28" s="56"/>
      <c r="H28" s="56"/>
      <c r="I28" s="56"/>
      <c r="J28" s="56"/>
      <c r="K28" s="56"/>
      <c r="L28" s="56"/>
      <c r="M28" s="57"/>
    </row>
    <row r="29" spans="2:13" ht="12.9" customHeight="1" x14ac:dyDescent="0.3">
      <c r="B29" s="55"/>
      <c r="C29" s="56"/>
      <c r="D29" s="56"/>
      <c r="E29" s="56"/>
      <c r="F29" s="56"/>
      <c r="G29" s="56"/>
      <c r="H29" s="56"/>
      <c r="I29" s="56"/>
      <c r="J29" s="56"/>
      <c r="K29" s="56"/>
      <c r="L29" s="56"/>
      <c r="M29" s="57"/>
    </row>
    <row r="30" spans="2:13" ht="12.9" customHeight="1" x14ac:dyDescent="0.3">
      <c r="B30" s="55"/>
      <c r="C30" s="56"/>
      <c r="D30" s="56"/>
      <c r="E30" s="56"/>
      <c r="F30" s="56"/>
      <c r="G30" s="56"/>
      <c r="H30" s="56"/>
      <c r="I30" s="56"/>
      <c r="J30" s="56"/>
      <c r="K30" s="56"/>
      <c r="L30" s="56"/>
      <c r="M30" s="57"/>
    </row>
    <row r="31" spans="2:13" ht="12.9" customHeight="1" x14ac:dyDescent="0.3">
      <c r="B31" s="55"/>
      <c r="C31" s="56"/>
      <c r="D31" s="56"/>
      <c r="E31" s="56"/>
      <c r="F31" s="56"/>
      <c r="G31" s="56"/>
      <c r="H31" s="56"/>
      <c r="I31" s="56"/>
      <c r="J31" s="56"/>
      <c r="K31" s="56"/>
      <c r="L31" s="56"/>
      <c r="M31" s="57"/>
    </row>
    <row r="32" spans="2:13" ht="12.9" customHeight="1" x14ac:dyDescent="0.3">
      <c r="B32" s="55"/>
      <c r="C32" s="56"/>
      <c r="D32" s="56"/>
      <c r="E32" s="56"/>
      <c r="F32" s="56"/>
      <c r="G32" s="56"/>
      <c r="H32" s="56"/>
      <c r="I32" s="56"/>
      <c r="J32" s="56"/>
      <c r="K32" s="56"/>
      <c r="L32" s="56"/>
      <c r="M32" s="57"/>
    </row>
    <row r="33" spans="2:13" ht="12.9" customHeight="1" x14ac:dyDescent="0.3">
      <c r="B33" s="55"/>
      <c r="C33" s="56"/>
      <c r="D33" s="56"/>
      <c r="E33" s="56"/>
      <c r="F33" s="56"/>
      <c r="G33" s="56"/>
      <c r="H33" s="56"/>
      <c r="I33" s="56"/>
      <c r="J33" s="56"/>
      <c r="K33" s="56"/>
      <c r="L33" s="56"/>
      <c r="M33" s="57"/>
    </row>
    <row r="34" spans="2:13" ht="12.9" customHeight="1" x14ac:dyDescent="0.3">
      <c r="B34" s="55"/>
      <c r="C34" s="56"/>
      <c r="D34" s="56"/>
      <c r="E34" s="56"/>
      <c r="F34" s="56"/>
      <c r="G34" s="56"/>
      <c r="H34" s="56"/>
      <c r="I34" s="56"/>
      <c r="J34" s="56"/>
      <c r="K34" s="56"/>
      <c r="L34" s="56"/>
      <c r="M34" s="57"/>
    </row>
    <row r="35" spans="2:13" ht="12.9" customHeight="1" x14ac:dyDescent="0.3">
      <c r="B35" s="55"/>
      <c r="C35" s="56"/>
      <c r="D35" s="56"/>
      <c r="E35" s="56"/>
      <c r="F35" s="56"/>
      <c r="G35" s="56"/>
      <c r="H35" s="56"/>
      <c r="I35" s="56"/>
      <c r="J35" s="56"/>
      <c r="K35" s="56"/>
      <c r="L35" s="56"/>
      <c r="M35" s="57"/>
    </row>
    <row r="36" spans="2:13" ht="12.9" customHeight="1" thickBot="1" x14ac:dyDescent="0.35">
      <c r="B36" s="58"/>
      <c r="C36" s="59"/>
      <c r="D36" s="59"/>
      <c r="E36" s="59"/>
      <c r="F36" s="59"/>
      <c r="G36" s="59"/>
      <c r="H36" s="59"/>
      <c r="I36" s="59"/>
      <c r="J36" s="59"/>
      <c r="K36" s="59"/>
      <c r="L36" s="59"/>
      <c r="M36" s="60"/>
    </row>
  </sheetData>
  <mergeCells count="1">
    <mergeCell ref="B8:M36"/>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Q414"/>
  <sheetViews>
    <sheetView zoomScale="70" zoomScaleNormal="70" workbookViewId="0">
      <selection activeCell="AO19" sqref="AO19"/>
    </sheetView>
  </sheetViews>
  <sheetFormatPr baseColWidth="10" defaultColWidth="11.44140625" defaultRowHeight="14.4" x14ac:dyDescent="0.3"/>
  <cols>
    <col min="1" max="1" width="38.44140625" bestFit="1" customWidth="1"/>
    <col min="2" max="2" width="9.44140625" bestFit="1" customWidth="1"/>
    <col min="3" max="3" width="7.109375" bestFit="1" customWidth="1"/>
    <col min="4" max="4" width="7.5546875" bestFit="1" customWidth="1"/>
    <col min="5" max="5" width="7.109375" bestFit="1" customWidth="1"/>
    <col min="6" max="6" width="7.88671875" bestFit="1" customWidth="1"/>
    <col min="7" max="8" width="7.109375" bestFit="1" customWidth="1"/>
    <col min="9" max="9" width="7.5546875" bestFit="1" customWidth="1"/>
    <col min="10" max="10" width="7.44140625" bestFit="1" customWidth="1"/>
    <col min="11" max="11" width="7.109375" bestFit="1" customWidth="1"/>
    <col min="12" max="12" width="7.5546875" bestFit="1" customWidth="1"/>
    <col min="13" max="13" width="7.109375" bestFit="1" customWidth="1"/>
    <col min="14" max="14" width="7.88671875" bestFit="1" customWidth="1"/>
    <col min="15" max="15" width="7.44140625" bestFit="1" customWidth="1"/>
    <col min="16" max="16" width="8" bestFit="1" customWidth="1"/>
    <col min="17" max="17" width="7.44140625" bestFit="1" customWidth="1"/>
    <col min="18" max="18" width="10.6640625" bestFit="1" customWidth="1"/>
    <col min="19" max="20" width="7.109375" bestFit="1" customWidth="1"/>
    <col min="21" max="21" width="13.44140625" bestFit="1" customWidth="1"/>
    <col min="22" max="22" width="7.88671875" bestFit="1" customWidth="1"/>
    <col min="23" max="23" width="7.5546875" bestFit="1" customWidth="1"/>
    <col min="24" max="24" width="8" bestFit="1" customWidth="1"/>
    <col min="25" max="25" width="7.109375" bestFit="1" customWidth="1"/>
    <col min="26" max="26" width="7.44140625" bestFit="1" customWidth="1"/>
    <col min="27" max="27" width="7.109375" bestFit="1" customWidth="1"/>
    <col min="28" max="28" width="7.5546875" bestFit="1" customWidth="1"/>
    <col min="29" max="29" width="7.109375" bestFit="1" customWidth="1"/>
    <col min="30" max="30" width="7.88671875" bestFit="1" customWidth="1"/>
    <col min="31" max="32" width="7.109375" bestFit="1" customWidth="1"/>
    <col min="33" max="33" width="7.5546875" bestFit="1" customWidth="1"/>
    <col min="34" max="34" width="7.44140625" bestFit="1" customWidth="1"/>
    <col min="35" max="35" width="7.109375" bestFit="1" customWidth="1"/>
    <col min="36" max="36" width="7.5546875" bestFit="1" customWidth="1"/>
    <col min="37" max="37" width="7.109375" bestFit="1" customWidth="1"/>
    <col min="38" max="38" width="7.88671875" bestFit="1" customWidth="1"/>
    <col min="39" max="40" width="10.88671875"/>
    <col min="42" max="42" width="2.5546875" customWidth="1"/>
    <col min="43" max="43" width="4.5546875" style="2" customWidth="1"/>
    <col min="44" max="44" width="2.5546875" customWidth="1"/>
  </cols>
  <sheetData>
    <row r="1" spans="1:41" x14ac:dyDescent="0.3">
      <c r="A1" t="s">
        <v>37</v>
      </c>
    </row>
    <row r="2" spans="1:41" x14ac:dyDescent="0.3">
      <c r="A2" t="s">
        <v>38</v>
      </c>
    </row>
    <row r="3" spans="1:41" x14ac:dyDescent="0.3">
      <c r="A3" t="s">
        <v>39</v>
      </c>
    </row>
    <row r="4" spans="1:41" x14ac:dyDescent="0.3">
      <c r="A4" t="s">
        <v>40</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row>
    <row r="5" spans="1:41" x14ac:dyDescent="0.3">
      <c r="A5" t="s">
        <v>41</v>
      </c>
    </row>
    <row r="6" spans="1:41" x14ac:dyDescent="0.3">
      <c r="A6" t="s">
        <v>42</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row>
    <row r="7" spans="1:41" x14ac:dyDescent="0.3">
      <c r="A7" t="s">
        <v>43</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row>
    <row r="8" spans="1:41" x14ac:dyDescent="0.3">
      <c r="A8" t="s">
        <v>44</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row>
    <row r="9" spans="1:41" x14ac:dyDescent="0.3">
      <c r="A9" t="s">
        <v>45</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row>
    <row r="11" spans="1:41" x14ac:dyDescent="0.3">
      <c r="A11" t="s">
        <v>46</v>
      </c>
    </row>
    <row r="12" spans="1:41" x14ac:dyDescent="0.3">
      <c r="A12" t="s">
        <v>47</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row>
    <row r="13" spans="1:41" x14ac:dyDescent="0.3">
      <c r="A13" t="s">
        <v>48</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row>
    <row r="14" spans="1:41" x14ac:dyDescent="0.3">
      <c r="A14" t="s">
        <v>49</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row>
    <row r="15" spans="1:41" x14ac:dyDescent="0.3">
      <c r="A15" t="s">
        <v>50</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row>
    <row r="17" spans="1:41" x14ac:dyDescent="0.3">
      <c r="A17" t="s">
        <v>51</v>
      </c>
    </row>
    <row r="18" spans="1:41" x14ac:dyDescent="0.3">
      <c r="A18" t="s">
        <v>47</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row>
    <row r="19" spans="1:41" x14ac:dyDescent="0.3">
      <c r="A19" t="s">
        <v>48</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row>
    <row r="20" spans="1:41" x14ac:dyDescent="0.3">
      <c r="A20" t="s">
        <v>49</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row>
    <row r="21" spans="1:41" x14ac:dyDescent="0.3">
      <c r="A21" t="s">
        <v>50</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row>
    <row r="23" spans="1:41" x14ac:dyDescent="0.3">
      <c r="A23" t="s">
        <v>52</v>
      </c>
    </row>
    <row r="24" spans="1:41" x14ac:dyDescent="0.3">
      <c r="A24" t="s">
        <v>47</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row>
    <row r="25" spans="1:41" x14ac:dyDescent="0.3">
      <c r="A25" t="s">
        <v>48</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row>
    <row r="26" spans="1:41" x14ac:dyDescent="0.3">
      <c r="A26" t="s">
        <v>49</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row>
    <row r="27" spans="1:41" x14ac:dyDescent="0.3">
      <c r="A27" t="s">
        <v>50</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row>
    <row r="30" spans="1:41" x14ac:dyDescent="0.3">
      <c r="A30" t="s">
        <v>37</v>
      </c>
    </row>
    <row r="31" spans="1:41" x14ac:dyDescent="0.3">
      <c r="A31" t="s">
        <v>38</v>
      </c>
    </row>
    <row r="32" spans="1:41" x14ac:dyDescent="0.3">
      <c r="A32" t="s">
        <v>53</v>
      </c>
    </row>
    <row r="33" spans="1:41" x14ac:dyDescent="0.3">
      <c r="A33" t="s">
        <v>40</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54</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row>
    <row r="34" spans="1:41" x14ac:dyDescent="0.3">
      <c r="A34" t="s">
        <v>41</v>
      </c>
    </row>
    <row r="35" spans="1:41" x14ac:dyDescent="0.3">
      <c r="A35" t="s">
        <v>42</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row>
    <row r="36" spans="1:41" x14ac:dyDescent="0.3">
      <c r="A36" t="s">
        <v>43</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row>
    <row r="37" spans="1:41" x14ac:dyDescent="0.3">
      <c r="A37" t="s">
        <v>44</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row>
    <row r="38" spans="1:41" x14ac:dyDescent="0.3">
      <c r="A38" t="s">
        <v>45</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row>
    <row r="40" spans="1:41" x14ac:dyDescent="0.3">
      <c r="A40" t="s">
        <v>46</v>
      </c>
    </row>
    <row r="41" spans="1:41" x14ac:dyDescent="0.3">
      <c r="A41" t="s">
        <v>47</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row>
    <row r="42" spans="1:41" x14ac:dyDescent="0.3">
      <c r="A42" t="s">
        <v>48</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row>
    <row r="43" spans="1:41" x14ac:dyDescent="0.3">
      <c r="A43" t="s">
        <v>49</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row>
    <row r="44" spans="1:41" x14ac:dyDescent="0.3">
      <c r="A44" t="s">
        <v>50</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row>
    <row r="46" spans="1:41" x14ac:dyDescent="0.3">
      <c r="A46" t="s">
        <v>51</v>
      </c>
    </row>
    <row r="47" spans="1:41" x14ac:dyDescent="0.3">
      <c r="A47" t="s">
        <v>47</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row>
    <row r="48" spans="1:41" x14ac:dyDescent="0.3">
      <c r="A48" t="s">
        <v>48</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row>
    <row r="49" spans="1:41" x14ac:dyDescent="0.3">
      <c r="A49" t="s">
        <v>49</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row>
    <row r="50" spans="1:41" x14ac:dyDescent="0.3">
      <c r="A50" t="s">
        <v>50</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row>
    <row r="52" spans="1:41" x14ac:dyDescent="0.3">
      <c r="A52" t="s">
        <v>52</v>
      </c>
    </row>
    <row r="53" spans="1:41" x14ac:dyDescent="0.3">
      <c r="A53" t="s">
        <v>47</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row>
    <row r="54" spans="1:41" x14ac:dyDescent="0.3">
      <c r="A54" t="s">
        <v>48</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row>
    <row r="55" spans="1:41" x14ac:dyDescent="0.3">
      <c r="A55" t="s">
        <v>49</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row>
    <row r="56" spans="1:41" x14ac:dyDescent="0.3">
      <c r="A56" t="s">
        <v>50</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row>
    <row r="59" spans="1:41" x14ac:dyDescent="0.3">
      <c r="A59" t="s">
        <v>37</v>
      </c>
    </row>
    <row r="60" spans="1:41" x14ac:dyDescent="0.3">
      <c r="A60" t="s">
        <v>38</v>
      </c>
    </row>
    <row r="61" spans="1:41" x14ac:dyDescent="0.3">
      <c r="A61" t="s">
        <v>55</v>
      </c>
    </row>
    <row r="62" spans="1:41" x14ac:dyDescent="0.3">
      <c r="A62" t="s">
        <v>40</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54</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row>
    <row r="63" spans="1:41" x14ac:dyDescent="0.3">
      <c r="A63" t="s">
        <v>41</v>
      </c>
    </row>
    <row r="64" spans="1:41" x14ac:dyDescent="0.3">
      <c r="A64" t="s">
        <v>42</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row>
    <row r="65" spans="1:41" x14ac:dyDescent="0.3">
      <c r="A65" t="s">
        <v>43</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row>
    <row r="66" spans="1:41" x14ac:dyDescent="0.3">
      <c r="A66" t="s">
        <v>44</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row>
    <row r="67" spans="1:41" x14ac:dyDescent="0.3">
      <c r="A67" t="s">
        <v>45</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row>
    <row r="69" spans="1:41" x14ac:dyDescent="0.3">
      <c r="A69" t="s">
        <v>46</v>
      </c>
    </row>
    <row r="70" spans="1:41" x14ac:dyDescent="0.3">
      <c r="A70" t="s">
        <v>47</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row>
    <row r="71" spans="1:41" x14ac:dyDescent="0.3">
      <c r="A71" t="s">
        <v>48</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row>
    <row r="72" spans="1:41" x14ac:dyDescent="0.3">
      <c r="A72" t="s">
        <v>49</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row>
    <row r="73" spans="1:41" x14ac:dyDescent="0.3">
      <c r="A73" t="s">
        <v>50</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row>
    <row r="75" spans="1:41" x14ac:dyDescent="0.3">
      <c r="A75" t="s">
        <v>51</v>
      </c>
    </row>
    <row r="76" spans="1:41" x14ac:dyDescent="0.3">
      <c r="A76" t="s">
        <v>47</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row>
    <row r="77" spans="1:41" x14ac:dyDescent="0.3">
      <c r="A77" t="s">
        <v>48</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row>
    <row r="78" spans="1:41" x14ac:dyDescent="0.3">
      <c r="A78" t="s">
        <v>49</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row>
    <row r="79" spans="1:41" x14ac:dyDescent="0.3">
      <c r="A79" t="s">
        <v>50</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row>
    <row r="81" spans="1:41" x14ac:dyDescent="0.3">
      <c r="A81" t="s">
        <v>52</v>
      </c>
    </row>
    <row r="82" spans="1:41" x14ac:dyDescent="0.3">
      <c r="A82" t="s">
        <v>47</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row>
    <row r="83" spans="1:41" x14ac:dyDescent="0.3">
      <c r="A83" t="s">
        <v>48</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row>
    <row r="84" spans="1:41" x14ac:dyDescent="0.3">
      <c r="A84" t="s">
        <v>49</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row>
    <row r="85" spans="1:41" x14ac:dyDescent="0.3">
      <c r="A85" t="s">
        <v>50</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row>
    <row r="88" spans="1:41" x14ac:dyDescent="0.3">
      <c r="A88" t="s">
        <v>37</v>
      </c>
    </row>
    <row r="89" spans="1:41" x14ac:dyDescent="0.3">
      <c r="A89" t="s">
        <v>38</v>
      </c>
    </row>
    <row r="90" spans="1:41" x14ac:dyDescent="0.3">
      <c r="A90" t="s">
        <v>56</v>
      </c>
    </row>
    <row r="91" spans="1:41" x14ac:dyDescent="0.3">
      <c r="A91" t="s">
        <v>40</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54</v>
      </c>
      <c r="S91" s="1">
        <v>43983</v>
      </c>
      <c r="T91" s="1">
        <v>44013</v>
      </c>
      <c r="U91" s="1" t="s">
        <v>57</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row>
    <row r="92" spans="1:41" x14ac:dyDescent="0.3">
      <c r="A92" t="s">
        <v>41</v>
      </c>
    </row>
    <row r="93" spans="1:41" x14ac:dyDescent="0.3">
      <c r="A93" t="s">
        <v>42</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row>
    <row r="94" spans="1:41" x14ac:dyDescent="0.3">
      <c r="A94" t="s">
        <v>43</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row>
    <row r="95" spans="1:41" x14ac:dyDescent="0.3">
      <c r="A95" t="s">
        <v>44</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row>
    <row r="96" spans="1:41" x14ac:dyDescent="0.3">
      <c r="A96" t="s">
        <v>45</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row>
    <row r="98" spans="1:41" x14ac:dyDescent="0.3">
      <c r="A98" t="s">
        <v>46</v>
      </c>
    </row>
    <row r="99" spans="1:41" x14ac:dyDescent="0.3">
      <c r="A99" t="s">
        <v>47</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row>
    <row r="100" spans="1:41" x14ac:dyDescent="0.3">
      <c r="A100" t="s">
        <v>48</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row>
    <row r="101" spans="1:41" x14ac:dyDescent="0.3">
      <c r="A101" t="s">
        <v>49</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row>
    <row r="102" spans="1:41" x14ac:dyDescent="0.3">
      <c r="A102" t="s">
        <v>50</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row>
    <row r="104" spans="1:41" x14ac:dyDescent="0.3">
      <c r="A104" t="s">
        <v>51</v>
      </c>
    </row>
    <row r="105" spans="1:41" x14ac:dyDescent="0.3">
      <c r="A105" t="s">
        <v>47</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row>
    <row r="106" spans="1:41" x14ac:dyDescent="0.3">
      <c r="A106" t="s">
        <v>48</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row>
    <row r="107" spans="1:41" x14ac:dyDescent="0.3">
      <c r="A107" t="s">
        <v>49</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row>
    <row r="108" spans="1:41" x14ac:dyDescent="0.3">
      <c r="A108" t="s">
        <v>50</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row>
    <row r="110" spans="1:41" x14ac:dyDescent="0.3">
      <c r="A110" t="s">
        <v>52</v>
      </c>
    </row>
    <row r="111" spans="1:41" x14ac:dyDescent="0.3">
      <c r="A111" t="s">
        <v>47</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row>
    <row r="112" spans="1:41" x14ac:dyDescent="0.3">
      <c r="A112" t="s">
        <v>48</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row>
    <row r="113" spans="1:41" x14ac:dyDescent="0.3">
      <c r="A113" t="s">
        <v>49</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row>
    <row r="114" spans="1:41" x14ac:dyDescent="0.3">
      <c r="A114" t="s">
        <v>50</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row>
    <row r="117" spans="1:41" x14ac:dyDescent="0.3">
      <c r="A117" t="s">
        <v>37</v>
      </c>
    </row>
    <row r="118" spans="1:41" x14ac:dyDescent="0.3">
      <c r="A118" t="s">
        <v>38</v>
      </c>
    </row>
    <row r="119" spans="1:41" x14ac:dyDescent="0.3">
      <c r="A119" t="s">
        <v>58</v>
      </c>
    </row>
    <row r="120" spans="1:41" x14ac:dyDescent="0.3">
      <c r="A120" t="s">
        <v>40</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54</v>
      </c>
      <c r="S120" s="1">
        <v>43983</v>
      </c>
      <c r="T120" s="1">
        <v>44013</v>
      </c>
      <c r="U120" s="1" t="s">
        <v>57</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row>
    <row r="121" spans="1:41" x14ac:dyDescent="0.3">
      <c r="A121" t="s">
        <v>41</v>
      </c>
    </row>
    <row r="122" spans="1:41" x14ac:dyDescent="0.3">
      <c r="A122" t="s">
        <v>42</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row>
    <row r="123" spans="1:41" x14ac:dyDescent="0.3">
      <c r="A123" t="s">
        <v>43</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row>
    <row r="124" spans="1:41" x14ac:dyDescent="0.3">
      <c r="A124" t="s">
        <v>44</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row>
    <row r="125" spans="1:41" x14ac:dyDescent="0.3">
      <c r="A125" t="s">
        <v>45</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row>
    <row r="127" spans="1:41" x14ac:dyDescent="0.3">
      <c r="A127" t="s">
        <v>46</v>
      </c>
    </row>
    <row r="128" spans="1:41" x14ac:dyDescent="0.3">
      <c r="A128" t="s">
        <v>47</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row>
    <row r="129" spans="1:41" x14ac:dyDescent="0.3">
      <c r="A129" t="s">
        <v>48</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row>
    <row r="130" spans="1:41" x14ac:dyDescent="0.3">
      <c r="A130" t="s">
        <v>49</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row>
    <row r="131" spans="1:41" x14ac:dyDescent="0.3">
      <c r="A131" t="s">
        <v>50</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row>
    <row r="133" spans="1:41" x14ac:dyDescent="0.3">
      <c r="A133" t="s">
        <v>51</v>
      </c>
    </row>
    <row r="134" spans="1:41" x14ac:dyDescent="0.3">
      <c r="A134" t="s">
        <v>47</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row>
    <row r="135" spans="1:41" x14ac:dyDescent="0.3">
      <c r="A135" t="s">
        <v>48</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row>
    <row r="136" spans="1:41" x14ac:dyDescent="0.3">
      <c r="A136" t="s">
        <v>49</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row>
    <row r="137" spans="1:41" x14ac:dyDescent="0.3">
      <c r="A137" t="s">
        <v>50</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row>
    <row r="139" spans="1:41" x14ac:dyDescent="0.3">
      <c r="A139" t="s">
        <v>52</v>
      </c>
    </row>
    <row r="140" spans="1:41" x14ac:dyDescent="0.3">
      <c r="A140" t="s">
        <v>47</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row>
    <row r="141" spans="1:41" x14ac:dyDescent="0.3">
      <c r="A141" t="s">
        <v>48</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row>
    <row r="142" spans="1:41" x14ac:dyDescent="0.3">
      <c r="A142" t="s">
        <v>49</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row>
    <row r="143" spans="1:41" x14ac:dyDescent="0.3">
      <c r="A143" t="s">
        <v>50</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row>
    <row r="146" spans="1:41" x14ac:dyDescent="0.3">
      <c r="A146" t="s">
        <v>37</v>
      </c>
    </row>
    <row r="147" spans="1:41" x14ac:dyDescent="0.3">
      <c r="A147" t="s">
        <v>38</v>
      </c>
    </row>
    <row r="148" spans="1:41" x14ac:dyDescent="0.3">
      <c r="A148" t="s">
        <v>59</v>
      </c>
    </row>
    <row r="149" spans="1:41" x14ac:dyDescent="0.3">
      <c r="A149" t="s">
        <v>40</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54</v>
      </c>
      <c r="S149" s="1">
        <v>43983</v>
      </c>
      <c r="T149" s="1">
        <v>44013</v>
      </c>
      <c r="U149" s="1" t="s">
        <v>57</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row>
    <row r="150" spans="1:41" x14ac:dyDescent="0.3">
      <c r="A150" t="s">
        <v>41</v>
      </c>
    </row>
    <row r="151" spans="1:41" x14ac:dyDescent="0.3">
      <c r="A151" t="s">
        <v>42</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row>
    <row r="152" spans="1:41" x14ac:dyDescent="0.3">
      <c r="A152" t="s">
        <v>43</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row>
    <row r="153" spans="1:41" x14ac:dyDescent="0.3">
      <c r="A153" t="s">
        <v>44</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row>
    <row r="154" spans="1:41" x14ac:dyDescent="0.3">
      <c r="A154" t="s">
        <v>45</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row>
    <row r="156" spans="1:41" x14ac:dyDescent="0.3">
      <c r="A156" t="s">
        <v>46</v>
      </c>
    </row>
    <row r="157" spans="1:41" x14ac:dyDescent="0.3">
      <c r="A157" t="s">
        <v>47</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row>
    <row r="158" spans="1:41" x14ac:dyDescent="0.3">
      <c r="A158" t="s">
        <v>48</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row>
    <row r="159" spans="1:41" x14ac:dyDescent="0.3">
      <c r="A159" t="s">
        <v>49</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row>
    <row r="160" spans="1:41" x14ac:dyDescent="0.3">
      <c r="A160" t="s">
        <v>50</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row>
    <row r="162" spans="1:41" x14ac:dyDescent="0.3">
      <c r="A162" t="s">
        <v>51</v>
      </c>
    </row>
    <row r="163" spans="1:41" x14ac:dyDescent="0.3">
      <c r="A163" t="s">
        <v>47</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row>
    <row r="164" spans="1:41" x14ac:dyDescent="0.3">
      <c r="A164" t="s">
        <v>48</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row>
    <row r="165" spans="1:41" x14ac:dyDescent="0.3">
      <c r="A165" t="s">
        <v>49</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row>
    <row r="166" spans="1:41" x14ac:dyDescent="0.3">
      <c r="A166" t="s">
        <v>50</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row>
    <row r="168" spans="1:41" x14ac:dyDescent="0.3">
      <c r="A168" t="s">
        <v>52</v>
      </c>
    </row>
    <row r="169" spans="1:41" x14ac:dyDescent="0.3">
      <c r="A169" t="s">
        <v>47</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row>
    <row r="170" spans="1:41" x14ac:dyDescent="0.3">
      <c r="A170" t="s">
        <v>48</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row>
    <row r="171" spans="1:41" x14ac:dyDescent="0.3">
      <c r="A171" t="s">
        <v>49</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row>
    <row r="172" spans="1:41" x14ac:dyDescent="0.3">
      <c r="A172" t="s">
        <v>50</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row>
    <row r="175" spans="1:41" x14ac:dyDescent="0.3">
      <c r="A175" t="s">
        <v>37</v>
      </c>
    </row>
    <row r="176" spans="1:41" x14ac:dyDescent="0.3">
      <c r="A176" t="s">
        <v>38</v>
      </c>
    </row>
    <row r="177" spans="1:41" x14ac:dyDescent="0.3">
      <c r="A177" t="s">
        <v>60</v>
      </c>
    </row>
    <row r="178" spans="1:41" x14ac:dyDescent="0.3">
      <c r="A178" t="s">
        <v>40</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54</v>
      </c>
      <c r="S178" s="1">
        <v>43983</v>
      </c>
      <c r="T178" s="1">
        <v>44013</v>
      </c>
      <c r="U178" s="1" t="s">
        <v>57</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row>
    <row r="179" spans="1:41" x14ac:dyDescent="0.3">
      <c r="A179" t="s">
        <v>41</v>
      </c>
    </row>
    <row r="180" spans="1:41" x14ac:dyDescent="0.3">
      <c r="A180" t="s">
        <v>42</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row>
    <row r="181" spans="1:41" x14ac:dyDescent="0.3">
      <c r="A181" t="s">
        <v>43</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row>
    <row r="182" spans="1:41" x14ac:dyDescent="0.3">
      <c r="A182" t="s">
        <v>44</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row>
    <row r="183" spans="1:41" x14ac:dyDescent="0.3">
      <c r="A183" t="s">
        <v>45</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row>
    <row r="185" spans="1:41" x14ac:dyDescent="0.3">
      <c r="A185" t="s">
        <v>46</v>
      </c>
    </row>
    <row r="186" spans="1:41" x14ac:dyDescent="0.3">
      <c r="A186" t="s">
        <v>47</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row>
    <row r="187" spans="1:41" x14ac:dyDescent="0.3">
      <c r="A187" t="s">
        <v>48</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row>
    <row r="188" spans="1:41" x14ac:dyDescent="0.3">
      <c r="A188" t="s">
        <v>49</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row>
    <row r="189" spans="1:41" x14ac:dyDescent="0.3">
      <c r="A189" t="s">
        <v>50</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row>
    <row r="191" spans="1:41" x14ac:dyDescent="0.3">
      <c r="A191" t="s">
        <v>51</v>
      </c>
    </row>
    <row r="192" spans="1:41" x14ac:dyDescent="0.3">
      <c r="A192" t="s">
        <v>47</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row>
    <row r="193" spans="1:41" x14ac:dyDescent="0.3">
      <c r="A193" t="s">
        <v>48</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row>
    <row r="194" spans="1:41" x14ac:dyDescent="0.3">
      <c r="A194" t="s">
        <v>49</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row>
    <row r="195" spans="1:41" x14ac:dyDescent="0.3">
      <c r="A195" t="s">
        <v>50</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row>
    <row r="197" spans="1:41" x14ac:dyDescent="0.3">
      <c r="A197" t="s">
        <v>52</v>
      </c>
    </row>
    <row r="198" spans="1:41" x14ac:dyDescent="0.3">
      <c r="A198" t="s">
        <v>47</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row>
    <row r="199" spans="1:41" x14ac:dyDescent="0.3">
      <c r="A199" t="s">
        <v>48</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row>
    <row r="200" spans="1:41" x14ac:dyDescent="0.3">
      <c r="A200" t="s">
        <v>49</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row>
    <row r="201" spans="1:41" x14ac:dyDescent="0.3">
      <c r="A201" t="s">
        <v>50</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row>
    <row r="204" spans="1:41" x14ac:dyDescent="0.3">
      <c r="A204" t="s">
        <v>37</v>
      </c>
    </row>
    <row r="205" spans="1:41" x14ac:dyDescent="0.3">
      <c r="A205" t="s">
        <v>38</v>
      </c>
    </row>
    <row r="206" spans="1:41" x14ac:dyDescent="0.3">
      <c r="A206" t="s">
        <v>61</v>
      </c>
    </row>
    <row r="207" spans="1:41" x14ac:dyDescent="0.3">
      <c r="A207" t="s">
        <v>40</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54</v>
      </c>
      <c r="S207" s="1">
        <v>43983</v>
      </c>
      <c r="T207" s="1">
        <v>44013</v>
      </c>
      <c r="U207" s="1" t="s">
        <v>57</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row>
    <row r="208" spans="1:41" x14ac:dyDescent="0.3">
      <c r="A208" t="s">
        <v>41</v>
      </c>
    </row>
    <row r="209" spans="1:41" x14ac:dyDescent="0.3">
      <c r="A209" t="s">
        <v>42</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row>
    <row r="210" spans="1:41" x14ac:dyDescent="0.3">
      <c r="A210" t="s">
        <v>43</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row>
    <row r="211" spans="1:41" x14ac:dyDescent="0.3">
      <c r="A211" t="s">
        <v>44</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row>
    <row r="212" spans="1:41" x14ac:dyDescent="0.3">
      <c r="A212" t="s">
        <v>45</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row>
    <row r="214" spans="1:41" x14ac:dyDescent="0.3">
      <c r="A214" t="s">
        <v>46</v>
      </c>
    </row>
    <row r="215" spans="1:41" x14ac:dyDescent="0.3">
      <c r="A215" t="s">
        <v>47</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row>
    <row r="216" spans="1:41" x14ac:dyDescent="0.3">
      <c r="A216" t="s">
        <v>48</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row>
    <row r="217" spans="1:41" x14ac:dyDescent="0.3">
      <c r="A217" t="s">
        <v>49</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row>
    <row r="218" spans="1:41" x14ac:dyDescent="0.3">
      <c r="A218" t="s">
        <v>50</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row>
    <row r="220" spans="1:41" x14ac:dyDescent="0.3">
      <c r="A220" t="s">
        <v>51</v>
      </c>
    </row>
    <row r="221" spans="1:41" x14ac:dyDescent="0.3">
      <c r="A221" t="s">
        <v>47</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row>
    <row r="222" spans="1:41" x14ac:dyDescent="0.3">
      <c r="A222" t="s">
        <v>48</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row>
    <row r="223" spans="1:41" x14ac:dyDescent="0.3">
      <c r="A223" t="s">
        <v>49</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row>
    <row r="224" spans="1:41" x14ac:dyDescent="0.3">
      <c r="A224" t="s">
        <v>50</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row>
    <row r="226" spans="1:41" x14ac:dyDescent="0.3">
      <c r="A226" t="s">
        <v>52</v>
      </c>
    </row>
    <row r="227" spans="1:41" x14ac:dyDescent="0.3">
      <c r="A227" t="s">
        <v>47</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row>
    <row r="228" spans="1:41" x14ac:dyDescent="0.3">
      <c r="A228" t="s">
        <v>48</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row>
    <row r="229" spans="1:41" x14ac:dyDescent="0.3">
      <c r="A229" t="s">
        <v>49</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row>
    <row r="230" spans="1:41" x14ac:dyDescent="0.3">
      <c r="A230" t="s">
        <v>50</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row>
    <row r="233" spans="1:41" x14ac:dyDescent="0.3">
      <c r="A233" t="s">
        <v>37</v>
      </c>
    </row>
    <row r="234" spans="1:41" x14ac:dyDescent="0.3">
      <c r="A234" t="s">
        <v>62</v>
      </c>
    </row>
    <row r="235" spans="1:41" x14ac:dyDescent="0.3">
      <c r="A235" t="s">
        <v>39</v>
      </c>
    </row>
    <row r="236" spans="1:41" x14ac:dyDescent="0.3">
      <c r="A236" t="s">
        <v>40</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54</v>
      </c>
      <c r="S236" s="1">
        <v>43983</v>
      </c>
      <c r="T236" s="1">
        <v>44013</v>
      </c>
      <c r="U236" s="1" t="s">
        <v>57</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row>
    <row r="237" spans="1:41" x14ac:dyDescent="0.3">
      <c r="A237" t="s">
        <v>63</v>
      </c>
    </row>
    <row r="238" spans="1:41" x14ac:dyDescent="0.3">
      <c r="A238" t="s">
        <v>64</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row>
    <row r="239" spans="1:41" x14ac:dyDescent="0.3">
      <c r="A239" t="s">
        <v>65</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row>
    <row r="240" spans="1:41" x14ac:dyDescent="0.3">
      <c r="A240" t="s">
        <v>66</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row>
    <row r="241" spans="1:41" x14ac:dyDescent="0.3">
      <c r="A241" t="s">
        <v>67</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row>
    <row r="243" spans="1:41" x14ac:dyDescent="0.3">
      <c r="A243" t="s">
        <v>68</v>
      </c>
    </row>
    <row r="244" spans="1:41" x14ac:dyDescent="0.3">
      <c r="A244" t="s">
        <v>69</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row>
    <row r="245" spans="1:41" x14ac:dyDescent="0.3">
      <c r="A245" t="s">
        <v>70</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row>
    <row r="246" spans="1:41" x14ac:dyDescent="0.3">
      <c r="A246" t="s">
        <v>71</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row>
    <row r="247" spans="1:41" x14ac:dyDescent="0.3">
      <c r="A247" t="s">
        <v>72</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row>
    <row r="249" spans="1:41" x14ac:dyDescent="0.3">
      <c r="A249" t="s">
        <v>73</v>
      </c>
    </row>
    <row r="250" spans="1:41" x14ac:dyDescent="0.3">
      <c r="A250" t="s">
        <v>69</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row>
    <row r="251" spans="1:41" x14ac:dyDescent="0.3">
      <c r="A251" t="s">
        <v>70</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row>
    <row r="252" spans="1:41" x14ac:dyDescent="0.3">
      <c r="A252" t="s">
        <v>71</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row>
    <row r="253" spans="1:41" x14ac:dyDescent="0.3">
      <c r="A253" t="s">
        <v>72</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row>
    <row r="256" spans="1:41" x14ac:dyDescent="0.3">
      <c r="A256" t="s">
        <v>37</v>
      </c>
    </row>
    <row r="257" spans="1:41" x14ac:dyDescent="0.3">
      <c r="A257" t="s">
        <v>62</v>
      </c>
    </row>
    <row r="258" spans="1:41" x14ac:dyDescent="0.3">
      <c r="A258" t="s">
        <v>53</v>
      </c>
    </row>
    <row r="259" spans="1:41" x14ac:dyDescent="0.3">
      <c r="A259" t="s">
        <v>40</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54</v>
      </c>
      <c r="S259" s="1">
        <v>43983</v>
      </c>
      <c r="T259" s="1">
        <v>44013</v>
      </c>
      <c r="U259" s="1" t="s">
        <v>57</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row>
    <row r="260" spans="1:41" x14ac:dyDescent="0.3">
      <c r="A260" t="s">
        <v>63</v>
      </c>
    </row>
    <row r="261" spans="1:41" x14ac:dyDescent="0.3">
      <c r="A261" t="s">
        <v>64</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row>
    <row r="262" spans="1:41" x14ac:dyDescent="0.3">
      <c r="A262" t="s">
        <v>65</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row>
    <row r="263" spans="1:41" x14ac:dyDescent="0.3">
      <c r="A263" t="s">
        <v>66</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row>
    <row r="264" spans="1:41" x14ac:dyDescent="0.3">
      <c r="A264" t="s">
        <v>67</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row>
    <row r="266" spans="1:41" x14ac:dyDescent="0.3">
      <c r="A266" t="s">
        <v>68</v>
      </c>
    </row>
    <row r="267" spans="1:41" x14ac:dyDescent="0.3">
      <c r="A267" t="s">
        <v>69</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row>
    <row r="268" spans="1:41" x14ac:dyDescent="0.3">
      <c r="A268" t="s">
        <v>70</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row>
    <row r="269" spans="1:41" x14ac:dyDescent="0.3">
      <c r="A269" t="s">
        <v>71</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row>
    <row r="270" spans="1:41" x14ac:dyDescent="0.3">
      <c r="A270" t="s">
        <v>72</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row>
    <row r="272" spans="1:41" x14ac:dyDescent="0.3">
      <c r="A272" t="s">
        <v>73</v>
      </c>
    </row>
    <row r="273" spans="1:41" x14ac:dyDescent="0.3">
      <c r="A273" t="s">
        <v>69</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row>
    <row r="274" spans="1:41" x14ac:dyDescent="0.3">
      <c r="A274" t="s">
        <v>70</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row>
    <row r="275" spans="1:41" x14ac:dyDescent="0.3">
      <c r="A275" t="s">
        <v>71</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row>
    <row r="276" spans="1:41" x14ac:dyDescent="0.3">
      <c r="A276" t="s">
        <v>72</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row>
    <row r="279" spans="1:41" x14ac:dyDescent="0.3">
      <c r="A279" t="s">
        <v>37</v>
      </c>
    </row>
    <row r="280" spans="1:41" x14ac:dyDescent="0.3">
      <c r="A280" t="s">
        <v>62</v>
      </c>
    </row>
    <row r="281" spans="1:41" x14ac:dyDescent="0.3">
      <c r="A281" t="s">
        <v>55</v>
      </c>
    </row>
    <row r="282" spans="1:41" x14ac:dyDescent="0.3">
      <c r="A282" t="s">
        <v>40</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54</v>
      </c>
      <c r="S282" s="1">
        <v>43983</v>
      </c>
      <c r="T282" s="1">
        <v>44013</v>
      </c>
      <c r="U282" s="1" t="s">
        <v>57</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row>
    <row r="283" spans="1:41" x14ac:dyDescent="0.3">
      <c r="A283" t="s">
        <v>63</v>
      </c>
    </row>
    <row r="284" spans="1:41" x14ac:dyDescent="0.3">
      <c r="A284" t="s">
        <v>64</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row>
    <row r="285" spans="1:41" x14ac:dyDescent="0.3">
      <c r="A285" t="s">
        <v>65</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row>
    <row r="286" spans="1:41" x14ac:dyDescent="0.3">
      <c r="A286" t="s">
        <v>66</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row>
    <row r="287" spans="1:41" x14ac:dyDescent="0.3">
      <c r="A287" t="s">
        <v>67</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row>
    <row r="289" spans="1:41" x14ac:dyDescent="0.3">
      <c r="A289" t="s">
        <v>68</v>
      </c>
    </row>
    <row r="290" spans="1:41" x14ac:dyDescent="0.3">
      <c r="A290" t="s">
        <v>69</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row>
    <row r="291" spans="1:41" x14ac:dyDescent="0.3">
      <c r="A291" t="s">
        <v>70</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row>
    <row r="292" spans="1:41" x14ac:dyDescent="0.3">
      <c r="A292" t="s">
        <v>71</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row>
    <row r="293" spans="1:41" x14ac:dyDescent="0.3">
      <c r="A293" t="s">
        <v>72</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row>
    <row r="295" spans="1:41" x14ac:dyDescent="0.3">
      <c r="A295" t="s">
        <v>73</v>
      </c>
    </row>
    <row r="296" spans="1:41" x14ac:dyDescent="0.3">
      <c r="A296" t="s">
        <v>69</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row>
    <row r="297" spans="1:41" x14ac:dyDescent="0.3">
      <c r="A297" t="s">
        <v>70</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row>
    <row r="298" spans="1:41" x14ac:dyDescent="0.3">
      <c r="A298" t="s">
        <v>71</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row>
    <row r="299" spans="1:41" x14ac:dyDescent="0.3">
      <c r="A299" t="s">
        <v>72</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row>
    <row r="302" spans="1:41" x14ac:dyDescent="0.3">
      <c r="A302" t="s">
        <v>37</v>
      </c>
    </row>
    <row r="303" spans="1:41" x14ac:dyDescent="0.3">
      <c r="A303" t="s">
        <v>62</v>
      </c>
    </row>
    <row r="304" spans="1:41" x14ac:dyDescent="0.3">
      <c r="A304" t="s">
        <v>56</v>
      </c>
    </row>
    <row r="305" spans="1:41" x14ac:dyDescent="0.3">
      <c r="A305" t="s">
        <v>40</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54</v>
      </c>
      <c r="S305" s="1">
        <v>43983</v>
      </c>
      <c r="T305" s="1">
        <v>44013</v>
      </c>
      <c r="U305" s="1" t="s">
        <v>57</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row>
    <row r="306" spans="1:41" x14ac:dyDescent="0.3">
      <c r="A306" t="s">
        <v>63</v>
      </c>
    </row>
    <row r="307" spans="1:41" x14ac:dyDescent="0.3">
      <c r="A307" t="s">
        <v>64</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row>
    <row r="308" spans="1:41" x14ac:dyDescent="0.3">
      <c r="A308" t="s">
        <v>65</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row>
    <row r="309" spans="1:41" x14ac:dyDescent="0.3">
      <c r="A309" t="s">
        <v>66</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row>
    <row r="310" spans="1:41" x14ac:dyDescent="0.3">
      <c r="A310" t="s">
        <v>67</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row>
    <row r="312" spans="1:41" x14ac:dyDescent="0.3">
      <c r="A312" t="s">
        <v>68</v>
      </c>
    </row>
    <row r="313" spans="1:41" x14ac:dyDescent="0.3">
      <c r="A313" t="s">
        <v>69</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row>
    <row r="314" spans="1:41" x14ac:dyDescent="0.3">
      <c r="A314" t="s">
        <v>70</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row>
    <row r="315" spans="1:41" x14ac:dyDescent="0.3">
      <c r="A315" t="s">
        <v>71</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row>
    <row r="316" spans="1:41" x14ac:dyDescent="0.3">
      <c r="A316" t="s">
        <v>72</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row>
    <row r="318" spans="1:41" x14ac:dyDescent="0.3">
      <c r="A318" t="s">
        <v>73</v>
      </c>
    </row>
    <row r="319" spans="1:41" x14ac:dyDescent="0.3">
      <c r="A319" t="s">
        <v>69</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row>
    <row r="320" spans="1:41" x14ac:dyDescent="0.3">
      <c r="A320" t="s">
        <v>70</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row>
    <row r="321" spans="1:41" x14ac:dyDescent="0.3">
      <c r="A321" t="s">
        <v>71</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row>
    <row r="322" spans="1:41" x14ac:dyDescent="0.3">
      <c r="A322" t="s">
        <v>72</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row>
    <row r="325" spans="1:41" x14ac:dyDescent="0.3">
      <c r="A325" t="s">
        <v>37</v>
      </c>
    </row>
    <row r="326" spans="1:41" x14ac:dyDescent="0.3">
      <c r="A326" t="s">
        <v>62</v>
      </c>
    </row>
    <row r="327" spans="1:41" x14ac:dyDescent="0.3">
      <c r="A327" t="s">
        <v>58</v>
      </c>
    </row>
    <row r="328" spans="1:41" x14ac:dyDescent="0.3">
      <c r="A328" t="s">
        <v>40</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54</v>
      </c>
      <c r="S328" s="1">
        <v>43983</v>
      </c>
      <c r="T328" s="1">
        <v>44013</v>
      </c>
      <c r="U328" s="1" t="s">
        <v>57</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row>
    <row r="329" spans="1:41" x14ac:dyDescent="0.3">
      <c r="A329" t="s">
        <v>63</v>
      </c>
    </row>
    <row r="330" spans="1:41" x14ac:dyDescent="0.3">
      <c r="A330" t="s">
        <v>64</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row>
    <row r="331" spans="1:41" x14ac:dyDescent="0.3">
      <c r="A331" t="s">
        <v>65</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row>
    <row r="332" spans="1:41" x14ac:dyDescent="0.3">
      <c r="A332" t="s">
        <v>66</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row>
    <row r="333" spans="1:41" x14ac:dyDescent="0.3">
      <c r="A333" t="s">
        <v>67</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row>
    <row r="335" spans="1:41" x14ac:dyDescent="0.3">
      <c r="A335" t="s">
        <v>68</v>
      </c>
    </row>
    <row r="336" spans="1:41" x14ac:dyDescent="0.3">
      <c r="A336" t="s">
        <v>69</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row>
    <row r="337" spans="1:41" x14ac:dyDescent="0.3">
      <c r="A337" t="s">
        <v>70</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row>
    <row r="338" spans="1:41" x14ac:dyDescent="0.3">
      <c r="A338" t="s">
        <v>71</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row>
    <row r="339" spans="1:41" x14ac:dyDescent="0.3">
      <c r="A339" t="s">
        <v>72</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row>
    <row r="341" spans="1:41" x14ac:dyDescent="0.3">
      <c r="A341" t="s">
        <v>73</v>
      </c>
    </row>
    <row r="342" spans="1:41" x14ac:dyDescent="0.3">
      <c r="A342" t="s">
        <v>69</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row>
    <row r="343" spans="1:41" x14ac:dyDescent="0.3">
      <c r="A343" t="s">
        <v>70</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row>
    <row r="344" spans="1:41" x14ac:dyDescent="0.3">
      <c r="A344" t="s">
        <v>71</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row>
    <row r="345" spans="1:41" x14ac:dyDescent="0.3">
      <c r="A345" t="s">
        <v>72</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row>
    <row r="348" spans="1:41" x14ac:dyDescent="0.3">
      <c r="A348" t="s">
        <v>37</v>
      </c>
    </row>
    <row r="349" spans="1:41" x14ac:dyDescent="0.3">
      <c r="A349" t="s">
        <v>62</v>
      </c>
    </row>
    <row r="350" spans="1:41" x14ac:dyDescent="0.3">
      <c r="A350" t="s">
        <v>59</v>
      </c>
    </row>
    <row r="351" spans="1:41" x14ac:dyDescent="0.3">
      <c r="A351" t="s">
        <v>40</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54</v>
      </c>
      <c r="S351" s="1">
        <v>43983</v>
      </c>
      <c r="T351" s="1">
        <v>44013</v>
      </c>
      <c r="U351" s="1" t="s">
        <v>57</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row>
    <row r="352" spans="1:41" x14ac:dyDescent="0.3">
      <c r="A352" t="s">
        <v>63</v>
      </c>
    </row>
    <row r="353" spans="1:41" x14ac:dyDescent="0.3">
      <c r="A353" t="s">
        <v>64</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row>
    <row r="354" spans="1:41" x14ac:dyDescent="0.3">
      <c r="A354" t="s">
        <v>65</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row>
    <row r="355" spans="1:41" x14ac:dyDescent="0.3">
      <c r="A355" t="s">
        <v>66</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row>
    <row r="356" spans="1:41" x14ac:dyDescent="0.3">
      <c r="A356" t="s">
        <v>67</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row>
    <row r="358" spans="1:41" x14ac:dyDescent="0.3">
      <c r="A358" t="s">
        <v>68</v>
      </c>
    </row>
    <row r="359" spans="1:41" x14ac:dyDescent="0.3">
      <c r="A359" t="s">
        <v>69</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row>
    <row r="360" spans="1:41" x14ac:dyDescent="0.3">
      <c r="A360" t="s">
        <v>70</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row>
    <row r="361" spans="1:41" x14ac:dyDescent="0.3">
      <c r="A361" t="s">
        <v>71</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row>
    <row r="362" spans="1:41" x14ac:dyDescent="0.3">
      <c r="A362" t="s">
        <v>72</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row>
    <row r="364" spans="1:41" x14ac:dyDescent="0.3">
      <c r="A364" t="s">
        <v>73</v>
      </c>
    </row>
    <row r="365" spans="1:41" x14ac:dyDescent="0.3">
      <c r="A365" t="s">
        <v>69</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row>
    <row r="366" spans="1:41" x14ac:dyDescent="0.3">
      <c r="A366" t="s">
        <v>70</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row>
    <row r="367" spans="1:41" x14ac:dyDescent="0.3">
      <c r="A367" t="s">
        <v>71</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row>
    <row r="368" spans="1:41" x14ac:dyDescent="0.3">
      <c r="A368" t="s">
        <v>72</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row>
    <row r="371" spans="1:41" x14ac:dyDescent="0.3">
      <c r="A371" t="s">
        <v>37</v>
      </c>
    </row>
    <row r="372" spans="1:41" x14ac:dyDescent="0.3">
      <c r="A372" t="s">
        <v>62</v>
      </c>
    </row>
    <row r="373" spans="1:41" x14ac:dyDescent="0.3">
      <c r="A373" t="s">
        <v>60</v>
      </c>
    </row>
    <row r="374" spans="1:41" x14ac:dyDescent="0.3">
      <c r="A374" t="s">
        <v>40</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54</v>
      </c>
      <c r="S374" s="1">
        <v>43983</v>
      </c>
      <c r="T374" s="1">
        <v>44013</v>
      </c>
      <c r="U374" s="1" t="s">
        <v>57</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row>
    <row r="375" spans="1:41" x14ac:dyDescent="0.3">
      <c r="A375" t="s">
        <v>63</v>
      </c>
    </row>
    <row r="376" spans="1:41" x14ac:dyDescent="0.3">
      <c r="A376" t="s">
        <v>64</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row>
    <row r="377" spans="1:41" x14ac:dyDescent="0.3">
      <c r="A377" t="s">
        <v>65</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row>
    <row r="378" spans="1:41" x14ac:dyDescent="0.3">
      <c r="A378" t="s">
        <v>66</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row>
    <row r="379" spans="1:41" x14ac:dyDescent="0.3">
      <c r="A379" t="s">
        <v>67</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row>
    <row r="381" spans="1:41" x14ac:dyDescent="0.3">
      <c r="A381" t="s">
        <v>68</v>
      </c>
    </row>
    <row r="382" spans="1:41" x14ac:dyDescent="0.3">
      <c r="A382" t="s">
        <v>69</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row>
    <row r="383" spans="1:41" x14ac:dyDescent="0.3">
      <c r="A383" t="s">
        <v>70</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row>
    <row r="384" spans="1:41" x14ac:dyDescent="0.3">
      <c r="A384" t="s">
        <v>71</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row>
    <row r="385" spans="1:41" x14ac:dyDescent="0.3">
      <c r="A385" t="s">
        <v>72</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row>
    <row r="387" spans="1:41" x14ac:dyDescent="0.3">
      <c r="A387" t="s">
        <v>73</v>
      </c>
    </row>
    <row r="388" spans="1:41" x14ac:dyDescent="0.3">
      <c r="A388" t="s">
        <v>69</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row>
    <row r="389" spans="1:41" x14ac:dyDescent="0.3">
      <c r="A389" t="s">
        <v>70</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row>
    <row r="390" spans="1:41" x14ac:dyDescent="0.3">
      <c r="A390" t="s">
        <v>71</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row>
    <row r="391" spans="1:41" x14ac:dyDescent="0.3">
      <c r="A391" t="s">
        <v>72</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row>
    <row r="394" spans="1:41" x14ac:dyDescent="0.3">
      <c r="A394" t="s">
        <v>37</v>
      </c>
    </row>
    <row r="395" spans="1:41" x14ac:dyDescent="0.3">
      <c r="A395" t="s">
        <v>62</v>
      </c>
    </row>
    <row r="396" spans="1:41" x14ac:dyDescent="0.3">
      <c r="A396" t="s">
        <v>61</v>
      </c>
    </row>
    <row r="397" spans="1:41" x14ac:dyDescent="0.3">
      <c r="A397" t="s">
        <v>40</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54</v>
      </c>
      <c r="S397" s="1">
        <v>43983</v>
      </c>
      <c r="T397" s="1">
        <v>44013</v>
      </c>
      <c r="U397" s="1" t="s">
        <v>57</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row>
    <row r="398" spans="1:41" x14ac:dyDescent="0.3">
      <c r="A398" t="s">
        <v>63</v>
      </c>
    </row>
    <row r="399" spans="1:41" x14ac:dyDescent="0.3">
      <c r="A399" t="s">
        <v>64</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row>
    <row r="400" spans="1:41" x14ac:dyDescent="0.3">
      <c r="A400" t="s">
        <v>65</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row>
    <row r="401" spans="1:41" x14ac:dyDescent="0.3">
      <c r="A401" t="s">
        <v>66</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row>
    <row r="402" spans="1:41" x14ac:dyDescent="0.3">
      <c r="A402" t="s">
        <v>67</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row>
    <row r="404" spans="1:41" x14ac:dyDescent="0.3">
      <c r="A404" t="s">
        <v>68</v>
      </c>
    </row>
    <row r="405" spans="1:41" x14ac:dyDescent="0.3">
      <c r="A405" t="s">
        <v>69</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row>
    <row r="406" spans="1:41" x14ac:dyDescent="0.3">
      <c r="A406" t="s">
        <v>70</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row>
    <row r="407" spans="1:41" x14ac:dyDescent="0.3">
      <c r="A407" t="s">
        <v>71</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row>
    <row r="408" spans="1:41" x14ac:dyDescent="0.3">
      <c r="A408" t="s">
        <v>72</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row>
    <row r="410" spans="1:41" x14ac:dyDescent="0.3">
      <c r="A410" t="s">
        <v>73</v>
      </c>
    </row>
    <row r="411" spans="1:41" x14ac:dyDescent="0.3">
      <c r="A411" t="s">
        <v>69</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row>
    <row r="412" spans="1:41" x14ac:dyDescent="0.3">
      <c r="A412" t="s">
        <v>70</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row>
    <row r="413" spans="1:41" x14ac:dyDescent="0.3">
      <c r="A413" t="s">
        <v>71</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row>
    <row r="414" spans="1:41" x14ac:dyDescent="0.3">
      <c r="A414" t="s">
        <v>72</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4ED9CC-F7EC-4A6A-B890-CC979998EE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1A088F-26C9-48A7-A7B4-31A51C7ADCF4}">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724c4985-e433-4d2c-9697-e180992b402a"/>
    <ds:schemaRef ds:uri="http://schemas.microsoft.com/office/2006/metadata/properties"/>
    <ds:schemaRef ds:uri="http://purl.org/dc/elements/1.1/"/>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B3EE1618-12A5-4207-A379-B66F376B54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2022-07-26T14:15:50Z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