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oYOkifWE55Htj/VqTl6fvSRTux+6cXw++HwPxpWG49G4yak6QdmqNL+WzqRGBsAyy96OYcDsM+0cNBZNAdZChw==" workbookSaltValue="RBoCcHzgt1dTpMZDYAE1bQ==" workbookSpinCount="100000" lockStructure="1"/>
  <bookViews>
    <workbookView xWindow="-15" yWindow="45" windowWidth="19215" windowHeight="11940" tabRatio="783"/>
  </bookViews>
  <sheets>
    <sheet name="Portada" sheetId="40" r:id="rId1"/>
    <sheet name="Gráfico" sheetId="34" r:id="rId2"/>
    <sheet name="Leche Semidesnatada Back Data" sheetId="39" state="veryHidden" r:id="rId3"/>
    <sheet name="Leche Desnatada Back Data" sheetId="38" state="veryHidden" r:id="rId4"/>
    <sheet name="Leche Entera Back Data" sheetId="35" state="veryHidden" r:id="rId5"/>
    <sheet name="TOTAL LECHE LIQUIDA Back Data" sheetId="19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Gráfico!$A$1:$O$51</definedName>
    <definedName name="_xlnm.Print_Area" localSheetId="0">Portada!$A$1:$L$32</definedName>
  </definedNames>
  <calcPr calcId="179017"/>
</workbook>
</file>

<file path=xl/calcChain.xml><?xml version="1.0" encoding="utf-8"?>
<calcChain xmlns="http://schemas.openxmlformats.org/spreadsheetml/2006/main">
  <c r="CV262" i="19" l="1"/>
  <c r="CV261" i="19" s="1"/>
  <c r="CY262" i="35"/>
  <c r="CV262" i="38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B289" i="35" s="1"/>
  <c r="DA265" i="35"/>
  <c r="DA289" i="35" s="1"/>
  <c r="CZ265" i="35"/>
  <c r="CZ289" i="35" s="1"/>
  <c r="CY265" i="35"/>
  <c r="CY289" i="35" s="1"/>
  <c r="DB261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X289" i="38" s="1"/>
  <c r="CW265" i="38"/>
  <c r="CW289" i="38" s="1"/>
  <c r="CV265" i="38"/>
  <c r="CV289" i="38" s="1"/>
  <c r="CY261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89" i="39" s="1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Y289" i="19"/>
  <c r="CY261" i="35" l="1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L6" i="37" s="1" a="1"/>
  <c r="L6" i="37" s="1"/>
  <c r="CA262" i="19"/>
  <c r="G6" i="37" s="1" a="1"/>
  <c r="G6" i="37" s="1"/>
  <c r="H6" i="37" a="1"/>
  <c r="H6" i="37" s="1"/>
  <c r="J6" i="37" a="1"/>
  <c r="J6" i="37" s="1"/>
  <c r="K6" i="37" a="1"/>
  <c r="K6" i="37" s="1"/>
  <c r="M6" i="37" l="1" a="1"/>
  <c r="M6" i="37" s="1"/>
  <c r="I6" i="37" a="1"/>
  <c r="I6" i="37" s="1"/>
  <c r="F6" i="37" a="1"/>
  <c r="F6" i="37" s="1"/>
  <c r="E6" i="37" a="1"/>
  <c r="E6" i="37" s="1"/>
  <c r="N6" i="37" a="1"/>
  <c r="N6" i="37" s="1"/>
  <c r="D6" i="37" a="1"/>
  <c r="D6" i="37" s="1"/>
  <c r="CK287" i="19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I289" i="19" s="1"/>
  <c r="CH265" i="19"/>
  <c r="CH289" i="19" s="1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H289" i="38" s="1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J289" i="39" s="1"/>
  <c r="CI265" i="39"/>
  <c r="CI289" i="39" s="1"/>
  <c r="CH265" i="39"/>
  <c r="CH289" i="39" s="1"/>
  <c r="CK261" i="39"/>
  <c r="CK261" i="19" l="1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R289" i="39" s="1"/>
  <c r="CQ265" i="39"/>
  <c r="CQ289" i="39" s="1"/>
  <c r="CP265" i="39"/>
  <c r="CO265" i="39"/>
  <c r="CO289" i="39" s="1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Q289" i="38" s="1"/>
  <c r="CP265" i="38"/>
  <c r="CP289" i="38" s="1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U289" i="35" s="1"/>
  <c r="CT265" i="35"/>
  <c r="CT289" i="35" s="1"/>
  <c r="CS265" i="35"/>
  <c r="CR265" i="35"/>
  <c r="CR289" i="35" s="1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R289" i="19" s="1"/>
  <c r="CQ265" i="19"/>
  <c r="CQ289" i="19" s="1"/>
  <c r="CP265" i="19"/>
  <c r="CP289" i="19" s="1"/>
  <c r="CO265" i="19"/>
  <c r="CO289" i="19" s="1"/>
  <c r="CR261" i="35" l="1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BI261" i="39"/>
  <c r="BH261" i="39"/>
  <c r="BG261" i="39"/>
  <c r="AL261" i="39"/>
  <c r="AG261" i="39"/>
  <c r="AF261" i="39"/>
  <c r="AD261" i="39"/>
  <c r="X261" i="39"/>
  <c r="E261" i="39"/>
  <c r="C261" i="39"/>
  <c r="B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BW261" i="38"/>
  <c r="BT261" i="38"/>
  <c r="BM261" i="38"/>
  <c r="BI261" i="38"/>
  <c r="BH261" i="38"/>
  <c r="BF261" i="38"/>
  <c r="AT261" i="38"/>
  <c r="AR261" i="38"/>
  <c r="AD261" i="38"/>
  <c r="X261" i="38"/>
  <c r="D261" i="38"/>
  <c r="C261" i="38"/>
  <c r="B261" i="38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89" i="35" s="1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K289" i="35" s="1"/>
  <c r="J265" i="35"/>
  <c r="J289" i="35" s="1"/>
  <c r="I265" i="35"/>
  <c r="I289" i="35" s="1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R289" i="35" s="1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Z289" i="35" s="1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L289" i="35" s="1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T289" i="35" s="1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B289" i="35" s="1"/>
  <c r="BA265" i="35"/>
  <c r="AZ265" i="35"/>
  <c r="AZ289" i="35" s="1"/>
  <c r="AY265" i="35"/>
  <c r="AY289" i="35" s="1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I289" i="35" s="1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S289" i="35" s="1"/>
  <c r="BR265" i="35"/>
  <c r="BR289" i="35" s="1"/>
  <c r="BQ265" i="35"/>
  <c r="BQ289" i="35" s="1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D289" i="19" s="1"/>
  <c r="C265" i="19"/>
  <c r="C289" i="19" s="1"/>
  <c r="B265" i="19"/>
  <c r="B289" i="19" s="1"/>
  <c r="B262" i="19"/>
  <c r="E261" i="19" s="1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L289" i="19" s="1"/>
  <c r="K265" i="19"/>
  <c r="K289" i="19" s="1"/>
  <c r="J265" i="19"/>
  <c r="J289" i="19" s="1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S289" i="19" s="1"/>
  <c r="R265" i="19"/>
  <c r="R289" i="19" s="1"/>
  <c r="Q265" i="19"/>
  <c r="Q289" i="19" s="1"/>
  <c r="P265" i="19"/>
  <c r="P289" i="19" s="1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Z289" i="19" s="1"/>
  <c r="Y265" i="19"/>
  <c r="Y289" i="19" s="1"/>
  <c r="X265" i="19"/>
  <c r="X289" i="19" s="1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F289" i="19" s="1"/>
  <c r="AE265" i="19"/>
  <c r="AE289" i="19" s="1"/>
  <c r="AD265" i="19"/>
  <c r="AD289" i="19" s="1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L289" i="19" s="1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T289" i="19" s="1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Z287" i="19"/>
  <c r="AZ289" i="19" s="1"/>
  <c r="BA287" i="19"/>
  <c r="BA289" i="19" s="1"/>
  <c r="BB287" i="19"/>
  <c r="BB289" i="19" s="1"/>
  <c r="AY289" i="19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89" i="19" s="1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P289" i="19" s="1"/>
  <c r="BO265" i="19"/>
  <c r="BO289" i="19" s="1"/>
  <c r="BN265" i="19"/>
  <c r="BN289" i="19" s="1"/>
  <c r="BM265" i="19"/>
  <c r="BM289" i="19" s="1"/>
  <c r="BM262" i="19"/>
  <c r="BN261" i="19" s="1"/>
  <c r="BT262" i="19"/>
  <c r="BT261" i="19" s="1"/>
  <c r="BA289" i="35" l="1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X289" i="35" s="1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F289" i="35" s="1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Y289" i="35" l="1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C289" i="19" s="1"/>
  <c r="CB265" i="19"/>
  <c r="H5" i="37" l="1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29" i="37" a="1"/>
  <c r="F29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E29" i="37" a="1"/>
  <c r="E29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29" i="37" a="1"/>
  <c r="G29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29" i="37" a="1"/>
  <c r="C29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D31" i="37" l="1"/>
  <c r="G31" i="37"/>
  <c r="E31" i="37"/>
  <c r="F31" i="37"/>
  <c r="C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<sst xmlns="http://schemas.openxmlformats.org/spreadsheetml/2006/main" count="17434" uniqueCount="360">
  <si>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</si>
  <si>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</si>
  <si>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</si>
  <si>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</si>
  <si>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</si>
  <si>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</si>
  <si>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</si>
  <si>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</si>
  <si>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</si>
  <si>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</si>
  <si>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</si>
  <si>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</si>
  <si>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</si>
  <si>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</si>
  <si>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</si>
  <si>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</si>
  <si>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</si>
  <si>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</si>
  <si>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</si>
  <si>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</si>
  <si>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</si>
  <si>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</si>
  <si>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</si>
  <si>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</si>
  <si>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</si>
  <si>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</si>
  <si>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</si>
  <si>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</si>
  <si>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</si>
  <si>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</si>
  <si>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</si>
  <si>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</si>
  <si>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</si>
  <si>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</si>
  <si>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</si>
  <si>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</si>
  <si>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</si>
  <si>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</si>
  <si>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</si>
  <si>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</si>
  <si>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</si>
  <si>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</si>
  <si>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</si>
  <si>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</si>
  <si>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</si>
  <si>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</si>
  <si>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</si>
  <si>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</si>
  <si>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</si>
  <si>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</si>
  <si>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</si>
  <si>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</si>
  <si>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</si>
  <si>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</si>
  <si>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</si>
  <si>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</si>
  <si>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</si>
  <si>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</si>
  <si>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</si>
  <si>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</si>
  <si>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</si>
  <si>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</si>
  <si>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</si>
  <si>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</si>
  <si>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</si>
  <si>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</si>
  <si>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</si>
  <si>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</si>
  <si>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</si>
  <si>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</si>
  <si>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</si>
  <si>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</si>
  <si>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</si>
  <si>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</si>
  <si>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</si>
  <si>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</si>
  <si>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</si>
  <si>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</si>
  <si>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</si>
  <si>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</si>
  <si>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</si>
  <si>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</si>
  <si>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</si>
  <si>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</si>
  <si>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</si>
  <si>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</si>
  <si>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</si>
  <si>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</si>
  <si>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</si>
  <si>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</si>
  <si>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</si>
  <si>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</si>
  <si>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</si>
  <si>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</si>
  <si>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</si>
  <si>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</si>
  <si>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</si>
  <si>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</si>
  <si>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</si>
  <si>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</si>
  <si>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</si>
  <si>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</si>
  <si>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</si>
  <si>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</si>
  <si>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</si>
  <si>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</si>
  <si>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</si>
  <si>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</si>
  <si>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</si>
  <si>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</si>
  <si>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</si>
  <si>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</si>
  <si>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</si>
  <si>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</si>
  <si>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</si>
  <si>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</si>
  <si>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</si>
  <si>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</si>
  <si>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</si>
  <si>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</si>
  <si>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</si>
  <si>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</si>
  <si>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</si>
  <si>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</si>
  <si>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</si>
  <si>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</si>
  <si>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</si>
  <si>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</si>
  <si>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</si>
  <si>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</si>
  <si>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</si>
  <si>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</si>
  <si>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</si>
  <si>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</si>
  <si>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</si>
  <si>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</si>
  <si>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</si>
  <si>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</si>
  <si>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</si>
  <si>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</si>
  <si>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</si>
  <si>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</si>
  <si>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</si>
  <si>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</si>
  <si>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</si>
  <si>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</si>
  <si>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</si>
  <si>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</si>
  <si>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</si>
  <si>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</si>
  <si>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</si>
  <si>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</si>
  <si>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</si>
  <si>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</si>
  <si>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</si>
  <si>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</si>
  <si>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</si>
  <si>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</si>
  <si>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</si>
  <si>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</si>
  <si>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</si>
  <si>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</si>
  <si>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</si>
  <si>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</si>
  <si>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</si>
  <si>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</si>
  <si>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</si>
  <si>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</si>
  <si>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</si>
  <si>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</si>
  <si>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</si>
  <si>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</si>
  <si>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</si>
  <si>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</si>
  <si>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</si>
  <si>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</si>
  <si>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</si>
  <si>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</si>
  <si>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</si>
  <si>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</si>
  <si>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</si>
  <si>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</si>
  <si>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</si>
  <si>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</si>
  <si>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</si>
  <si>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</si>
  <si>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</si>
  <si>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</si>
  <si>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</si>
  <si>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</si>
  <si>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</si>
  <si>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</si>
  <si>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</si>
  <si>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</si>
  <si>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</si>
  <si>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</si>
  <si>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</si>
  <si>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</si>
  <si>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</si>
  <si>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</si>
  <si>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</si>
  <si>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</si>
  <si>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</si>
  <si>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</si>
  <si>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</si>
  <si>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</si>
  <si>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</si>
  <si>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</si>
  <si>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</si>
  <si>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</si>
  <si>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</si>
  <si>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</si>
  <si>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</si>
  <si>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</si>
  <si>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</si>
  <si>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</si>
  <si>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</si>
  <si>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</si>
  <si>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</si>
  <si>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</si>
  <si>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</si>
  <si>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</si>
  <si>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</si>
  <si>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</si>
  <si>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</si>
  <si>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</si>
  <si>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</si>
  <si>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</si>
  <si>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</si>
  <si>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</si>
  <si>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</si>
  <si>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</si>
  <si>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</si>
  <si>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</si>
  <si>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</si>
  <si>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</si>
  <si>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</si>
  <si>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</si>
  <si>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</si>
  <si>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</si>
  <si>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</si>
  <si>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</si>
  <si>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</si>
  <si>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</si>
  <si>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</si>
  <si>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</si>
  <si>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</si>
  <si>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</si>
  <si>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</si>
  <si>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</si>
  <si>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</si>
  <si>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</si>
  <si>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</si>
  <si>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</si>
  <si>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</si>
  <si>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</si>
  <si>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</si>
  <si>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</si>
  <si>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</si>
  <si>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</si>
  <si>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</si>
  <si>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</si>
  <si>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</si>
  <si>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</si>
  <si>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</si>
  <si>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</si>
  <si>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</si>
  <si>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</si>
  <si>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</si>
  <si>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</si>
  <si>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</si>
  <si>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</si>
  <si>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</si>
  <si>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</si>
  <si>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</si>
  <si>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</si>
  <si>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</si>
  <si>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</si>
  <si>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</si>
  <si>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</si>
  <si>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</si>
  <si>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</si>
  <si>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</si>
  <si>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</si>
  <si>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</si>
  <si>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</si>
  <si>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</si>
  <si>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</si>
  <si>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</si>
  <si>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</si>
  <si>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</si>
  <si>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</si>
  <si>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</si>
  <si>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</si>
  <si>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</si>
  <si>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</si>
  <si>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</si>
  <si>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</si>
  <si>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</si>
  <si>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</si>
  <si>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</si>
  <si>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</si>
  <si>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</si>
  <si>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</si>
  <si>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</si>
  <si>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</si>
  <si>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</si>
  <si>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</si>
  <si>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</si>
  <si>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</si>
  <si>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</si>
  <si>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</si>
  <si>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</si>
  <si>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</si>
  <si>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</si>
  <si>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</si>
  <si>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</si>
  <si>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</si>
  <si>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</si>
  <si>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</si>
  <si>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</si>
  <si>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</si>
  <si>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</si>
  <si>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</si>
  <si>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</si>
  <si>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</si>
  <si>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</si>
  <si>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</si>
  <si>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</si>
  <si>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</si>
  <si>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</si>
  <si>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</si>
  <si>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</si>
  <si>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</si>
  <si>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</si>
  <si>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</si>
  <si>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</si>
  <si>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</si>
  <si>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</si>
  <si>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</si>
  <si>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</si>
  <si>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</si>
  <si>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</si>
  <si>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</si>
  <si>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</si>
  <si>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</si>
  <si>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</si>
  <si>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</si>
  <si>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</si>
  <si>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</si>
  <si>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</si>
  <si>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</si>
  <si>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</si>
  <si>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</si>
  <si>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</si>
  <si>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</si>
  <si>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</si>
  <si>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</si>
  <si>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</si>
  <si>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 xml:space="preserve">
•El 36,6% de las compras de leche líquída se adquieren entre los 0,55 y los 0,60 €-litro. En el tramo que oscila entre los 0,75-0,80€-litro, se concentran el 15,7% de las compras, esta concentración proviene principalmente del canal discount que acumula el 20,0% de sus compras en dicho tramo. 
Con respecto a la concentración del tramo entre los 0,55-0,60€/litro el super es el canal que mas contribuye a dicha concentración, pues es el canal que acumula el 40,7% de sus litros en dicho tramo durante el mes de agosto de 2017. Por su parte hiper y discount tambien tienen la mayor parte de sus compras en este tramo, pero no superan el total españa (+27,6% y +35,6% respectivamente).
•Leche entera continua ganando volumen de compras en el tramo que oscila entre los 0,55-0,60€-litro y ya acumula el 38,2% de las mismas, actualmente  el canal que supera esta cifra es el supermercado con una concentración del 44,2%. Hay una importante concentración de compras tambien en el tramo que oscila entre los 0,75-0,80€/litro con el 18,5% de las mismas, son los canales como hiper y discount quienes más aportan a esta concentración con acumulación del 21,9% y del 26,0% respectivamente.
•Leche desnatada acumula el 37,3% de las compras en el tramo 0,55-0,60€-litro, son super y discount quienes registran el mayor número de compras en este tramo (+37,7% y 51,6% respectivamente). El segundo tramo con mayor concentración de compras con el 22,3% de las mismas es el que oscila entre los 0,70-0,75€/litro al igual que el tramo anterior son el canal super y discount quienes aportan a esta concentración.
•El 35,3% de las compras de leche semi-desnatada se concentra en el tramo de precios que oscila entre los 0,55-0,60€-litro. 
Hiper y super acumulan el mayor porcentaje de ventas en este tramo. Discount tiene mucha dispersión de precio para este tipo de leche, concentra el 53,8% de compras en el tramo que oscila entre los 0,55-0,65€/litro.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</si>
</sst>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6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0" fontId="13" fillId="0" borderId="16" xfId="0" applyFont="1" applyBorder="1" applyAlignment="1">
      <alignment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SEPTIEMBRE 17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0.18</c:v>
                </c:pt>
                <c:pt idx="1">
                  <c:v>0.21</c:v>
                </c:pt>
                <c:pt idx="2">
                  <c:v>0.67</c:v>
                </c:pt>
                <c:pt idx="3">
                  <c:v>1.51</c:v>
                </c:pt>
                <c:pt idx="4">
                  <c:v>31.58</c:v>
                </c:pt>
                <c:pt idx="5">
                  <c:v>11.29</c:v>
                </c:pt>
                <c:pt idx="6">
                  <c:v>6.36</c:v>
                </c:pt>
                <c:pt idx="7">
                  <c:v>12.3</c:v>
                </c:pt>
                <c:pt idx="8">
                  <c:v>14.82</c:v>
                </c:pt>
                <c:pt idx="9">
                  <c:v>6.09</c:v>
                </c:pt>
                <c:pt idx="10">
                  <c:v>5.78</c:v>
                </c:pt>
                <c:pt idx="11">
                  <c:v>0.74</c:v>
                </c:pt>
                <c:pt idx="12">
                  <c:v>1.46</c:v>
                </c:pt>
                <c:pt idx="13">
                  <c:v>0.7</c:v>
                </c:pt>
                <c:pt idx="14">
                  <c:v>0.46</c:v>
                </c:pt>
                <c:pt idx="15">
                  <c:v>0.49</c:v>
                </c:pt>
                <c:pt idx="16">
                  <c:v>0.91</c:v>
                </c:pt>
                <c:pt idx="17">
                  <c:v>0.99</c:v>
                </c:pt>
                <c:pt idx="18">
                  <c:v>1.1499999999999999</c:v>
                </c:pt>
                <c:pt idx="19">
                  <c:v>0.38</c:v>
                </c:pt>
                <c:pt idx="20">
                  <c:v>0.78</c:v>
                </c:pt>
                <c:pt idx="21">
                  <c:v>0.41</c:v>
                </c:pt>
                <c:pt idx="22">
                  <c:v>0.76000000000000012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OCTUBRE 17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0.25</c:v>
                </c:pt>
                <c:pt idx="1">
                  <c:v>0.22</c:v>
                </c:pt>
                <c:pt idx="2">
                  <c:v>0.37</c:v>
                </c:pt>
                <c:pt idx="3">
                  <c:v>1.53</c:v>
                </c:pt>
                <c:pt idx="4">
                  <c:v>31.95</c:v>
                </c:pt>
                <c:pt idx="5">
                  <c:v>11.31</c:v>
                </c:pt>
                <c:pt idx="6">
                  <c:v>6.02</c:v>
                </c:pt>
                <c:pt idx="7">
                  <c:v>12.29</c:v>
                </c:pt>
                <c:pt idx="8">
                  <c:v>14.55</c:v>
                </c:pt>
                <c:pt idx="9">
                  <c:v>6.77</c:v>
                </c:pt>
                <c:pt idx="10">
                  <c:v>5.71</c:v>
                </c:pt>
                <c:pt idx="11">
                  <c:v>0.83</c:v>
                </c:pt>
                <c:pt idx="12">
                  <c:v>1.65</c:v>
                </c:pt>
                <c:pt idx="13">
                  <c:v>0.87</c:v>
                </c:pt>
                <c:pt idx="14">
                  <c:v>0.46</c:v>
                </c:pt>
                <c:pt idx="15">
                  <c:v>0.55000000000000004</c:v>
                </c:pt>
                <c:pt idx="16">
                  <c:v>0.63</c:v>
                </c:pt>
                <c:pt idx="17">
                  <c:v>0.91</c:v>
                </c:pt>
                <c:pt idx="18">
                  <c:v>1.23</c:v>
                </c:pt>
                <c:pt idx="19">
                  <c:v>0.33</c:v>
                </c:pt>
                <c:pt idx="20">
                  <c:v>0.53</c:v>
                </c:pt>
                <c:pt idx="21">
                  <c:v>0.25</c:v>
                </c:pt>
                <c:pt idx="22">
                  <c:v>0.78000000000000025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NOVIEMBRE 17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0.35000000000000009</c:v>
                </c:pt>
                <c:pt idx="1">
                  <c:v>0.21</c:v>
                </c:pt>
                <c:pt idx="2">
                  <c:v>0.7</c:v>
                </c:pt>
                <c:pt idx="3">
                  <c:v>1.68</c:v>
                </c:pt>
                <c:pt idx="4">
                  <c:v>36.880000000000003</c:v>
                </c:pt>
                <c:pt idx="5">
                  <c:v>6.69</c:v>
                </c:pt>
                <c:pt idx="6">
                  <c:v>5.56</c:v>
                </c:pt>
                <c:pt idx="7">
                  <c:v>12.24</c:v>
                </c:pt>
                <c:pt idx="8">
                  <c:v>15.56</c:v>
                </c:pt>
                <c:pt idx="9">
                  <c:v>5.19</c:v>
                </c:pt>
                <c:pt idx="10">
                  <c:v>6.25</c:v>
                </c:pt>
                <c:pt idx="11">
                  <c:v>0.6</c:v>
                </c:pt>
                <c:pt idx="12">
                  <c:v>1.38</c:v>
                </c:pt>
                <c:pt idx="13">
                  <c:v>1.0900000000000001</c:v>
                </c:pt>
                <c:pt idx="14">
                  <c:v>0.48</c:v>
                </c:pt>
                <c:pt idx="15">
                  <c:v>0.56000000000000005</c:v>
                </c:pt>
                <c:pt idx="16">
                  <c:v>0.91</c:v>
                </c:pt>
                <c:pt idx="17">
                  <c:v>0.64</c:v>
                </c:pt>
                <c:pt idx="18">
                  <c:v>1.1399999999999999</c:v>
                </c:pt>
                <c:pt idx="19">
                  <c:v>0.34</c:v>
                </c:pt>
                <c:pt idx="20">
                  <c:v>0.6</c:v>
                </c:pt>
                <c:pt idx="21">
                  <c:v>0.32</c:v>
                </c:pt>
                <c:pt idx="22">
                  <c:v>0.63000000000000012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DICIEMBRE 17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0.16</c:v>
                </c:pt>
                <c:pt idx="1">
                  <c:v>0.24</c:v>
                </c:pt>
                <c:pt idx="2">
                  <c:v>0.71</c:v>
                </c:pt>
                <c:pt idx="3">
                  <c:v>1.63</c:v>
                </c:pt>
                <c:pt idx="4">
                  <c:v>36.78</c:v>
                </c:pt>
                <c:pt idx="5">
                  <c:v>6.53</c:v>
                </c:pt>
                <c:pt idx="6">
                  <c:v>5.41</c:v>
                </c:pt>
                <c:pt idx="7">
                  <c:v>12.31</c:v>
                </c:pt>
                <c:pt idx="8">
                  <c:v>15.2</c:v>
                </c:pt>
                <c:pt idx="9">
                  <c:v>4.7699999999999996</c:v>
                </c:pt>
                <c:pt idx="10">
                  <c:v>7.38</c:v>
                </c:pt>
                <c:pt idx="11">
                  <c:v>0.6</c:v>
                </c:pt>
                <c:pt idx="12">
                  <c:v>1.65</c:v>
                </c:pt>
                <c:pt idx="13">
                  <c:v>0.95</c:v>
                </c:pt>
                <c:pt idx="14">
                  <c:v>0.44</c:v>
                </c:pt>
                <c:pt idx="15">
                  <c:v>0.49</c:v>
                </c:pt>
                <c:pt idx="16">
                  <c:v>1.21</c:v>
                </c:pt>
                <c:pt idx="17">
                  <c:v>0.79</c:v>
                </c:pt>
                <c:pt idx="18">
                  <c:v>0.95</c:v>
                </c:pt>
                <c:pt idx="19">
                  <c:v>0.28000000000000003</c:v>
                </c:pt>
                <c:pt idx="20">
                  <c:v>0.74</c:v>
                </c:pt>
                <c:pt idx="21">
                  <c:v>0.13</c:v>
                </c:pt>
                <c:pt idx="22">
                  <c:v>0.66000000000000014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ENERO 18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0.27</c:v>
                </c:pt>
                <c:pt idx="1">
                  <c:v>0.17</c:v>
                </c:pt>
                <c:pt idx="2">
                  <c:v>0.47</c:v>
                </c:pt>
                <c:pt idx="3">
                  <c:v>1.59</c:v>
                </c:pt>
                <c:pt idx="4">
                  <c:v>35.619999999999997</c:v>
                </c:pt>
                <c:pt idx="5">
                  <c:v>7.87</c:v>
                </c:pt>
                <c:pt idx="6">
                  <c:v>6.32</c:v>
                </c:pt>
                <c:pt idx="7">
                  <c:v>12</c:v>
                </c:pt>
                <c:pt idx="8">
                  <c:v>14.99</c:v>
                </c:pt>
                <c:pt idx="9">
                  <c:v>5.21</c:v>
                </c:pt>
                <c:pt idx="10">
                  <c:v>6.08</c:v>
                </c:pt>
                <c:pt idx="11">
                  <c:v>1.37</c:v>
                </c:pt>
                <c:pt idx="12">
                  <c:v>1.56</c:v>
                </c:pt>
                <c:pt idx="13">
                  <c:v>0.9</c:v>
                </c:pt>
                <c:pt idx="14">
                  <c:v>0.56999999999999995</c:v>
                </c:pt>
                <c:pt idx="15">
                  <c:v>0.51</c:v>
                </c:pt>
                <c:pt idx="16">
                  <c:v>0.8</c:v>
                </c:pt>
                <c:pt idx="17">
                  <c:v>0.52</c:v>
                </c:pt>
                <c:pt idx="18">
                  <c:v>1.3</c:v>
                </c:pt>
                <c:pt idx="19">
                  <c:v>0.3</c:v>
                </c:pt>
                <c:pt idx="20">
                  <c:v>0.51</c:v>
                </c:pt>
                <c:pt idx="21">
                  <c:v>0.37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FEBRERO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0.22999999999999998</c:v>
                </c:pt>
                <c:pt idx="1">
                  <c:v>0.08</c:v>
                </c:pt>
                <c:pt idx="2">
                  <c:v>0.47</c:v>
                </c:pt>
                <c:pt idx="3">
                  <c:v>1.95</c:v>
                </c:pt>
                <c:pt idx="4">
                  <c:v>36.65</c:v>
                </c:pt>
                <c:pt idx="5">
                  <c:v>7.82</c:v>
                </c:pt>
                <c:pt idx="6">
                  <c:v>5.77</c:v>
                </c:pt>
                <c:pt idx="7">
                  <c:v>11.76</c:v>
                </c:pt>
                <c:pt idx="8">
                  <c:v>15.39</c:v>
                </c:pt>
                <c:pt idx="9">
                  <c:v>5.36</c:v>
                </c:pt>
                <c:pt idx="10">
                  <c:v>5.62</c:v>
                </c:pt>
                <c:pt idx="11">
                  <c:v>1.29</c:v>
                </c:pt>
                <c:pt idx="12">
                  <c:v>1.34</c:v>
                </c:pt>
                <c:pt idx="13">
                  <c:v>1.06</c:v>
                </c:pt>
                <c:pt idx="14">
                  <c:v>0.46</c:v>
                </c:pt>
                <c:pt idx="15">
                  <c:v>0.64</c:v>
                </c:pt>
                <c:pt idx="16">
                  <c:v>0.83</c:v>
                </c:pt>
                <c:pt idx="17">
                  <c:v>0.56999999999999995</c:v>
                </c:pt>
                <c:pt idx="18">
                  <c:v>1.04</c:v>
                </c:pt>
                <c:pt idx="19">
                  <c:v>0.24</c:v>
                </c:pt>
                <c:pt idx="20">
                  <c:v>0.51</c:v>
                </c:pt>
                <c:pt idx="21">
                  <c:v>0.32</c:v>
                </c:pt>
                <c:pt idx="22">
                  <c:v>0.59000000000000008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MARZO 18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0.24</c:v>
                </c:pt>
                <c:pt idx="1">
                  <c:v>0.1</c:v>
                </c:pt>
                <c:pt idx="2">
                  <c:v>0.33</c:v>
                </c:pt>
                <c:pt idx="3">
                  <c:v>1.9</c:v>
                </c:pt>
                <c:pt idx="4">
                  <c:v>37.11</c:v>
                </c:pt>
                <c:pt idx="5">
                  <c:v>8.3699999999999992</c:v>
                </c:pt>
                <c:pt idx="6">
                  <c:v>4.9400000000000004</c:v>
                </c:pt>
                <c:pt idx="7">
                  <c:v>11.77</c:v>
                </c:pt>
                <c:pt idx="8">
                  <c:v>15.19</c:v>
                </c:pt>
                <c:pt idx="9">
                  <c:v>4.7300000000000004</c:v>
                </c:pt>
                <c:pt idx="10">
                  <c:v>6.06</c:v>
                </c:pt>
                <c:pt idx="11">
                  <c:v>1.62</c:v>
                </c:pt>
                <c:pt idx="12">
                  <c:v>1.33</c:v>
                </c:pt>
                <c:pt idx="13">
                  <c:v>1.0900000000000001</c:v>
                </c:pt>
                <c:pt idx="14">
                  <c:v>0.4</c:v>
                </c:pt>
                <c:pt idx="15">
                  <c:v>0.52</c:v>
                </c:pt>
                <c:pt idx="16">
                  <c:v>0.6</c:v>
                </c:pt>
                <c:pt idx="17">
                  <c:v>0.45</c:v>
                </c:pt>
                <c:pt idx="18">
                  <c:v>1.23</c:v>
                </c:pt>
                <c:pt idx="19">
                  <c:v>0.21</c:v>
                </c:pt>
                <c:pt idx="20">
                  <c:v>0.54</c:v>
                </c:pt>
                <c:pt idx="21">
                  <c:v>0.55000000000000004</c:v>
                </c:pt>
                <c:pt idx="22">
                  <c:v>0.70000000000000007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ABRIL 18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0.20000000000000004</c:v>
                </c:pt>
                <c:pt idx="1">
                  <c:v>0.16</c:v>
                </c:pt>
                <c:pt idx="2">
                  <c:v>0.32</c:v>
                </c:pt>
                <c:pt idx="3">
                  <c:v>1.69</c:v>
                </c:pt>
                <c:pt idx="4">
                  <c:v>36.549999999999997</c:v>
                </c:pt>
                <c:pt idx="5">
                  <c:v>8.4600000000000009</c:v>
                </c:pt>
                <c:pt idx="6">
                  <c:v>4.82</c:v>
                </c:pt>
                <c:pt idx="7">
                  <c:v>12.66</c:v>
                </c:pt>
                <c:pt idx="8">
                  <c:v>15.48</c:v>
                </c:pt>
                <c:pt idx="9">
                  <c:v>4.21</c:v>
                </c:pt>
                <c:pt idx="10">
                  <c:v>5.68</c:v>
                </c:pt>
                <c:pt idx="11">
                  <c:v>1.67</c:v>
                </c:pt>
                <c:pt idx="12">
                  <c:v>1.6</c:v>
                </c:pt>
                <c:pt idx="13">
                  <c:v>0.82</c:v>
                </c:pt>
                <c:pt idx="14">
                  <c:v>0.55000000000000004</c:v>
                </c:pt>
                <c:pt idx="15">
                  <c:v>0.34</c:v>
                </c:pt>
                <c:pt idx="16">
                  <c:v>0.85</c:v>
                </c:pt>
                <c:pt idx="17">
                  <c:v>0.55000000000000004</c:v>
                </c:pt>
                <c:pt idx="18">
                  <c:v>1.47</c:v>
                </c:pt>
                <c:pt idx="19">
                  <c:v>0.26</c:v>
                </c:pt>
                <c:pt idx="20">
                  <c:v>0.64</c:v>
                </c:pt>
                <c:pt idx="21">
                  <c:v>0.42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MAYO 18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0.25</c:v>
                </c:pt>
                <c:pt idx="1">
                  <c:v>0.11</c:v>
                </c:pt>
                <c:pt idx="2">
                  <c:v>0.28000000000000003</c:v>
                </c:pt>
                <c:pt idx="3">
                  <c:v>1.94</c:v>
                </c:pt>
                <c:pt idx="4">
                  <c:v>35.9</c:v>
                </c:pt>
                <c:pt idx="5">
                  <c:v>7.24</c:v>
                </c:pt>
                <c:pt idx="6">
                  <c:v>5.48</c:v>
                </c:pt>
                <c:pt idx="7">
                  <c:v>12.8</c:v>
                </c:pt>
                <c:pt idx="8">
                  <c:v>15.29</c:v>
                </c:pt>
                <c:pt idx="9">
                  <c:v>5.24</c:v>
                </c:pt>
                <c:pt idx="10">
                  <c:v>5.56</c:v>
                </c:pt>
                <c:pt idx="11">
                  <c:v>1.52</c:v>
                </c:pt>
                <c:pt idx="12">
                  <c:v>1.79</c:v>
                </c:pt>
                <c:pt idx="13">
                  <c:v>0.81</c:v>
                </c:pt>
                <c:pt idx="14">
                  <c:v>0.46</c:v>
                </c:pt>
                <c:pt idx="15">
                  <c:v>0.35</c:v>
                </c:pt>
                <c:pt idx="16">
                  <c:v>0.86</c:v>
                </c:pt>
                <c:pt idx="17">
                  <c:v>0.71</c:v>
                </c:pt>
                <c:pt idx="18">
                  <c:v>1.56</c:v>
                </c:pt>
                <c:pt idx="19">
                  <c:v>0.28000000000000003</c:v>
                </c:pt>
                <c:pt idx="20">
                  <c:v>0.67</c:v>
                </c:pt>
                <c:pt idx="21">
                  <c:v>0.31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JUNIO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0.28000000000000003</c:v>
                </c:pt>
                <c:pt idx="1">
                  <c:v>0.17</c:v>
                </c:pt>
                <c:pt idx="2">
                  <c:v>0.4</c:v>
                </c:pt>
                <c:pt idx="3">
                  <c:v>1.81</c:v>
                </c:pt>
                <c:pt idx="4">
                  <c:v>35.81</c:v>
                </c:pt>
                <c:pt idx="5">
                  <c:v>6.54</c:v>
                </c:pt>
                <c:pt idx="6">
                  <c:v>5.37</c:v>
                </c:pt>
                <c:pt idx="7">
                  <c:v>12.63</c:v>
                </c:pt>
                <c:pt idx="8">
                  <c:v>15.89</c:v>
                </c:pt>
                <c:pt idx="9">
                  <c:v>4.6100000000000003</c:v>
                </c:pt>
                <c:pt idx="10">
                  <c:v>5.93</c:v>
                </c:pt>
                <c:pt idx="11">
                  <c:v>1.71</c:v>
                </c:pt>
                <c:pt idx="12">
                  <c:v>1.92</c:v>
                </c:pt>
                <c:pt idx="13">
                  <c:v>0.91</c:v>
                </c:pt>
                <c:pt idx="14">
                  <c:v>0.44</c:v>
                </c:pt>
                <c:pt idx="15">
                  <c:v>0.54</c:v>
                </c:pt>
                <c:pt idx="16">
                  <c:v>0.78</c:v>
                </c:pt>
                <c:pt idx="17">
                  <c:v>0.73</c:v>
                </c:pt>
                <c:pt idx="18">
                  <c:v>1.42</c:v>
                </c:pt>
                <c:pt idx="19">
                  <c:v>0.37</c:v>
                </c:pt>
                <c:pt idx="20">
                  <c:v>0.81</c:v>
                </c:pt>
                <c:pt idx="21">
                  <c:v>0.42</c:v>
                </c:pt>
                <c:pt idx="22">
                  <c:v>0.51000000000000012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JULIO 18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0.12</c:v>
                </c:pt>
                <c:pt idx="1">
                  <c:v>0.22</c:v>
                </c:pt>
                <c:pt idx="2">
                  <c:v>0.33</c:v>
                </c:pt>
                <c:pt idx="3">
                  <c:v>2.02</c:v>
                </c:pt>
                <c:pt idx="4">
                  <c:v>36.450000000000003</c:v>
                </c:pt>
                <c:pt idx="5">
                  <c:v>7.09</c:v>
                </c:pt>
                <c:pt idx="6">
                  <c:v>5.43</c:v>
                </c:pt>
                <c:pt idx="7">
                  <c:v>12.87</c:v>
                </c:pt>
                <c:pt idx="8">
                  <c:v>14.6</c:v>
                </c:pt>
                <c:pt idx="9">
                  <c:v>5.0199999999999996</c:v>
                </c:pt>
                <c:pt idx="10">
                  <c:v>5.66</c:v>
                </c:pt>
                <c:pt idx="11">
                  <c:v>1.79</c:v>
                </c:pt>
                <c:pt idx="12">
                  <c:v>1.43</c:v>
                </c:pt>
                <c:pt idx="13">
                  <c:v>1.3</c:v>
                </c:pt>
                <c:pt idx="14">
                  <c:v>0.63</c:v>
                </c:pt>
                <c:pt idx="15">
                  <c:v>0.45</c:v>
                </c:pt>
                <c:pt idx="16">
                  <c:v>0.7</c:v>
                </c:pt>
                <c:pt idx="17">
                  <c:v>0.69</c:v>
                </c:pt>
                <c:pt idx="18">
                  <c:v>1.24</c:v>
                </c:pt>
                <c:pt idx="19">
                  <c:v>0.2</c:v>
                </c:pt>
                <c:pt idx="20">
                  <c:v>0.63</c:v>
                </c:pt>
                <c:pt idx="21">
                  <c:v>0.43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AGOSTO 18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0.15000000000000002</c:v>
                </c:pt>
                <c:pt idx="1">
                  <c:v>0.15</c:v>
                </c:pt>
                <c:pt idx="2">
                  <c:v>0.47</c:v>
                </c:pt>
                <c:pt idx="3">
                  <c:v>2.48</c:v>
                </c:pt>
                <c:pt idx="4">
                  <c:v>36.590000000000003</c:v>
                </c:pt>
                <c:pt idx="5">
                  <c:v>6.6</c:v>
                </c:pt>
                <c:pt idx="6">
                  <c:v>4.8899999999999997</c:v>
                </c:pt>
                <c:pt idx="7">
                  <c:v>12.53</c:v>
                </c:pt>
                <c:pt idx="8">
                  <c:v>15.68</c:v>
                </c:pt>
                <c:pt idx="9">
                  <c:v>4.8499999999999996</c:v>
                </c:pt>
                <c:pt idx="10">
                  <c:v>4.87</c:v>
                </c:pt>
                <c:pt idx="11">
                  <c:v>2.1</c:v>
                </c:pt>
                <c:pt idx="12">
                  <c:v>1.74</c:v>
                </c:pt>
                <c:pt idx="13">
                  <c:v>1.1000000000000001</c:v>
                </c:pt>
                <c:pt idx="14">
                  <c:v>0.64</c:v>
                </c:pt>
                <c:pt idx="15">
                  <c:v>0.48</c:v>
                </c:pt>
                <c:pt idx="16">
                  <c:v>0.82</c:v>
                </c:pt>
                <c:pt idx="17">
                  <c:v>0.46</c:v>
                </c:pt>
                <c:pt idx="18">
                  <c:v>1.43</c:v>
                </c:pt>
                <c:pt idx="19">
                  <c:v>0.28000000000000003</c:v>
                </c:pt>
                <c:pt idx="20">
                  <c:v>0.68</c:v>
                </c:pt>
                <c:pt idx="21">
                  <c:v>0.25</c:v>
                </c:pt>
                <c:pt idx="22">
                  <c:v>0.76000000000000023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454608"/>
        <c:axId val="379455784"/>
      </c:lineChart>
      <c:catAx>
        <c:axId val="3794546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79455784"/>
        <c:crosses val="autoZero"/>
        <c:auto val="1"/>
        <c:lblAlgn val="ctr"/>
        <c:lblOffset val="100"/>
        <c:noMultiLvlLbl val="0"/>
      </c:catAx>
      <c:valAx>
        <c:axId val="379455784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379454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180975</xdr:colOff>
      <xdr:row>16</xdr:row>
      <xdr:rowOff>76200</xdr:rowOff>
    </xdr:from>
    <xdr:to>
      <xdr:col>11</xdr:col>
      <xdr:colOff>276225</xdr:colOff>
      <xdr:row>19</xdr:row>
      <xdr:rowOff>174114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6276975" y="3124200"/>
          <a:ext cx="2381250" cy="669414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8</xdr:col>
      <xdr:colOff>133350</xdr:colOff>
      <xdr:row>18</xdr:row>
      <xdr:rowOff>66675</xdr:rowOff>
    </xdr:from>
    <xdr:to>
      <xdr:col>11</xdr:col>
      <xdr:colOff>228600</xdr:colOff>
      <xdr:row>21</xdr:row>
      <xdr:rowOff>74693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6229350" y="3495675"/>
          <a:ext cx="2381250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AGOSTO 2018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73C1D62E-63D7-43C9-9EC5-BEB6E5A458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44823</xdr:colOff>
      <xdr:row>27</xdr:row>
      <xdr:rowOff>179294</xdr:rowOff>
    </xdr:from>
    <xdr:to>
      <xdr:col>3</xdr:col>
      <xdr:colOff>242047</xdr:colOff>
      <xdr:row>31</xdr:row>
      <xdr:rowOff>47603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4823" y="5322794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132302</xdr:colOff>
      <xdr:row>6</xdr:row>
      <xdr:rowOff>57149</xdr:rowOff>
    </xdr:from>
    <xdr:to>
      <xdr:col>14</xdr:col>
      <xdr:colOff>123825</xdr:colOff>
      <xdr:row>40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85" zoomScaleNormal="85" workbookViewId="0">
      <selection activeCell="N7" sqref="N7"/>
    </sheetView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73"/>
  <sheetViews>
    <sheetView showGridLines="0" showRowColHeaders="0" zoomScaleNormal="100" workbookViewId="0">
      <selection activeCell="C64" sqref="C64"/>
    </sheetView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42" spans="2:15" x14ac:dyDescent="0.25"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</row>
    <row r="43" spans="2:15" ht="15.75" x14ac:dyDescent="0.25">
      <c r="B43" s="36" t="s">
        <v>323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</row>
    <row r="44" spans="2:15" ht="6" customHeight="1" x14ac:dyDescent="0.25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</row>
    <row r="45" spans="2:15" ht="15" customHeight="1" x14ac:dyDescent="0.25">
      <c r="B45" s="48" t="s">
        <v>359</v>
      </c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50"/>
      <c r="O45" s="34"/>
    </row>
    <row r="46" spans="2:15" x14ac:dyDescent="0.25"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3"/>
      <c r="O46" s="34"/>
    </row>
    <row r="47" spans="2:15" x14ac:dyDescent="0.25"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3"/>
      <c r="O47" s="34"/>
    </row>
    <row r="48" spans="2:15" x14ac:dyDescent="0.25"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3"/>
      <c r="O48" s="34"/>
    </row>
    <row r="49" spans="2:15" x14ac:dyDescent="0.25"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3"/>
      <c r="O49" s="34"/>
    </row>
    <row r="50" spans="2:15" x14ac:dyDescent="0.25"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3"/>
      <c r="O50" s="34"/>
    </row>
    <row r="51" spans="2:15" x14ac:dyDescent="0.25"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3"/>
      <c r="O51" s="34"/>
    </row>
    <row r="52" spans="2:15" x14ac:dyDescent="0.25"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3"/>
      <c r="O52" s="34"/>
    </row>
    <row r="53" spans="2:15" x14ac:dyDescent="0.25">
      <c r="B53" s="51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3"/>
      <c r="O53" s="34"/>
    </row>
    <row r="54" spans="2:15" x14ac:dyDescent="0.25">
      <c r="B54" s="51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3"/>
      <c r="O54" s="34"/>
    </row>
    <row r="55" spans="2:15" x14ac:dyDescent="0.25">
      <c r="B55" s="51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3"/>
      <c r="O55" s="34"/>
    </row>
    <row r="56" spans="2:15" x14ac:dyDescent="0.25">
      <c r="B56" s="51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3"/>
      <c r="O56" s="34"/>
    </row>
    <row r="57" spans="2:15" x14ac:dyDescent="0.25">
      <c r="B57" s="54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6"/>
      <c r="O57" s="34"/>
    </row>
    <row r="58" spans="2:15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2:15" x14ac:dyDescent="0.25"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2:15" x14ac:dyDescent="0.25"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2:15" x14ac:dyDescent="0.25"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2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2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  <row r="70" spans="2:15" x14ac:dyDescent="0.25"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</row>
    <row r="71" spans="2:15" x14ac:dyDescent="0.25"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</row>
    <row r="72" spans="2:15" x14ac:dyDescent="0.25"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</row>
    <row r="73" spans="2:15" x14ac:dyDescent="0.25"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</row>
  </sheetData>
  <mergeCells count="1">
    <mergeCell ref="B45:N57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CY289"/>
  <sheetViews>
    <sheetView showGridLines="0" topLeftCell="CH256" zoomScale="70" zoomScaleNormal="70" workbookViewId="0">
      <selection activeCell="CV263" sqref="CV263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6384" width="11.42578125" style="34"/>
  </cols>
  <sheetData>
    <row r="1" spans="1:103" s="4" customFormat="1" x14ac:dyDescent="0.25"/>
    <row r="2" spans="1:103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</row>
    <row r="3" spans="1:103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</row>
    <row r="4" spans="1:103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</row>
    <row r="5" spans="1:103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</row>
    <row r="6" spans="1:103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</row>
    <row r="7" spans="1:103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</row>
    <row r="8" spans="1:103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</row>
    <row r="9" spans="1:103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</row>
    <row r="10" spans="1:103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</row>
    <row r="11" spans="1:103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</row>
    <row r="12" spans="1:103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</row>
    <row r="13" spans="1:103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</row>
    <row r="14" spans="1:103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</row>
    <row r="15" spans="1:103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</row>
    <row r="16" spans="1:103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</row>
    <row r="17" spans="1:103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</row>
    <row r="18" spans="1:103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</row>
    <row r="19" spans="1:103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</row>
    <row r="20" spans="1:103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</row>
    <row r="21" spans="1:103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</row>
    <row r="22" spans="1:103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</row>
    <row r="23" spans="1:103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</row>
    <row r="24" spans="1:103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</row>
    <row r="25" spans="1:103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</row>
    <row r="26" spans="1:103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</row>
    <row r="27" spans="1:103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</row>
    <row r="28" spans="1:103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</row>
    <row r="29" spans="1:103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</row>
    <row r="30" spans="1:103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</row>
    <row r="31" spans="1:103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</row>
    <row r="32" spans="1:103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</row>
    <row r="33" spans="1:103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</row>
    <row r="34" spans="1:103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</row>
    <row r="35" spans="1:103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</row>
    <row r="36" spans="1:103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</row>
    <row r="37" spans="1:103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</row>
    <row r="38" spans="1:103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</row>
    <row r="39" spans="1:103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</row>
    <row r="40" spans="1:103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</row>
    <row r="41" spans="1:103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</row>
    <row r="42" spans="1:103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</row>
    <row r="43" spans="1:103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</row>
    <row r="44" spans="1:103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</row>
    <row r="45" spans="1:103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</row>
    <row r="46" spans="1:103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</row>
    <row r="47" spans="1:103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</row>
    <row r="48" spans="1:103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</row>
    <row r="49" spans="1:103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</row>
    <row r="50" spans="1:103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</row>
    <row r="51" spans="1:103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</row>
    <row r="52" spans="1:103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</row>
    <row r="53" spans="1:103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</row>
    <row r="54" spans="1:103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</row>
    <row r="55" spans="1:103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</row>
    <row r="56" spans="1:103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</row>
    <row r="57" spans="1:103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</row>
    <row r="58" spans="1:103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</row>
    <row r="59" spans="1:103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</row>
    <row r="60" spans="1:103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</row>
    <row r="61" spans="1:103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</row>
    <row r="62" spans="1:103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</row>
    <row r="63" spans="1:103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</row>
    <row r="64" spans="1:103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</row>
    <row r="65" spans="1:103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</row>
    <row r="66" spans="1:103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</row>
    <row r="67" spans="1:103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</row>
    <row r="68" spans="1:103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</row>
    <row r="69" spans="1:103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</row>
    <row r="70" spans="1:103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</row>
    <row r="71" spans="1:103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</row>
    <row r="72" spans="1:103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</row>
    <row r="73" spans="1:103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</row>
    <row r="74" spans="1:103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</row>
    <row r="75" spans="1:103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</row>
    <row r="76" spans="1:103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</row>
    <row r="77" spans="1:103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</row>
    <row r="78" spans="1:103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</row>
    <row r="79" spans="1:103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</row>
    <row r="80" spans="1:103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</row>
    <row r="81" spans="1:103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</row>
    <row r="82" spans="1:103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</row>
    <row r="83" spans="1:103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</row>
    <row r="84" spans="1:103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</row>
    <row r="85" spans="1:103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</row>
    <row r="86" spans="1:103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</row>
    <row r="87" spans="1:103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</row>
    <row r="88" spans="1:103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</row>
    <row r="89" spans="1:103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</row>
    <row r="90" spans="1:103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</row>
    <row r="91" spans="1:103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</row>
    <row r="92" spans="1:103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</row>
    <row r="93" spans="1:103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</row>
    <row r="94" spans="1:103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</row>
    <row r="95" spans="1:103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</row>
    <row r="96" spans="1:103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</row>
    <row r="97" spans="1:103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</row>
    <row r="98" spans="1:103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</row>
    <row r="99" spans="1:103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</row>
    <row r="100" spans="1:103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</row>
    <row r="101" spans="1:103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</row>
    <row r="102" spans="1:103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</row>
    <row r="103" spans="1:103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</row>
    <row r="104" spans="1:103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</row>
    <row r="105" spans="1:103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</row>
    <row r="106" spans="1:103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</row>
    <row r="107" spans="1:103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</row>
    <row r="108" spans="1:103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</row>
    <row r="109" spans="1:103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</row>
    <row r="110" spans="1:103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</row>
    <row r="111" spans="1:103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</row>
    <row r="112" spans="1:103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</row>
    <row r="113" spans="1:103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</row>
    <row r="114" spans="1:103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</row>
    <row r="115" spans="1:103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</row>
    <row r="116" spans="1:103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</row>
    <row r="117" spans="1:103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</row>
    <row r="118" spans="1:103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</row>
    <row r="119" spans="1:103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</row>
    <row r="120" spans="1:103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</row>
    <row r="121" spans="1:103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</row>
    <row r="122" spans="1:103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</row>
    <row r="123" spans="1:103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</row>
    <row r="124" spans="1:103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</row>
    <row r="125" spans="1:103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</row>
    <row r="126" spans="1:103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</row>
    <row r="127" spans="1:103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</row>
    <row r="128" spans="1:103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</row>
    <row r="129" spans="1:103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</row>
    <row r="130" spans="1:103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</row>
    <row r="131" spans="1:103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</row>
    <row r="132" spans="1:103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</row>
    <row r="133" spans="1:103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</row>
    <row r="134" spans="1:103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</row>
    <row r="135" spans="1:103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</row>
    <row r="136" spans="1:103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</row>
    <row r="137" spans="1:103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</row>
    <row r="138" spans="1:103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</row>
    <row r="139" spans="1:103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</row>
    <row r="140" spans="1:103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</row>
    <row r="141" spans="1:103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</row>
    <row r="142" spans="1:103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</row>
    <row r="143" spans="1:103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</row>
    <row r="144" spans="1:103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</row>
    <row r="145" spans="1:103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</row>
    <row r="146" spans="1:103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</row>
    <row r="147" spans="1:103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</row>
    <row r="148" spans="1:103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</row>
    <row r="149" spans="1:103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</row>
    <row r="150" spans="1:103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</row>
    <row r="151" spans="1:103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</row>
    <row r="152" spans="1:103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</row>
    <row r="153" spans="1:103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</row>
    <row r="154" spans="1:103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</row>
    <row r="155" spans="1:103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</row>
    <row r="156" spans="1:103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</row>
    <row r="157" spans="1:103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</row>
    <row r="158" spans="1:103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</row>
    <row r="159" spans="1:103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</row>
    <row r="160" spans="1:103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</row>
    <row r="161" spans="1:103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</row>
    <row r="162" spans="1:103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</row>
    <row r="163" spans="1:103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</row>
    <row r="164" spans="1:103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</row>
    <row r="165" spans="1:103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</row>
    <row r="166" spans="1:103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</row>
    <row r="167" spans="1:103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</row>
    <row r="168" spans="1:103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</row>
    <row r="169" spans="1:103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</row>
    <row r="170" spans="1:103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</row>
    <row r="171" spans="1:103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</row>
    <row r="172" spans="1:103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</row>
    <row r="173" spans="1:103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</row>
    <row r="174" spans="1:103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</row>
    <row r="175" spans="1:103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</row>
    <row r="176" spans="1:103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</row>
    <row r="177" spans="1:103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</row>
    <row r="178" spans="1:103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</row>
    <row r="179" spans="1:103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</row>
    <row r="180" spans="1:103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</row>
    <row r="181" spans="1:103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</row>
    <row r="182" spans="1:103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</row>
    <row r="183" spans="1:103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</row>
    <row r="184" spans="1:103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</row>
    <row r="185" spans="1:103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</row>
    <row r="186" spans="1:103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</row>
    <row r="187" spans="1:103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</row>
    <row r="188" spans="1:103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</row>
    <row r="189" spans="1:103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</row>
    <row r="190" spans="1:103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</row>
    <row r="191" spans="1:103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</row>
    <row r="192" spans="1:103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</row>
    <row r="193" spans="1:103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</row>
    <row r="194" spans="1:103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</row>
    <row r="195" spans="1:103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</row>
    <row r="196" spans="1:103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</row>
    <row r="197" spans="1:103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</row>
    <row r="198" spans="1:103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</row>
    <row r="199" spans="1:103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</row>
    <row r="200" spans="1:103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</row>
    <row r="201" spans="1:103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</row>
    <row r="202" spans="1:103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</row>
    <row r="203" spans="1:103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</row>
    <row r="204" spans="1:103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</row>
    <row r="205" spans="1:103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</row>
    <row r="206" spans="1:103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</row>
    <row r="207" spans="1:103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</row>
    <row r="208" spans="1:103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</row>
    <row r="209" spans="1:103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</row>
    <row r="210" spans="1:103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</row>
    <row r="211" spans="1:103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</row>
    <row r="212" spans="1:103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</row>
    <row r="213" spans="1:103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</row>
    <row r="214" spans="1:103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</row>
    <row r="215" spans="1:103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</row>
    <row r="216" spans="1:103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</row>
    <row r="217" spans="1:103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</row>
    <row r="218" spans="1:103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</row>
    <row r="219" spans="1:103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</row>
    <row r="220" spans="1:103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</row>
    <row r="221" spans="1:103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</row>
    <row r="222" spans="1:103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</row>
    <row r="223" spans="1:103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</row>
    <row r="224" spans="1:103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</row>
    <row r="225" spans="1:103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</row>
    <row r="226" spans="1:103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</row>
    <row r="227" spans="1:103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</row>
    <row r="228" spans="1:103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</row>
    <row r="229" spans="1:103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</row>
    <row r="230" spans="1:103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</row>
    <row r="231" spans="1:103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</row>
    <row r="232" spans="1:103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</row>
    <row r="233" spans="1:103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</row>
    <row r="234" spans="1:103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</row>
    <row r="235" spans="1:103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</row>
    <row r="236" spans="1:103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</row>
    <row r="237" spans="1:103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</row>
    <row r="238" spans="1:103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</row>
    <row r="239" spans="1:103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</row>
    <row r="240" spans="1:103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</row>
    <row r="241" spans="1:103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</row>
    <row r="242" spans="1:103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</row>
    <row r="243" spans="1:103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</row>
    <row r="244" spans="1:103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</row>
    <row r="245" spans="1:103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</row>
    <row r="246" spans="1:103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</row>
    <row r="247" spans="1:103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</row>
    <row r="248" spans="1:103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</row>
    <row r="249" spans="1:103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</row>
    <row r="250" spans="1:103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</row>
    <row r="251" spans="1:103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</row>
    <row r="252" spans="1:103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</row>
    <row r="253" spans="1:103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</row>
    <row r="254" spans="1:103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</row>
    <row r="255" spans="1:103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</row>
    <row r="256" spans="1:103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</row>
    <row r="257" spans="1:103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</row>
    <row r="258" spans="1:103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</row>
    <row r="261" spans="1:103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</row>
    <row r="262" spans="1:103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</row>
    <row r="263" spans="1:103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</row>
    <row r="264" spans="1:103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</row>
    <row r="265" spans="1:103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</row>
    <row r="266" spans="1:103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15">SUM(D14)</f>
        <v>0</v>
      </c>
      <c r="E266" s="34">
        <f t="shared" si="15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16">SUM(K14)</f>
        <v>0</v>
      </c>
      <c r="L266" s="34">
        <f t="shared" si="16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17">SUM(R14)</f>
        <v>0</v>
      </c>
      <c r="S266" s="34">
        <f t="shared" si="17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18">SUM(Y14)</f>
        <v>0.08</v>
      </c>
      <c r="Z266" s="34">
        <f t="shared" si="18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19">SUM(AF14)</f>
        <v>0.01</v>
      </c>
      <c r="AG266" s="34">
        <f t="shared" si="19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20">SUM(AM14)</f>
        <v>0.04</v>
      </c>
      <c r="AN266" s="34">
        <f t="shared" si="20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21">SUM(AT14)</f>
        <v>0.03</v>
      </c>
      <c r="AU266" s="34">
        <f t="shared" si="21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22">SUM(BA14)</f>
        <v>0.01</v>
      </c>
      <c r="BB266" s="34">
        <f t="shared" si="22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23">SUM(BH14)</f>
        <v>0.01</v>
      </c>
      <c r="BI266" s="34">
        <f t="shared" si="23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24">SUM(BO14)</f>
        <v>0</v>
      </c>
      <c r="BP266" s="34">
        <f t="shared" si="24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25">SUM(BV14)</f>
        <v>0.02</v>
      </c>
      <c r="BW266" s="34">
        <f t="shared" si="25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26">SUM(CC14)</f>
        <v>0.05</v>
      </c>
      <c r="CD266" s="34">
        <f t="shared" si="26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27">SUM(CJ14)</f>
        <v>0</v>
      </c>
      <c r="CK266" s="34">
        <f t="shared" si="27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28">SUM(CQ14)</f>
        <v>0</v>
      </c>
      <c r="CR266" s="34">
        <f t="shared" si="28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29">SUM(CX14)</f>
        <v>0.02</v>
      </c>
      <c r="CY266" s="34">
        <f t="shared" si="29"/>
        <v>0.1</v>
      </c>
    </row>
    <row r="267" spans="1:103" x14ac:dyDescent="0.25">
      <c r="A267" s="34" t="s">
        <v>259</v>
      </c>
      <c r="B267" s="34">
        <f t="shared" ref="B267:E272" si="30">SUM(B15)</f>
        <v>0.39</v>
      </c>
      <c r="C267" s="34">
        <f t="shared" si="30"/>
        <v>0.27</v>
      </c>
      <c r="D267" s="34">
        <f t="shared" si="30"/>
        <v>0.15</v>
      </c>
      <c r="E267" s="34">
        <f t="shared" si="30"/>
        <v>0.45</v>
      </c>
      <c r="H267" s="34" t="s">
        <v>259</v>
      </c>
      <c r="I267" s="34">
        <f t="shared" ref="I267:L272" si="31">SUM(I15)</f>
        <v>0.48</v>
      </c>
      <c r="J267" s="34">
        <f t="shared" si="31"/>
        <v>0.53</v>
      </c>
      <c r="K267" s="34">
        <f t="shared" si="31"/>
        <v>0.24</v>
      </c>
      <c r="L267" s="34">
        <f t="shared" si="31"/>
        <v>0.82</v>
      </c>
      <c r="O267" s="34" t="s">
        <v>259</v>
      </c>
      <c r="P267" s="34">
        <f t="shared" ref="P267:S272" si="32">SUM(P15)</f>
        <v>0.63</v>
      </c>
      <c r="Q267" s="34">
        <f t="shared" si="32"/>
        <v>0.77</v>
      </c>
      <c r="R267" s="34">
        <f t="shared" si="32"/>
        <v>0.3</v>
      </c>
      <c r="S267" s="34">
        <f t="shared" si="32"/>
        <v>0.83</v>
      </c>
      <c r="V267" s="34" t="s">
        <v>259</v>
      </c>
      <c r="W267" s="34">
        <f t="shared" ref="W267:Z272" si="33">SUM(W15)</f>
        <v>0.83</v>
      </c>
      <c r="X267" s="34">
        <f t="shared" si="33"/>
        <v>1.23</v>
      </c>
      <c r="Y267" s="34">
        <f t="shared" si="33"/>
        <v>0.43</v>
      </c>
      <c r="Z267" s="34">
        <f t="shared" si="33"/>
        <v>0.88</v>
      </c>
      <c r="AC267" s="34" t="s">
        <v>259</v>
      </c>
      <c r="AD267" s="34">
        <f t="shared" ref="AD267:AG272" si="34">SUM(AD15)</f>
        <v>0.39</v>
      </c>
      <c r="AE267" s="34">
        <f t="shared" si="34"/>
        <v>0.43</v>
      </c>
      <c r="AF267" s="34">
        <f t="shared" si="34"/>
        <v>0.21</v>
      </c>
      <c r="AG267" s="34">
        <f t="shared" si="34"/>
        <v>0.55000000000000004</v>
      </c>
      <c r="AJ267" s="34" t="s">
        <v>259</v>
      </c>
      <c r="AK267" s="34">
        <f t="shared" ref="AK267:AN272" si="35">SUM(AK15)</f>
        <v>0.62</v>
      </c>
      <c r="AL267" s="34">
        <f t="shared" si="35"/>
        <v>0.54</v>
      </c>
      <c r="AM267" s="34">
        <f t="shared" si="35"/>
        <v>0.06</v>
      </c>
      <c r="AN267" s="34">
        <f t="shared" si="35"/>
        <v>1.62</v>
      </c>
      <c r="AQ267" s="34" t="s">
        <v>259</v>
      </c>
      <c r="AR267" s="34">
        <f t="shared" ref="AR267:AU272" si="36">SUM(AR15)</f>
        <v>0.44</v>
      </c>
      <c r="AS267" s="34">
        <f t="shared" si="36"/>
        <v>0.12</v>
      </c>
      <c r="AT267" s="34">
        <f t="shared" si="36"/>
        <v>7.0000000000000007E-2</v>
      </c>
      <c r="AU267" s="34">
        <f t="shared" si="36"/>
        <v>1.43</v>
      </c>
      <c r="AX267" s="34" t="s">
        <v>259</v>
      </c>
      <c r="AY267" s="34">
        <f t="shared" ref="AY267:BB272" si="37">SUM(AY15)</f>
        <v>0.35</v>
      </c>
      <c r="AZ267" s="34">
        <f t="shared" si="37"/>
        <v>0.42</v>
      </c>
      <c r="BA267" s="34">
        <f t="shared" si="37"/>
        <v>0.12</v>
      </c>
      <c r="BB267" s="34">
        <f t="shared" si="37"/>
        <v>0.73</v>
      </c>
      <c r="BE267" s="34" t="s">
        <v>259</v>
      </c>
      <c r="BF267" s="34">
        <f t="shared" ref="BF267:BI272" si="38">SUM(BF15)</f>
        <v>0.34</v>
      </c>
      <c r="BG267" s="34">
        <f t="shared" si="38"/>
        <v>0.32</v>
      </c>
      <c r="BH267" s="34">
        <f t="shared" si="38"/>
        <v>0.1</v>
      </c>
      <c r="BI267" s="34">
        <f t="shared" si="38"/>
        <v>0.49</v>
      </c>
      <c r="BL267" s="34" t="s">
        <v>259</v>
      </c>
      <c r="BM267" s="34">
        <f t="shared" ref="BM267:BP272" si="39">SUM(BM15)</f>
        <v>0.28999999999999998</v>
      </c>
      <c r="BN267" s="34">
        <f t="shared" si="39"/>
        <v>0.24</v>
      </c>
      <c r="BO267" s="34">
        <f t="shared" si="39"/>
        <v>0.09</v>
      </c>
      <c r="BP267" s="34">
        <f t="shared" si="39"/>
        <v>0.79</v>
      </c>
      <c r="BS267" s="34" t="s">
        <v>259</v>
      </c>
      <c r="BT267" s="34">
        <f t="shared" ref="BT267:BW272" si="40">SUM(BT15)</f>
        <v>0.36</v>
      </c>
      <c r="BU267" s="34">
        <f t="shared" si="40"/>
        <v>0.22</v>
      </c>
      <c r="BV267" s="34">
        <f t="shared" si="40"/>
        <v>0.08</v>
      </c>
      <c r="BW267" s="34">
        <f t="shared" si="40"/>
        <v>0.89</v>
      </c>
      <c r="BZ267" s="34" t="s">
        <v>259</v>
      </c>
      <c r="CA267" s="34">
        <f t="shared" ref="CA267:CD272" si="41">SUM(CA15)</f>
        <v>0.24</v>
      </c>
      <c r="CB267" s="34">
        <f t="shared" si="41"/>
        <v>0.33</v>
      </c>
      <c r="CC267" s="34">
        <f t="shared" si="41"/>
        <v>7.0000000000000007E-2</v>
      </c>
      <c r="CD267" s="34">
        <f t="shared" si="41"/>
        <v>0.6</v>
      </c>
      <c r="CG267" s="34" t="s">
        <v>259</v>
      </c>
      <c r="CH267" s="34">
        <f t="shared" ref="CH267:CK267" si="42">SUM(CH15)</f>
        <v>0.49</v>
      </c>
      <c r="CI267" s="34">
        <f t="shared" si="42"/>
        <v>1.01</v>
      </c>
      <c r="CJ267" s="34">
        <f t="shared" si="42"/>
        <v>0.06</v>
      </c>
      <c r="CK267" s="34">
        <f t="shared" si="42"/>
        <v>0.65</v>
      </c>
      <c r="CN267" s="34" t="s">
        <v>259</v>
      </c>
      <c r="CO267" s="34">
        <f t="shared" ref="CO267:CR267" si="43">SUM(CO15)</f>
        <v>0.48</v>
      </c>
      <c r="CP267" s="34">
        <f t="shared" si="43"/>
        <v>0.57999999999999996</v>
      </c>
      <c r="CQ267" s="34">
        <f t="shared" si="43"/>
        <v>0.1</v>
      </c>
      <c r="CR267" s="34">
        <f t="shared" si="43"/>
        <v>0.7</v>
      </c>
      <c r="CU267" s="34" t="s">
        <v>259</v>
      </c>
      <c r="CV267" s="34">
        <f t="shared" ref="CV267:CY267" si="44">SUM(CV15)</f>
        <v>0.71</v>
      </c>
      <c r="CW267" s="34">
        <f t="shared" si="44"/>
        <v>0.42</v>
      </c>
      <c r="CX267" s="34">
        <f t="shared" si="44"/>
        <v>0.59</v>
      </c>
      <c r="CY267" s="34">
        <f t="shared" si="44"/>
        <v>0.62</v>
      </c>
    </row>
    <row r="268" spans="1:103" x14ac:dyDescent="0.25">
      <c r="A268" s="34" t="s">
        <v>260</v>
      </c>
      <c r="B268" s="34">
        <f t="shared" si="30"/>
        <v>1.1599999999999999</v>
      </c>
      <c r="C268" s="34">
        <f t="shared" si="30"/>
        <v>1.65</v>
      </c>
      <c r="D268" s="34">
        <f t="shared" si="30"/>
        <v>0.71</v>
      </c>
      <c r="E268" s="34">
        <f t="shared" si="30"/>
        <v>0.78</v>
      </c>
      <c r="H268" s="34" t="s">
        <v>260</v>
      </c>
      <c r="I268" s="34">
        <f t="shared" si="31"/>
        <v>1.21</v>
      </c>
      <c r="J268" s="34">
        <f t="shared" si="31"/>
        <v>2.17</v>
      </c>
      <c r="K268" s="34">
        <f t="shared" si="31"/>
        <v>0.66</v>
      </c>
      <c r="L268" s="34">
        <f t="shared" si="31"/>
        <v>0.82</v>
      </c>
      <c r="O268" s="34" t="s">
        <v>260</v>
      </c>
      <c r="P268" s="34">
        <f t="shared" si="32"/>
        <v>1.23</v>
      </c>
      <c r="Q268" s="34">
        <f t="shared" si="32"/>
        <v>2.13</v>
      </c>
      <c r="R268" s="34">
        <f t="shared" si="32"/>
        <v>0.74</v>
      </c>
      <c r="S268" s="34">
        <f t="shared" si="32"/>
        <v>0.9</v>
      </c>
      <c r="V268" s="34" t="s">
        <v>260</v>
      </c>
      <c r="W268" s="34">
        <f t="shared" si="33"/>
        <v>1.27</v>
      </c>
      <c r="X268" s="34">
        <f t="shared" si="33"/>
        <v>2.11</v>
      </c>
      <c r="Y268" s="34">
        <f t="shared" si="33"/>
        <v>0.9</v>
      </c>
      <c r="Z268" s="34">
        <f t="shared" si="33"/>
        <v>1.1399999999999999</v>
      </c>
      <c r="AC268" s="34" t="s">
        <v>260</v>
      </c>
      <c r="AD268" s="34">
        <f t="shared" si="34"/>
        <v>1.19</v>
      </c>
      <c r="AE268" s="34">
        <f t="shared" si="34"/>
        <v>2.12</v>
      </c>
      <c r="AF268" s="34">
        <f t="shared" si="34"/>
        <v>0.86</v>
      </c>
      <c r="AG268" s="34">
        <f t="shared" si="34"/>
        <v>0.77</v>
      </c>
      <c r="AJ268" s="34" t="s">
        <v>260</v>
      </c>
      <c r="AK268" s="34">
        <f t="shared" si="35"/>
        <v>1.47</v>
      </c>
      <c r="AL268" s="34">
        <f t="shared" si="35"/>
        <v>2.3199999999999998</v>
      </c>
      <c r="AM268" s="34">
        <f t="shared" si="35"/>
        <v>1.0900000000000001</v>
      </c>
      <c r="AN268" s="34">
        <f t="shared" si="35"/>
        <v>0.55000000000000004</v>
      </c>
      <c r="AQ268" s="34" t="s">
        <v>260</v>
      </c>
      <c r="AR268" s="34">
        <f t="shared" si="36"/>
        <v>1.24</v>
      </c>
      <c r="AS268" s="34">
        <f t="shared" si="36"/>
        <v>1.38</v>
      </c>
      <c r="AT268" s="34">
        <f t="shared" si="36"/>
        <v>1.02</v>
      </c>
      <c r="AU268" s="34">
        <f t="shared" si="36"/>
        <v>0.8</v>
      </c>
      <c r="AX268" s="34" t="s">
        <v>260</v>
      </c>
      <c r="AY268" s="34">
        <f t="shared" si="37"/>
        <v>1.3</v>
      </c>
      <c r="AZ268" s="34">
        <f t="shared" si="37"/>
        <v>3.6</v>
      </c>
      <c r="BA268" s="34">
        <f t="shared" si="37"/>
        <v>0.75</v>
      </c>
      <c r="BB268" s="34">
        <f t="shared" si="37"/>
        <v>0.65</v>
      </c>
      <c r="BE268" s="34" t="s">
        <v>260</v>
      </c>
      <c r="BF268" s="34">
        <f t="shared" si="38"/>
        <v>1.74</v>
      </c>
      <c r="BG268" s="34">
        <f t="shared" si="38"/>
        <v>4.3</v>
      </c>
      <c r="BH268" s="34">
        <f t="shared" si="38"/>
        <v>1.1299999999999999</v>
      </c>
      <c r="BI268" s="34">
        <f t="shared" si="38"/>
        <v>0.65</v>
      </c>
      <c r="BL268" s="34" t="s">
        <v>260</v>
      </c>
      <c r="BM268" s="34">
        <f t="shared" si="39"/>
        <v>1.42</v>
      </c>
      <c r="BN268" s="34">
        <f t="shared" si="39"/>
        <v>3.23</v>
      </c>
      <c r="BO268" s="34">
        <f t="shared" si="39"/>
        <v>0.75</v>
      </c>
      <c r="BP268" s="34">
        <f t="shared" si="39"/>
        <v>0.28999999999999998</v>
      </c>
      <c r="BS268" s="34" t="s">
        <v>260</v>
      </c>
      <c r="BT268" s="34">
        <f t="shared" si="40"/>
        <v>1.54</v>
      </c>
      <c r="BU268" s="34">
        <f t="shared" si="40"/>
        <v>4.01</v>
      </c>
      <c r="BV268" s="34">
        <f t="shared" si="40"/>
        <v>1.1599999999999999</v>
      </c>
      <c r="BW268" s="34">
        <f t="shared" si="40"/>
        <v>0.19</v>
      </c>
      <c r="BZ268" s="34" t="s">
        <v>260</v>
      </c>
      <c r="CA268" s="34">
        <f t="shared" si="41"/>
        <v>1.44</v>
      </c>
      <c r="CB268" s="34">
        <f t="shared" si="41"/>
        <v>3.79</v>
      </c>
      <c r="CC268" s="34">
        <f t="shared" si="41"/>
        <v>1.06</v>
      </c>
      <c r="CD268" s="34">
        <f t="shared" si="41"/>
        <v>0.45</v>
      </c>
      <c r="CG268" s="34" t="s">
        <v>260</v>
      </c>
      <c r="CH268" s="34">
        <f t="shared" ref="CH268:CK268" si="45">SUM(CH16)</f>
        <v>1.27</v>
      </c>
      <c r="CI268" s="34">
        <f t="shared" si="45"/>
        <v>3</v>
      </c>
      <c r="CJ268" s="34">
        <f t="shared" si="45"/>
        <v>0.85</v>
      </c>
      <c r="CK268" s="34">
        <f t="shared" si="45"/>
        <v>0.13</v>
      </c>
      <c r="CN268" s="34" t="s">
        <v>260</v>
      </c>
      <c r="CO268" s="34">
        <f t="shared" ref="CO268:CR268" si="46">SUM(CO16)</f>
        <v>1.2</v>
      </c>
      <c r="CP268" s="34">
        <f t="shared" si="46"/>
        <v>2.92</v>
      </c>
      <c r="CQ268" s="34">
        <f t="shared" si="46"/>
        <v>0.77</v>
      </c>
      <c r="CR268" s="34">
        <f t="shared" si="46"/>
        <v>0.16</v>
      </c>
      <c r="CU268" s="34" t="s">
        <v>260</v>
      </c>
      <c r="CV268" s="34">
        <f t="shared" ref="CV268:CY268" si="47">SUM(CV16)</f>
        <v>1.85</v>
      </c>
      <c r="CW268" s="34">
        <f t="shared" si="47"/>
        <v>4.12</v>
      </c>
      <c r="CX268" s="34">
        <f t="shared" si="47"/>
        <v>1.28</v>
      </c>
      <c r="CY268" s="34">
        <f t="shared" si="47"/>
        <v>0.37</v>
      </c>
    </row>
    <row r="269" spans="1:103" x14ac:dyDescent="0.25">
      <c r="A269" s="34" t="s">
        <v>261</v>
      </c>
      <c r="B269" s="34">
        <f t="shared" si="30"/>
        <v>31.49</v>
      </c>
      <c r="C269" s="34">
        <f t="shared" si="30"/>
        <v>18.010000000000002</v>
      </c>
      <c r="D269" s="34">
        <f t="shared" si="30"/>
        <v>38.590000000000003</v>
      </c>
      <c r="E269" s="34">
        <f t="shared" si="30"/>
        <v>23.43</v>
      </c>
      <c r="H269" s="34" t="s">
        <v>261</v>
      </c>
      <c r="I269" s="34">
        <f t="shared" si="31"/>
        <v>31.29</v>
      </c>
      <c r="J269" s="34">
        <f t="shared" si="31"/>
        <v>15.42</v>
      </c>
      <c r="K269" s="34">
        <f t="shared" si="31"/>
        <v>38.81</v>
      </c>
      <c r="L269" s="34">
        <f t="shared" si="31"/>
        <v>22.47</v>
      </c>
      <c r="O269" s="34" t="s">
        <v>261</v>
      </c>
      <c r="P269" s="34">
        <f t="shared" si="32"/>
        <v>32.72</v>
      </c>
      <c r="Q269" s="34">
        <f t="shared" si="32"/>
        <v>17.54</v>
      </c>
      <c r="R269" s="34">
        <f t="shared" si="32"/>
        <v>40</v>
      </c>
      <c r="S269" s="34">
        <f t="shared" si="32"/>
        <v>24.35</v>
      </c>
      <c r="V269" s="34" t="s">
        <v>261</v>
      </c>
      <c r="W269" s="34">
        <f t="shared" si="33"/>
        <v>32.479999999999997</v>
      </c>
      <c r="X269" s="34">
        <f t="shared" si="33"/>
        <v>15.83</v>
      </c>
      <c r="Y269" s="34">
        <f t="shared" si="33"/>
        <v>39.299999999999997</v>
      </c>
      <c r="Z269" s="34">
        <f t="shared" si="33"/>
        <v>25.45</v>
      </c>
      <c r="AC269" s="34" t="s">
        <v>261</v>
      </c>
      <c r="AD269" s="34">
        <f t="shared" si="34"/>
        <v>32.409999999999997</v>
      </c>
      <c r="AE269" s="34">
        <f t="shared" si="34"/>
        <v>15.31</v>
      </c>
      <c r="AF269" s="34">
        <f t="shared" si="34"/>
        <v>38.92</v>
      </c>
      <c r="AG269" s="34">
        <f t="shared" si="34"/>
        <v>27.1</v>
      </c>
      <c r="AJ269" s="34" t="s">
        <v>261</v>
      </c>
      <c r="AK269" s="34">
        <f t="shared" si="35"/>
        <v>37.130000000000003</v>
      </c>
      <c r="AL269" s="34">
        <f t="shared" si="35"/>
        <v>14.97</v>
      </c>
      <c r="AM269" s="34">
        <f t="shared" si="35"/>
        <v>38.92</v>
      </c>
      <c r="AN269" s="34">
        <f t="shared" si="35"/>
        <v>47.85</v>
      </c>
      <c r="AQ269" s="34" t="s">
        <v>261</v>
      </c>
      <c r="AR269" s="34">
        <f t="shared" si="36"/>
        <v>37.44</v>
      </c>
      <c r="AS269" s="34">
        <f t="shared" si="36"/>
        <v>18.73</v>
      </c>
      <c r="AT269" s="34">
        <f t="shared" si="36"/>
        <v>38.74</v>
      </c>
      <c r="AU269" s="34">
        <f t="shared" si="36"/>
        <v>51.61</v>
      </c>
      <c r="AX269" s="34" t="s">
        <v>261</v>
      </c>
      <c r="AY269" s="34">
        <f t="shared" si="37"/>
        <v>33.99</v>
      </c>
      <c r="AZ269" s="34">
        <f t="shared" si="37"/>
        <v>33.93</v>
      </c>
      <c r="BA269" s="34">
        <f t="shared" si="37"/>
        <v>37.590000000000003</v>
      </c>
      <c r="BB269" s="34">
        <f t="shared" si="37"/>
        <v>28.04</v>
      </c>
      <c r="BE269" s="34" t="s">
        <v>261</v>
      </c>
      <c r="BF269" s="34">
        <f t="shared" si="38"/>
        <v>35.74</v>
      </c>
      <c r="BG269" s="34">
        <f t="shared" si="38"/>
        <v>33.18</v>
      </c>
      <c r="BH269" s="34">
        <f t="shared" si="38"/>
        <v>40.54</v>
      </c>
      <c r="BI269" s="34">
        <f t="shared" si="38"/>
        <v>29.63</v>
      </c>
      <c r="BL269" s="34" t="s">
        <v>261</v>
      </c>
      <c r="BM269" s="34">
        <f t="shared" si="39"/>
        <v>35.08</v>
      </c>
      <c r="BN269" s="34">
        <f t="shared" si="39"/>
        <v>32.14</v>
      </c>
      <c r="BO269" s="34">
        <f t="shared" si="39"/>
        <v>39.21</v>
      </c>
      <c r="BP269" s="34">
        <f t="shared" si="39"/>
        <v>29.35</v>
      </c>
      <c r="BS269" s="34" t="s">
        <v>261</v>
      </c>
      <c r="BT269" s="34">
        <f t="shared" si="40"/>
        <v>34.94</v>
      </c>
      <c r="BU269" s="34">
        <f t="shared" si="40"/>
        <v>34.770000000000003</v>
      </c>
      <c r="BV269" s="34">
        <f t="shared" si="40"/>
        <v>39.090000000000003</v>
      </c>
      <c r="BW269" s="34">
        <f t="shared" si="40"/>
        <v>26.84</v>
      </c>
      <c r="BZ269" s="34" t="s">
        <v>261</v>
      </c>
      <c r="CA269" s="34">
        <f t="shared" si="41"/>
        <v>34</v>
      </c>
      <c r="CB269" s="34">
        <f t="shared" si="41"/>
        <v>33.44</v>
      </c>
      <c r="CC269" s="34">
        <f t="shared" si="41"/>
        <v>37.520000000000003</v>
      </c>
      <c r="CD269" s="34">
        <f t="shared" si="41"/>
        <v>27.02</v>
      </c>
      <c r="CG269" s="34" t="s">
        <v>261</v>
      </c>
      <c r="CH269" s="34">
        <f t="shared" ref="CH269:CK269" si="48">SUM(CH17)</f>
        <v>34.42</v>
      </c>
      <c r="CI269" s="34">
        <f t="shared" si="48"/>
        <v>32.700000000000003</v>
      </c>
      <c r="CJ269" s="34">
        <f t="shared" si="48"/>
        <v>39.24</v>
      </c>
      <c r="CK269" s="34">
        <f t="shared" si="48"/>
        <v>26.14</v>
      </c>
      <c r="CN269" s="34" t="s">
        <v>261</v>
      </c>
      <c r="CO269" s="34">
        <f t="shared" ref="CO269:CR269" si="49">SUM(CO17)</f>
        <v>35.119999999999997</v>
      </c>
      <c r="CP269" s="34">
        <f t="shared" si="49"/>
        <v>30.34</v>
      </c>
      <c r="CQ269" s="34">
        <f t="shared" si="49"/>
        <v>40.36</v>
      </c>
      <c r="CR269" s="34">
        <f t="shared" si="49"/>
        <v>26.13</v>
      </c>
      <c r="CU269" s="34" t="s">
        <v>261</v>
      </c>
      <c r="CV269" s="34">
        <f t="shared" ref="CV269:CY269" si="50">SUM(CV17)</f>
        <v>35.33</v>
      </c>
      <c r="CW269" s="34">
        <f t="shared" si="50"/>
        <v>30.52</v>
      </c>
      <c r="CX269" s="34">
        <f t="shared" si="50"/>
        <v>40.57</v>
      </c>
      <c r="CY269" s="34">
        <f t="shared" si="50"/>
        <v>27.96</v>
      </c>
    </row>
    <row r="270" spans="1:103" x14ac:dyDescent="0.25">
      <c r="A270" s="34" t="s">
        <v>262</v>
      </c>
      <c r="B270" s="34">
        <f t="shared" si="30"/>
        <v>11.9</v>
      </c>
      <c r="C270" s="34">
        <f t="shared" si="30"/>
        <v>23.73</v>
      </c>
      <c r="D270" s="34">
        <f t="shared" si="30"/>
        <v>3.71</v>
      </c>
      <c r="E270" s="34">
        <f t="shared" si="30"/>
        <v>29.17</v>
      </c>
      <c r="H270" s="34" t="s">
        <v>262</v>
      </c>
      <c r="I270" s="34">
        <f t="shared" si="31"/>
        <v>11.93</v>
      </c>
      <c r="J270" s="34">
        <f t="shared" si="31"/>
        <v>23.55</v>
      </c>
      <c r="K270" s="34">
        <f t="shared" si="31"/>
        <v>3.85</v>
      </c>
      <c r="L270" s="34">
        <f t="shared" si="31"/>
        <v>28.3</v>
      </c>
      <c r="O270" s="34" t="s">
        <v>262</v>
      </c>
      <c r="P270" s="34">
        <f t="shared" si="32"/>
        <v>10.7</v>
      </c>
      <c r="Q270" s="34">
        <f t="shared" si="32"/>
        <v>21.09</v>
      </c>
      <c r="R270" s="34">
        <f t="shared" si="32"/>
        <v>3.44</v>
      </c>
      <c r="S270" s="34">
        <f t="shared" si="32"/>
        <v>27.95</v>
      </c>
      <c r="V270" s="34" t="s">
        <v>262</v>
      </c>
      <c r="W270" s="34">
        <f t="shared" si="33"/>
        <v>10.74</v>
      </c>
      <c r="X270" s="34">
        <f t="shared" si="33"/>
        <v>23.37</v>
      </c>
      <c r="Y270" s="34">
        <f t="shared" si="33"/>
        <v>3.4</v>
      </c>
      <c r="Z270" s="34">
        <f t="shared" si="33"/>
        <v>26.61</v>
      </c>
      <c r="AC270" s="34" t="s">
        <v>262</v>
      </c>
      <c r="AD270" s="34">
        <f t="shared" si="34"/>
        <v>11.03</v>
      </c>
      <c r="AE270" s="34">
        <f t="shared" si="34"/>
        <v>23.61</v>
      </c>
      <c r="AF270" s="34">
        <f t="shared" si="34"/>
        <v>3.38</v>
      </c>
      <c r="AG270" s="34">
        <f t="shared" si="34"/>
        <v>26.27</v>
      </c>
      <c r="AJ270" s="34" t="s">
        <v>262</v>
      </c>
      <c r="AK270" s="34">
        <f t="shared" si="35"/>
        <v>6.06</v>
      </c>
      <c r="AL270" s="34">
        <f t="shared" si="35"/>
        <v>22.51</v>
      </c>
      <c r="AM270" s="34">
        <f t="shared" si="35"/>
        <v>3.44</v>
      </c>
      <c r="AN270" s="34">
        <f t="shared" si="35"/>
        <v>4.4000000000000004</v>
      </c>
      <c r="AQ270" s="34" t="s">
        <v>262</v>
      </c>
      <c r="AR270" s="34">
        <f t="shared" si="36"/>
        <v>6.18</v>
      </c>
      <c r="AS270" s="34">
        <f t="shared" si="36"/>
        <v>19.100000000000001</v>
      </c>
      <c r="AT270" s="34">
        <f t="shared" si="36"/>
        <v>3.8</v>
      </c>
      <c r="AU270" s="34">
        <f t="shared" si="36"/>
        <v>4.41</v>
      </c>
      <c r="AX270" s="34" t="s">
        <v>262</v>
      </c>
      <c r="AY270" s="34">
        <f t="shared" si="37"/>
        <v>8.27</v>
      </c>
      <c r="AZ270" s="34">
        <f t="shared" si="37"/>
        <v>3.34</v>
      </c>
      <c r="BA270" s="34">
        <f t="shared" si="37"/>
        <v>4.12</v>
      </c>
      <c r="BB270" s="34">
        <f t="shared" si="37"/>
        <v>24.17</v>
      </c>
      <c r="BE270" s="34" t="s">
        <v>262</v>
      </c>
      <c r="BF270" s="34">
        <f t="shared" si="38"/>
        <v>8.67</v>
      </c>
      <c r="BG270" s="34">
        <f t="shared" si="38"/>
        <v>6.04</v>
      </c>
      <c r="BH270" s="34">
        <f t="shared" si="38"/>
        <v>3.51</v>
      </c>
      <c r="BI270" s="34">
        <f t="shared" si="38"/>
        <v>24.63</v>
      </c>
      <c r="BL270" s="34" t="s">
        <v>262</v>
      </c>
      <c r="BM270" s="34">
        <f t="shared" si="39"/>
        <v>9.8800000000000008</v>
      </c>
      <c r="BN270" s="34">
        <f t="shared" si="39"/>
        <v>4.5599999999999996</v>
      </c>
      <c r="BO270" s="34">
        <f t="shared" si="39"/>
        <v>4.78</v>
      </c>
      <c r="BP270" s="34">
        <f t="shared" si="39"/>
        <v>28.12</v>
      </c>
      <c r="BS270" s="34" t="s">
        <v>262</v>
      </c>
      <c r="BT270" s="34">
        <f t="shared" si="40"/>
        <v>9.2100000000000009</v>
      </c>
      <c r="BU270" s="34">
        <f t="shared" si="40"/>
        <v>3.28</v>
      </c>
      <c r="BV270" s="34">
        <f t="shared" si="40"/>
        <v>4.4400000000000004</v>
      </c>
      <c r="BW270" s="34">
        <f t="shared" si="40"/>
        <v>27.97</v>
      </c>
      <c r="BZ270" s="34" t="s">
        <v>262</v>
      </c>
      <c r="CA270" s="34">
        <f t="shared" si="41"/>
        <v>8.36</v>
      </c>
      <c r="CB270" s="34">
        <f t="shared" si="41"/>
        <v>2.1</v>
      </c>
      <c r="CC270" s="34">
        <f t="shared" si="41"/>
        <v>3.53</v>
      </c>
      <c r="CD270" s="34">
        <f t="shared" si="41"/>
        <v>25.46</v>
      </c>
      <c r="CG270" s="34" t="s">
        <v>262</v>
      </c>
      <c r="CH270" s="34">
        <f t="shared" ref="CH270:CK270" si="51">SUM(CH18)</f>
        <v>7.53</v>
      </c>
      <c r="CI270" s="34">
        <f t="shared" si="51"/>
        <v>3.23</v>
      </c>
      <c r="CJ270" s="34">
        <f t="shared" si="51"/>
        <v>2.46</v>
      </c>
      <c r="CK270" s="34">
        <f t="shared" si="51"/>
        <v>25.96</v>
      </c>
      <c r="CN270" s="34" t="s">
        <v>262</v>
      </c>
      <c r="CO270" s="34">
        <f t="shared" ref="CO270:CR270" si="52">SUM(CO18)</f>
        <v>8.07</v>
      </c>
      <c r="CP270" s="34">
        <f t="shared" si="52"/>
        <v>3.53</v>
      </c>
      <c r="CQ270" s="34">
        <f t="shared" si="52"/>
        <v>2.88</v>
      </c>
      <c r="CR270" s="34">
        <f t="shared" si="52"/>
        <v>26.75</v>
      </c>
      <c r="CU270" s="34" t="s">
        <v>262</v>
      </c>
      <c r="CV270" s="34">
        <f t="shared" ref="CV270:CY270" si="53">SUM(CV18)</f>
        <v>7.46</v>
      </c>
      <c r="CW270" s="34">
        <f t="shared" si="53"/>
        <v>2.4</v>
      </c>
      <c r="CX270" s="34">
        <f t="shared" si="53"/>
        <v>2.4</v>
      </c>
      <c r="CY270" s="34">
        <f t="shared" si="53"/>
        <v>25.77</v>
      </c>
    </row>
    <row r="271" spans="1:103" x14ac:dyDescent="0.25">
      <c r="A271" s="34" t="s">
        <v>263</v>
      </c>
      <c r="B271" s="34">
        <f t="shared" si="30"/>
        <v>5.37</v>
      </c>
      <c r="C271" s="34">
        <f t="shared" si="30"/>
        <v>6.23</v>
      </c>
      <c r="D271" s="34">
        <f t="shared" si="30"/>
        <v>6.05</v>
      </c>
      <c r="E271" s="34">
        <f t="shared" si="30"/>
        <v>2.2999999999999998</v>
      </c>
      <c r="H271" s="34" t="s">
        <v>263</v>
      </c>
      <c r="I271" s="34">
        <f t="shared" si="31"/>
        <v>5.39</v>
      </c>
      <c r="J271" s="34">
        <f t="shared" si="31"/>
        <v>7.54</v>
      </c>
      <c r="K271" s="34">
        <f t="shared" si="31"/>
        <v>6.04</v>
      </c>
      <c r="L271" s="34">
        <f t="shared" si="31"/>
        <v>2.15</v>
      </c>
      <c r="O271" s="34" t="s">
        <v>263</v>
      </c>
      <c r="P271" s="34">
        <f t="shared" si="32"/>
        <v>4.91</v>
      </c>
      <c r="Q271" s="34">
        <f t="shared" si="32"/>
        <v>6.5</v>
      </c>
      <c r="R271" s="34">
        <f t="shared" si="32"/>
        <v>4.97</v>
      </c>
      <c r="S271" s="34">
        <f t="shared" si="32"/>
        <v>3.16</v>
      </c>
      <c r="V271" s="34" t="s">
        <v>263</v>
      </c>
      <c r="W271" s="34">
        <f t="shared" si="33"/>
        <v>6.19</v>
      </c>
      <c r="X271" s="34">
        <f t="shared" si="33"/>
        <v>10.65</v>
      </c>
      <c r="Y271" s="34">
        <f t="shared" si="33"/>
        <v>6.08</v>
      </c>
      <c r="Z271" s="34">
        <f t="shared" si="33"/>
        <v>3.09</v>
      </c>
      <c r="AC271" s="34" t="s">
        <v>263</v>
      </c>
      <c r="AD271" s="34">
        <f t="shared" si="34"/>
        <v>5.97</v>
      </c>
      <c r="AE271" s="34">
        <f t="shared" si="34"/>
        <v>8.27</v>
      </c>
      <c r="AF271" s="34">
        <f t="shared" si="34"/>
        <v>5.99</v>
      </c>
      <c r="AG271" s="34">
        <f t="shared" si="34"/>
        <v>4.1100000000000003</v>
      </c>
      <c r="AJ271" s="34" t="s">
        <v>263</v>
      </c>
      <c r="AK271" s="34">
        <f t="shared" si="35"/>
        <v>5.53</v>
      </c>
      <c r="AL271" s="34">
        <f t="shared" si="35"/>
        <v>6.07</v>
      </c>
      <c r="AM271" s="34">
        <f t="shared" si="35"/>
        <v>6.09</v>
      </c>
      <c r="AN271" s="34">
        <f t="shared" si="35"/>
        <v>3.2</v>
      </c>
      <c r="AQ271" s="34" t="s">
        <v>263</v>
      </c>
      <c r="AR271" s="34">
        <f t="shared" si="36"/>
        <v>4.91</v>
      </c>
      <c r="AS271" s="34">
        <f t="shared" si="36"/>
        <v>5.48</v>
      </c>
      <c r="AT271" s="34">
        <f t="shared" si="36"/>
        <v>5.31</v>
      </c>
      <c r="AU271" s="34">
        <f t="shared" si="36"/>
        <v>3.02</v>
      </c>
      <c r="AX271" s="34" t="s">
        <v>263</v>
      </c>
      <c r="AY271" s="34">
        <f t="shared" si="37"/>
        <v>6.59</v>
      </c>
      <c r="AZ271" s="34">
        <f t="shared" si="37"/>
        <v>10.44</v>
      </c>
      <c r="BA271" s="34">
        <f t="shared" si="37"/>
        <v>6.28</v>
      </c>
      <c r="BB271" s="34">
        <f t="shared" si="37"/>
        <v>3.66</v>
      </c>
      <c r="BE271" s="34" t="s">
        <v>263</v>
      </c>
      <c r="BF271" s="34">
        <f t="shared" si="38"/>
        <v>6.51</v>
      </c>
      <c r="BG271" s="34">
        <f t="shared" si="38"/>
        <v>6.27</v>
      </c>
      <c r="BH271" s="34">
        <f t="shared" si="38"/>
        <v>6.93</v>
      </c>
      <c r="BI271" s="34">
        <f t="shared" si="38"/>
        <v>4.4800000000000004</v>
      </c>
      <c r="BL271" s="34" t="s">
        <v>263</v>
      </c>
      <c r="BM271" s="34">
        <f t="shared" si="39"/>
        <v>5.33</v>
      </c>
      <c r="BN271" s="34">
        <f t="shared" si="39"/>
        <v>9.23</v>
      </c>
      <c r="BO271" s="34">
        <f t="shared" si="39"/>
        <v>5.65</v>
      </c>
      <c r="BP271" s="34">
        <f t="shared" si="39"/>
        <v>1.91</v>
      </c>
      <c r="BS271" s="34" t="s">
        <v>263</v>
      </c>
      <c r="BT271" s="34">
        <f t="shared" si="40"/>
        <v>5.13</v>
      </c>
      <c r="BU271" s="34">
        <f t="shared" si="40"/>
        <v>5.19</v>
      </c>
      <c r="BV271" s="34">
        <f t="shared" si="40"/>
        <v>5.99</v>
      </c>
      <c r="BW271" s="34">
        <f t="shared" si="40"/>
        <v>1.62</v>
      </c>
      <c r="BZ271" s="34" t="s">
        <v>263</v>
      </c>
      <c r="CA271" s="34">
        <f t="shared" si="41"/>
        <v>5.72</v>
      </c>
      <c r="CB271" s="34">
        <f t="shared" si="41"/>
        <v>8.15</v>
      </c>
      <c r="CC271" s="34">
        <f t="shared" si="41"/>
        <v>6.45</v>
      </c>
      <c r="CD271" s="34">
        <f t="shared" si="41"/>
        <v>1.74</v>
      </c>
      <c r="CG271" s="34" t="s">
        <v>263</v>
      </c>
      <c r="CH271" s="34">
        <f t="shared" ref="CH271:CK271" si="54">SUM(CH19)</f>
        <v>5.03</v>
      </c>
      <c r="CI271" s="34">
        <f t="shared" si="54"/>
        <v>7.16</v>
      </c>
      <c r="CJ271" s="34">
        <f t="shared" si="54"/>
        <v>5.2</v>
      </c>
      <c r="CK271" s="34">
        <f t="shared" si="54"/>
        <v>2.94</v>
      </c>
      <c r="CN271" s="34" t="s">
        <v>263</v>
      </c>
      <c r="CO271" s="34">
        <f t="shared" ref="CO271:CR271" si="55">SUM(CO19)</f>
        <v>5.39</v>
      </c>
      <c r="CP271" s="34">
        <f t="shared" si="55"/>
        <v>8.27</v>
      </c>
      <c r="CQ271" s="34">
        <f t="shared" si="55"/>
        <v>5.67</v>
      </c>
      <c r="CR271" s="34">
        <f t="shared" si="55"/>
        <v>2.0299999999999998</v>
      </c>
      <c r="CU271" s="34" t="s">
        <v>263</v>
      </c>
      <c r="CV271" s="34">
        <f t="shared" ref="CV271:CY271" si="56">SUM(CV19)</f>
        <v>4.93</v>
      </c>
      <c r="CW271" s="34">
        <f t="shared" si="56"/>
        <v>9.43</v>
      </c>
      <c r="CX271" s="34">
        <f t="shared" si="56"/>
        <v>4.93</v>
      </c>
      <c r="CY271" s="34">
        <f t="shared" si="56"/>
        <v>0.95</v>
      </c>
    </row>
    <row r="272" spans="1:103" x14ac:dyDescent="0.25">
      <c r="A272" s="34" t="s">
        <v>264</v>
      </c>
      <c r="B272" s="34">
        <f>SUM(B20)</f>
        <v>9.3699999999999992</v>
      </c>
      <c r="C272" s="34">
        <f t="shared" si="30"/>
        <v>7.85</v>
      </c>
      <c r="D272" s="34">
        <f t="shared" si="30"/>
        <v>9.75</v>
      </c>
      <c r="E272" s="34">
        <f t="shared" si="30"/>
        <v>9.7100000000000009</v>
      </c>
      <c r="H272" s="34" t="s">
        <v>264</v>
      </c>
      <c r="I272" s="34">
        <f>SUM(I20)</f>
        <v>9.5500000000000007</v>
      </c>
      <c r="J272" s="34">
        <f t="shared" si="31"/>
        <v>6.09</v>
      </c>
      <c r="K272" s="34">
        <f t="shared" si="31"/>
        <v>10.34</v>
      </c>
      <c r="L272" s="34">
        <f t="shared" si="31"/>
        <v>9.81</v>
      </c>
      <c r="O272" s="34" t="s">
        <v>264</v>
      </c>
      <c r="P272" s="34">
        <f>SUM(P20)</f>
        <v>9.1300000000000008</v>
      </c>
      <c r="Q272" s="34">
        <f t="shared" si="32"/>
        <v>6.58</v>
      </c>
      <c r="R272" s="34">
        <f t="shared" si="32"/>
        <v>9.48</v>
      </c>
      <c r="S272" s="34">
        <f t="shared" si="32"/>
        <v>9.83</v>
      </c>
      <c r="V272" s="34" t="s">
        <v>264</v>
      </c>
      <c r="W272" s="34">
        <f>SUM(W20)</f>
        <v>9.14</v>
      </c>
      <c r="X272" s="34">
        <f t="shared" si="33"/>
        <v>4.4000000000000004</v>
      </c>
      <c r="Y272" s="34">
        <f t="shared" si="33"/>
        <v>8.8699999999999992</v>
      </c>
      <c r="Z272" s="34">
        <f t="shared" si="33"/>
        <v>12.86</v>
      </c>
      <c r="AC272" s="34" t="s">
        <v>264</v>
      </c>
      <c r="AD272" s="34">
        <f>SUM(AD20)</f>
        <v>9.99</v>
      </c>
      <c r="AE272" s="34">
        <f t="shared" si="34"/>
        <v>9.5399999999999991</v>
      </c>
      <c r="AF272" s="34">
        <f t="shared" si="34"/>
        <v>9.69</v>
      </c>
      <c r="AG272" s="34">
        <f t="shared" si="34"/>
        <v>11.45</v>
      </c>
      <c r="AJ272" s="34" t="s">
        <v>264</v>
      </c>
      <c r="AK272" s="34">
        <f>SUM(AK20)</f>
        <v>9.48</v>
      </c>
      <c r="AL272" s="34">
        <f t="shared" si="35"/>
        <v>9.26</v>
      </c>
      <c r="AM272" s="34">
        <f t="shared" si="35"/>
        <v>9.34</v>
      </c>
      <c r="AN272" s="34">
        <f t="shared" si="35"/>
        <v>9.94</v>
      </c>
      <c r="AQ272" s="34" t="s">
        <v>264</v>
      </c>
      <c r="AR272" s="34">
        <f>SUM(AR20)</f>
        <v>9.16</v>
      </c>
      <c r="AS272" s="34">
        <f t="shared" si="36"/>
        <v>9.2200000000000006</v>
      </c>
      <c r="AT272" s="34">
        <f t="shared" si="36"/>
        <v>9.4700000000000006</v>
      </c>
      <c r="AU272" s="34">
        <f t="shared" si="36"/>
        <v>8.42</v>
      </c>
      <c r="AX272" s="34" t="s">
        <v>264</v>
      </c>
      <c r="AY272" s="34">
        <f>SUM(AY20)</f>
        <v>9.36</v>
      </c>
      <c r="AZ272" s="34">
        <f t="shared" si="37"/>
        <v>8.73</v>
      </c>
      <c r="BA272" s="34">
        <f t="shared" si="37"/>
        <v>9.1999999999999993</v>
      </c>
      <c r="BB272" s="34">
        <f t="shared" si="37"/>
        <v>10.61</v>
      </c>
      <c r="BE272" s="34" t="s">
        <v>264</v>
      </c>
      <c r="BF272" s="34">
        <f>SUM(BF20)</f>
        <v>9.0299999999999994</v>
      </c>
      <c r="BG272" s="34">
        <f t="shared" si="38"/>
        <v>7.38</v>
      </c>
      <c r="BH272" s="34">
        <f t="shared" si="38"/>
        <v>9.36</v>
      </c>
      <c r="BI272" s="34">
        <f t="shared" si="38"/>
        <v>9.6999999999999993</v>
      </c>
      <c r="BL272" s="34" t="s">
        <v>264</v>
      </c>
      <c r="BM272" s="34">
        <f>SUM(BM20)</f>
        <v>9.18</v>
      </c>
      <c r="BN272" s="34">
        <f t="shared" si="39"/>
        <v>5.59</v>
      </c>
      <c r="BO272" s="34">
        <f t="shared" si="39"/>
        <v>9.5399999999999991</v>
      </c>
      <c r="BP272" s="34">
        <f t="shared" si="39"/>
        <v>10.62</v>
      </c>
      <c r="BS272" s="34" t="s">
        <v>264</v>
      </c>
      <c r="BT272" s="34">
        <f>SUM(BT20)</f>
        <v>9.7100000000000009</v>
      </c>
      <c r="BU272" s="34">
        <f t="shared" si="40"/>
        <v>8.69</v>
      </c>
      <c r="BV272" s="34">
        <f t="shared" si="40"/>
        <v>9.52</v>
      </c>
      <c r="BW272" s="34">
        <f t="shared" si="40"/>
        <v>10.94</v>
      </c>
      <c r="BZ272" s="34" t="s">
        <v>264</v>
      </c>
      <c r="CA272" s="34">
        <f>SUM(CA20)</f>
        <v>10.039999999999999</v>
      </c>
      <c r="CB272" s="34">
        <f t="shared" si="41"/>
        <v>9.6999999999999993</v>
      </c>
      <c r="CC272" s="34">
        <f t="shared" si="41"/>
        <v>9.99</v>
      </c>
      <c r="CD272" s="34">
        <f t="shared" si="41"/>
        <v>10.94</v>
      </c>
      <c r="CG272" s="34" t="s">
        <v>264</v>
      </c>
      <c r="CH272" s="34">
        <f>SUM(CH20)</f>
        <v>10.16</v>
      </c>
      <c r="CI272" s="34">
        <f t="shared" ref="CI272:CK272" si="57">SUM(CI20)</f>
        <v>9.4600000000000009</v>
      </c>
      <c r="CJ272" s="34">
        <f t="shared" si="57"/>
        <v>10.87</v>
      </c>
      <c r="CK272" s="34">
        <f t="shared" si="57"/>
        <v>9.25</v>
      </c>
      <c r="CN272" s="34" t="s">
        <v>264</v>
      </c>
      <c r="CO272" s="34">
        <f>SUM(CO20)</f>
        <v>10.71</v>
      </c>
      <c r="CP272" s="34">
        <f t="shared" ref="CP272:CR272" si="58">SUM(CP20)</f>
        <v>9.8000000000000007</v>
      </c>
      <c r="CQ272" s="34">
        <f t="shared" si="58"/>
        <v>10.48</v>
      </c>
      <c r="CR272" s="34">
        <f t="shared" si="58"/>
        <v>13.13</v>
      </c>
      <c r="CU272" s="34" t="s">
        <v>264</v>
      </c>
      <c r="CV272" s="34">
        <f>SUM(CV20)</f>
        <v>9.67</v>
      </c>
      <c r="CW272" s="34">
        <f t="shared" ref="CW272:CY272" si="59">SUM(CW20)</f>
        <v>9.06</v>
      </c>
      <c r="CX272" s="34">
        <f t="shared" si="59"/>
        <v>9.77</v>
      </c>
      <c r="CY272" s="34">
        <f t="shared" si="59"/>
        <v>9.81</v>
      </c>
    </row>
    <row r="273" spans="1:103" x14ac:dyDescent="0.25">
      <c r="A273" s="34" t="s">
        <v>265</v>
      </c>
      <c r="B273" s="34">
        <f t="shared" ref="B273:E286" si="60">SUM(B21)</f>
        <v>19.37</v>
      </c>
      <c r="C273" s="34">
        <f t="shared" si="60"/>
        <v>15.9</v>
      </c>
      <c r="D273" s="34">
        <f t="shared" si="60"/>
        <v>19.55</v>
      </c>
      <c r="E273" s="34">
        <f t="shared" si="60"/>
        <v>21.66</v>
      </c>
      <c r="H273" s="34" t="s">
        <v>265</v>
      </c>
      <c r="I273" s="34">
        <f t="shared" ref="I273:L286" si="61">SUM(I21)</f>
        <v>17.87</v>
      </c>
      <c r="J273" s="34">
        <f t="shared" si="61"/>
        <v>15.45</v>
      </c>
      <c r="K273" s="34">
        <f t="shared" si="61"/>
        <v>16.309999999999999</v>
      </c>
      <c r="L273" s="34">
        <f t="shared" si="61"/>
        <v>25.03</v>
      </c>
      <c r="O273" s="34" t="s">
        <v>265</v>
      </c>
      <c r="P273" s="34">
        <f t="shared" ref="P273:S286" si="62">SUM(P21)</f>
        <v>19.47</v>
      </c>
      <c r="Q273" s="34">
        <f t="shared" si="62"/>
        <v>19.48</v>
      </c>
      <c r="R273" s="34">
        <f t="shared" si="62"/>
        <v>20.010000000000002</v>
      </c>
      <c r="S273" s="34">
        <f t="shared" si="62"/>
        <v>18.829999999999998</v>
      </c>
      <c r="V273" s="34" t="s">
        <v>265</v>
      </c>
      <c r="W273" s="34">
        <f t="shared" ref="W273:Z286" si="63">SUM(W21)</f>
        <v>17.72</v>
      </c>
      <c r="X273" s="34">
        <f t="shared" si="63"/>
        <v>16.850000000000001</v>
      </c>
      <c r="Y273" s="34">
        <f t="shared" si="63"/>
        <v>18.440000000000001</v>
      </c>
      <c r="Z273" s="34">
        <f t="shared" si="63"/>
        <v>16.93</v>
      </c>
      <c r="AC273" s="34" t="s">
        <v>265</v>
      </c>
      <c r="AD273" s="34">
        <f t="shared" ref="AD273:AG286" si="64">SUM(AD21)</f>
        <v>17.59</v>
      </c>
      <c r="AE273" s="34">
        <f t="shared" si="64"/>
        <v>12.66</v>
      </c>
      <c r="AF273" s="34">
        <f t="shared" si="64"/>
        <v>18.940000000000001</v>
      </c>
      <c r="AG273" s="34">
        <f t="shared" si="64"/>
        <v>17.18</v>
      </c>
      <c r="AJ273" s="34" t="s">
        <v>265</v>
      </c>
      <c r="AK273" s="34">
        <f t="shared" ref="AK273:AN286" si="65">SUM(AK21)</f>
        <v>19.34</v>
      </c>
      <c r="AL273" s="34">
        <f t="shared" si="65"/>
        <v>14.03</v>
      </c>
      <c r="AM273" s="34">
        <f t="shared" si="65"/>
        <v>20.56</v>
      </c>
      <c r="AN273" s="34">
        <f t="shared" si="65"/>
        <v>20.63</v>
      </c>
      <c r="AQ273" s="34" t="s">
        <v>265</v>
      </c>
      <c r="AR273" s="34">
        <f t="shared" ref="AR273:AU286" si="66">SUM(AR21)</f>
        <v>19.09</v>
      </c>
      <c r="AS273" s="34">
        <f t="shared" si="66"/>
        <v>15.01</v>
      </c>
      <c r="AT273" s="34">
        <f t="shared" si="66"/>
        <v>20.09</v>
      </c>
      <c r="AU273" s="34">
        <f t="shared" si="66"/>
        <v>19.510000000000002</v>
      </c>
      <c r="AX273" s="34" t="s">
        <v>265</v>
      </c>
      <c r="AY273" s="34">
        <f t="shared" ref="AY273:BB286" si="67">SUM(AY21)</f>
        <v>18.579999999999998</v>
      </c>
      <c r="AZ273" s="34">
        <f t="shared" si="67"/>
        <v>11.88</v>
      </c>
      <c r="BA273" s="34">
        <f t="shared" si="67"/>
        <v>19.809999999999999</v>
      </c>
      <c r="BB273" s="34">
        <f t="shared" si="67"/>
        <v>20.100000000000001</v>
      </c>
      <c r="BE273" s="34" t="s">
        <v>265</v>
      </c>
      <c r="BF273" s="34">
        <f t="shared" ref="BF273:BI286" si="68">SUM(BF21)</f>
        <v>18.14</v>
      </c>
      <c r="BG273" s="34">
        <f t="shared" si="68"/>
        <v>13.08</v>
      </c>
      <c r="BH273" s="34">
        <f t="shared" si="68"/>
        <v>19.149999999999999</v>
      </c>
      <c r="BI273" s="34">
        <f t="shared" si="68"/>
        <v>18.89</v>
      </c>
      <c r="BL273" s="34" t="s">
        <v>265</v>
      </c>
      <c r="BM273" s="34">
        <f t="shared" ref="BM273:BP286" si="69">SUM(BM21)</f>
        <v>18.079999999999998</v>
      </c>
      <c r="BN273" s="34">
        <f t="shared" si="69"/>
        <v>13.44</v>
      </c>
      <c r="BO273" s="34">
        <f t="shared" si="69"/>
        <v>19.28</v>
      </c>
      <c r="BP273" s="34">
        <f t="shared" si="69"/>
        <v>18.04</v>
      </c>
      <c r="BS273" s="34" t="s">
        <v>265</v>
      </c>
      <c r="BT273" s="34">
        <f t="shared" ref="BT273:BW286" si="70">SUM(BT21)</f>
        <v>18.399999999999999</v>
      </c>
      <c r="BU273" s="34">
        <f t="shared" si="70"/>
        <v>15.39</v>
      </c>
      <c r="BV273" s="34">
        <f t="shared" si="70"/>
        <v>18.829999999999998</v>
      </c>
      <c r="BW273" s="34">
        <f t="shared" si="70"/>
        <v>19.78</v>
      </c>
      <c r="BZ273" s="34" t="s">
        <v>265</v>
      </c>
      <c r="CA273" s="34">
        <f t="shared" ref="CA273:CD286" si="71">SUM(CA21)</f>
        <v>18.71</v>
      </c>
      <c r="CB273" s="34">
        <f t="shared" si="71"/>
        <v>14.92</v>
      </c>
      <c r="CC273" s="34">
        <f t="shared" si="71"/>
        <v>19.239999999999998</v>
      </c>
      <c r="CD273" s="34">
        <f t="shared" si="71"/>
        <v>20.53</v>
      </c>
      <c r="CG273" s="34" t="s">
        <v>265</v>
      </c>
      <c r="CH273" s="34">
        <f t="shared" ref="CH273:CK273" si="72">SUM(CH21)</f>
        <v>19.04</v>
      </c>
      <c r="CI273" s="34">
        <f t="shared" si="72"/>
        <v>16.95</v>
      </c>
      <c r="CJ273" s="34">
        <f t="shared" si="72"/>
        <v>18.489999999999998</v>
      </c>
      <c r="CK273" s="34">
        <f t="shared" si="72"/>
        <v>22.29</v>
      </c>
      <c r="CN273" s="34" t="s">
        <v>265</v>
      </c>
      <c r="CO273" s="34">
        <f t="shared" ref="CO273:CR273" si="73">SUM(CO21)</f>
        <v>17.5</v>
      </c>
      <c r="CP273" s="34">
        <f t="shared" si="73"/>
        <v>14.19</v>
      </c>
      <c r="CQ273" s="34">
        <f t="shared" si="73"/>
        <v>17.84</v>
      </c>
      <c r="CR273" s="34">
        <f t="shared" si="73"/>
        <v>20.079999999999998</v>
      </c>
      <c r="CU273" s="34" t="s">
        <v>265</v>
      </c>
      <c r="CV273" s="34">
        <f t="shared" ref="CV273:CY273" si="74">SUM(CV21)</f>
        <v>18.8</v>
      </c>
      <c r="CW273" s="34">
        <f t="shared" si="74"/>
        <v>14.03</v>
      </c>
      <c r="CX273" s="34">
        <f t="shared" si="74"/>
        <v>18.98</v>
      </c>
      <c r="CY273" s="34">
        <f t="shared" si="74"/>
        <v>23.18</v>
      </c>
    </row>
    <row r="274" spans="1:103" x14ac:dyDescent="0.25">
      <c r="A274" s="34" t="s">
        <v>266</v>
      </c>
      <c r="B274" s="34">
        <f t="shared" si="60"/>
        <v>4.29</v>
      </c>
      <c r="C274" s="34">
        <f t="shared" si="60"/>
        <v>5.03</v>
      </c>
      <c r="D274" s="34">
        <f t="shared" si="60"/>
        <v>4.1900000000000004</v>
      </c>
      <c r="E274" s="34">
        <f t="shared" si="60"/>
        <v>3.22</v>
      </c>
      <c r="H274" s="34" t="s">
        <v>266</v>
      </c>
      <c r="I274" s="34">
        <f t="shared" si="61"/>
        <v>5.04</v>
      </c>
      <c r="J274" s="34">
        <f t="shared" si="61"/>
        <v>6.45</v>
      </c>
      <c r="K274" s="34">
        <f t="shared" si="61"/>
        <v>5.2</v>
      </c>
      <c r="L274" s="34">
        <f t="shared" si="61"/>
        <v>3.67</v>
      </c>
      <c r="O274" s="34" t="s">
        <v>266</v>
      </c>
      <c r="P274" s="34">
        <f t="shared" si="62"/>
        <v>4.59</v>
      </c>
      <c r="Q274" s="34">
        <f t="shared" si="62"/>
        <v>4.6500000000000004</v>
      </c>
      <c r="R274" s="34">
        <f t="shared" si="62"/>
        <v>4.45</v>
      </c>
      <c r="S274" s="34">
        <f t="shared" si="62"/>
        <v>4.92</v>
      </c>
      <c r="V274" s="34" t="s">
        <v>266</v>
      </c>
      <c r="W274" s="34">
        <f t="shared" si="63"/>
        <v>5.27</v>
      </c>
      <c r="X274" s="34">
        <f t="shared" si="63"/>
        <v>4.84</v>
      </c>
      <c r="Y274" s="34">
        <f t="shared" si="63"/>
        <v>5.64</v>
      </c>
      <c r="Z274" s="34">
        <f t="shared" si="63"/>
        <v>4.09</v>
      </c>
      <c r="AC274" s="34" t="s">
        <v>266</v>
      </c>
      <c r="AD274" s="34">
        <f t="shared" si="64"/>
        <v>5.97</v>
      </c>
      <c r="AE274" s="34">
        <f t="shared" si="64"/>
        <v>7.48</v>
      </c>
      <c r="AF274" s="34">
        <f t="shared" si="64"/>
        <v>6.82</v>
      </c>
      <c r="AG274" s="34">
        <f t="shared" si="64"/>
        <v>2.38</v>
      </c>
      <c r="AJ274" s="34" t="s">
        <v>266</v>
      </c>
      <c r="AK274" s="34">
        <f t="shared" si="65"/>
        <v>4.54</v>
      </c>
      <c r="AL274" s="34">
        <f t="shared" si="65"/>
        <v>5.58</v>
      </c>
      <c r="AM274" s="34">
        <f t="shared" si="65"/>
        <v>4.67</v>
      </c>
      <c r="AN274" s="34">
        <f t="shared" si="65"/>
        <v>3.29</v>
      </c>
      <c r="AQ274" s="34" t="s">
        <v>266</v>
      </c>
      <c r="AR274" s="34">
        <f t="shared" si="66"/>
        <v>4.29</v>
      </c>
      <c r="AS274" s="34">
        <f t="shared" si="66"/>
        <v>5.24</v>
      </c>
      <c r="AT274" s="34">
        <f t="shared" si="66"/>
        <v>4.47</v>
      </c>
      <c r="AU274" s="34">
        <f t="shared" si="66"/>
        <v>2.67</v>
      </c>
      <c r="AX274" s="34" t="s">
        <v>266</v>
      </c>
      <c r="AY274" s="34">
        <f t="shared" si="67"/>
        <v>4.76</v>
      </c>
      <c r="AZ274" s="34">
        <f t="shared" si="67"/>
        <v>5.71</v>
      </c>
      <c r="BA274" s="34">
        <f t="shared" si="67"/>
        <v>4.7</v>
      </c>
      <c r="BB274" s="34">
        <f t="shared" si="67"/>
        <v>3.55</v>
      </c>
      <c r="BE274" s="34" t="s">
        <v>266</v>
      </c>
      <c r="BF274" s="34">
        <f t="shared" si="68"/>
        <v>4.6900000000000004</v>
      </c>
      <c r="BG274" s="34">
        <f t="shared" si="68"/>
        <v>7.66</v>
      </c>
      <c r="BH274" s="34">
        <f t="shared" si="68"/>
        <v>4.2</v>
      </c>
      <c r="BI274" s="34">
        <f t="shared" si="68"/>
        <v>3.97</v>
      </c>
      <c r="BL274" s="34" t="s">
        <v>266</v>
      </c>
      <c r="BM274" s="34">
        <f t="shared" si="69"/>
        <v>3.99</v>
      </c>
      <c r="BN274" s="34">
        <f t="shared" si="69"/>
        <v>5.09</v>
      </c>
      <c r="BO274" s="34">
        <f t="shared" si="69"/>
        <v>4</v>
      </c>
      <c r="BP274" s="34">
        <f t="shared" si="69"/>
        <v>3.13</v>
      </c>
      <c r="BS274" s="34" t="s">
        <v>266</v>
      </c>
      <c r="BT274" s="34">
        <f t="shared" si="70"/>
        <v>3.45</v>
      </c>
      <c r="BU274" s="34">
        <f t="shared" si="70"/>
        <v>4.3</v>
      </c>
      <c r="BV274" s="34">
        <f t="shared" si="70"/>
        <v>3.18</v>
      </c>
      <c r="BW274" s="34">
        <f t="shared" si="70"/>
        <v>3.17</v>
      </c>
      <c r="BZ274" s="34" t="s">
        <v>266</v>
      </c>
      <c r="CA274" s="34">
        <f t="shared" si="71"/>
        <v>4.0999999999999996</v>
      </c>
      <c r="CB274" s="34">
        <f t="shared" si="71"/>
        <v>4.09</v>
      </c>
      <c r="CC274" s="34">
        <f t="shared" si="71"/>
        <v>3.82</v>
      </c>
      <c r="CD274" s="34">
        <f t="shared" si="71"/>
        <v>3.63</v>
      </c>
      <c r="CG274" s="34" t="s">
        <v>266</v>
      </c>
      <c r="CH274" s="34">
        <f t="shared" ref="CH274:CK274" si="75">SUM(CH22)</f>
        <v>3.47</v>
      </c>
      <c r="CI274" s="34">
        <f t="shared" si="75"/>
        <v>4.43</v>
      </c>
      <c r="CJ274" s="34">
        <f t="shared" si="75"/>
        <v>3.47</v>
      </c>
      <c r="CK274" s="34">
        <f t="shared" si="75"/>
        <v>2.35</v>
      </c>
      <c r="CN274" s="34" t="s">
        <v>266</v>
      </c>
      <c r="CO274" s="34">
        <f t="shared" ref="CO274:CR274" si="76">SUM(CO22)</f>
        <v>4.21</v>
      </c>
      <c r="CP274" s="34">
        <f t="shared" si="76"/>
        <v>4.8600000000000003</v>
      </c>
      <c r="CQ274" s="34">
        <f t="shared" si="76"/>
        <v>4.55</v>
      </c>
      <c r="CR274" s="34">
        <f t="shared" si="76"/>
        <v>2.0299999999999998</v>
      </c>
      <c r="CU274" s="34" t="s">
        <v>266</v>
      </c>
      <c r="CV274" s="34">
        <f t="shared" ref="CV274:CY274" si="77">SUM(CV22)</f>
        <v>3.69</v>
      </c>
      <c r="CW274" s="34">
        <f t="shared" si="77"/>
        <v>6.11</v>
      </c>
      <c r="CX274" s="34">
        <f t="shared" si="77"/>
        <v>3.21</v>
      </c>
      <c r="CY274" s="34">
        <f t="shared" si="77"/>
        <v>2.4900000000000002</v>
      </c>
    </row>
    <row r="275" spans="1:103" x14ac:dyDescent="0.25">
      <c r="A275" s="34" t="s">
        <v>267</v>
      </c>
      <c r="B275" s="34">
        <f t="shared" si="60"/>
        <v>6.55</v>
      </c>
      <c r="C275" s="34">
        <f t="shared" si="60"/>
        <v>7.76</v>
      </c>
      <c r="D275" s="34">
        <f t="shared" si="60"/>
        <v>7.03</v>
      </c>
      <c r="E275" s="34">
        <f t="shared" si="60"/>
        <v>4.3899999999999997</v>
      </c>
      <c r="H275" s="34" t="s">
        <v>267</v>
      </c>
      <c r="I275" s="34">
        <f t="shared" si="61"/>
        <v>7.06</v>
      </c>
      <c r="J275" s="34">
        <f t="shared" si="61"/>
        <v>10.66</v>
      </c>
      <c r="K275" s="34">
        <f t="shared" si="61"/>
        <v>7.73</v>
      </c>
      <c r="L275" s="34">
        <f t="shared" si="61"/>
        <v>2.82</v>
      </c>
      <c r="O275" s="34" t="s">
        <v>267</v>
      </c>
      <c r="P275" s="34">
        <f t="shared" si="62"/>
        <v>6.58</v>
      </c>
      <c r="Q275" s="34">
        <f t="shared" si="62"/>
        <v>7.24</v>
      </c>
      <c r="R275" s="34">
        <f t="shared" si="62"/>
        <v>6.83</v>
      </c>
      <c r="S275" s="34">
        <f t="shared" si="62"/>
        <v>4.04</v>
      </c>
      <c r="V275" s="34" t="s">
        <v>267</v>
      </c>
      <c r="W275" s="34">
        <f t="shared" si="63"/>
        <v>6.18</v>
      </c>
      <c r="X275" s="34">
        <f t="shared" si="63"/>
        <v>8.98</v>
      </c>
      <c r="Y275" s="34">
        <f t="shared" si="63"/>
        <v>6.2</v>
      </c>
      <c r="Z275" s="34">
        <f t="shared" si="63"/>
        <v>3.17</v>
      </c>
      <c r="AC275" s="34" t="s">
        <v>267</v>
      </c>
      <c r="AD275" s="34">
        <f t="shared" si="64"/>
        <v>5.7</v>
      </c>
      <c r="AE275" s="34">
        <f t="shared" si="64"/>
        <v>6.13</v>
      </c>
      <c r="AF275" s="34">
        <f t="shared" si="64"/>
        <v>6.02</v>
      </c>
      <c r="AG275" s="34">
        <f t="shared" si="64"/>
        <v>3.64</v>
      </c>
      <c r="AJ275" s="34" t="s">
        <v>267</v>
      </c>
      <c r="AK275" s="34">
        <f t="shared" si="65"/>
        <v>5.86</v>
      </c>
      <c r="AL275" s="34">
        <f t="shared" si="65"/>
        <v>9.23</v>
      </c>
      <c r="AM275" s="34">
        <f t="shared" si="65"/>
        <v>5.95</v>
      </c>
      <c r="AN275" s="34">
        <f t="shared" si="65"/>
        <v>2.88</v>
      </c>
      <c r="AQ275" s="34" t="s">
        <v>267</v>
      </c>
      <c r="AR275" s="34">
        <f t="shared" si="66"/>
        <v>7.35</v>
      </c>
      <c r="AS275" s="34">
        <f t="shared" si="66"/>
        <v>10.83</v>
      </c>
      <c r="AT275" s="34">
        <f t="shared" si="66"/>
        <v>7.04</v>
      </c>
      <c r="AU275" s="34">
        <f t="shared" si="66"/>
        <v>4.09</v>
      </c>
      <c r="AX275" s="34" t="s">
        <v>267</v>
      </c>
      <c r="AY275" s="34">
        <f t="shared" si="67"/>
        <v>5.85</v>
      </c>
      <c r="AZ275" s="34">
        <f t="shared" si="67"/>
        <v>7.07</v>
      </c>
      <c r="BA275" s="34">
        <f t="shared" si="67"/>
        <v>6.2</v>
      </c>
      <c r="BB275" s="34">
        <f t="shared" si="67"/>
        <v>3.22</v>
      </c>
      <c r="BE275" s="34" t="s">
        <v>267</v>
      </c>
      <c r="BF275" s="34">
        <f t="shared" si="68"/>
        <v>4.74</v>
      </c>
      <c r="BG275" s="34">
        <f t="shared" si="68"/>
        <v>8.9600000000000009</v>
      </c>
      <c r="BH275" s="34">
        <f t="shared" si="68"/>
        <v>4.7699999999999996</v>
      </c>
      <c r="BI275" s="34">
        <f t="shared" si="68"/>
        <v>1.5</v>
      </c>
      <c r="BL275" s="34" t="s">
        <v>267</v>
      </c>
      <c r="BM275" s="34">
        <f t="shared" si="69"/>
        <v>5.31</v>
      </c>
      <c r="BN275" s="34">
        <f t="shared" si="69"/>
        <v>9.9</v>
      </c>
      <c r="BO275" s="34">
        <f t="shared" si="69"/>
        <v>5.26</v>
      </c>
      <c r="BP275" s="34">
        <f t="shared" si="69"/>
        <v>1.68</v>
      </c>
      <c r="BS275" s="34" t="s">
        <v>267</v>
      </c>
      <c r="BT275" s="34">
        <f t="shared" si="70"/>
        <v>4.84</v>
      </c>
      <c r="BU275" s="34">
        <f t="shared" si="70"/>
        <v>6.68</v>
      </c>
      <c r="BV275" s="34">
        <f t="shared" si="70"/>
        <v>5.4</v>
      </c>
      <c r="BW275" s="34">
        <f t="shared" si="70"/>
        <v>1.32</v>
      </c>
      <c r="BZ275" s="34" t="s">
        <v>267</v>
      </c>
      <c r="CA275" s="34">
        <f t="shared" si="71"/>
        <v>5.21</v>
      </c>
      <c r="CB275" s="34">
        <f t="shared" si="71"/>
        <v>8.69</v>
      </c>
      <c r="CC275" s="34">
        <f t="shared" si="71"/>
        <v>5.58</v>
      </c>
      <c r="CD275" s="34">
        <f t="shared" si="71"/>
        <v>1.7</v>
      </c>
      <c r="CG275" s="34" t="s">
        <v>267</v>
      </c>
      <c r="CH275" s="34">
        <f t="shared" ref="CH275:CK275" si="78">SUM(CH23)</f>
        <v>5.85</v>
      </c>
      <c r="CI275" s="34">
        <f t="shared" si="78"/>
        <v>7.54</v>
      </c>
      <c r="CJ275" s="34">
        <f t="shared" si="78"/>
        <v>5.89</v>
      </c>
      <c r="CK275" s="34">
        <f t="shared" si="78"/>
        <v>3</v>
      </c>
      <c r="CN275" s="34" t="s">
        <v>267</v>
      </c>
      <c r="CO275" s="34">
        <f t="shared" ref="CO275:CR275" si="79">SUM(CO23)</f>
        <v>5.08</v>
      </c>
      <c r="CP275" s="34">
        <f t="shared" si="79"/>
        <v>7.13</v>
      </c>
      <c r="CQ275" s="34">
        <f t="shared" si="79"/>
        <v>4.91</v>
      </c>
      <c r="CR275" s="34">
        <f t="shared" si="79"/>
        <v>3.6</v>
      </c>
      <c r="CU275" s="34" t="s">
        <v>267</v>
      </c>
      <c r="CV275" s="34">
        <f t="shared" ref="CV275:CY275" si="80">SUM(CV23)</f>
        <v>4.4800000000000004</v>
      </c>
      <c r="CW275" s="34">
        <f t="shared" si="80"/>
        <v>4.45</v>
      </c>
      <c r="CX275" s="34">
        <f t="shared" si="80"/>
        <v>5.0199999999999996</v>
      </c>
      <c r="CY275" s="34">
        <f t="shared" si="80"/>
        <v>2.4300000000000002</v>
      </c>
    </row>
    <row r="276" spans="1:103" x14ac:dyDescent="0.25">
      <c r="A276" s="34" t="s">
        <v>268</v>
      </c>
      <c r="B276" s="34">
        <f t="shared" si="60"/>
        <v>0.51</v>
      </c>
      <c r="C276" s="34">
        <f t="shared" si="60"/>
        <v>1.65</v>
      </c>
      <c r="D276" s="34">
        <f t="shared" si="60"/>
        <v>0.35</v>
      </c>
      <c r="E276" s="34">
        <f t="shared" si="60"/>
        <v>0.3</v>
      </c>
      <c r="H276" s="34" t="s">
        <v>268</v>
      </c>
      <c r="I276" s="34">
        <f t="shared" si="61"/>
        <v>0.69</v>
      </c>
      <c r="J276" s="34">
        <f t="shared" si="61"/>
        <v>1.17</v>
      </c>
      <c r="K276" s="34">
        <f t="shared" si="61"/>
        <v>0.54</v>
      </c>
      <c r="L276" s="34">
        <f t="shared" si="61"/>
        <v>0.16</v>
      </c>
      <c r="O276" s="34" t="s">
        <v>268</v>
      </c>
      <c r="P276" s="34">
        <f t="shared" si="62"/>
        <v>0.7</v>
      </c>
      <c r="Q276" s="34">
        <f t="shared" si="62"/>
        <v>1.74</v>
      </c>
      <c r="R276" s="34">
        <f t="shared" si="62"/>
        <v>0.53</v>
      </c>
      <c r="S276" s="34">
        <f t="shared" si="62"/>
        <v>0.28999999999999998</v>
      </c>
      <c r="V276" s="34" t="s">
        <v>268</v>
      </c>
      <c r="W276" s="34">
        <f t="shared" si="63"/>
        <v>0.73</v>
      </c>
      <c r="X276" s="34">
        <f t="shared" si="63"/>
        <v>1.1000000000000001</v>
      </c>
      <c r="Y276" s="34">
        <f t="shared" si="63"/>
        <v>0.82</v>
      </c>
      <c r="Z276" s="34">
        <f t="shared" si="63"/>
        <v>0.19</v>
      </c>
      <c r="AC276" s="34" t="s">
        <v>268</v>
      </c>
      <c r="AD276" s="34">
        <f t="shared" si="64"/>
        <v>0.95</v>
      </c>
      <c r="AE276" s="34">
        <f t="shared" si="64"/>
        <v>3.17</v>
      </c>
      <c r="AF276" s="34">
        <f t="shared" si="64"/>
        <v>0.56000000000000005</v>
      </c>
      <c r="AG276" s="34">
        <f t="shared" si="64"/>
        <v>0.48</v>
      </c>
      <c r="AJ276" s="34" t="s">
        <v>268</v>
      </c>
      <c r="AK276" s="34">
        <f t="shared" si="65"/>
        <v>0.56000000000000005</v>
      </c>
      <c r="AL276" s="34">
        <f t="shared" si="65"/>
        <v>1.28</v>
      </c>
      <c r="AM276" s="34">
        <f t="shared" si="65"/>
        <v>0.35</v>
      </c>
      <c r="AN276" s="34">
        <f t="shared" si="65"/>
        <v>0.47</v>
      </c>
      <c r="AQ276" s="34" t="s">
        <v>268</v>
      </c>
      <c r="AR276" s="34">
        <f t="shared" si="66"/>
        <v>0.59</v>
      </c>
      <c r="AS276" s="34">
        <f t="shared" si="66"/>
        <v>1.93</v>
      </c>
      <c r="AT276" s="34">
        <f t="shared" si="66"/>
        <v>0.44</v>
      </c>
      <c r="AU276" s="34">
        <f t="shared" si="66"/>
        <v>0.11</v>
      </c>
      <c r="AX276" s="34" t="s">
        <v>268</v>
      </c>
      <c r="AY276" s="34">
        <f t="shared" si="67"/>
        <v>1.68</v>
      </c>
      <c r="AZ276" s="34">
        <f t="shared" si="67"/>
        <v>2.17</v>
      </c>
      <c r="BA276" s="34">
        <f t="shared" si="67"/>
        <v>1.53</v>
      </c>
      <c r="BB276" s="34">
        <f t="shared" si="67"/>
        <v>1.71</v>
      </c>
      <c r="BE276" s="34" t="s">
        <v>268</v>
      </c>
      <c r="BF276" s="34">
        <f t="shared" si="68"/>
        <v>1.45</v>
      </c>
      <c r="BG276" s="34">
        <f t="shared" si="68"/>
        <v>2.2799999999999998</v>
      </c>
      <c r="BH276" s="34">
        <f t="shared" si="68"/>
        <v>1.1299999999999999</v>
      </c>
      <c r="BI276" s="34">
        <f t="shared" si="68"/>
        <v>1.57</v>
      </c>
      <c r="BL276" s="34" t="s">
        <v>268</v>
      </c>
      <c r="BM276" s="34">
        <f t="shared" si="69"/>
        <v>2.19</v>
      </c>
      <c r="BN276" s="34">
        <f t="shared" si="69"/>
        <v>4.08</v>
      </c>
      <c r="BO276" s="34">
        <f t="shared" si="69"/>
        <v>1.75</v>
      </c>
      <c r="BP276" s="34">
        <f t="shared" si="69"/>
        <v>1.76</v>
      </c>
      <c r="BS276" s="34" t="s">
        <v>268</v>
      </c>
      <c r="BT276" s="34">
        <f t="shared" si="70"/>
        <v>2.0099999999999998</v>
      </c>
      <c r="BU276" s="34">
        <f t="shared" si="70"/>
        <v>4.1900000000000004</v>
      </c>
      <c r="BV276" s="34">
        <f t="shared" si="70"/>
        <v>1.75</v>
      </c>
      <c r="BW276" s="34">
        <f t="shared" si="70"/>
        <v>1.26</v>
      </c>
      <c r="BZ276" s="34" t="s">
        <v>268</v>
      </c>
      <c r="CA276" s="34">
        <f t="shared" si="71"/>
        <v>1.95</v>
      </c>
      <c r="CB276" s="34">
        <f t="shared" si="71"/>
        <v>2.1800000000000002</v>
      </c>
      <c r="CC276" s="34">
        <f t="shared" si="71"/>
        <v>2</v>
      </c>
      <c r="CD276" s="34">
        <f t="shared" si="71"/>
        <v>1.81</v>
      </c>
      <c r="CG276" s="34" t="s">
        <v>268</v>
      </c>
      <c r="CH276" s="34">
        <f t="shared" ref="CH276:CK276" si="81">SUM(CH24)</f>
        <v>1.82</v>
      </c>
      <c r="CI276" s="34">
        <f t="shared" si="81"/>
        <v>2.86</v>
      </c>
      <c r="CJ276" s="34">
        <f t="shared" si="81"/>
        <v>1.72</v>
      </c>
      <c r="CK276" s="34">
        <f t="shared" si="81"/>
        <v>1.0900000000000001</v>
      </c>
      <c r="CN276" s="34" t="s">
        <v>268</v>
      </c>
      <c r="CO276" s="34">
        <f t="shared" ref="CO276:CR276" si="82">SUM(CO24)</f>
        <v>2.5</v>
      </c>
      <c r="CP276" s="34">
        <f t="shared" si="82"/>
        <v>4.17</v>
      </c>
      <c r="CQ276" s="34">
        <f t="shared" si="82"/>
        <v>2.35</v>
      </c>
      <c r="CR276" s="34">
        <f t="shared" si="82"/>
        <v>1.29</v>
      </c>
      <c r="CU276" s="34" t="s">
        <v>268</v>
      </c>
      <c r="CV276" s="34">
        <f t="shared" ref="CV276:CY276" si="83">SUM(CV24)</f>
        <v>2.61</v>
      </c>
      <c r="CW276" s="34">
        <f t="shared" si="83"/>
        <v>4.62</v>
      </c>
      <c r="CX276" s="34">
        <f t="shared" si="83"/>
        <v>2.5299999999999998</v>
      </c>
      <c r="CY276" s="34">
        <f t="shared" si="83"/>
        <v>1.45</v>
      </c>
    </row>
    <row r="277" spans="1:103" x14ac:dyDescent="0.25">
      <c r="A277" s="34" t="s">
        <v>269</v>
      </c>
      <c r="B277" s="34">
        <f t="shared" si="60"/>
        <v>1.8</v>
      </c>
      <c r="C277" s="34">
        <f t="shared" si="60"/>
        <v>2.12</v>
      </c>
      <c r="D277" s="34">
        <f t="shared" si="60"/>
        <v>1.66</v>
      </c>
      <c r="E277" s="34">
        <f t="shared" si="60"/>
        <v>0.76</v>
      </c>
      <c r="H277" s="34" t="s">
        <v>269</v>
      </c>
      <c r="I277" s="34">
        <f t="shared" si="61"/>
        <v>2.04</v>
      </c>
      <c r="J277" s="34">
        <f t="shared" si="61"/>
        <v>2.2400000000000002</v>
      </c>
      <c r="K277" s="34">
        <f t="shared" si="61"/>
        <v>1.86</v>
      </c>
      <c r="L277" s="34">
        <f t="shared" si="61"/>
        <v>1.42</v>
      </c>
      <c r="O277" s="34" t="s">
        <v>269</v>
      </c>
      <c r="P277" s="34">
        <f t="shared" si="62"/>
        <v>2.04</v>
      </c>
      <c r="Q277" s="34">
        <f t="shared" si="62"/>
        <v>2.5099999999999998</v>
      </c>
      <c r="R277" s="34">
        <f t="shared" si="62"/>
        <v>1.86</v>
      </c>
      <c r="S277" s="34">
        <f t="shared" si="62"/>
        <v>1.37</v>
      </c>
      <c r="V277" s="34" t="s">
        <v>269</v>
      </c>
      <c r="W277" s="34">
        <f t="shared" si="63"/>
        <v>2.25</v>
      </c>
      <c r="X277" s="34">
        <f t="shared" si="63"/>
        <v>1.56</v>
      </c>
      <c r="Y277" s="34">
        <f t="shared" si="63"/>
        <v>2.09</v>
      </c>
      <c r="Z277" s="34">
        <f t="shared" si="63"/>
        <v>2.34</v>
      </c>
      <c r="AC277" s="34" t="s">
        <v>269</v>
      </c>
      <c r="AD277" s="34">
        <f t="shared" si="64"/>
        <v>2.25</v>
      </c>
      <c r="AE277" s="34">
        <f t="shared" si="64"/>
        <v>1.73</v>
      </c>
      <c r="AF277" s="34">
        <f t="shared" si="64"/>
        <v>1.92</v>
      </c>
      <c r="AG277" s="34">
        <f t="shared" si="64"/>
        <v>2.06</v>
      </c>
      <c r="AJ277" s="34" t="s">
        <v>269</v>
      </c>
      <c r="AK277" s="34">
        <f t="shared" si="65"/>
        <v>2.0499999999999998</v>
      </c>
      <c r="AL277" s="34">
        <f t="shared" si="65"/>
        <v>3.25</v>
      </c>
      <c r="AM277" s="34">
        <f t="shared" si="65"/>
        <v>2.02</v>
      </c>
      <c r="AN277" s="34">
        <f t="shared" si="65"/>
        <v>0.91</v>
      </c>
      <c r="AQ277" s="34" t="s">
        <v>269</v>
      </c>
      <c r="AR277" s="34">
        <f t="shared" si="66"/>
        <v>2.2999999999999998</v>
      </c>
      <c r="AS277" s="34">
        <f t="shared" si="66"/>
        <v>2.59</v>
      </c>
      <c r="AT277" s="34">
        <f t="shared" si="66"/>
        <v>2</v>
      </c>
      <c r="AU277" s="34">
        <f t="shared" si="66"/>
        <v>1.54</v>
      </c>
      <c r="AX277" s="34" t="s">
        <v>269</v>
      </c>
      <c r="AY277" s="34">
        <f t="shared" si="67"/>
        <v>2.37</v>
      </c>
      <c r="AZ277" s="34">
        <f t="shared" si="67"/>
        <v>3.04</v>
      </c>
      <c r="BA277" s="34">
        <f t="shared" si="67"/>
        <v>2.17</v>
      </c>
      <c r="BB277" s="34">
        <f t="shared" si="67"/>
        <v>1.77</v>
      </c>
      <c r="BE277" s="34" t="s">
        <v>269</v>
      </c>
      <c r="BF277" s="34">
        <f t="shared" si="68"/>
        <v>1.96</v>
      </c>
      <c r="BG277" s="34">
        <f t="shared" si="68"/>
        <v>2.2000000000000002</v>
      </c>
      <c r="BH277" s="34">
        <f t="shared" si="68"/>
        <v>1.88</v>
      </c>
      <c r="BI277" s="34">
        <f t="shared" si="68"/>
        <v>1.26</v>
      </c>
      <c r="BL277" s="34" t="s">
        <v>269</v>
      </c>
      <c r="BM277" s="34">
        <f t="shared" si="69"/>
        <v>1.82</v>
      </c>
      <c r="BN277" s="34">
        <f t="shared" si="69"/>
        <v>2.64</v>
      </c>
      <c r="BO277" s="34">
        <f t="shared" si="69"/>
        <v>1.66</v>
      </c>
      <c r="BP277" s="34">
        <f t="shared" si="69"/>
        <v>1.1499999999999999</v>
      </c>
      <c r="BS277" s="34" t="s">
        <v>269</v>
      </c>
      <c r="BT277" s="34">
        <f t="shared" si="70"/>
        <v>2.17</v>
      </c>
      <c r="BU277" s="34">
        <f t="shared" si="70"/>
        <v>3.6</v>
      </c>
      <c r="BV277" s="34">
        <f t="shared" si="70"/>
        <v>1.71</v>
      </c>
      <c r="BW277" s="34">
        <f t="shared" si="70"/>
        <v>1.94</v>
      </c>
      <c r="BZ277" s="34" t="s">
        <v>269</v>
      </c>
      <c r="CA277" s="34">
        <f t="shared" si="71"/>
        <v>2.31</v>
      </c>
      <c r="CB277" s="34">
        <f t="shared" si="71"/>
        <v>3.46</v>
      </c>
      <c r="CC277" s="34">
        <f t="shared" si="71"/>
        <v>2.12</v>
      </c>
      <c r="CD277" s="34">
        <f t="shared" si="71"/>
        <v>1.39</v>
      </c>
      <c r="CG277" s="34" t="s">
        <v>269</v>
      </c>
      <c r="CH277" s="34">
        <f t="shared" ref="CH277:CK277" si="84">SUM(CH25)</f>
        <v>2.44</v>
      </c>
      <c r="CI277" s="34">
        <f t="shared" si="84"/>
        <v>2.29</v>
      </c>
      <c r="CJ277" s="34">
        <f t="shared" si="84"/>
        <v>2.31</v>
      </c>
      <c r="CK277" s="34">
        <f t="shared" si="84"/>
        <v>1.69</v>
      </c>
      <c r="CN277" s="34" t="s">
        <v>269</v>
      </c>
      <c r="CO277" s="34">
        <f t="shared" ref="CO277:CR277" si="85">SUM(CO25)</f>
        <v>1.74</v>
      </c>
      <c r="CP277" s="34">
        <f t="shared" si="85"/>
        <v>1.58</v>
      </c>
      <c r="CQ277" s="34">
        <f t="shared" si="85"/>
        <v>1.65</v>
      </c>
      <c r="CR277" s="34">
        <f t="shared" si="85"/>
        <v>1.1299999999999999</v>
      </c>
      <c r="CU277" s="34" t="s">
        <v>269</v>
      </c>
      <c r="CV277" s="34">
        <f t="shared" ref="CV277:CY277" si="86">SUM(CV25)</f>
        <v>2.4700000000000002</v>
      </c>
      <c r="CW277" s="34">
        <f t="shared" si="86"/>
        <v>2.7</v>
      </c>
      <c r="CX277" s="34">
        <f t="shared" si="86"/>
        <v>2.54</v>
      </c>
      <c r="CY277" s="34">
        <f t="shared" si="86"/>
        <v>1.41</v>
      </c>
    </row>
    <row r="278" spans="1:103" x14ac:dyDescent="0.25">
      <c r="A278" s="34" t="s">
        <v>270</v>
      </c>
      <c r="B278" s="34">
        <f t="shared" si="60"/>
        <v>0.84</v>
      </c>
      <c r="C278" s="34">
        <f t="shared" si="60"/>
        <v>1.1200000000000001</v>
      </c>
      <c r="D278" s="34">
        <f t="shared" si="60"/>
        <v>0.75</v>
      </c>
      <c r="E278" s="34">
        <f t="shared" si="60"/>
        <v>0.65</v>
      </c>
      <c r="H278" s="34" t="s">
        <v>270</v>
      </c>
      <c r="I278" s="34">
        <f t="shared" si="61"/>
        <v>0.71</v>
      </c>
      <c r="J278" s="34">
        <f t="shared" si="61"/>
        <v>1.21</v>
      </c>
      <c r="K278" s="34">
        <f t="shared" si="61"/>
        <v>0.78</v>
      </c>
      <c r="L278" s="34">
        <f t="shared" si="61"/>
        <v>0.03</v>
      </c>
      <c r="O278" s="34" t="s">
        <v>270</v>
      </c>
      <c r="P278" s="34">
        <f t="shared" si="62"/>
        <v>0.78</v>
      </c>
      <c r="Q278" s="34">
        <f t="shared" si="62"/>
        <v>1.41</v>
      </c>
      <c r="R278" s="34">
        <f t="shared" si="62"/>
        <v>0.78</v>
      </c>
      <c r="S278" s="34">
        <f t="shared" si="62"/>
        <v>0.42</v>
      </c>
      <c r="V278" s="34" t="s">
        <v>270</v>
      </c>
      <c r="W278" s="34">
        <f t="shared" si="63"/>
        <v>0.68</v>
      </c>
      <c r="X278" s="34">
        <f t="shared" si="63"/>
        <v>1.46</v>
      </c>
      <c r="Y278" s="34">
        <f t="shared" si="63"/>
        <v>0.49</v>
      </c>
      <c r="Z278" s="34">
        <f t="shared" si="63"/>
        <v>0.45</v>
      </c>
      <c r="AC278" s="34" t="s">
        <v>270</v>
      </c>
      <c r="AD278" s="34">
        <f t="shared" si="64"/>
        <v>0.7</v>
      </c>
      <c r="AE278" s="34">
        <f t="shared" si="64"/>
        <v>1.77</v>
      </c>
      <c r="AF278" s="34">
        <f t="shared" si="64"/>
        <v>0.61</v>
      </c>
      <c r="AG278" s="34">
        <f t="shared" si="64"/>
        <v>0.34</v>
      </c>
      <c r="AJ278" s="34" t="s">
        <v>270</v>
      </c>
      <c r="AK278" s="34">
        <f t="shared" si="65"/>
        <v>0.91</v>
      </c>
      <c r="AL278" s="34">
        <f t="shared" si="65"/>
        <v>1.86</v>
      </c>
      <c r="AM278" s="34">
        <f t="shared" si="65"/>
        <v>0.91</v>
      </c>
      <c r="AN278" s="34">
        <f t="shared" si="65"/>
        <v>0.03</v>
      </c>
      <c r="AQ278" s="34" t="s">
        <v>270</v>
      </c>
      <c r="AR278" s="34">
        <f t="shared" si="66"/>
        <v>1.08</v>
      </c>
      <c r="AS278" s="34">
        <f t="shared" si="66"/>
        <v>2.36</v>
      </c>
      <c r="AT278" s="34">
        <f t="shared" si="66"/>
        <v>1.08</v>
      </c>
      <c r="AU278" s="34">
        <f t="shared" si="66"/>
        <v>0.09</v>
      </c>
      <c r="AX278" s="34" t="s">
        <v>270</v>
      </c>
      <c r="AY278" s="34">
        <f t="shared" si="67"/>
        <v>0.78</v>
      </c>
      <c r="AZ278" s="34">
        <f t="shared" si="67"/>
        <v>1.93</v>
      </c>
      <c r="BA278" s="34">
        <f t="shared" si="67"/>
        <v>0.57999999999999996</v>
      </c>
      <c r="BB278" s="34">
        <f t="shared" si="67"/>
        <v>0.04</v>
      </c>
      <c r="BE278" s="34" t="s">
        <v>270</v>
      </c>
      <c r="BF278" s="34">
        <f t="shared" si="68"/>
        <v>1.0900000000000001</v>
      </c>
      <c r="BG278" s="34">
        <f t="shared" si="68"/>
        <v>1.48</v>
      </c>
      <c r="BH278" s="34">
        <f t="shared" si="68"/>
        <v>1.1200000000000001</v>
      </c>
      <c r="BI278" s="34">
        <f t="shared" si="68"/>
        <v>0.21</v>
      </c>
      <c r="BL278" s="34" t="s">
        <v>270</v>
      </c>
      <c r="BM278" s="34">
        <f t="shared" si="69"/>
        <v>0.97</v>
      </c>
      <c r="BN278" s="34">
        <f t="shared" si="69"/>
        <v>2.2000000000000002</v>
      </c>
      <c r="BO278" s="34">
        <f t="shared" si="69"/>
        <v>0.68</v>
      </c>
      <c r="BP278" s="34">
        <f t="shared" si="69"/>
        <v>0.78</v>
      </c>
      <c r="BS278" s="34" t="s">
        <v>270</v>
      </c>
      <c r="BT278" s="34">
        <f t="shared" si="70"/>
        <v>0.99</v>
      </c>
      <c r="BU278" s="34">
        <f t="shared" si="70"/>
        <v>1.1599999999999999</v>
      </c>
      <c r="BV278" s="34">
        <f t="shared" si="70"/>
        <v>0.93</v>
      </c>
      <c r="BW278" s="34">
        <f t="shared" si="70"/>
        <v>0.67</v>
      </c>
      <c r="BZ278" s="34" t="s">
        <v>270</v>
      </c>
      <c r="CA278" s="34">
        <f t="shared" si="71"/>
        <v>1.17</v>
      </c>
      <c r="CB278" s="34">
        <f t="shared" si="71"/>
        <v>2.5299999999999998</v>
      </c>
      <c r="CC278" s="34">
        <f t="shared" si="71"/>
        <v>1.1299999999999999</v>
      </c>
      <c r="CD278" s="34">
        <f t="shared" si="71"/>
        <v>0.03</v>
      </c>
      <c r="CG278" s="34" t="s">
        <v>270</v>
      </c>
      <c r="CH278" s="34">
        <f t="shared" ref="CH278:CK278" si="87">SUM(CH26)</f>
        <v>1.1499999999999999</v>
      </c>
      <c r="CI278" s="34">
        <f t="shared" si="87"/>
        <v>1.45</v>
      </c>
      <c r="CJ278" s="34">
        <f t="shared" si="87"/>
        <v>1.37</v>
      </c>
      <c r="CK278" s="34">
        <f t="shared" si="87"/>
        <v>0.23</v>
      </c>
      <c r="CN278" s="34" t="s">
        <v>270</v>
      </c>
      <c r="CO278" s="34">
        <f t="shared" ref="CO278:CR278" si="88">SUM(CO26)</f>
        <v>1.34</v>
      </c>
      <c r="CP278" s="34">
        <f t="shared" si="88"/>
        <v>2.06</v>
      </c>
      <c r="CQ278" s="34">
        <f t="shared" si="88"/>
        <v>1.36</v>
      </c>
      <c r="CR278" s="34">
        <f t="shared" si="88"/>
        <v>0.7</v>
      </c>
      <c r="CU278" s="34" t="s">
        <v>270</v>
      </c>
      <c r="CV278" s="34">
        <f t="shared" ref="CV278:CY278" si="89">SUM(CV26)</f>
        <v>1.05</v>
      </c>
      <c r="CW278" s="34">
        <f t="shared" si="89"/>
        <v>2.66</v>
      </c>
      <c r="CX278" s="34">
        <f t="shared" si="89"/>
        <v>0.87</v>
      </c>
      <c r="CY278" s="34">
        <f t="shared" si="89"/>
        <v>0.5</v>
      </c>
    </row>
    <row r="279" spans="1:103" x14ac:dyDescent="0.25">
      <c r="A279" s="34" t="s">
        <v>271</v>
      </c>
      <c r="B279" s="34">
        <f t="shared" si="60"/>
        <v>0.46</v>
      </c>
      <c r="C279" s="34">
        <f t="shared" si="60"/>
        <v>0.61</v>
      </c>
      <c r="D279" s="34">
        <f t="shared" si="60"/>
        <v>0.37</v>
      </c>
      <c r="E279" s="34">
        <f t="shared" si="60"/>
        <v>0.56999999999999995</v>
      </c>
      <c r="H279" s="34" t="s">
        <v>271</v>
      </c>
      <c r="I279" s="34">
        <f t="shared" si="61"/>
        <v>0.56000000000000005</v>
      </c>
      <c r="J279" s="34">
        <f t="shared" si="61"/>
        <v>0.44</v>
      </c>
      <c r="K279" s="34">
        <f t="shared" si="61"/>
        <v>0.68</v>
      </c>
      <c r="L279" s="34">
        <f t="shared" si="61"/>
        <v>0.25</v>
      </c>
      <c r="O279" s="34" t="s">
        <v>271</v>
      </c>
      <c r="P279" s="34">
        <f t="shared" si="62"/>
        <v>0.36</v>
      </c>
      <c r="Q279" s="34">
        <f t="shared" si="62"/>
        <v>0.25</v>
      </c>
      <c r="R279" s="34">
        <f t="shared" si="62"/>
        <v>0.46</v>
      </c>
      <c r="S279" s="34">
        <f t="shared" si="62"/>
        <v>0.23</v>
      </c>
      <c r="V279" s="34" t="s">
        <v>271</v>
      </c>
      <c r="W279" s="34">
        <f t="shared" si="63"/>
        <v>0.42</v>
      </c>
      <c r="X279" s="34">
        <f t="shared" si="63"/>
        <v>0.35</v>
      </c>
      <c r="Y279" s="34">
        <f t="shared" si="63"/>
        <v>0.39</v>
      </c>
      <c r="Z279" s="34">
        <f t="shared" si="63"/>
        <v>0.39</v>
      </c>
      <c r="AC279" s="34" t="s">
        <v>271</v>
      </c>
      <c r="AD279" s="34">
        <f t="shared" si="64"/>
        <v>0.44</v>
      </c>
      <c r="AE279" s="34">
        <f t="shared" si="64"/>
        <v>1.39</v>
      </c>
      <c r="AF279" s="34">
        <f t="shared" si="64"/>
        <v>0.26</v>
      </c>
      <c r="AG279" s="34">
        <f t="shared" si="64"/>
        <v>0.17</v>
      </c>
      <c r="AJ279" s="34" t="s">
        <v>271</v>
      </c>
      <c r="AK279" s="34">
        <f t="shared" si="65"/>
        <v>0.5</v>
      </c>
      <c r="AL279" s="34">
        <f t="shared" si="65"/>
        <v>1.83</v>
      </c>
      <c r="AM279" s="34">
        <f t="shared" si="65"/>
        <v>0.21</v>
      </c>
      <c r="AN279" s="34">
        <f t="shared" si="65"/>
        <v>0.3</v>
      </c>
      <c r="AQ279" s="34" t="s">
        <v>271</v>
      </c>
      <c r="AR279" s="34">
        <f t="shared" si="66"/>
        <v>0.44</v>
      </c>
      <c r="AS279" s="34">
        <f t="shared" si="66"/>
        <v>1.28</v>
      </c>
      <c r="AT279" s="34">
        <f t="shared" si="66"/>
        <v>0.21</v>
      </c>
      <c r="AU279" s="34">
        <f t="shared" si="66"/>
        <v>0.26</v>
      </c>
      <c r="AX279" s="34" t="s">
        <v>271</v>
      </c>
      <c r="AY279" s="34">
        <f t="shared" si="67"/>
        <v>0.54</v>
      </c>
      <c r="AZ279" s="34">
        <f t="shared" si="67"/>
        <v>1.44</v>
      </c>
      <c r="BA279" s="34">
        <f t="shared" si="67"/>
        <v>0.39</v>
      </c>
      <c r="BB279" s="34">
        <f t="shared" si="67"/>
        <v>0.26</v>
      </c>
      <c r="BE279" s="34" t="s">
        <v>271</v>
      </c>
      <c r="BF279" s="34">
        <f t="shared" si="68"/>
        <v>0.32</v>
      </c>
      <c r="BG279" s="34">
        <f t="shared" si="68"/>
        <v>0.75</v>
      </c>
      <c r="BH279" s="34">
        <f t="shared" si="68"/>
        <v>0.23</v>
      </c>
      <c r="BI279" s="34">
        <f t="shared" si="68"/>
        <v>0.26</v>
      </c>
      <c r="BL279" s="34" t="s">
        <v>271</v>
      </c>
      <c r="BM279" s="34">
        <f t="shared" si="69"/>
        <v>0.42</v>
      </c>
      <c r="BN279" s="34">
        <f t="shared" si="69"/>
        <v>1.28</v>
      </c>
      <c r="BO279" s="34">
        <f t="shared" si="69"/>
        <v>0.3</v>
      </c>
      <c r="BP279" s="34">
        <f t="shared" si="69"/>
        <v>0.2</v>
      </c>
      <c r="BS279" s="34" t="s">
        <v>271</v>
      </c>
      <c r="BT279" s="34">
        <f t="shared" si="70"/>
        <v>0.5</v>
      </c>
      <c r="BU279" s="34">
        <f t="shared" si="70"/>
        <v>1.26</v>
      </c>
      <c r="BV279" s="34">
        <f t="shared" si="70"/>
        <v>0.37</v>
      </c>
      <c r="BW279" s="34">
        <f t="shared" si="70"/>
        <v>0.19</v>
      </c>
      <c r="BZ279" s="34" t="s">
        <v>271</v>
      </c>
      <c r="CA279" s="34">
        <f t="shared" si="71"/>
        <v>0.43</v>
      </c>
      <c r="CB279" s="34">
        <f t="shared" si="71"/>
        <v>0.57999999999999996</v>
      </c>
      <c r="CC279" s="34">
        <f t="shared" si="71"/>
        <v>0.49</v>
      </c>
      <c r="CD279" s="34">
        <f t="shared" si="71"/>
        <v>0.18</v>
      </c>
      <c r="CG279" s="34" t="s">
        <v>271</v>
      </c>
      <c r="CH279" s="34">
        <f t="shared" ref="CH279:CK279" si="90">SUM(CH27)</f>
        <v>0.36</v>
      </c>
      <c r="CI279" s="34">
        <f t="shared" si="90"/>
        <v>1.22</v>
      </c>
      <c r="CJ279" s="34">
        <f t="shared" si="90"/>
        <v>0.13</v>
      </c>
      <c r="CK279" s="34">
        <f t="shared" si="90"/>
        <v>0.03</v>
      </c>
      <c r="CN279" s="34" t="s">
        <v>271</v>
      </c>
      <c r="CO279" s="34">
        <f t="shared" ref="CO279:CR279" si="91">SUM(CO27)</f>
        <v>0.56999999999999995</v>
      </c>
      <c r="CP279" s="34">
        <f t="shared" si="91"/>
        <v>1.47</v>
      </c>
      <c r="CQ279" s="34">
        <f t="shared" si="91"/>
        <v>0.45</v>
      </c>
      <c r="CR279" s="34">
        <f t="shared" si="91"/>
        <v>0.03</v>
      </c>
      <c r="CU279" s="34" t="s">
        <v>271</v>
      </c>
      <c r="CV279" s="34">
        <f t="shared" ref="CV279:CY279" si="92">SUM(CV27)</f>
        <v>0.41</v>
      </c>
      <c r="CW279" s="34">
        <f t="shared" si="92"/>
        <v>0.3</v>
      </c>
      <c r="CX279" s="34">
        <f t="shared" si="92"/>
        <v>0.31</v>
      </c>
      <c r="CY279" s="34">
        <f t="shared" si="92"/>
        <v>0.37</v>
      </c>
    </row>
    <row r="280" spans="1:103" x14ac:dyDescent="0.25">
      <c r="A280" s="34" t="s">
        <v>272</v>
      </c>
      <c r="B280" s="34">
        <f t="shared" si="60"/>
        <v>0.8</v>
      </c>
      <c r="C280" s="34">
        <f t="shared" si="60"/>
        <v>1.17</v>
      </c>
      <c r="D280" s="34">
        <f t="shared" si="60"/>
        <v>0.86</v>
      </c>
      <c r="E280" s="34">
        <f t="shared" si="60"/>
        <v>0.51</v>
      </c>
      <c r="H280" s="34" t="s">
        <v>272</v>
      </c>
      <c r="I280" s="34">
        <f t="shared" si="61"/>
        <v>0.61</v>
      </c>
      <c r="J280" s="34">
        <f t="shared" si="61"/>
        <v>1.08</v>
      </c>
      <c r="K280" s="34">
        <f t="shared" si="61"/>
        <v>0.7</v>
      </c>
      <c r="L280" s="34">
        <f t="shared" si="61"/>
        <v>0.11</v>
      </c>
      <c r="O280" s="34" t="s">
        <v>272</v>
      </c>
      <c r="P280" s="34">
        <f t="shared" si="62"/>
        <v>0.7</v>
      </c>
      <c r="Q280" s="34">
        <f t="shared" si="62"/>
        <v>1.59</v>
      </c>
      <c r="R280" s="34">
        <f t="shared" si="62"/>
        <v>0.6</v>
      </c>
      <c r="S280" s="34">
        <f t="shared" si="62"/>
        <v>0.61</v>
      </c>
      <c r="V280" s="34" t="s">
        <v>272</v>
      </c>
      <c r="W280" s="34">
        <f t="shared" si="63"/>
        <v>0.56000000000000005</v>
      </c>
      <c r="X280" s="34">
        <f t="shared" si="63"/>
        <v>1.02</v>
      </c>
      <c r="Y280" s="34">
        <f t="shared" si="63"/>
        <v>0.51</v>
      </c>
      <c r="Z280" s="34">
        <f t="shared" si="63"/>
        <v>0.44</v>
      </c>
      <c r="AC280" s="34" t="s">
        <v>272</v>
      </c>
      <c r="AD280" s="34">
        <f t="shared" si="64"/>
        <v>0.63</v>
      </c>
      <c r="AE280" s="34">
        <f t="shared" si="64"/>
        <v>0.56999999999999995</v>
      </c>
      <c r="AF280" s="34">
        <f t="shared" si="64"/>
        <v>0.64</v>
      </c>
      <c r="AG280" s="34">
        <f t="shared" si="64"/>
        <v>0.62</v>
      </c>
      <c r="AJ280" s="34" t="s">
        <v>272</v>
      </c>
      <c r="AK280" s="34">
        <f t="shared" si="65"/>
        <v>0.55000000000000004</v>
      </c>
      <c r="AL280" s="34">
        <f t="shared" si="65"/>
        <v>0.68</v>
      </c>
      <c r="AM280" s="34">
        <f t="shared" si="65"/>
        <v>0.55000000000000004</v>
      </c>
      <c r="AN280" s="34">
        <f t="shared" si="65"/>
        <v>0.49</v>
      </c>
      <c r="AQ280" s="34" t="s">
        <v>272</v>
      </c>
      <c r="AR280" s="34">
        <f t="shared" si="66"/>
        <v>0.53</v>
      </c>
      <c r="AS280" s="34">
        <f t="shared" si="66"/>
        <v>1.03</v>
      </c>
      <c r="AT280" s="34">
        <f t="shared" si="66"/>
        <v>0.49</v>
      </c>
      <c r="AU280" s="34">
        <f t="shared" si="66"/>
        <v>0.34</v>
      </c>
      <c r="AX280" s="34" t="s">
        <v>272</v>
      </c>
      <c r="AY280" s="34">
        <f t="shared" si="67"/>
        <v>0.51</v>
      </c>
      <c r="AZ280" s="34">
        <f t="shared" si="67"/>
        <v>0.56000000000000005</v>
      </c>
      <c r="BA280" s="34">
        <f t="shared" si="67"/>
        <v>0.64</v>
      </c>
      <c r="BB280" s="34">
        <f t="shared" si="67"/>
        <v>0.21</v>
      </c>
      <c r="BE280" s="34" t="s">
        <v>272</v>
      </c>
      <c r="BF280" s="34">
        <f t="shared" si="68"/>
        <v>0.8</v>
      </c>
      <c r="BG280" s="34">
        <f t="shared" si="68"/>
        <v>0.71</v>
      </c>
      <c r="BH280" s="34">
        <f t="shared" si="68"/>
        <v>0.75</v>
      </c>
      <c r="BI280" s="34">
        <f t="shared" si="68"/>
        <v>0.69</v>
      </c>
      <c r="BL280" s="34" t="s">
        <v>272</v>
      </c>
      <c r="BM280" s="34">
        <f t="shared" si="69"/>
        <v>0.66</v>
      </c>
      <c r="BN280" s="34">
        <f t="shared" si="69"/>
        <v>0.69</v>
      </c>
      <c r="BO280" s="34">
        <f t="shared" si="69"/>
        <v>0.78</v>
      </c>
      <c r="BP280" s="34">
        <f t="shared" si="69"/>
        <v>0.27</v>
      </c>
      <c r="BS280" s="34" t="s">
        <v>272</v>
      </c>
      <c r="BT280" s="34">
        <f t="shared" si="70"/>
        <v>0.41</v>
      </c>
      <c r="BU280" s="34">
        <f t="shared" si="70"/>
        <v>0.18</v>
      </c>
      <c r="BV280" s="34">
        <f t="shared" si="70"/>
        <v>0.56999999999999995</v>
      </c>
      <c r="BW280" s="34">
        <f t="shared" si="70"/>
        <v>0.08</v>
      </c>
      <c r="BZ280" s="34" t="s">
        <v>272</v>
      </c>
      <c r="CA280" s="34">
        <f t="shared" si="71"/>
        <v>0.37</v>
      </c>
      <c r="CB280" s="34">
        <f t="shared" si="71"/>
        <v>0.22</v>
      </c>
      <c r="CC280" s="34">
        <f t="shared" si="71"/>
        <v>0.48</v>
      </c>
      <c r="CD280" s="34">
        <f t="shared" si="71"/>
        <v>0.12</v>
      </c>
      <c r="CG280" s="34" t="s">
        <v>272</v>
      </c>
      <c r="CH280" s="34">
        <f t="shared" ref="CH280:CK280" si="93">SUM(CH28)</f>
        <v>0.5</v>
      </c>
      <c r="CI280" s="34">
        <f t="shared" si="93"/>
        <v>0.46</v>
      </c>
      <c r="CJ280" s="34">
        <f t="shared" si="93"/>
        <v>0.62</v>
      </c>
      <c r="CK280" s="34">
        <f t="shared" si="93"/>
        <v>0.16</v>
      </c>
      <c r="CN280" s="34" t="s">
        <v>272</v>
      </c>
      <c r="CO280" s="34">
        <f t="shared" ref="CO280:CR280" si="94">SUM(CO28)</f>
        <v>0.53</v>
      </c>
      <c r="CP280" s="34">
        <f t="shared" si="94"/>
        <v>1.26</v>
      </c>
      <c r="CQ280" s="34">
        <f t="shared" si="94"/>
        <v>0.4</v>
      </c>
      <c r="CR280" s="34">
        <f t="shared" si="94"/>
        <v>0.49</v>
      </c>
      <c r="CU280" s="34" t="s">
        <v>272</v>
      </c>
      <c r="CV280" s="34">
        <f t="shared" ref="CV280:CY280" si="95">SUM(CV28)</f>
        <v>0.51</v>
      </c>
      <c r="CW280" s="34">
        <f t="shared" si="95"/>
        <v>0.7</v>
      </c>
      <c r="CX280" s="34">
        <f t="shared" si="95"/>
        <v>0.56999999999999995</v>
      </c>
      <c r="CY280" s="34">
        <f t="shared" si="95"/>
        <v>0.12</v>
      </c>
    </row>
    <row r="281" spans="1:103" x14ac:dyDescent="0.25">
      <c r="A281" s="34" t="s">
        <v>273</v>
      </c>
      <c r="B281" s="34">
        <f t="shared" si="60"/>
        <v>0.77</v>
      </c>
      <c r="C281" s="34">
        <f t="shared" si="60"/>
        <v>0.77</v>
      </c>
      <c r="D281" s="34">
        <f t="shared" si="60"/>
        <v>0.89</v>
      </c>
      <c r="E281" s="34">
        <f t="shared" si="60"/>
        <v>0.1</v>
      </c>
      <c r="H281" s="34" t="s">
        <v>273</v>
      </c>
      <c r="I281" s="34">
        <f t="shared" si="61"/>
        <v>0.79</v>
      </c>
      <c r="J281" s="34">
        <f t="shared" si="61"/>
        <v>1.6</v>
      </c>
      <c r="K281" s="34">
        <f t="shared" si="61"/>
        <v>0.74</v>
      </c>
      <c r="L281" s="34">
        <f t="shared" si="61"/>
        <v>0.28999999999999998</v>
      </c>
      <c r="O281" s="34" t="s">
        <v>273</v>
      </c>
      <c r="P281" s="34">
        <f t="shared" si="62"/>
        <v>0.88</v>
      </c>
      <c r="Q281" s="34">
        <f t="shared" si="62"/>
        <v>1.58</v>
      </c>
      <c r="R281" s="34">
        <f t="shared" si="62"/>
        <v>0.7</v>
      </c>
      <c r="S281" s="34">
        <f t="shared" si="62"/>
        <v>0.49</v>
      </c>
      <c r="V281" s="34" t="s">
        <v>273</v>
      </c>
      <c r="W281" s="34">
        <f t="shared" si="63"/>
        <v>0.96</v>
      </c>
      <c r="X281" s="34">
        <f t="shared" si="63"/>
        <v>1.27</v>
      </c>
      <c r="Y281" s="34">
        <f t="shared" si="63"/>
        <v>1.17</v>
      </c>
      <c r="Z281" s="34">
        <f t="shared" si="63"/>
        <v>0.13</v>
      </c>
      <c r="AC281" s="34" t="s">
        <v>273</v>
      </c>
      <c r="AD281" s="34">
        <f t="shared" si="64"/>
        <v>0.53</v>
      </c>
      <c r="AE281" s="34">
        <f t="shared" si="64"/>
        <v>1.7</v>
      </c>
      <c r="AF281" s="34">
        <f t="shared" si="64"/>
        <v>0.39</v>
      </c>
      <c r="AG281" s="34">
        <f t="shared" si="64"/>
        <v>0.14000000000000001</v>
      </c>
      <c r="AJ281" s="34" t="s">
        <v>273</v>
      </c>
      <c r="AK281" s="34">
        <f t="shared" si="65"/>
        <v>0.71</v>
      </c>
      <c r="AL281" s="34">
        <f t="shared" si="65"/>
        <v>1.82</v>
      </c>
      <c r="AM281" s="34">
        <f t="shared" si="65"/>
        <v>0.68</v>
      </c>
      <c r="AN281" s="34">
        <f t="shared" si="65"/>
        <v>0.2</v>
      </c>
      <c r="AQ281" s="34" t="s">
        <v>273</v>
      </c>
      <c r="AR281" s="34">
        <f t="shared" si="66"/>
        <v>1.04</v>
      </c>
      <c r="AS281" s="34">
        <f t="shared" si="66"/>
        <v>1.57</v>
      </c>
      <c r="AT281" s="34">
        <f t="shared" si="66"/>
        <v>1.1499999999999999</v>
      </c>
      <c r="AU281" s="34">
        <f t="shared" si="66"/>
        <v>0.11</v>
      </c>
      <c r="AX281" s="34" t="s">
        <v>273</v>
      </c>
      <c r="AY281" s="34">
        <f t="shared" si="67"/>
        <v>0.69</v>
      </c>
      <c r="AZ281" s="34">
        <f t="shared" si="67"/>
        <v>1.7</v>
      </c>
      <c r="BA281" s="34">
        <f t="shared" si="67"/>
        <v>0.53</v>
      </c>
      <c r="BB281" s="34">
        <f t="shared" si="67"/>
        <v>0.11</v>
      </c>
      <c r="BE281" s="34" t="s">
        <v>273</v>
      </c>
      <c r="BF281" s="34">
        <f t="shared" si="68"/>
        <v>0.81</v>
      </c>
      <c r="BG281" s="34">
        <f t="shared" si="68"/>
        <v>1.57</v>
      </c>
      <c r="BH281" s="34">
        <f t="shared" si="68"/>
        <v>0.72</v>
      </c>
      <c r="BI281" s="34">
        <f t="shared" si="68"/>
        <v>0.47</v>
      </c>
      <c r="BL281" s="34" t="s">
        <v>273</v>
      </c>
      <c r="BM281" s="34">
        <f t="shared" si="69"/>
        <v>0.62</v>
      </c>
      <c r="BN281" s="34">
        <f t="shared" si="69"/>
        <v>1.63</v>
      </c>
      <c r="BO281" s="34">
        <f t="shared" si="69"/>
        <v>0.54</v>
      </c>
      <c r="BP281" s="34">
        <f t="shared" si="69"/>
        <v>0.19</v>
      </c>
      <c r="BS281" s="34" t="s">
        <v>273</v>
      </c>
      <c r="BT281" s="34">
        <f t="shared" si="70"/>
        <v>1.01</v>
      </c>
      <c r="BU281" s="34">
        <f t="shared" si="70"/>
        <v>2.37</v>
      </c>
      <c r="BV281" s="34">
        <f t="shared" si="70"/>
        <v>0.86</v>
      </c>
      <c r="BW281" s="34">
        <f t="shared" si="70"/>
        <v>0.52</v>
      </c>
      <c r="BZ281" s="34" t="s">
        <v>273</v>
      </c>
      <c r="CA281" s="34">
        <f t="shared" si="71"/>
        <v>0.74</v>
      </c>
      <c r="CB281" s="34">
        <f t="shared" si="71"/>
        <v>0.94</v>
      </c>
      <c r="CC281" s="34">
        <f t="shared" si="71"/>
        <v>0.49</v>
      </c>
      <c r="CD281" s="34">
        <f t="shared" si="71"/>
        <v>1.24</v>
      </c>
      <c r="CG281" s="34" t="s">
        <v>273</v>
      </c>
      <c r="CH281" s="34">
        <f t="shared" ref="CH281:CK281" si="96">SUM(CH29)</f>
        <v>0.63</v>
      </c>
      <c r="CI281" s="34">
        <f t="shared" si="96"/>
        <v>0.83</v>
      </c>
      <c r="CJ281" s="34">
        <f t="shared" si="96"/>
        <v>0.47</v>
      </c>
      <c r="CK281" s="34">
        <f t="shared" si="96"/>
        <v>0.9</v>
      </c>
      <c r="CN281" s="34" t="s">
        <v>273</v>
      </c>
      <c r="CO281" s="34">
        <f t="shared" ref="CO281:CR281" si="97">SUM(CO29)</f>
        <v>0.62</v>
      </c>
      <c r="CP281" s="34">
        <f t="shared" si="97"/>
        <v>1.86</v>
      </c>
      <c r="CQ281" s="34">
        <f t="shared" si="97"/>
        <v>0.36</v>
      </c>
      <c r="CR281" s="34">
        <f t="shared" si="97"/>
        <v>0.56000000000000005</v>
      </c>
      <c r="CU281" s="34" t="s">
        <v>273</v>
      </c>
      <c r="CV281" s="34">
        <f t="shared" ref="CV281:CY281" si="98">SUM(CV29)</f>
        <v>0.87</v>
      </c>
      <c r="CW281" s="34">
        <f t="shared" si="98"/>
        <v>1.21</v>
      </c>
      <c r="CX281" s="34">
        <f t="shared" si="98"/>
        <v>0.83</v>
      </c>
      <c r="CY281" s="34">
        <f t="shared" si="98"/>
        <v>0.66</v>
      </c>
    </row>
    <row r="282" spans="1:103" x14ac:dyDescent="0.25">
      <c r="A282" s="34" t="s">
        <v>274</v>
      </c>
      <c r="B282" s="34">
        <f t="shared" si="60"/>
        <v>0.73</v>
      </c>
      <c r="C282" s="34">
        <f t="shared" si="60"/>
        <v>0.65</v>
      </c>
      <c r="D282" s="34">
        <f t="shared" si="60"/>
        <v>0.83</v>
      </c>
      <c r="E282" s="34">
        <f t="shared" si="60"/>
        <v>0.34</v>
      </c>
      <c r="H282" s="34" t="s">
        <v>274</v>
      </c>
      <c r="I282" s="34">
        <f t="shared" si="61"/>
        <v>0.37</v>
      </c>
      <c r="J282" s="34">
        <f t="shared" si="61"/>
        <v>0.65</v>
      </c>
      <c r="K282" s="34">
        <f t="shared" si="61"/>
        <v>0.38</v>
      </c>
      <c r="L282" s="34">
        <f t="shared" si="61"/>
        <v>0.08</v>
      </c>
      <c r="O282" s="34" t="s">
        <v>274</v>
      </c>
      <c r="P282" s="34">
        <f t="shared" si="62"/>
        <v>0.16</v>
      </c>
      <c r="Q282" s="34">
        <f t="shared" si="62"/>
        <v>0.21</v>
      </c>
      <c r="R282" s="34">
        <f t="shared" si="62"/>
        <v>0.1</v>
      </c>
      <c r="S282" s="34">
        <f t="shared" si="62"/>
        <v>0.33</v>
      </c>
      <c r="V282" s="34" t="s">
        <v>274</v>
      </c>
      <c r="W282" s="34">
        <f t="shared" si="63"/>
        <v>0.41</v>
      </c>
      <c r="X282" s="34">
        <f t="shared" si="63"/>
        <v>0.63</v>
      </c>
      <c r="Y282" s="34">
        <f t="shared" si="63"/>
        <v>0.4</v>
      </c>
      <c r="Z282" s="34">
        <f t="shared" si="63"/>
        <v>0.33</v>
      </c>
      <c r="AC282" s="34" t="s">
        <v>274</v>
      </c>
      <c r="AD282" s="34">
        <f t="shared" si="64"/>
        <v>0.41</v>
      </c>
      <c r="AE282" s="34">
        <f t="shared" si="64"/>
        <v>0.17</v>
      </c>
      <c r="AF282" s="34">
        <f t="shared" si="64"/>
        <v>0.41</v>
      </c>
      <c r="AG282" s="34">
        <f t="shared" si="64"/>
        <v>0.51</v>
      </c>
      <c r="AJ282" s="34" t="s">
        <v>274</v>
      </c>
      <c r="AK282" s="34">
        <f t="shared" si="65"/>
        <v>0.38</v>
      </c>
      <c r="AL282" s="34">
        <f t="shared" si="65"/>
        <v>0.36</v>
      </c>
      <c r="AM282" s="34">
        <f t="shared" si="65"/>
        <v>0.34</v>
      </c>
      <c r="AN282" s="34">
        <f t="shared" si="65"/>
        <v>0.48</v>
      </c>
      <c r="AQ282" s="34" t="s">
        <v>274</v>
      </c>
      <c r="AR282" s="34">
        <f t="shared" si="66"/>
        <v>0.61</v>
      </c>
      <c r="AS282" s="34">
        <f t="shared" si="66"/>
        <v>0.28000000000000003</v>
      </c>
      <c r="AT282" s="34">
        <f t="shared" si="66"/>
        <v>0.66</v>
      </c>
      <c r="AU282" s="34">
        <f t="shared" si="66"/>
        <v>0.56999999999999995</v>
      </c>
      <c r="AX282" s="34" t="s">
        <v>274</v>
      </c>
      <c r="AY282" s="34">
        <f t="shared" si="67"/>
        <v>0.35</v>
      </c>
      <c r="AZ282" s="34">
        <f t="shared" si="67"/>
        <v>0</v>
      </c>
      <c r="BA282" s="34">
        <f t="shared" si="67"/>
        <v>0.42</v>
      </c>
      <c r="BB282" s="34">
        <f t="shared" si="67"/>
        <v>0.35</v>
      </c>
      <c r="BE282" s="34" t="s">
        <v>274</v>
      </c>
      <c r="BF282" s="34">
        <f t="shared" si="68"/>
        <v>0.34</v>
      </c>
      <c r="BG282" s="34">
        <f t="shared" si="68"/>
        <v>0.16</v>
      </c>
      <c r="BH282" s="34">
        <f t="shared" si="68"/>
        <v>0.25</v>
      </c>
      <c r="BI282" s="34">
        <f t="shared" si="68"/>
        <v>0.37</v>
      </c>
      <c r="BL282" s="34" t="s">
        <v>274</v>
      </c>
      <c r="BM282" s="34">
        <f t="shared" si="69"/>
        <v>0.28999999999999998</v>
      </c>
      <c r="BN282" s="34">
        <f t="shared" si="69"/>
        <v>0.08</v>
      </c>
      <c r="BO282" s="34">
        <f t="shared" si="69"/>
        <v>0.23</v>
      </c>
      <c r="BP282" s="34">
        <f t="shared" si="69"/>
        <v>0.61</v>
      </c>
      <c r="BS282" s="34" t="s">
        <v>274</v>
      </c>
      <c r="BT282" s="34">
        <f t="shared" si="70"/>
        <v>0.63</v>
      </c>
      <c r="BU282" s="34">
        <f t="shared" si="70"/>
        <v>0.73</v>
      </c>
      <c r="BV282" s="34">
        <f t="shared" si="70"/>
        <v>0.61</v>
      </c>
      <c r="BW282" s="34">
        <f t="shared" si="70"/>
        <v>0.64</v>
      </c>
      <c r="BZ282" s="34" t="s">
        <v>274</v>
      </c>
      <c r="CA282" s="34">
        <f t="shared" si="71"/>
        <v>0.73</v>
      </c>
      <c r="CB282" s="34">
        <f t="shared" si="71"/>
        <v>0.37</v>
      </c>
      <c r="CC282" s="34">
        <f t="shared" si="71"/>
        <v>0.79</v>
      </c>
      <c r="CD282" s="34">
        <f t="shared" si="71"/>
        <v>0.86</v>
      </c>
      <c r="CG282" s="34" t="s">
        <v>274</v>
      </c>
      <c r="CH282" s="34">
        <f t="shared" ref="CH282:CK282" si="99">SUM(CH30)</f>
        <v>0.68</v>
      </c>
      <c r="CI282" s="34">
        <f t="shared" si="99"/>
        <v>0.79</v>
      </c>
      <c r="CJ282" s="34">
        <f t="shared" si="99"/>
        <v>0.7</v>
      </c>
      <c r="CK282" s="34">
        <f t="shared" si="99"/>
        <v>0.6</v>
      </c>
      <c r="CN282" s="34" t="s">
        <v>274</v>
      </c>
      <c r="CO282" s="34">
        <f t="shared" ref="CO282:CR282" si="100">SUM(CO30)</f>
        <v>0.68</v>
      </c>
      <c r="CP282" s="34">
        <f t="shared" si="100"/>
        <v>1.66</v>
      </c>
      <c r="CQ282" s="34">
        <f t="shared" si="100"/>
        <v>0.51</v>
      </c>
      <c r="CR282" s="34">
        <f t="shared" si="100"/>
        <v>0.28000000000000003</v>
      </c>
      <c r="CU282" s="34" t="s">
        <v>274</v>
      </c>
      <c r="CV282" s="34">
        <f t="shared" ref="CV282:CY282" si="101">SUM(CV30)</f>
        <v>0.63</v>
      </c>
      <c r="CW282" s="34">
        <f t="shared" si="101"/>
        <v>0.2</v>
      </c>
      <c r="CX282" s="34">
        <f t="shared" si="101"/>
        <v>0.74</v>
      </c>
      <c r="CY282" s="34">
        <f t="shared" si="101"/>
        <v>0.64</v>
      </c>
    </row>
    <row r="283" spans="1:103" x14ac:dyDescent="0.25">
      <c r="A283" s="34" t="s">
        <v>275</v>
      </c>
      <c r="B283" s="34">
        <f t="shared" si="60"/>
        <v>1.55</v>
      </c>
      <c r="C283" s="34">
        <f t="shared" si="60"/>
        <v>0.67</v>
      </c>
      <c r="D283" s="34">
        <f t="shared" si="60"/>
        <v>2.13</v>
      </c>
      <c r="E283" s="34">
        <f t="shared" si="60"/>
        <v>0.35</v>
      </c>
      <c r="H283" s="34" t="s">
        <v>275</v>
      </c>
      <c r="I283" s="34">
        <f t="shared" si="61"/>
        <v>1.53</v>
      </c>
      <c r="J283" s="34">
        <f t="shared" si="61"/>
        <v>0.44</v>
      </c>
      <c r="K283" s="34">
        <f t="shared" si="61"/>
        <v>2.0299999999999998</v>
      </c>
      <c r="L283" s="34">
        <f t="shared" si="61"/>
        <v>0.47</v>
      </c>
      <c r="O283" s="34" t="s">
        <v>275</v>
      </c>
      <c r="P283" s="34">
        <f t="shared" si="62"/>
        <v>1.81</v>
      </c>
      <c r="Q283" s="34">
        <f t="shared" si="62"/>
        <v>0.38</v>
      </c>
      <c r="R283" s="34">
        <f t="shared" si="62"/>
        <v>2.52</v>
      </c>
      <c r="S283" s="34">
        <f t="shared" si="62"/>
        <v>0.59</v>
      </c>
      <c r="V283" s="34" t="s">
        <v>275</v>
      </c>
      <c r="W283" s="34">
        <f t="shared" si="63"/>
        <v>1.61</v>
      </c>
      <c r="X283" s="34">
        <f t="shared" si="63"/>
        <v>0.45</v>
      </c>
      <c r="Y283" s="34">
        <f t="shared" si="63"/>
        <v>2.35</v>
      </c>
      <c r="Z283" s="34">
        <f t="shared" si="63"/>
        <v>0.36</v>
      </c>
      <c r="AC283" s="34" t="s">
        <v>275</v>
      </c>
      <c r="AD283" s="34">
        <f t="shared" si="64"/>
        <v>1.55</v>
      </c>
      <c r="AE283" s="34">
        <f t="shared" si="64"/>
        <v>0.64</v>
      </c>
      <c r="AF283" s="34">
        <f t="shared" si="64"/>
        <v>2.21</v>
      </c>
      <c r="AG283" s="34">
        <f t="shared" si="64"/>
        <v>0.26</v>
      </c>
      <c r="AJ283" s="34" t="s">
        <v>275</v>
      </c>
      <c r="AK283" s="34">
        <f t="shared" si="65"/>
        <v>1.79</v>
      </c>
      <c r="AL283" s="34">
        <f t="shared" si="65"/>
        <v>0.36</v>
      </c>
      <c r="AM283" s="34">
        <f t="shared" si="65"/>
        <v>2.5299999999999998</v>
      </c>
      <c r="AN283" s="34">
        <f t="shared" si="65"/>
        <v>0.67</v>
      </c>
      <c r="AQ283" s="34" t="s">
        <v>275</v>
      </c>
      <c r="AR283" s="34">
        <f t="shared" si="66"/>
        <v>1.46</v>
      </c>
      <c r="AS283" s="34">
        <f t="shared" si="66"/>
        <v>0.11</v>
      </c>
      <c r="AT283" s="34">
        <f t="shared" si="66"/>
        <v>2.25</v>
      </c>
      <c r="AU283" s="34">
        <f t="shared" si="66"/>
        <v>0.14000000000000001</v>
      </c>
      <c r="AX283" s="34" t="s">
        <v>275</v>
      </c>
      <c r="AY283" s="34">
        <f t="shared" si="67"/>
        <v>2.09</v>
      </c>
      <c r="AZ283" s="34">
        <f t="shared" si="67"/>
        <v>0.52</v>
      </c>
      <c r="BA283" s="34">
        <f t="shared" si="67"/>
        <v>3.19</v>
      </c>
      <c r="BB283" s="34">
        <f t="shared" si="67"/>
        <v>0.2</v>
      </c>
      <c r="BE283" s="34" t="s">
        <v>275</v>
      </c>
      <c r="BF283" s="34">
        <f t="shared" si="68"/>
        <v>1.83</v>
      </c>
      <c r="BG283" s="34">
        <f t="shared" si="68"/>
        <v>0.93</v>
      </c>
      <c r="BH283" s="34">
        <f t="shared" si="68"/>
        <v>2.65</v>
      </c>
      <c r="BI283" s="34">
        <f t="shared" si="68"/>
        <v>0.21</v>
      </c>
      <c r="BL283" s="34" t="s">
        <v>275</v>
      </c>
      <c r="BM283" s="34">
        <f t="shared" si="69"/>
        <v>2.11</v>
      </c>
      <c r="BN283" s="34">
        <f t="shared" si="69"/>
        <v>0.51</v>
      </c>
      <c r="BO283" s="34">
        <f t="shared" si="69"/>
        <v>3.25</v>
      </c>
      <c r="BP283" s="34">
        <f t="shared" si="69"/>
        <v>0.08</v>
      </c>
      <c r="BS283" s="34" t="s">
        <v>275</v>
      </c>
      <c r="BT283" s="34">
        <f t="shared" si="70"/>
        <v>2.58</v>
      </c>
      <c r="BU283" s="34">
        <f t="shared" si="70"/>
        <v>1.25</v>
      </c>
      <c r="BV283" s="34">
        <f t="shared" si="70"/>
        <v>3.51</v>
      </c>
      <c r="BW283" s="34">
        <f t="shared" si="70"/>
        <v>0.79</v>
      </c>
      <c r="BZ283" s="34" t="s">
        <v>275</v>
      </c>
      <c r="CA283" s="34">
        <f t="shared" si="71"/>
        <v>2.31</v>
      </c>
      <c r="CB283" s="34">
        <f t="shared" si="71"/>
        <v>0.9</v>
      </c>
      <c r="CC283" s="34">
        <f t="shared" si="71"/>
        <v>3.29</v>
      </c>
      <c r="CD283" s="34">
        <f t="shared" si="71"/>
        <v>0.51</v>
      </c>
      <c r="CG283" s="34" t="s">
        <v>275</v>
      </c>
      <c r="CH283" s="34">
        <f t="shared" ref="CH283:CK283" si="102">SUM(CH31)</f>
        <v>2.4</v>
      </c>
      <c r="CI283" s="34">
        <f t="shared" si="102"/>
        <v>1.1499999999999999</v>
      </c>
      <c r="CJ283" s="34">
        <f t="shared" si="102"/>
        <v>3.43</v>
      </c>
      <c r="CK283" s="34">
        <f t="shared" si="102"/>
        <v>0.51</v>
      </c>
      <c r="CN283" s="34" t="s">
        <v>275</v>
      </c>
      <c r="CO283" s="34">
        <f t="shared" ref="CO283:CR283" si="103">SUM(CO31)</f>
        <v>2</v>
      </c>
      <c r="CP283" s="34">
        <f t="shared" si="103"/>
        <v>0.5</v>
      </c>
      <c r="CQ283" s="34">
        <f t="shared" si="103"/>
        <v>2.98</v>
      </c>
      <c r="CR283" s="34">
        <f t="shared" si="103"/>
        <v>0.2</v>
      </c>
      <c r="CU283" s="34" t="s">
        <v>275</v>
      </c>
      <c r="CV283" s="34">
        <f t="shared" ref="CV283:CY283" si="104">SUM(CV31)</f>
        <v>2.0499999999999998</v>
      </c>
      <c r="CW283" s="34">
        <f t="shared" si="104"/>
        <v>1.81</v>
      </c>
      <c r="CX283" s="34">
        <f t="shared" si="104"/>
        <v>2.72</v>
      </c>
      <c r="CY283" s="34">
        <f t="shared" si="104"/>
        <v>0.21</v>
      </c>
    </row>
    <row r="284" spans="1:103" x14ac:dyDescent="0.25">
      <c r="A284" s="34" t="s">
        <v>276</v>
      </c>
      <c r="B284" s="34">
        <f t="shared" si="60"/>
        <v>0.43</v>
      </c>
      <c r="C284" s="34">
        <f t="shared" si="60"/>
        <v>0.73</v>
      </c>
      <c r="D284" s="34">
        <f t="shared" si="60"/>
        <v>0.38</v>
      </c>
      <c r="E284" s="34">
        <f t="shared" si="60"/>
        <v>0.3</v>
      </c>
      <c r="H284" s="34" t="s">
        <v>276</v>
      </c>
      <c r="I284" s="34">
        <f t="shared" si="61"/>
        <v>0.26</v>
      </c>
      <c r="J284" s="34">
        <f t="shared" si="61"/>
        <v>0.93</v>
      </c>
      <c r="K284" s="34">
        <f t="shared" si="61"/>
        <v>7.0000000000000007E-2</v>
      </c>
      <c r="L284" s="34">
        <f t="shared" si="61"/>
        <v>0.17</v>
      </c>
      <c r="O284" s="34" t="s">
        <v>276</v>
      </c>
      <c r="P284" s="34">
        <f t="shared" si="62"/>
        <v>0.42</v>
      </c>
      <c r="Q284" s="34">
        <f t="shared" si="62"/>
        <v>1.1599999999999999</v>
      </c>
      <c r="R284" s="34">
        <f t="shared" si="62"/>
        <v>0.28999999999999998</v>
      </c>
      <c r="S284" s="34">
        <f t="shared" si="62"/>
        <v>0.27</v>
      </c>
      <c r="V284" s="34" t="s">
        <v>276</v>
      </c>
      <c r="W284" s="34">
        <f t="shared" si="63"/>
        <v>0.42</v>
      </c>
      <c r="X284" s="34">
        <f t="shared" si="63"/>
        <v>0.81</v>
      </c>
      <c r="Y284" s="34">
        <f t="shared" si="63"/>
        <v>0.32</v>
      </c>
      <c r="Z284" s="34">
        <f t="shared" si="63"/>
        <v>0.56000000000000005</v>
      </c>
      <c r="AC284" s="34" t="s">
        <v>276</v>
      </c>
      <c r="AD284" s="34">
        <f t="shared" si="64"/>
        <v>0.42</v>
      </c>
      <c r="AE284" s="34">
        <f t="shared" si="64"/>
        <v>0.34</v>
      </c>
      <c r="AF284" s="34">
        <f t="shared" si="64"/>
        <v>0.23</v>
      </c>
      <c r="AG284" s="34">
        <f t="shared" si="64"/>
        <v>1.04</v>
      </c>
      <c r="AJ284" s="34" t="s">
        <v>276</v>
      </c>
      <c r="AK284" s="34">
        <f t="shared" si="65"/>
        <v>0.46</v>
      </c>
      <c r="AL284" s="34">
        <f t="shared" si="65"/>
        <v>0.84</v>
      </c>
      <c r="AM284" s="34">
        <f t="shared" si="65"/>
        <v>0.12</v>
      </c>
      <c r="AN284" s="34">
        <f t="shared" si="65"/>
        <v>1.17</v>
      </c>
      <c r="AQ284" s="34" t="s">
        <v>276</v>
      </c>
      <c r="AR284" s="34">
        <f t="shared" si="66"/>
        <v>0.3</v>
      </c>
      <c r="AS284" s="34">
        <f t="shared" si="66"/>
        <v>0.6</v>
      </c>
      <c r="AT284" s="34">
        <f t="shared" si="66"/>
        <v>0.27</v>
      </c>
      <c r="AU284" s="34">
        <f t="shared" si="66"/>
        <v>0.19</v>
      </c>
      <c r="AX284" s="34" t="s">
        <v>276</v>
      </c>
      <c r="AY284" s="34">
        <f t="shared" si="67"/>
        <v>0.26</v>
      </c>
      <c r="AZ284" s="34">
        <f t="shared" si="67"/>
        <v>0.89</v>
      </c>
      <c r="BA284" s="34">
        <f t="shared" si="67"/>
        <v>0.1</v>
      </c>
      <c r="BB284" s="34">
        <f t="shared" si="67"/>
        <v>0.35</v>
      </c>
      <c r="BE284" s="34" t="s">
        <v>276</v>
      </c>
      <c r="BF284" s="34">
        <f t="shared" si="68"/>
        <v>0.15</v>
      </c>
      <c r="BG284" s="34">
        <f t="shared" si="68"/>
        <v>0.61</v>
      </c>
      <c r="BH284" s="34">
        <f t="shared" si="68"/>
        <v>7.0000000000000007E-2</v>
      </c>
      <c r="BI284" s="34">
        <f t="shared" si="68"/>
        <v>0.11</v>
      </c>
      <c r="BL284" s="34" t="s">
        <v>276</v>
      </c>
      <c r="BM284" s="34">
        <f t="shared" si="69"/>
        <v>0.22</v>
      </c>
      <c r="BN284" s="34">
        <f t="shared" si="69"/>
        <v>0.75</v>
      </c>
      <c r="BO284" s="34">
        <f t="shared" si="69"/>
        <v>0.08</v>
      </c>
      <c r="BP284" s="34">
        <f t="shared" si="69"/>
        <v>0.18</v>
      </c>
      <c r="BS284" s="34" t="s">
        <v>276</v>
      </c>
      <c r="BT284" s="34">
        <f t="shared" si="70"/>
        <v>0.17</v>
      </c>
      <c r="BU284" s="34">
        <f t="shared" si="70"/>
        <v>0.46</v>
      </c>
      <c r="BV284" s="34">
        <f t="shared" si="70"/>
        <v>0.14000000000000001</v>
      </c>
      <c r="BW284" s="34">
        <f t="shared" si="70"/>
        <v>0.12</v>
      </c>
      <c r="BZ284" s="34" t="s">
        <v>276</v>
      </c>
      <c r="CA284" s="34">
        <f t="shared" si="71"/>
        <v>0.27</v>
      </c>
      <c r="CB284" s="34">
        <f t="shared" si="71"/>
        <v>0.38</v>
      </c>
      <c r="CC284" s="34">
        <f t="shared" si="71"/>
        <v>0.13</v>
      </c>
      <c r="CD284" s="34">
        <f t="shared" si="71"/>
        <v>0.51</v>
      </c>
      <c r="CG284" s="34" t="s">
        <v>276</v>
      </c>
      <c r="CH284" s="34">
        <f t="shared" ref="CH284:CK284" si="105">SUM(CH32)</f>
        <v>0.44</v>
      </c>
      <c r="CI284" s="34">
        <f t="shared" si="105"/>
        <v>0.49</v>
      </c>
      <c r="CJ284" s="34">
        <f t="shared" si="105"/>
        <v>0.37</v>
      </c>
      <c r="CK284" s="34">
        <f t="shared" si="105"/>
        <v>0.73</v>
      </c>
      <c r="CN284" s="34" t="s">
        <v>276</v>
      </c>
      <c r="CO284" s="34">
        <f t="shared" ref="CO284:CR284" si="106">SUM(CO32)</f>
        <v>0.13</v>
      </c>
      <c r="CP284" s="34">
        <f t="shared" si="106"/>
        <v>0.22</v>
      </c>
      <c r="CQ284" s="34">
        <f t="shared" si="106"/>
        <v>0.17</v>
      </c>
      <c r="CR284" s="34">
        <f t="shared" si="106"/>
        <v>0</v>
      </c>
      <c r="CU284" s="34" t="s">
        <v>276</v>
      </c>
      <c r="CV284" s="34">
        <f t="shared" ref="CV284:CY284" si="107">SUM(CV32)</f>
        <v>0.28999999999999998</v>
      </c>
      <c r="CW284" s="34">
        <f t="shared" si="107"/>
        <v>0.6</v>
      </c>
      <c r="CX284" s="34">
        <f t="shared" si="107"/>
        <v>0.28999999999999998</v>
      </c>
      <c r="CY284" s="34">
        <f t="shared" si="107"/>
        <v>0</v>
      </c>
    </row>
    <row r="285" spans="1:103" x14ac:dyDescent="0.25">
      <c r="A285" s="34" t="s">
        <v>277</v>
      </c>
      <c r="B285" s="34">
        <f t="shared" si="60"/>
        <v>0.81</v>
      </c>
      <c r="C285" s="34">
        <f t="shared" si="60"/>
        <v>1.77</v>
      </c>
      <c r="D285" s="34">
        <f t="shared" si="60"/>
        <v>0.57999999999999996</v>
      </c>
      <c r="E285" s="34">
        <f t="shared" si="60"/>
        <v>0.42</v>
      </c>
      <c r="H285" s="34" t="s">
        <v>277</v>
      </c>
      <c r="I285" s="34">
        <f t="shared" si="61"/>
        <v>0.89</v>
      </c>
      <c r="J285" s="34">
        <f t="shared" si="61"/>
        <v>1.07</v>
      </c>
      <c r="K285" s="34">
        <f t="shared" si="61"/>
        <v>0.96</v>
      </c>
      <c r="L285" s="34">
        <f t="shared" si="61"/>
        <v>0.72</v>
      </c>
      <c r="O285" s="34" t="s">
        <v>277</v>
      </c>
      <c r="P285" s="34">
        <f t="shared" si="62"/>
        <v>0.6</v>
      </c>
      <c r="Q285" s="34">
        <f t="shared" si="62"/>
        <v>1.01</v>
      </c>
      <c r="R285" s="34">
        <f t="shared" si="62"/>
        <v>0.4</v>
      </c>
      <c r="S285" s="34">
        <f t="shared" si="62"/>
        <v>0.21</v>
      </c>
      <c r="V285" s="34" t="s">
        <v>277</v>
      </c>
      <c r="W285" s="34">
        <f t="shared" si="63"/>
        <v>0.66</v>
      </c>
      <c r="X285" s="34">
        <f t="shared" si="63"/>
        <v>0.7</v>
      </c>
      <c r="Y285" s="34">
        <f t="shared" si="63"/>
        <v>0.73</v>
      </c>
      <c r="Z285" s="34">
        <f t="shared" si="63"/>
        <v>0.13</v>
      </c>
      <c r="AC285" s="34" t="s">
        <v>277</v>
      </c>
      <c r="AD285" s="34">
        <f t="shared" si="64"/>
        <v>0.55000000000000004</v>
      </c>
      <c r="AE285" s="34">
        <f t="shared" si="64"/>
        <v>0.52</v>
      </c>
      <c r="AF285" s="34">
        <f t="shared" si="64"/>
        <v>0.61</v>
      </c>
      <c r="AG285" s="34">
        <f t="shared" si="64"/>
        <v>0.48</v>
      </c>
      <c r="AJ285" s="34" t="s">
        <v>277</v>
      </c>
      <c r="AK285" s="34">
        <f t="shared" si="65"/>
        <v>0.55000000000000004</v>
      </c>
      <c r="AL285" s="34">
        <f t="shared" si="65"/>
        <v>1.1200000000000001</v>
      </c>
      <c r="AM285" s="34">
        <f t="shared" si="65"/>
        <v>0.61</v>
      </c>
      <c r="AN285" s="34">
        <f t="shared" si="65"/>
        <v>0.1</v>
      </c>
      <c r="AQ285" s="34" t="s">
        <v>277</v>
      </c>
      <c r="AR285" s="34">
        <f t="shared" si="66"/>
        <v>0.5</v>
      </c>
      <c r="AS285" s="34">
        <f t="shared" si="66"/>
        <v>1.36</v>
      </c>
      <c r="AT285" s="34">
        <f t="shared" si="66"/>
        <v>0.34</v>
      </c>
      <c r="AU285" s="34">
        <f t="shared" si="66"/>
        <v>0.37</v>
      </c>
      <c r="AX285" s="34" t="s">
        <v>277</v>
      </c>
      <c r="AY285" s="34">
        <f t="shared" si="67"/>
        <v>0.3</v>
      </c>
      <c r="AZ285" s="34">
        <f t="shared" si="67"/>
        <v>0.56000000000000005</v>
      </c>
      <c r="BA285" s="34">
        <f t="shared" si="67"/>
        <v>0.24</v>
      </c>
      <c r="BB285" s="34">
        <f t="shared" si="67"/>
        <v>0.14000000000000001</v>
      </c>
      <c r="BE285" s="34" t="s">
        <v>277</v>
      </c>
      <c r="BF285" s="34">
        <f t="shared" si="68"/>
        <v>0.36</v>
      </c>
      <c r="BG285" s="34">
        <f t="shared" si="68"/>
        <v>0.64</v>
      </c>
      <c r="BH285" s="34">
        <f t="shared" si="68"/>
        <v>0.28999999999999998</v>
      </c>
      <c r="BI285" s="34">
        <f t="shared" si="68"/>
        <v>0.17</v>
      </c>
      <c r="BL285" s="34" t="s">
        <v>277</v>
      </c>
      <c r="BM285" s="34">
        <f t="shared" si="69"/>
        <v>0.33</v>
      </c>
      <c r="BN285" s="34">
        <f t="shared" si="69"/>
        <v>0.55000000000000004</v>
      </c>
      <c r="BO285" s="34">
        <f t="shared" si="69"/>
        <v>0.31</v>
      </c>
      <c r="BP285" s="34">
        <f t="shared" si="69"/>
        <v>0.31</v>
      </c>
      <c r="BS285" s="34" t="s">
        <v>277</v>
      </c>
      <c r="BT285" s="34">
        <f t="shared" si="70"/>
        <v>0.45</v>
      </c>
      <c r="BU285" s="34">
        <f t="shared" si="70"/>
        <v>0.36</v>
      </c>
      <c r="BV285" s="34">
        <f t="shared" si="70"/>
        <v>0.45</v>
      </c>
      <c r="BW285" s="34">
        <f t="shared" si="70"/>
        <v>0.55000000000000004</v>
      </c>
      <c r="BZ285" s="34" t="s">
        <v>277</v>
      </c>
      <c r="CA285" s="34">
        <f t="shared" si="71"/>
        <v>0.53</v>
      </c>
      <c r="CB285" s="34">
        <f t="shared" si="71"/>
        <v>0.68</v>
      </c>
      <c r="CC285" s="34">
        <f t="shared" si="71"/>
        <v>0.41</v>
      </c>
      <c r="CD285" s="34">
        <f t="shared" si="71"/>
        <v>0.7</v>
      </c>
      <c r="CG285" s="34" t="s">
        <v>277</v>
      </c>
      <c r="CH285" s="34">
        <f t="shared" ref="CH285:CK285" si="108">SUM(CH33)</f>
        <v>0.9</v>
      </c>
      <c r="CI285" s="34">
        <f t="shared" si="108"/>
        <v>1.1200000000000001</v>
      </c>
      <c r="CJ285" s="34">
        <f t="shared" si="108"/>
        <v>0.91</v>
      </c>
      <c r="CK285" s="34">
        <f t="shared" si="108"/>
        <v>0.74</v>
      </c>
      <c r="CN285" s="34" t="s">
        <v>277</v>
      </c>
      <c r="CO285" s="34">
        <f t="shared" ref="CO285:CR285" si="109">SUM(CO33)</f>
        <v>0.68</v>
      </c>
      <c r="CP285" s="34">
        <f t="shared" si="109"/>
        <v>1.25</v>
      </c>
      <c r="CQ285" s="34">
        <f t="shared" si="109"/>
        <v>0.71</v>
      </c>
      <c r="CR285" s="34">
        <f t="shared" si="109"/>
        <v>0.14000000000000001</v>
      </c>
      <c r="CU285" s="34" t="s">
        <v>277</v>
      </c>
      <c r="CV285" s="34">
        <f t="shared" ref="CV285:CY285" si="110">SUM(CV33)</f>
        <v>0.69</v>
      </c>
      <c r="CW285" s="34">
        <f t="shared" si="110"/>
        <v>1.71</v>
      </c>
      <c r="CX285" s="34">
        <f t="shared" si="110"/>
        <v>0.56999999999999995</v>
      </c>
      <c r="CY285" s="34">
        <f t="shared" si="110"/>
        <v>0.5</v>
      </c>
    </row>
    <row r="286" spans="1:103" x14ac:dyDescent="0.25">
      <c r="A286" s="34" t="s">
        <v>278</v>
      </c>
      <c r="B286" s="34">
        <f t="shared" si="60"/>
        <v>0.35</v>
      </c>
      <c r="C286" s="34">
        <f t="shared" si="60"/>
        <v>0.33</v>
      </c>
      <c r="D286" s="34">
        <f t="shared" si="60"/>
        <v>0.47</v>
      </c>
      <c r="E286" s="34">
        <f t="shared" si="60"/>
        <v>0.02</v>
      </c>
      <c r="H286" s="34" t="s">
        <v>278</v>
      </c>
      <c r="I286" s="34">
        <f t="shared" si="61"/>
        <v>0.47</v>
      </c>
      <c r="J286" s="34">
        <f t="shared" si="61"/>
        <v>0.03</v>
      </c>
      <c r="K286" s="34">
        <f t="shared" si="61"/>
        <v>0.52</v>
      </c>
      <c r="L286" s="34">
        <f t="shared" si="61"/>
        <v>0.18</v>
      </c>
      <c r="O286" s="34" t="s">
        <v>278</v>
      </c>
      <c r="P286" s="34">
        <f t="shared" si="62"/>
        <v>0.59</v>
      </c>
      <c r="Q286" s="34">
        <f t="shared" si="62"/>
        <v>0.31</v>
      </c>
      <c r="R286" s="34">
        <f t="shared" si="62"/>
        <v>0.67</v>
      </c>
      <c r="S286" s="34">
        <f t="shared" si="62"/>
        <v>0.02</v>
      </c>
      <c r="V286" s="34" t="s">
        <v>278</v>
      </c>
      <c r="W286" s="34">
        <f t="shared" si="63"/>
        <v>0.57999999999999996</v>
      </c>
      <c r="X286" s="34">
        <f t="shared" si="63"/>
        <v>0.49</v>
      </c>
      <c r="Y286" s="34">
        <f t="shared" si="63"/>
        <v>0.61</v>
      </c>
      <c r="Z286" s="34">
        <f t="shared" si="63"/>
        <v>0.11</v>
      </c>
      <c r="AC286" s="34" t="s">
        <v>278</v>
      </c>
      <c r="AD286" s="34">
        <f t="shared" si="64"/>
        <v>0.37</v>
      </c>
      <c r="AE286" s="34">
        <f t="shared" si="64"/>
        <v>0.27</v>
      </c>
      <c r="AF286" s="34">
        <f t="shared" si="64"/>
        <v>0.47</v>
      </c>
      <c r="AG286" s="34">
        <f t="shared" si="64"/>
        <v>0.08</v>
      </c>
      <c r="AJ286" s="34" t="s">
        <v>278</v>
      </c>
      <c r="AK286" s="34">
        <f t="shared" si="65"/>
        <v>0.38</v>
      </c>
      <c r="AL286" s="34">
        <f t="shared" si="65"/>
        <v>0.14000000000000001</v>
      </c>
      <c r="AM286" s="34">
        <f t="shared" si="65"/>
        <v>0.51</v>
      </c>
      <c r="AN286" s="34">
        <f t="shared" si="65"/>
        <v>0.08</v>
      </c>
      <c r="AQ286" s="34" t="s">
        <v>278</v>
      </c>
      <c r="AR286" s="34">
        <f t="shared" si="66"/>
        <v>0.12</v>
      </c>
      <c r="AS286" s="34">
        <f t="shared" si="66"/>
        <v>0.03</v>
      </c>
      <c r="AT286" s="34">
        <f t="shared" si="66"/>
        <v>0.14000000000000001</v>
      </c>
      <c r="AU286" s="34">
        <f t="shared" si="66"/>
        <v>0.13</v>
      </c>
      <c r="AX286" s="34" t="s">
        <v>278</v>
      </c>
      <c r="AY286" s="34">
        <f t="shared" si="67"/>
        <v>0.33</v>
      </c>
      <c r="AZ286" s="34">
        <f t="shared" si="67"/>
        <v>0</v>
      </c>
      <c r="BA286" s="34">
        <f t="shared" si="67"/>
        <v>0.51</v>
      </c>
      <c r="BB286" s="34">
        <f t="shared" si="67"/>
        <v>0.01</v>
      </c>
      <c r="BE286" s="34" t="s">
        <v>278</v>
      </c>
      <c r="BF286" s="34">
        <f t="shared" si="68"/>
        <v>0.36</v>
      </c>
      <c r="BG286" s="34">
        <f t="shared" si="68"/>
        <v>0</v>
      </c>
      <c r="BH286" s="34">
        <f t="shared" si="68"/>
        <v>0.43</v>
      </c>
      <c r="BI286" s="34">
        <f t="shared" si="68"/>
        <v>0</v>
      </c>
      <c r="BL286" s="34" t="s">
        <v>278</v>
      </c>
      <c r="BM286" s="34">
        <f t="shared" si="69"/>
        <v>0.65</v>
      </c>
      <c r="BN286" s="34">
        <f t="shared" si="69"/>
        <v>0.38</v>
      </c>
      <c r="BO286" s="34">
        <f t="shared" si="69"/>
        <v>0.78</v>
      </c>
      <c r="BP286" s="34">
        <f t="shared" si="69"/>
        <v>0.05</v>
      </c>
      <c r="BS286" s="34" t="s">
        <v>278</v>
      </c>
      <c r="BT286" s="34">
        <f t="shared" si="70"/>
        <v>0.5</v>
      </c>
      <c r="BU286" s="34">
        <f t="shared" si="70"/>
        <v>0.74</v>
      </c>
      <c r="BV286" s="34">
        <f t="shared" si="70"/>
        <v>0.59</v>
      </c>
      <c r="BW286" s="34">
        <f t="shared" si="70"/>
        <v>0.04</v>
      </c>
      <c r="BZ286" s="34" t="s">
        <v>278</v>
      </c>
      <c r="CA286" s="34">
        <f t="shared" si="71"/>
        <v>0.37</v>
      </c>
      <c r="CB286" s="34">
        <f t="shared" si="71"/>
        <v>0.21</v>
      </c>
      <c r="CC286" s="34">
        <f t="shared" si="71"/>
        <v>0.51</v>
      </c>
      <c r="CD286" s="34">
        <f t="shared" si="71"/>
        <v>0.1</v>
      </c>
      <c r="CG286" s="34" t="s">
        <v>278</v>
      </c>
      <c r="CH286" s="34">
        <f t="shared" ref="CH286:CK286" si="111">SUM(CH34)</f>
        <v>0.48</v>
      </c>
      <c r="CI286" s="34">
        <f t="shared" si="111"/>
        <v>0.49</v>
      </c>
      <c r="CJ286" s="34">
        <f t="shared" si="111"/>
        <v>0.56000000000000005</v>
      </c>
      <c r="CK286" s="34">
        <f t="shared" si="111"/>
        <v>0.2</v>
      </c>
      <c r="CN286" s="34" t="s">
        <v>278</v>
      </c>
      <c r="CO286" s="34">
        <f t="shared" ref="CO286:CR286" si="112">SUM(CO34)</f>
        <v>0.5</v>
      </c>
      <c r="CP286" s="34">
        <f t="shared" si="112"/>
        <v>0.46</v>
      </c>
      <c r="CQ286" s="34">
        <f t="shared" si="112"/>
        <v>0.68</v>
      </c>
      <c r="CR286" s="34">
        <f t="shared" si="112"/>
        <v>0.03</v>
      </c>
      <c r="CU286" s="34" t="s">
        <v>278</v>
      </c>
      <c r="CV286" s="34">
        <f t="shared" ref="CV286:CY286" si="113">SUM(CV34)</f>
        <v>0.35</v>
      </c>
      <c r="CW286" s="34">
        <f t="shared" si="113"/>
        <v>0.1</v>
      </c>
      <c r="CX286" s="34">
        <f t="shared" si="113"/>
        <v>0.48</v>
      </c>
      <c r="CY286" s="34">
        <f t="shared" si="113"/>
        <v>0</v>
      </c>
    </row>
    <row r="287" spans="1:103" x14ac:dyDescent="0.25">
      <c r="A287" s="34" t="s">
        <v>279</v>
      </c>
      <c r="B287" s="34">
        <f>SUM(B35:B258)</f>
        <v>0.80000000000000027</v>
      </c>
      <c r="C287" s="34">
        <f t="shared" ref="C287:E287" si="114">SUM(C35:C258)</f>
        <v>1.87</v>
      </c>
      <c r="D287" s="34">
        <f t="shared" si="114"/>
        <v>0.81000000000000016</v>
      </c>
      <c r="E287" s="34">
        <f t="shared" si="114"/>
        <v>0.13</v>
      </c>
      <c r="H287" s="34" t="s">
        <v>279</v>
      </c>
      <c r="I287" s="34">
        <f>SUM(I35:I258)</f>
        <v>0.68000000000000016</v>
      </c>
      <c r="J287" s="34">
        <f t="shared" ref="J287:L287" si="115">SUM(J35:J258)</f>
        <v>0.44000000000000006</v>
      </c>
      <c r="K287" s="34">
        <f t="shared" si="115"/>
        <v>0.8600000000000001</v>
      </c>
      <c r="L287" s="34">
        <f t="shared" si="115"/>
        <v>0</v>
      </c>
      <c r="O287" s="34" t="s">
        <v>279</v>
      </c>
      <c r="P287" s="34">
        <f>SUM(P35:P258)</f>
        <v>0.88</v>
      </c>
      <c r="Q287" s="34">
        <f t="shared" ref="Q287:S287" si="116">SUM(Q35:Q258)</f>
        <v>1.36</v>
      </c>
      <c r="R287" s="34">
        <f t="shared" si="116"/>
        <v>0.88</v>
      </c>
      <c r="S287" s="34">
        <f t="shared" si="116"/>
        <v>0.09</v>
      </c>
      <c r="V287" s="34" t="s">
        <v>279</v>
      </c>
      <c r="W287" s="34">
        <f>SUM(W35:W258)</f>
        <v>0.63000000000000012</v>
      </c>
      <c r="X287" s="34">
        <f t="shared" ref="X287:Z287" si="117">SUM(X35:X258)</f>
        <v>1.1000000000000001</v>
      </c>
      <c r="Y287" s="34">
        <f t="shared" si="117"/>
        <v>0.67</v>
      </c>
      <c r="Z287" s="34">
        <f t="shared" si="117"/>
        <v>0.21000000000000002</v>
      </c>
      <c r="AC287" s="34" t="s">
        <v>279</v>
      </c>
      <c r="AD287" s="34">
        <f>SUM(AD35:AD258)</f>
        <v>0.76</v>
      </c>
      <c r="AE287" s="34">
        <f t="shared" ref="AE287:AG287" si="118">SUM(AE35:AE258)</f>
        <v>1.7000000000000002</v>
      </c>
      <c r="AF287" s="34">
        <f t="shared" si="118"/>
        <v>0.71000000000000019</v>
      </c>
      <c r="AG287" s="34">
        <f t="shared" si="118"/>
        <v>0.19</v>
      </c>
      <c r="AJ287" s="34" t="s">
        <v>279</v>
      </c>
      <c r="AK287" s="34">
        <f>SUM(AK35:AK258)</f>
        <v>0.7400000000000001</v>
      </c>
      <c r="AL287" s="34">
        <f t="shared" ref="AL287:AN287" si="119">SUM(AL35:AL258)</f>
        <v>1.37</v>
      </c>
      <c r="AM287" s="34">
        <f t="shared" si="119"/>
        <v>0.64</v>
      </c>
      <c r="AN287" s="34">
        <f t="shared" si="119"/>
        <v>0.4</v>
      </c>
      <c r="AQ287" s="34" t="s">
        <v>279</v>
      </c>
      <c r="AR287" s="34">
        <f>SUM(AR35:AR258)</f>
        <v>0.6100000000000001</v>
      </c>
      <c r="AS287" s="34">
        <f t="shared" ref="AS287:AU287" si="120">SUM(AS35:AS258)</f>
        <v>1.04</v>
      </c>
      <c r="AT287" s="34">
        <f t="shared" si="120"/>
        <v>0.67000000000000015</v>
      </c>
      <c r="AU287" s="34">
        <f t="shared" si="120"/>
        <v>0</v>
      </c>
      <c r="AX287" s="34" t="s">
        <v>279</v>
      </c>
      <c r="AY287" s="34">
        <f>SUM(AY35:AY258)</f>
        <v>0.85000000000000009</v>
      </c>
      <c r="AZ287" s="34">
        <f t="shared" ref="AZ287:BB287" si="121">SUM(AZ35:AZ258)</f>
        <v>1.63</v>
      </c>
      <c r="BA287" s="34">
        <f t="shared" si="121"/>
        <v>0.77000000000000013</v>
      </c>
      <c r="BB287" s="34">
        <f t="shared" si="121"/>
        <v>0</v>
      </c>
      <c r="BE287" s="34" t="s">
        <v>279</v>
      </c>
      <c r="BF287" s="34">
        <f>SUM(BF35:BF258)</f>
        <v>0.67000000000000015</v>
      </c>
      <c r="BG287" s="34">
        <f t="shared" ref="BG287:BI287" si="122">SUM(BG35:BG258)</f>
        <v>1.1100000000000001</v>
      </c>
      <c r="BH287" s="34">
        <f t="shared" si="122"/>
        <v>0.53</v>
      </c>
      <c r="BI287" s="34">
        <f t="shared" si="122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123">SUM(BN35:BN258)</f>
        <v>1.4400000000000002</v>
      </c>
      <c r="BO287" s="34">
        <f t="shared" si="123"/>
        <v>0.92000000000000015</v>
      </c>
      <c r="BP287" s="34">
        <f t="shared" si="123"/>
        <v>0.21</v>
      </c>
      <c r="BS287" s="34" t="s">
        <v>279</v>
      </c>
      <c r="BT287" s="34">
        <f>SUM(BT35:BT258)</f>
        <v>0.74000000000000021</v>
      </c>
      <c r="BU287" s="34">
        <f t="shared" ref="BU287:BW287" si="124">SUM(BU35:BU258)</f>
        <v>1.1400000000000001</v>
      </c>
      <c r="BV287" s="34">
        <f t="shared" si="124"/>
        <v>0.70000000000000007</v>
      </c>
      <c r="BW287" s="34">
        <f t="shared" si="124"/>
        <v>0.11</v>
      </c>
      <c r="BZ287" s="34" t="s">
        <v>279</v>
      </c>
      <c r="CA287" s="34">
        <f>SUM(CA35:CA258)</f>
        <v>0.67000000000000015</v>
      </c>
      <c r="CB287" s="34">
        <f t="shared" ref="CB287:CD287" si="125">SUM(CB35:CB258)</f>
        <v>1.93</v>
      </c>
      <c r="CC287" s="34">
        <f t="shared" si="125"/>
        <v>0.6100000000000001</v>
      </c>
      <c r="CD287" s="34">
        <f t="shared" si="125"/>
        <v>0.15</v>
      </c>
      <c r="CG287" s="34" t="s">
        <v>279</v>
      </c>
      <c r="CH287" s="34">
        <f>SUM(CH35:CH258)</f>
        <v>0.64000000000000012</v>
      </c>
      <c r="CI287" s="34">
        <f t="shared" ref="CI287:CK287" si="126">SUM(CI35:CI258)</f>
        <v>1.06</v>
      </c>
      <c r="CJ287" s="34">
        <f t="shared" si="126"/>
        <v>0.69</v>
      </c>
      <c r="CK287" s="34">
        <f t="shared" si="126"/>
        <v>0</v>
      </c>
      <c r="CN287" s="34" t="s">
        <v>279</v>
      </c>
      <c r="CO287" s="34">
        <f>SUM(CO35:CO258)</f>
        <v>0.77000000000000013</v>
      </c>
      <c r="CP287" s="34">
        <f t="shared" ref="CP287:CR287" si="127">SUM(CP35:CP258)</f>
        <v>1.5700000000000003</v>
      </c>
      <c r="CQ287" s="34">
        <f t="shared" si="127"/>
        <v>0.76</v>
      </c>
      <c r="CR287" s="34">
        <f t="shared" si="127"/>
        <v>0</v>
      </c>
      <c r="CU287" s="34" t="s">
        <v>279</v>
      </c>
      <c r="CV287" s="34">
        <f>SUM(CV35:CV258)</f>
        <v>0.89000000000000012</v>
      </c>
      <c r="CW287" s="34">
        <f t="shared" ref="CW287:CY287" si="128">SUM(CW35:CW258)</f>
        <v>2.5200000000000005</v>
      </c>
      <c r="CX287" s="34">
        <f t="shared" si="128"/>
        <v>0.64</v>
      </c>
      <c r="CY287" s="34">
        <f t="shared" si="128"/>
        <v>0.24</v>
      </c>
    </row>
    <row r="289" spans="2:103" x14ac:dyDescent="0.25">
      <c r="B289" s="1">
        <f>+SUM(B265:B287)</f>
        <v>100.00999999999999</v>
      </c>
      <c r="C289" s="1">
        <f t="shared" ref="C289:E289" si="129">+SUM(C265:C287)</f>
        <v>100.01000000000003</v>
      </c>
      <c r="D289" s="1">
        <f t="shared" si="129"/>
        <v>100.01999999999998</v>
      </c>
      <c r="E289" s="1">
        <f t="shared" si="129"/>
        <v>100.00999999999998</v>
      </c>
      <c r="I289" s="1">
        <f>+SUM(I265:I287)</f>
        <v>100.02000000000004</v>
      </c>
      <c r="J289" s="1">
        <f t="shared" ref="J289:L289" si="130">+SUM(J265:J287)</f>
        <v>99.999999999999986</v>
      </c>
      <c r="K289" s="1">
        <f t="shared" si="130"/>
        <v>100.01</v>
      </c>
      <c r="L289" s="1">
        <f t="shared" si="130"/>
        <v>100</v>
      </c>
      <c r="P289" s="1">
        <f>+SUM(P265:P287)</f>
        <v>100.00999999999999</v>
      </c>
      <c r="Q289" s="1">
        <f t="shared" ref="Q289:S289" si="131">+SUM(Q265:Q287)</f>
        <v>99.999999999999986</v>
      </c>
      <c r="R289" s="1">
        <f t="shared" si="131"/>
        <v>100.02</v>
      </c>
      <c r="S289" s="1">
        <f t="shared" si="131"/>
        <v>99.97</v>
      </c>
      <c r="W289" s="1">
        <f>+SUM(W265:W287)</f>
        <v>99.96999999999997</v>
      </c>
      <c r="X289" s="1">
        <f t="shared" ref="X289:Z289" si="132">+SUM(X265:X287)</f>
        <v>100.02999999999999</v>
      </c>
      <c r="Y289" s="1">
        <f t="shared" si="132"/>
        <v>99.99</v>
      </c>
      <c r="Z289" s="1">
        <f t="shared" si="132"/>
        <v>99.999999999999986</v>
      </c>
      <c r="AD289" s="1">
        <f>+SUM(AD265:AD287)</f>
        <v>100</v>
      </c>
      <c r="AE289" s="1">
        <f t="shared" ref="AE289:AG289" si="133">+SUM(AE265:AE287)</f>
        <v>100</v>
      </c>
      <c r="AF289" s="1">
        <f t="shared" si="133"/>
        <v>100.00999999999999</v>
      </c>
      <c r="AG289" s="1">
        <f t="shared" si="133"/>
        <v>100.02000000000002</v>
      </c>
      <c r="AK289" s="1">
        <f>+SUM(AK265:AK287)</f>
        <v>100.01999999999998</v>
      </c>
      <c r="AL289" s="1">
        <f t="shared" ref="AL289:AN289" si="134">+SUM(AL265:AL287)</f>
        <v>100.00000000000001</v>
      </c>
      <c r="AM289" s="1">
        <f t="shared" si="134"/>
        <v>100.00000000000001</v>
      </c>
      <c r="AN289" s="1">
        <f t="shared" si="134"/>
        <v>99.98</v>
      </c>
      <c r="AR289" s="1">
        <f>+SUM(AR265:AR287)</f>
        <v>99.99</v>
      </c>
      <c r="AS289" s="1">
        <f t="shared" ref="AS289:AU289" si="135">+SUM(AS265:AS287)</f>
        <v>100.01</v>
      </c>
      <c r="AT289" s="1">
        <f t="shared" si="135"/>
        <v>99.97</v>
      </c>
      <c r="AU289" s="1">
        <f t="shared" si="135"/>
        <v>100.00000000000001</v>
      </c>
      <c r="AY289" s="1">
        <f>+SUM(AY265:AY287)</f>
        <v>99.990000000000023</v>
      </c>
      <c r="AZ289" s="1">
        <f t="shared" ref="AZ289:BB289" si="136">+SUM(AZ265:AZ287)</f>
        <v>100.02</v>
      </c>
      <c r="BA289" s="1">
        <f t="shared" si="136"/>
        <v>100</v>
      </c>
      <c r="BB289" s="1">
        <f t="shared" si="136"/>
        <v>99.97</v>
      </c>
      <c r="BF289" s="1">
        <f>+SUM(BF265:BF287)</f>
        <v>100.00999999999999</v>
      </c>
      <c r="BG289" s="1">
        <f t="shared" ref="BG289:BI289" si="137">+SUM(BG265:BG287)</f>
        <v>99.990000000000009</v>
      </c>
      <c r="BH289" s="1">
        <f t="shared" si="137"/>
        <v>99.98</v>
      </c>
      <c r="BI289" s="1">
        <f t="shared" si="137"/>
        <v>100.03</v>
      </c>
      <c r="BM289" s="1">
        <f>+SUM(BM265:BM287)</f>
        <v>100.01</v>
      </c>
      <c r="BN289" s="1">
        <f t="shared" ref="BN289:BP289" si="138">+SUM(BN265:BN287)</f>
        <v>99.990000000000009</v>
      </c>
      <c r="BO289" s="1">
        <f t="shared" si="138"/>
        <v>100.00000000000003</v>
      </c>
      <c r="BP289" s="1">
        <f t="shared" si="138"/>
        <v>100.00000000000001</v>
      </c>
      <c r="BT289" s="1">
        <f>+SUM(BT265:BT287)</f>
        <v>99.99</v>
      </c>
      <c r="BU289" s="1">
        <f t="shared" ref="BU289:BW289" si="139">+SUM(BU265:BU287)</f>
        <v>99.97</v>
      </c>
      <c r="BV289" s="1">
        <f t="shared" si="139"/>
        <v>100.03000000000003</v>
      </c>
      <c r="BW289" s="1">
        <f t="shared" si="139"/>
        <v>99.990000000000009</v>
      </c>
      <c r="CA289" s="1">
        <f>+SUM(CA265:CA287)</f>
        <v>99.990000000000009</v>
      </c>
      <c r="CB289" s="1">
        <f t="shared" ref="CB289:CD289" si="140">+SUM(CB265:CB287)</f>
        <v>100.00000000000001</v>
      </c>
      <c r="CC289" s="1">
        <f t="shared" si="140"/>
        <v>100</v>
      </c>
      <c r="CD289" s="1">
        <f t="shared" si="140"/>
        <v>100.00000000000003</v>
      </c>
      <c r="CH289" s="1">
        <f>+SUM(CH265:CH287)</f>
        <v>99.99</v>
      </c>
      <c r="CI289" s="1">
        <f t="shared" ref="CI289:CK289" si="141">+SUM(CI265:CI287)</f>
        <v>100.00000000000001</v>
      </c>
      <c r="CJ289" s="1">
        <f t="shared" si="141"/>
        <v>99.990000000000009</v>
      </c>
      <c r="CK289" s="1">
        <f t="shared" si="141"/>
        <v>100.00000000000001</v>
      </c>
      <c r="CO289" s="1">
        <f>+SUM(CO265:CO287)</f>
        <v>100.00999999999999</v>
      </c>
      <c r="CP289" s="1">
        <f t="shared" ref="CP289:CR289" si="142">+SUM(CP265:CP287)</f>
        <v>99.999999999999972</v>
      </c>
      <c r="CQ289" s="1">
        <f t="shared" si="142"/>
        <v>99.980000000000018</v>
      </c>
      <c r="CR289" s="1">
        <f t="shared" si="142"/>
        <v>100</v>
      </c>
      <c r="CV289" s="1">
        <f>+SUM(CV265:CV287)</f>
        <v>99.97999999999999</v>
      </c>
      <c r="CW289" s="1">
        <f t="shared" ref="CW289:CY289" si="143">+SUM(CW265:CW287)</f>
        <v>99.989999999999981</v>
      </c>
      <c r="CX289" s="1">
        <f t="shared" si="143"/>
        <v>100.02</v>
      </c>
      <c r="CY289" s="1">
        <f t="shared" si="143"/>
        <v>99.999999999999986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CY289"/>
  <sheetViews>
    <sheetView showGridLines="0" topLeftCell="CN249" zoomScale="70" zoomScaleNormal="70" workbookViewId="0">
      <selection activeCell="DC276" sqref="DC276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6384" width="11.42578125" style="34"/>
  </cols>
  <sheetData>
    <row r="1" spans="1:103" s="4" customFormat="1" x14ac:dyDescent="0.25"/>
    <row r="2" spans="1:103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</row>
    <row r="3" spans="1:103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</row>
    <row r="4" spans="1:103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</row>
    <row r="5" spans="1:103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</row>
    <row r="6" spans="1:103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</row>
    <row r="7" spans="1:103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</row>
    <row r="8" spans="1:103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</row>
    <row r="9" spans="1:103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</row>
    <row r="10" spans="1:103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</row>
    <row r="11" spans="1:103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</row>
    <row r="12" spans="1:103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</row>
    <row r="13" spans="1:103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</row>
    <row r="14" spans="1:103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</row>
    <row r="15" spans="1:103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</row>
    <row r="16" spans="1:103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</row>
    <row r="17" spans="1:103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</row>
    <row r="18" spans="1:103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</row>
    <row r="19" spans="1:103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</row>
    <row r="20" spans="1:103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</row>
    <row r="21" spans="1:103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</row>
    <row r="22" spans="1:103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</row>
    <row r="23" spans="1:103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</row>
    <row r="24" spans="1:103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</row>
    <row r="25" spans="1:103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</row>
    <row r="26" spans="1:103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</row>
    <row r="27" spans="1:103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</row>
    <row r="28" spans="1:103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</row>
    <row r="29" spans="1:103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</row>
    <row r="30" spans="1:103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</row>
    <row r="31" spans="1:103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</row>
    <row r="32" spans="1:103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</row>
    <row r="33" spans="1:103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</row>
    <row r="34" spans="1:103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</row>
    <row r="35" spans="1:103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</row>
    <row r="36" spans="1:103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</row>
    <row r="37" spans="1:103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</row>
    <row r="38" spans="1:103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</row>
    <row r="39" spans="1:103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</row>
    <row r="40" spans="1:103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</row>
    <row r="41" spans="1:103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</row>
    <row r="42" spans="1:103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</row>
    <row r="43" spans="1:103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</row>
    <row r="44" spans="1:103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</row>
    <row r="45" spans="1:103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</row>
    <row r="46" spans="1:103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</row>
    <row r="47" spans="1:103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</row>
    <row r="48" spans="1:103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</row>
    <row r="49" spans="1:103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</row>
    <row r="50" spans="1:103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</row>
    <row r="51" spans="1:103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</row>
    <row r="52" spans="1:103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</row>
    <row r="53" spans="1:103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</row>
    <row r="54" spans="1:103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</row>
    <row r="55" spans="1:103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</row>
    <row r="56" spans="1:103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</row>
    <row r="57" spans="1:103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</row>
    <row r="58" spans="1:103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</row>
    <row r="59" spans="1:103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</row>
    <row r="60" spans="1:103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</row>
    <row r="61" spans="1:103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</row>
    <row r="62" spans="1:103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</row>
    <row r="63" spans="1:103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</row>
    <row r="64" spans="1:103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</row>
    <row r="65" spans="1:103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</row>
    <row r="66" spans="1:103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</row>
    <row r="67" spans="1:103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</row>
    <row r="68" spans="1:103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</row>
    <row r="69" spans="1:103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</row>
    <row r="70" spans="1:103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</row>
    <row r="71" spans="1:103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</row>
    <row r="72" spans="1:103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</row>
    <row r="73" spans="1:103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</row>
    <row r="74" spans="1:103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</row>
    <row r="75" spans="1:103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</row>
    <row r="76" spans="1:103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</row>
    <row r="77" spans="1:103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</row>
    <row r="78" spans="1:103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</row>
    <row r="79" spans="1:103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</row>
    <row r="80" spans="1:103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</row>
    <row r="81" spans="1:103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</row>
    <row r="82" spans="1:103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</row>
    <row r="83" spans="1:103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</row>
    <row r="84" spans="1:103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</row>
    <row r="85" spans="1:103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</row>
    <row r="86" spans="1:103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</row>
    <row r="87" spans="1:103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</row>
    <row r="88" spans="1:103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</row>
    <row r="89" spans="1:103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</row>
    <row r="90" spans="1:103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</row>
    <row r="91" spans="1:103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</row>
    <row r="92" spans="1:103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</row>
    <row r="93" spans="1:103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</row>
    <row r="94" spans="1:103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</row>
    <row r="95" spans="1:103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</row>
    <row r="96" spans="1:103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</row>
    <row r="97" spans="1:103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</row>
    <row r="98" spans="1:103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</row>
    <row r="99" spans="1:103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</row>
    <row r="100" spans="1:103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</row>
    <row r="101" spans="1:103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</row>
    <row r="102" spans="1:103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</row>
    <row r="103" spans="1:103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</row>
    <row r="104" spans="1:103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</row>
    <row r="105" spans="1:103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</row>
    <row r="106" spans="1:103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</row>
    <row r="107" spans="1:103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</row>
    <row r="108" spans="1:103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</row>
    <row r="109" spans="1:103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</row>
    <row r="110" spans="1:103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</row>
    <row r="111" spans="1:103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</row>
    <row r="112" spans="1:103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</row>
    <row r="113" spans="1:103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</row>
    <row r="114" spans="1:103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</row>
    <row r="115" spans="1:103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</row>
    <row r="116" spans="1:103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</row>
    <row r="117" spans="1:103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</row>
    <row r="118" spans="1:103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</row>
    <row r="119" spans="1:103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</row>
    <row r="120" spans="1:103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</row>
    <row r="121" spans="1:103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</row>
    <row r="122" spans="1:103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</row>
    <row r="123" spans="1:103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</row>
    <row r="124" spans="1:103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</row>
    <row r="125" spans="1:103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</row>
    <row r="126" spans="1:103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</row>
    <row r="127" spans="1:103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</row>
    <row r="128" spans="1:103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</row>
    <row r="129" spans="1:103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</row>
    <row r="130" spans="1:103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</row>
    <row r="131" spans="1:103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</row>
    <row r="132" spans="1:103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</row>
    <row r="133" spans="1:103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</row>
    <row r="134" spans="1:103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</row>
    <row r="135" spans="1:103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</row>
    <row r="136" spans="1:103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</row>
    <row r="137" spans="1:103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</row>
    <row r="138" spans="1:103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</row>
    <row r="139" spans="1:103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</row>
    <row r="140" spans="1:103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</row>
    <row r="141" spans="1:103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</row>
    <row r="142" spans="1:103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</row>
    <row r="143" spans="1:103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</row>
    <row r="144" spans="1:103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</row>
    <row r="145" spans="1:103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</row>
    <row r="146" spans="1:103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</row>
    <row r="147" spans="1:103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</row>
    <row r="148" spans="1:103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</row>
    <row r="149" spans="1:103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</row>
    <row r="150" spans="1:103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</row>
    <row r="151" spans="1:103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</row>
    <row r="152" spans="1:103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</row>
    <row r="153" spans="1:103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</row>
    <row r="154" spans="1:103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</row>
    <row r="155" spans="1:103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</row>
    <row r="156" spans="1:103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</row>
    <row r="157" spans="1:103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</row>
    <row r="158" spans="1:103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</row>
    <row r="159" spans="1:103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</row>
    <row r="160" spans="1:103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</row>
    <row r="161" spans="1:103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</row>
    <row r="162" spans="1:103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</row>
    <row r="163" spans="1:103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</row>
    <row r="164" spans="1:103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</row>
    <row r="165" spans="1:103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</row>
    <row r="166" spans="1:103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</row>
    <row r="167" spans="1:103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</row>
    <row r="168" spans="1:103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</row>
    <row r="169" spans="1:103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</row>
    <row r="170" spans="1:103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</row>
    <row r="171" spans="1:103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</row>
    <row r="172" spans="1:103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</row>
    <row r="173" spans="1:103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</row>
    <row r="174" spans="1:103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</row>
    <row r="175" spans="1:103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</row>
    <row r="176" spans="1:103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</row>
    <row r="177" spans="1:103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</row>
    <row r="178" spans="1:103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</row>
    <row r="179" spans="1:103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</row>
    <row r="180" spans="1:103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</row>
    <row r="181" spans="1:103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</row>
    <row r="182" spans="1:103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</row>
    <row r="183" spans="1:103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</row>
    <row r="184" spans="1:103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</row>
    <row r="185" spans="1:103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</row>
    <row r="186" spans="1:103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</row>
    <row r="187" spans="1:103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</row>
    <row r="188" spans="1:103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</row>
    <row r="189" spans="1:103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</row>
    <row r="190" spans="1:103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</row>
    <row r="191" spans="1:103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</row>
    <row r="192" spans="1:103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</row>
    <row r="193" spans="1:103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</row>
    <row r="194" spans="1:103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</row>
    <row r="195" spans="1:103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</row>
    <row r="196" spans="1:103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</row>
    <row r="197" spans="1:103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</row>
    <row r="198" spans="1:103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</row>
    <row r="199" spans="1:103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</row>
    <row r="200" spans="1:103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</row>
    <row r="201" spans="1:103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</row>
    <row r="202" spans="1:103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</row>
    <row r="203" spans="1:103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</row>
    <row r="204" spans="1:103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</row>
    <row r="205" spans="1:103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</row>
    <row r="206" spans="1:103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</row>
    <row r="207" spans="1:103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</row>
    <row r="208" spans="1:103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</row>
    <row r="209" spans="1:103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</row>
    <row r="210" spans="1:103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</row>
    <row r="211" spans="1:103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</row>
    <row r="212" spans="1:103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</row>
    <row r="213" spans="1:103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</row>
    <row r="214" spans="1:103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</row>
    <row r="215" spans="1:103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</row>
    <row r="216" spans="1:103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</row>
    <row r="217" spans="1:103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</row>
    <row r="218" spans="1:103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</row>
    <row r="219" spans="1:103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</row>
    <row r="220" spans="1:103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</row>
    <row r="221" spans="1:103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</row>
    <row r="222" spans="1:103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</row>
    <row r="223" spans="1:103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</row>
    <row r="224" spans="1:103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</row>
    <row r="225" spans="1:103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</row>
    <row r="226" spans="1:103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</row>
    <row r="227" spans="1:103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</row>
    <row r="228" spans="1:103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</row>
    <row r="229" spans="1:103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</row>
    <row r="230" spans="1:103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</row>
    <row r="231" spans="1:103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</row>
    <row r="232" spans="1:103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</row>
    <row r="233" spans="1:103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</row>
    <row r="234" spans="1:103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</row>
    <row r="235" spans="1:103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</row>
    <row r="236" spans="1:103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</row>
    <row r="237" spans="1:103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</row>
    <row r="238" spans="1:103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</row>
    <row r="239" spans="1:103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</row>
    <row r="240" spans="1:103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</row>
    <row r="241" spans="1:103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</row>
    <row r="242" spans="1:103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</row>
    <row r="243" spans="1:103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</row>
    <row r="244" spans="1:103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</row>
    <row r="245" spans="1:103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</row>
    <row r="246" spans="1:103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</row>
    <row r="247" spans="1:103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</row>
    <row r="248" spans="1:103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</row>
    <row r="249" spans="1:103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</row>
    <row r="250" spans="1:103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</row>
    <row r="251" spans="1:103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</row>
    <row r="252" spans="1:103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</row>
    <row r="253" spans="1:103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</row>
    <row r="254" spans="1:103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</row>
    <row r="255" spans="1:103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</row>
    <row r="256" spans="1:103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</row>
    <row r="257" spans="1:103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</row>
    <row r="258" spans="1:103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</row>
    <row r="261" spans="1:103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</row>
    <row r="262" spans="1:103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</row>
    <row r="263" spans="1:103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</row>
    <row r="264" spans="1:103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</row>
    <row r="265" spans="1:103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</row>
    <row r="266" spans="1:103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15">SUM(D14)</f>
        <v>0.06</v>
      </c>
      <c r="E266" s="34">
        <f t="shared" si="15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16">SUM(K14)</f>
        <v>0.04</v>
      </c>
      <c r="L266" s="34">
        <f t="shared" si="16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17">SUM(R14)</f>
        <v>0</v>
      </c>
      <c r="S266" s="34">
        <f t="shared" si="17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18">SUM(Y14)</f>
        <v>0</v>
      </c>
      <c r="Z266" s="34">
        <f t="shared" si="18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19">SUM(AF14)</f>
        <v>0</v>
      </c>
      <c r="AG266" s="34">
        <f t="shared" si="19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20">SUM(AM14)</f>
        <v>0.06</v>
      </c>
      <c r="AN266" s="34">
        <f t="shared" si="20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21">SUM(AT14)</f>
        <v>0.02</v>
      </c>
      <c r="AU266" s="34">
        <f t="shared" si="21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22">SUM(BA14)</f>
        <v>0</v>
      </c>
      <c r="BB266" s="34">
        <f t="shared" si="22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23">SUM(BH14)</f>
        <v>0</v>
      </c>
      <c r="BI266" s="34">
        <f t="shared" si="23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24">SUM(BO14)</f>
        <v>0</v>
      </c>
      <c r="BP266" s="34">
        <f t="shared" si="24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25">SUM(BV14)</f>
        <v>0</v>
      </c>
      <c r="BW266" s="34">
        <f t="shared" si="25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26">SUM(CC14)</f>
        <v>0</v>
      </c>
      <c r="CD266" s="34">
        <f t="shared" si="26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27">SUM(CJ14)</f>
        <v>0</v>
      </c>
      <c r="CK266" s="34">
        <f t="shared" si="27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28">SUM(CQ14)</f>
        <v>0</v>
      </c>
      <c r="CR266" s="34">
        <f t="shared" si="28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29">SUM(CX14)</f>
        <v>0.03</v>
      </c>
      <c r="CY266" s="34">
        <f t="shared" si="29"/>
        <v>0.23</v>
      </c>
    </row>
    <row r="267" spans="1:103" x14ac:dyDescent="0.25">
      <c r="A267" s="34" t="s">
        <v>259</v>
      </c>
      <c r="B267" s="34">
        <f t="shared" ref="B267:E272" si="30">SUM(B15)</f>
        <v>0.35</v>
      </c>
      <c r="C267" s="34">
        <f t="shared" si="30"/>
        <v>1.03</v>
      </c>
      <c r="D267" s="34">
        <f t="shared" si="30"/>
        <v>0.25</v>
      </c>
      <c r="E267" s="34">
        <f t="shared" si="30"/>
        <v>0.16</v>
      </c>
      <c r="H267" s="34" t="s">
        <v>259</v>
      </c>
      <c r="I267" s="34">
        <f t="shared" ref="I267:L272" si="31">SUM(I15)</f>
        <v>0.34</v>
      </c>
      <c r="J267" s="34">
        <f t="shared" si="31"/>
        <v>0.49</v>
      </c>
      <c r="K267" s="34">
        <f t="shared" si="31"/>
        <v>0.1</v>
      </c>
      <c r="L267" s="34">
        <f t="shared" si="31"/>
        <v>0.76</v>
      </c>
      <c r="O267" s="34" t="s">
        <v>259</v>
      </c>
      <c r="P267" s="34">
        <f t="shared" ref="P267:S272" si="32">SUM(P15)</f>
        <v>0.49</v>
      </c>
      <c r="Q267" s="34">
        <f t="shared" si="32"/>
        <v>0.67</v>
      </c>
      <c r="R267" s="34">
        <f t="shared" si="32"/>
        <v>0.39</v>
      </c>
      <c r="S267" s="34">
        <f t="shared" si="32"/>
        <v>0</v>
      </c>
      <c r="V267" s="34" t="s">
        <v>259</v>
      </c>
      <c r="W267" s="34">
        <f t="shared" ref="W267:Z272" si="33">SUM(W15)</f>
        <v>0.47</v>
      </c>
      <c r="X267" s="34">
        <f t="shared" si="33"/>
        <v>0.64</v>
      </c>
      <c r="Y267" s="34">
        <f t="shared" si="33"/>
        <v>0.27</v>
      </c>
      <c r="Z267" s="34">
        <f t="shared" si="33"/>
        <v>0.39</v>
      </c>
      <c r="AC267" s="34" t="s">
        <v>259</v>
      </c>
      <c r="AD267" s="34">
        <f t="shared" ref="AD267:AG272" si="34">SUM(AD15)</f>
        <v>0.38</v>
      </c>
      <c r="AE267" s="34">
        <f t="shared" si="34"/>
        <v>0.44</v>
      </c>
      <c r="AF267" s="34">
        <f t="shared" si="34"/>
        <v>0.23</v>
      </c>
      <c r="AG267" s="34">
        <f t="shared" si="34"/>
        <v>0.37</v>
      </c>
      <c r="AJ267" s="34" t="s">
        <v>259</v>
      </c>
      <c r="AK267" s="34">
        <f t="shared" ref="AK267:AN272" si="35">SUM(AK15)</f>
        <v>0.83</v>
      </c>
      <c r="AL267" s="34">
        <f t="shared" si="35"/>
        <v>0.79</v>
      </c>
      <c r="AM267" s="34">
        <f t="shared" si="35"/>
        <v>0.21</v>
      </c>
      <c r="AN267" s="34">
        <f t="shared" si="35"/>
        <v>2.59</v>
      </c>
      <c r="AQ267" s="34" t="s">
        <v>259</v>
      </c>
      <c r="AR267" s="34">
        <f t="shared" ref="AR267:AU272" si="36">SUM(AR15)</f>
        <v>0.93</v>
      </c>
      <c r="AS267" s="34">
        <f t="shared" si="36"/>
        <v>0.62</v>
      </c>
      <c r="AT267" s="34">
        <f t="shared" si="36"/>
        <v>0.27</v>
      </c>
      <c r="AU267" s="34">
        <f t="shared" si="36"/>
        <v>2.62</v>
      </c>
      <c r="AX267" s="34" t="s">
        <v>259</v>
      </c>
      <c r="AY267" s="34">
        <f t="shared" ref="AY267:BB272" si="37">SUM(AY15)</f>
        <v>0.69</v>
      </c>
      <c r="AZ267" s="34">
        <f t="shared" si="37"/>
        <v>0.68</v>
      </c>
      <c r="BA267" s="34">
        <f t="shared" si="37"/>
        <v>0.43</v>
      </c>
      <c r="BB267" s="34">
        <f t="shared" si="37"/>
        <v>0.19</v>
      </c>
      <c r="BE267" s="34" t="s">
        <v>259</v>
      </c>
      <c r="BF267" s="34">
        <f t="shared" ref="BF267:BI272" si="38">SUM(BF15)</f>
        <v>0.65</v>
      </c>
      <c r="BG267" s="34">
        <f t="shared" si="38"/>
        <v>1.27</v>
      </c>
      <c r="BH267" s="34">
        <f t="shared" si="38"/>
        <v>0.28000000000000003</v>
      </c>
      <c r="BI267" s="34">
        <f t="shared" si="38"/>
        <v>0.79</v>
      </c>
      <c r="BL267" s="34" t="s">
        <v>259</v>
      </c>
      <c r="BM267" s="34">
        <f t="shared" ref="BM267:BP272" si="39">SUM(BM15)</f>
        <v>0.49</v>
      </c>
      <c r="BN267" s="34">
        <f t="shared" si="39"/>
        <v>0.44</v>
      </c>
      <c r="BO267" s="34">
        <f t="shared" si="39"/>
        <v>0.37</v>
      </c>
      <c r="BP267" s="34">
        <f t="shared" si="39"/>
        <v>0.38</v>
      </c>
      <c r="BS267" s="34" t="s">
        <v>259</v>
      </c>
      <c r="BT267" s="34">
        <f t="shared" ref="BT267:BW272" si="40">SUM(BT15)</f>
        <v>0.28999999999999998</v>
      </c>
      <c r="BU267" s="34">
        <f t="shared" si="40"/>
        <v>0.06</v>
      </c>
      <c r="BV267" s="34">
        <f t="shared" si="40"/>
        <v>7.0000000000000007E-2</v>
      </c>
      <c r="BW267" s="34">
        <f t="shared" si="40"/>
        <v>0.7</v>
      </c>
      <c r="BZ267" s="34" t="s">
        <v>259</v>
      </c>
      <c r="CA267" s="34">
        <f t="shared" ref="CA267:CD272" si="41">SUM(CA15)</f>
        <v>0.28999999999999998</v>
      </c>
      <c r="CB267" s="34">
        <f t="shared" si="41"/>
        <v>0.8</v>
      </c>
      <c r="CC267" s="34">
        <f t="shared" si="41"/>
        <v>0.05</v>
      </c>
      <c r="CD267" s="34">
        <f t="shared" si="41"/>
        <v>0.35</v>
      </c>
      <c r="CG267" s="34" t="s">
        <v>259</v>
      </c>
      <c r="CH267" s="34">
        <f t="shared" ref="CH267:CK267" si="42">SUM(CH15)</f>
        <v>0.25</v>
      </c>
      <c r="CI267" s="34">
        <f t="shared" si="42"/>
        <v>0.37</v>
      </c>
      <c r="CJ267" s="34">
        <f t="shared" si="42"/>
        <v>0.21</v>
      </c>
      <c r="CK267" s="34">
        <f t="shared" si="42"/>
        <v>0</v>
      </c>
      <c r="CN267" s="34" t="s">
        <v>259</v>
      </c>
      <c r="CO267" s="34">
        <f t="shared" ref="CO267:CR267" si="43">SUM(CO15)</f>
        <v>0.19</v>
      </c>
      <c r="CP267" s="34">
        <f t="shared" si="43"/>
        <v>0.33</v>
      </c>
      <c r="CQ267" s="34">
        <f t="shared" si="43"/>
        <v>0.05</v>
      </c>
      <c r="CR267" s="34">
        <f t="shared" si="43"/>
        <v>0.38</v>
      </c>
      <c r="CU267" s="34" t="s">
        <v>259</v>
      </c>
      <c r="CV267" s="34">
        <f t="shared" ref="CV267:CY267" si="44">SUM(CV15)</f>
        <v>0.27</v>
      </c>
      <c r="CW267" s="34">
        <f t="shared" si="44"/>
        <v>0.49</v>
      </c>
      <c r="CX267" s="34">
        <f t="shared" si="44"/>
        <v>0.14000000000000001</v>
      </c>
      <c r="CY267" s="34">
        <f t="shared" si="44"/>
        <v>0.19</v>
      </c>
    </row>
    <row r="268" spans="1:103" x14ac:dyDescent="0.25">
      <c r="A268" s="34" t="s">
        <v>260</v>
      </c>
      <c r="B268" s="34">
        <f t="shared" si="30"/>
        <v>1.92</v>
      </c>
      <c r="C268" s="34">
        <f t="shared" si="30"/>
        <v>1.72</v>
      </c>
      <c r="D268" s="34">
        <f t="shared" si="30"/>
        <v>1.93</v>
      </c>
      <c r="E268" s="34">
        <f t="shared" si="30"/>
        <v>1.86</v>
      </c>
      <c r="H268" s="34" t="s">
        <v>260</v>
      </c>
      <c r="I268" s="34">
        <f t="shared" si="31"/>
        <v>2.34</v>
      </c>
      <c r="J268" s="34">
        <f t="shared" si="31"/>
        <v>1.66</v>
      </c>
      <c r="K268" s="34">
        <f t="shared" si="31"/>
        <v>2.52</v>
      </c>
      <c r="L268" s="34">
        <f t="shared" si="31"/>
        <v>1.44</v>
      </c>
      <c r="O268" s="34" t="s">
        <v>260</v>
      </c>
      <c r="P268" s="34">
        <f t="shared" si="32"/>
        <v>2.69</v>
      </c>
      <c r="Q268" s="34">
        <f t="shared" si="32"/>
        <v>1.22</v>
      </c>
      <c r="R268" s="34">
        <f t="shared" si="32"/>
        <v>3.22</v>
      </c>
      <c r="S268" s="34">
        <f t="shared" si="32"/>
        <v>0.61</v>
      </c>
      <c r="V268" s="34" t="s">
        <v>260</v>
      </c>
      <c r="W268" s="34">
        <f t="shared" si="33"/>
        <v>2.25</v>
      </c>
      <c r="X268" s="34">
        <f t="shared" si="33"/>
        <v>0.28999999999999998</v>
      </c>
      <c r="Y268" s="34">
        <f t="shared" si="33"/>
        <v>3.05</v>
      </c>
      <c r="Z268" s="34">
        <f t="shared" si="33"/>
        <v>0.43</v>
      </c>
      <c r="AC268" s="34" t="s">
        <v>260</v>
      </c>
      <c r="AD268" s="34">
        <f t="shared" si="34"/>
        <v>2.37</v>
      </c>
      <c r="AE268" s="34">
        <f t="shared" si="34"/>
        <v>1.1399999999999999</v>
      </c>
      <c r="AF268" s="34">
        <f t="shared" si="34"/>
        <v>2.42</v>
      </c>
      <c r="AG268" s="34">
        <f t="shared" si="34"/>
        <v>2.71</v>
      </c>
      <c r="AJ268" s="34" t="s">
        <v>260</v>
      </c>
      <c r="AK268" s="34">
        <f t="shared" si="35"/>
        <v>2.1800000000000002</v>
      </c>
      <c r="AL268" s="34">
        <f t="shared" si="35"/>
        <v>1.0900000000000001</v>
      </c>
      <c r="AM268" s="34">
        <f t="shared" si="35"/>
        <v>2.2200000000000002</v>
      </c>
      <c r="AN268" s="34">
        <f t="shared" si="35"/>
        <v>1.53</v>
      </c>
      <c r="AQ268" s="34" t="s">
        <v>260</v>
      </c>
      <c r="AR268" s="34">
        <f t="shared" si="36"/>
        <v>2.0499999999999998</v>
      </c>
      <c r="AS268" s="34">
        <f t="shared" si="36"/>
        <v>0.92</v>
      </c>
      <c r="AT268" s="34">
        <f t="shared" si="36"/>
        <v>2.34</v>
      </c>
      <c r="AU268" s="34">
        <f t="shared" si="36"/>
        <v>0.67</v>
      </c>
      <c r="AX268" s="34" t="s">
        <v>260</v>
      </c>
      <c r="AY268" s="34">
        <f t="shared" si="37"/>
        <v>2.25</v>
      </c>
      <c r="AZ268" s="34">
        <f t="shared" si="37"/>
        <v>1.1499999999999999</v>
      </c>
      <c r="BA268" s="34">
        <f t="shared" si="37"/>
        <v>2.36</v>
      </c>
      <c r="BB268" s="34">
        <f t="shared" si="37"/>
        <v>2.02</v>
      </c>
      <c r="BE268" s="34" t="s">
        <v>260</v>
      </c>
      <c r="BF268" s="34">
        <f t="shared" si="38"/>
        <v>2.2999999999999998</v>
      </c>
      <c r="BG268" s="34">
        <f t="shared" si="38"/>
        <v>2.77</v>
      </c>
      <c r="BH268" s="34">
        <f t="shared" si="38"/>
        <v>2.2799999999999998</v>
      </c>
      <c r="BI268" s="34">
        <f t="shared" si="38"/>
        <v>1.41</v>
      </c>
      <c r="BL268" s="34" t="s">
        <v>260</v>
      </c>
      <c r="BM268" s="34">
        <f t="shared" si="39"/>
        <v>2.79</v>
      </c>
      <c r="BN268" s="34">
        <f t="shared" si="39"/>
        <v>3.3</v>
      </c>
      <c r="BO268" s="34">
        <f t="shared" si="39"/>
        <v>3.04</v>
      </c>
      <c r="BP268" s="34">
        <f t="shared" si="39"/>
        <v>0.64</v>
      </c>
      <c r="BS268" s="34" t="s">
        <v>260</v>
      </c>
      <c r="BT268" s="34">
        <f t="shared" si="40"/>
        <v>1.88</v>
      </c>
      <c r="BU268" s="34">
        <f t="shared" si="40"/>
        <v>1.74</v>
      </c>
      <c r="BV268" s="34">
        <f t="shared" si="40"/>
        <v>2.06</v>
      </c>
      <c r="BW268" s="34">
        <f t="shared" si="40"/>
        <v>0.84</v>
      </c>
      <c r="BZ268" s="34" t="s">
        <v>260</v>
      </c>
      <c r="CA268" s="34">
        <f t="shared" si="41"/>
        <v>2.75</v>
      </c>
      <c r="CB268" s="34">
        <f t="shared" si="41"/>
        <v>3.68</v>
      </c>
      <c r="CC268" s="34">
        <f t="shared" si="41"/>
        <v>2.89</v>
      </c>
      <c r="CD268" s="34">
        <f t="shared" si="41"/>
        <v>0.9</v>
      </c>
      <c r="CG268" s="34" t="s">
        <v>260</v>
      </c>
      <c r="CH268" s="34">
        <f t="shared" ref="CH268:CK268" si="45">SUM(CH16)</f>
        <v>2.59</v>
      </c>
      <c r="CI268" s="34">
        <f t="shared" si="45"/>
        <v>3.57</v>
      </c>
      <c r="CJ268" s="34">
        <f t="shared" si="45"/>
        <v>2.4900000000000002</v>
      </c>
      <c r="CK268" s="34">
        <f t="shared" si="45"/>
        <v>1.25</v>
      </c>
      <c r="CN268" s="34" t="s">
        <v>260</v>
      </c>
      <c r="CO268" s="34">
        <f t="shared" ref="CO268:CR268" si="46">SUM(CO16)</f>
        <v>3.19</v>
      </c>
      <c r="CP268" s="34">
        <f t="shared" si="46"/>
        <v>3.9</v>
      </c>
      <c r="CQ268" s="34">
        <f t="shared" si="46"/>
        <v>3.58</v>
      </c>
      <c r="CR268" s="34">
        <f t="shared" si="46"/>
        <v>0.65</v>
      </c>
      <c r="CU268" s="34" t="s">
        <v>260</v>
      </c>
      <c r="CV268" s="34">
        <f t="shared" ref="CV268:CY268" si="47">SUM(CV16)</f>
        <v>3.78</v>
      </c>
      <c r="CW268" s="34">
        <f t="shared" si="47"/>
        <v>5.68</v>
      </c>
      <c r="CX268" s="34">
        <f t="shared" si="47"/>
        <v>3.89</v>
      </c>
      <c r="CY268" s="34">
        <f t="shared" si="47"/>
        <v>1.28</v>
      </c>
    </row>
    <row r="269" spans="1:103" x14ac:dyDescent="0.25">
      <c r="A269" s="34" t="s">
        <v>261</v>
      </c>
      <c r="B269" s="34">
        <f t="shared" si="30"/>
        <v>35.28</v>
      </c>
      <c r="C269" s="34">
        <f t="shared" si="30"/>
        <v>16.100000000000001</v>
      </c>
      <c r="D269" s="34">
        <f t="shared" si="30"/>
        <v>36.51</v>
      </c>
      <c r="E269" s="34">
        <f t="shared" si="30"/>
        <v>50.27</v>
      </c>
      <c r="H269" s="34" t="s">
        <v>261</v>
      </c>
      <c r="I269" s="34">
        <f t="shared" si="31"/>
        <v>33.479999999999997</v>
      </c>
      <c r="J269" s="34">
        <f t="shared" si="31"/>
        <v>14.72</v>
      </c>
      <c r="K269" s="34">
        <f t="shared" si="31"/>
        <v>35.299999999999997</v>
      </c>
      <c r="L269" s="34">
        <f t="shared" si="31"/>
        <v>48.35</v>
      </c>
      <c r="O269" s="34" t="s">
        <v>261</v>
      </c>
      <c r="P269" s="34">
        <f t="shared" si="32"/>
        <v>34.619999999999997</v>
      </c>
      <c r="Q269" s="34">
        <f t="shared" si="32"/>
        <v>15.38</v>
      </c>
      <c r="R269" s="34">
        <f t="shared" si="32"/>
        <v>35.11</v>
      </c>
      <c r="S269" s="34">
        <f t="shared" si="32"/>
        <v>51.58</v>
      </c>
      <c r="V269" s="34" t="s">
        <v>261</v>
      </c>
      <c r="W269" s="34">
        <f t="shared" si="33"/>
        <v>34.619999999999997</v>
      </c>
      <c r="X269" s="34">
        <f t="shared" si="33"/>
        <v>14.48</v>
      </c>
      <c r="Y269" s="34">
        <f t="shared" si="33"/>
        <v>35.270000000000003</v>
      </c>
      <c r="Z269" s="34">
        <f t="shared" si="33"/>
        <v>49.84</v>
      </c>
      <c r="AC269" s="34" t="s">
        <v>261</v>
      </c>
      <c r="AD269" s="34">
        <f t="shared" si="34"/>
        <v>35.5</v>
      </c>
      <c r="AE269" s="34">
        <f t="shared" si="34"/>
        <v>16.75</v>
      </c>
      <c r="AF269" s="34">
        <f t="shared" si="34"/>
        <v>36.18</v>
      </c>
      <c r="AG269" s="34">
        <f t="shared" si="34"/>
        <v>51.72</v>
      </c>
      <c r="AJ269" s="34" t="s">
        <v>261</v>
      </c>
      <c r="AK269" s="34">
        <f t="shared" si="35"/>
        <v>35.07</v>
      </c>
      <c r="AL269" s="34">
        <f t="shared" si="35"/>
        <v>18.239999999999998</v>
      </c>
      <c r="AM269" s="34">
        <f t="shared" si="35"/>
        <v>35.299999999999997</v>
      </c>
      <c r="AN269" s="34">
        <f t="shared" si="35"/>
        <v>50.94</v>
      </c>
      <c r="AQ269" s="34" t="s">
        <v>261</v>
      </c>
      <c r="AR269" s="34">
        <f t="shared" si="36"/>
        <v>34.31</v>
      </c>
      <c r="AS269" s="34">
        <f t="shared" si="36"/>
        <v>18.16</v>
      </c>
      <c r="AT269" s="34">
        <f t="shared" si="36"/>
        <v>35.44</v>
      </c>
      <c r="AU269" s="34">
        <f t="shared" si="36"/>
        <v>49.09</v>
      </c>
      <c r="AX269" s="34" t="s">
        <v>261</v>
      </c>
      <c r="AY269" s="34">
        <f t="shared" si="37"/>
        <v>36.79</v>
      </c>
      <c r="AZ269" s="34">
        <f t="shared" si="37"/>
        <v>28.95</v>
      </c>
      <c r="BA269" s="34">
        <f t="shared" si="37"/>
        <v>35.950000000000003</v>
      </c>
      <c r="BB269" s="34">
        <f t="shared" si="37"/>
        <v>52.17</v>
      </c>
      <c r="BE269" s="34" t="s">
        <v>261</v>
      </c>
      <c r="BF269" s="34">
        <f t="shared" si="38"/>
        <v>36.869999999999997</v>
      </c>
      <c r="BG269" s="34">
        <f t="shared" si="38"/>
        <v>33.64</v>
      </c>
      <c r="BH269" s="34">
        <f t="shared" si="38"/>
        <v>35.97</v>
      </c>
      <c r="BI269" s="34">
        <f t="shared" si="38"/>
        <v>48.85</v>
      </c>
      <c r="BL269" s="34" t="s">
        <v>261</v>
      </c>
      <c r="BM269" s="34">
        <f t="shared" si="39"/>
        <v>37.83</v>
      </c>
      <c r="BN269" s="34">
        <f t="shared" si="39"/>
        <v>31.48</v>
      </c>
      <c r="BO269" s="34">
        <f t="shared" si="39"/>
        <v>36.630000000000003</v>
      </c>
      <c r="BP269" s="34">
        <f t="shared" si="39"/>
        <v>54.39</v>
      </c>
      <c r="BS269" s="34" t="s">
        <v>261</v>
      </c>
      <c r="BT269" s="34">
        <f t="shared" si="40"/>
        <v>37.81</v>
      </c>
      <c r="BU269" s="34">
        <f t="shared" si="40"/>
        <v>27.34</v>
      </c>
      <c r="BV269" s="34">
        <f t="shared" si="40"/>
        <v>38.1</v>
      </c>
      <c r="BW269" s="34">
        <f t="shared" si="40"/>
        <v>51.06</v>
      </c>
      <c r="BZ269" s="34" t="s">
        <v>261</v>
      </c>
      <c r="CA269" s="34">
        <f t="shared" si="41"/>
        <v>37.79</v>
      </c>
      <c r="CB269" s="34">
        <f t="shared" si="41"/>
        <v>27.2</v>
      </c>
      <c r="CC269" s="34">
        <f t="shared" si="41"/>
        <v>38.200000000000003</v>
      </c>
      <c r="CD269" s="34">
        <f t="shared" si="41"/>
        <v>49.16</v>
      </c>
      <c r="CG269" s="34" t="s">
        <v>261</v>
      </c>
      <c r="CH269" s="34">
        <f t="shared" ref="CH269:CK269" si="48">SUM(CH17)</f>
        <v>36.65</v>
      </c>
      <c r="CI269" s="34">
        <f t="shared" si="48"/>
        <v>25.53</v>
      </c>
      <c r="CJ269" s="34">
        <f t="shared" si="48"/>
        <v>35.96</v>
      </c>
      <c r="CK269" s="34">
        <f t="shared" si="48"/>
        <v>52.87</v>
      </c>
      <c r="CN269" s="34" t="s">
        <v>261</v>
      </c>
      <c r="CO269" s="34">
        <f t="shared" ref="CO269:CR269" si="49">SUM(CO17)</f>
        <v>37.46</v>
      </c>
      <c r="CP269" s="34">
        <f t="shared" si="49"/>
        <v>26.61</v>
      </c>
      <c r="CQ269" s="34">
        <f t="shared" si="49"/>
        <v>37.090000000000003</v>
      </c>
      <c r="CR269" s="34">
        <f t="shared" si="49"/>
        <v>52.19</v>
      </c>
      <c r="CU269" s="34" t="s">
        <v>261</v>
      </c>
      <c r="CV269" s="34">
        <f t="shared" ref="CV269:CY269" si="50">SUM(CV17)</f>
        <v>37.340000000000003</v>
      </c>
      <c r="CW269" s="34">
        <f t="shared" si="50"/>
        <v>23.66</v>
      </c>
      <c r="CX269" s="34">
        <f t="shared" si="50"/>
        <v>37.74</v>
      </c>
      <c r="CY269" s="34">
        <f t="shared" si="50"/>
        <v>51.58</v>
      </c>
    </row>
    <row r="270" spans="1:103" x14ac:dyDescent="0.25">
      <c r="A270" s="34" t="s">
        <v>262</v>
      </c>
      <c r="B270" s="34">
        <f t="shared" si="30"/>
        <v>4.25</v>
      </c>
      <c r="C270" s="34">
        <f t="shared" si="30"/>
        <v>16.260000000000002</v>
      </c>
      <c r="D270" s="34">
        <f t="shared" si="30"/>
        <v>2.7</v>
      </c>
      <c r="E270" s="34">
        <f t="shared" si="30"/>
        <v>1.56</v>
      </c>
      <c r="H270" s="34" t="s">
        <v>262</v>
      </c>
      <c r="I270" s="34">
        <f t="shared" si="31"/>
        <v>4.54</v>
      </c>
      <c r="J270" s="34">
        <f t="shared" si="31"/>
        <v>17.170000000000002</v>
      </c>
      <c r="K270" s="34">
        <f t="shared" si="31"/>
        <v>2.44</v>
      </c>
      <c r="L270" s="34">
        <f t="shared" si="31"/>
        <v>1.44</v>
      </c>
      <c r="O270" s="34" t="s">
        <v>262</v>
      </c>
      <c r="P270" s="34">
        <f t="shared" si="32"/>
        <v>4</v>
      </c>
      <c r="Q270" s="34">
        <f t="shared" si="32"/>
        <v>14.94</v>
      </c>
      <c r="R270" s="34">
        <f t="shared" si="32"/>
        <v>2.75</v>
      </c>
      <c r="S270" s="34">
        <f t="shared" si="32"/>
        <v>1.1100000000000001</v>
      </c>
      <c r="V270" s="34" t="s">
        <v>262</v>
      </c>
      <c r="W270" s="34">
        <f t="shared" si="33"/>
        <v>3.78</v>
      </c>
      <c r="X270" s="34">
        <f t="shared" si="33"/>
        <v>15.15</v>
      </c>
      <c r="Y270" s="34">
        <f t="shared" si="33"/>
        <v>2.39</v>
      </c>
      <c r="Z270" s="34">
        <f t="shared" si="33"/>
        <v>0.98</v>
      </c>
      <c r="AC270" s="34" t="s">
        <v>262</v>
      </c>
      <c r="AD270" s="34">
        <f t="shared" si="34"/>
        <v>4.0199999999999996</v>
      </c>
      <c r="AE270" s="34">
        <f t="shared" si="34"/>
        <v>16.88</v>
      </c>
      <c r="AF270" s="34">
        <f t="shared" si="34"/>
        <v>2.2799999999999998</v>
      </c>
      <c r="AG270" s="34">
        <f t="shared" si="34"/>
        <v>0.81</v>
      </c>
      <c r="AJ270" s="34" t="s">
        <v>262</v>
      </c>
      <c r="AK270" s="34">
        <f t="shared" si="35"/>
        <v>4.16</v>
      </c>
      <c r="AL270" s="34">
        <f t="shared" si="35"/>
        <v>15.51</v>
      </c>
      <c r="AM270" s="34">
        <f t="shared" si="35"/>
        <v>2.72</v>
      </c>
      <c r="AN270" s="34">
        <f t="shared" si="35"/>
        <v>1.0900000000000001</v>
      </c>
      <c r="AQ270" s="34" t="s">
        <v>262</v>
      </c>
      <c r="AR270" s="34">
        <f t="shared" si="36"/>
        <v>5.27</v>
      </c>
      <c r="AS270" s="34">
        <f t="shared" si="36"/>
        <v>15.42</v>
      </c>
      <c r="AT270" s="34">
        <f t="shared" si="36"/>
        <v>3.91</v>
      </c>
      <c r="AU270" s="34">
        <f t="shared" si="36"/>
        <v>0.83</v>
      </c>
      <c r="AX270" s="34" t="s">
        <v>262</v>
      </c>
      <c r="AY270" s="34">
        <f t="shared" si="37"/>
        <v>3.48</v>
      </c>
      <c r="AZ270" s="34">
        <f t="shared" si="37"/>
        <v>4.7300000000000004</v>
      </c>
      <c r="BA270" s="34">
        <f t="shared" si="37"/>
        <v>3.55</v>
      </c>
      <c r="BB270" s="34">
        <f t="shared" si="37"/>
        <v>1.17</v>
      </c>
      <c r="BE270" s="34" t="s">
        <v>262</v>
      </c>
      <c r="BF270" s="34">
        <f t="shared" si="38"/>
        <v>3.4</v>
      </c>
      <c r="BG270" s="34">
        <f t="shared" si="38"/>
        <v>4.25</v>
      </c>
      <c r="BH270" s="34">
        <f t="shared" si="38"/>
        <v>3.41</v>
      </c>
      <c r="BI270" s="34">
        <f t="shared" si="38"/>
        <v>1.02</v>
      </c>
      <c r="BL270" s="34" t="s">
        <v>262</v>
      </c>
      <c r="BM270" s="34">
        <f t="shared" si="39"/>
        <v>3.23</v>
      </c>
      <c r="BN270" s="34">
        <f t="shared" si="39"/>
        <v>2.83</v>
      </c>
      <c r="BO270" s="34">
        <f t="shared" si="39"/>
        <v>3.65</v>
      </c>
      <c r="BP270" s="34">
        <f t="shared" si="39"/>
        <v>2.08</v>
      </c>
      <c r="BS270" s="34" t="s">
        <v>262</v>
      </c>
      <c r="BT270" s="34">
        <f t="shared" si="40"/>
        <v>4.28</v>
      </c>
      <c r="BU270" s="34">
        <f t="shared" si="40"/>
        <v>4.1900000000000004</v>
      </c>
      <c r="BV270" s="34">
        <f t="shared" si="40"/>
        <v>4.2300000000000004</v>
      </c>
      <c r="BW270" s="34">
        <f t="shared" si="40"/>
        <v>3.05</v>
      </c>
      <c r="BZ270" s="34" t="s">
        <v>262</v>
      </c>
      <c r="CA270" s="34">
        <f t="shared" si="41"/>
        <v>2.82</v>
      </c>
      <c r="CB270" s="34">
        <f t="shared" si="41"/>
        <v>2.85</v>
      </c>
      <c r="CC270" s="34">
        <f t="shared" si="41"/>
        <v>3.1</v>
      </c>
      <c r="CD270" s="34">
        <f t="shared" si="41"/>
        <v>1.55</v>
      </c>
      <c r="CG270" s="34" t="s">
        <v>262</v>
      </c>
      <c r="CH270" s="34">
        <f t="shared" ref="CH270:CK270" si="51">SUM(CH18)</f>
        <v>2.46</v>
      </c>
      <c r="CI270" s="34">
        <f t="shared" si="51"/>
        <v>3.06</v>
      </c>
      <c r="CJ270" s="34">
        <f t="shared" si="51"/>
        <v>2.46</v>
      </c>
      <c r="CK270" s="34">
        <f t="shared" si="51"/>
        <v>1.38</v>
      </c>
      <c r="CN270" s="34" t="s">
        <v>262</v>
      </c>
      <c r="CO270" s="34">
        <f t="shared" ref="CO270:CR270" si="52">SUM(CO18)</f>
        <v>2.4500000000000002</v>
      </c>
      <c r="CP270" s="34">
        <f t="shared" si="52"/>
        <v>2.13</v>
      </c>
      <c r="CQ270" s="34">
        <f t="shared" si="52"/>
        <v>2.17</v>
      </c>
      <c r="CR270" s="34">
        <f t="shared" si="52"/>
        <v>2.62</v>
      </c>
      <c r="CU270" s="34" t="s">
        <v>262</v>
      </c>
      <c r="CV270" s="34">
        <f t="shared" ref="CV270:CY270" si="53">SUM(CV18)</f>
        <v>2.79</v>
      </c>
      <c r="CW270" s="34">
        <f t="shared" si="53"/>
        <v>2.2200000000000002</v>
      </c>
      <c r="CX270" s="34">
        <f t="shared" si="53"/>
        <v>3.34</v>
      </c>
      <c r="CY270" s="34">
        <f t="shared" si="53"/>
        <v>0.72</v>
      </c>
    </row>
    <row r="271" spans="1:103" x14ac:dyDescent="0.25">
      <c r="A271" s="34" t="s">
        <v>263</v>
      </c>
      <c r="B271" s="34">
        <f t="shared" si="30"/>
        <v>5.67</v>
      </c>
      <c r="C271" s="34">
        <f t="shared" si="30"/>
        <v>4.9400000000000004</v>
      </c>
      <c r="D271" s="34">
        <f t="shared" si="30"/>
        <v>6.09</v>
      </c>
      <c r="E271" s="34">
        <f t="shared" si="30"/>
        <v>2.36</v>
      </c>
      <c r="H271" s="34" t="s">
        <v>263</v>
      </c>
      <c r="I271" s="34">
        <f t="shared" si="31"/>
        <v>6.22</v>
      </c>
      <c r="J271" s="34">
        <f t="shared" si="31"/>
        <v>7.85</v>
      </c>
      <c r="K271" s="34">
        <f t="shared" si="31"/>
        <v>6.83</v>
      </c>
      <c r="L271" s="34">
        <f t="shared" si="31"/>
        <v>1.3</v>
      </c>
      <c r="O271" s="34" t="s">
        <v>263</v>
      </c>
      <c r="P271" s="34">
        <f t="shared" si="32"/>
        <v>5.68</v>
      </c>
      <c r="Q271" s="34">
        <f t="shared" si="32"/>
        <v>7.79</v>
      </c>
      <c r="R271" s="34">
        <f t="shared" si="32"/>
        <v>6.08</v>
      </c>
      <c r="S271" s="34">
        <f t="shared" si="32"/>
        <v>2.0499999999999998</v>
      </c>
      <c r="V271" s="34" t="s">
        <v>263</v>
      </c>
      <c r="W271" s="34">
        <f t="shared" si="33"/>
        <v>6.99</v>
      </c>
      <c r="X271" s="34">
        <f t="shared" si="33"/>
        <v>10.6</v>
      </c>
      <c r="Y271" s="34">
        <f t="shared" si="33"/>
        <v>7.21</v>
      </c>
      <c r="Z271" s="34">
        <f t="shared" si="33"/>
        <v>2.11</v>
      </c>
      <c r="AC271" s="34" t="s">
        <v>263</v>
      </c>
      <c r="AD271" s="34">
        <f t="shared" si="34"/>
        <v>6.31</v>
      </c>
      <c r="AE271" s="34">
        <f t="shared" si="34"/>
        <v>7.64</v>
      </c>
      <c r="AF271" s="34">
        <f t="shared" si="34"/>
        <v>6.88</v>
      </c>
      <c r="AG271" s="34">
        <f t="shared" si="34"/>
        <v>2.12</v>
      </c>
      <c r="AJ271" s="34" t="s">
        <v>263</v>
      </c>
      <c r="AK271" s="34">
        <f t="shared" si="35"/>
        <v>5.98</v>
      </c>
      <c r="AL271" s="34">
        <f t="shared" si="35"/>
        <v>10.029999999999999</v>
      </c>
      <c r="AM271" s="34">
        <f t="shared" si="35"/>
        <v>6.03</v>
      </c>
      <c r="AN271" s="34">
        <f t="shared" si="35"/>
        <v>1.35</v>
      </c>
      <c r="AQ271" s="34" t="s">
        <v>263</v>
      </c>
      <c r="AR271" s="34">
        <f t="shared" si="36"/>
        <v>6.24</v>
      </c>
      <c r="AS271" s="34">
        <f t="shared" si="36"/>
        <v>7.79</v>
      </c>
      <c r="AT271" s="34">
        <f t="shared" si="36"/>
        <v>6.66</v>
      </c>
      <c r="AU271" s="34">
        <f t="shared" si="36"/>
        <v>1.38</v>
      </c>
      <c r="AX271" s="34" t="s">
        <v>263</v>
      </c>
      <c r="AY271" s="34">
        <f t="shared" si="37"/>
        <v>6.49</v>
      </c>
      <c r="AZ271" s="34">
        <f t="shared" si="37"/>
        <v>13.29</v>
      </c>
      <c r="BA271" s="34">
        <f t="shared" si="37"/>
        <v>5.92</v>
      </c>
      <c r="BB271" s="34">
        <f t="shared" si="37"/>
        <v>1.57</v>
      </c>
      <c r="BE271" s="34" t="s">
        <v>263</v>
      </c>
      <c r="BF271" s="34">
        <f t="shared" si="38"/>
        <v>6.2</v>
      </c>
      <c r="BG271" s="34">
        <f t="shared" si="38"/>
        <v>7.91</v>
      </c>
      <c r="BH271" s="34">
        <f t="shared" si="38"/>
        <v>6.3</v>
      </c>
      <c r="BI271" s="34">
        <f t="shared" si="38"/>
        <v>1.56</v>
      </c>
      <c r="BL271" s="34" t="s">
        <v>263</v>
      </c>
      <c r="BM271" s="34">
        <f t="shared" si="39"/>
        <v>5.0599999999999996</v>
      </c>
      <c r="BN271" s="34">
        <f t="shared" si="39"/>
        <v>4.82</v>
      </c>
      <c r="BO271" s="34">
        <f t="shared" si="39"/>
        <v>5.23</v>
      </c>
      <c r="BP271" s="34">
        <f t="shared" si="39"/>
        <v>0.96</v>
      </c>
      <c r="BS271" s="34" t="s">
        <v>263</v>
      </c>
      <c r="BT271" s="34">
        <f t="shared" si="40"/>
        <v>5.14</v>
      </c>
      <c r="BU271" s="34">
        <f t="shared" si="40"/>
        <v>7.94</v>
      </c>
      <c r="BV271" s="34">
        <f t="shared" si="40"/>
        <v>5.31</v>
      </c>
      <c r="BW271" s="34">
        <f t="shared" si="40"/>
        <v>1.45</v>
      </c>
      <c r="BZ271" s="34" t="s">
        <v>263</v>
      </c>
      <c r="CA271" s="34">
        <f t="shared" si="41"/>
        <v>5.9</v>
      </c>
      <c r="CB271" s="34">
        <f t="shared" si="41"/>
        <v>7.45</v>
      </c>
      <c r="CC271" s="34">
        <f t="shared" si="41"/>
        <v>6.12</v>
      </c>
      <c r="CD271" s="34">
        <f t="shared" si="41"/>
        <v>1.99</v>
      </c>
      <c r="CG271" s="34" t="s">
        <v>263</v>
      </c>
      <c r="CH271" s="34">
        <f t="shared" ref="CH271:CK271" si="54">SUM(CH19)</f>
        <v>6.73</v>
      </c>
      <c r="CI271" s="34">
        <f t="shared" si="54"/>
        <v>9.64</v>
      </c>
      <c r="CJ271" s="34">
        <f t="shared" si="54"/>
        <v>6.6</v>
      </c>
      <c r="CK271" s="34">
        <f t="shared" si="54"/>
        <v>2.63</v>
      </c>
      <c r="CN271" s="34" t="s">
        <v>263</v>
      </c>
      <c r="CO271" s="34">
        <f t="shared" ref="CO271:CR271" si="55">SUM(CO19)</f>
        <v>6.66</v>
      </c>
      <c r="CP271" s="34">
        <f t="shared" si="55"/>
        <v>10.75</v>
      </c>
      <c r="CQ271" s="34">
        <f t="shared" si="55"/>
        <v>6.45</v>
      </c>
      <c r="CR271" s="34">
        <f t="shared" si="55"/>
        <v>2.2200000000000002</v>
      </c>
      <c r="CU271" s="34" t="s">
        <v>263</v>
      </c>
      <c r="CV271" s="34">
        <f t="shared" ref="CV271:CY271" si="56">SUM(CV19)</f>
        <v>5.93</v>
      </c>
      <c r="CW271" s="34">
        <f t="shared" si="56"/>
        <v>12.19</v>
      </c>
      <c r="CX271" s="34">
        <f t="shared" si="56"/>
        <v>5.41</v>
      </c>
      <c r="CY271" s="34">
        <f t="shared" si="56"/>
        <v>2.65</v>
      </c>
    </row>
    <row r="272" spans="1:103" x14ac:dyDescent="0.25">
      <c r="A272" s="34" t="s">
        <v>264</v>
      </c>
      <c r="B272" s="34">
        <f>SUM(B20)</f>
        <v>19.850000000000001</v>
      </c>
      <c r="C272" s="34">
        <f t="shared" si="30"/>
        <v>9.83</v>
      </c>
      <c r="D272" s="34">
        <f t="shared" si="30"/>
        <v>22.62</v>
      </c>
      <c r="E272" s="34">
        <f t="shared" si="30"/>
        <v>20.92</v>
      </c>
      <c r="H272" s="34" t="s">
        <v>264</v>
      </c>
      <c r="I272" s="34">
        <f>SUM(I20)</f>
        <v>20.79</v>
      </c>
      <c r="J272" s="34">
        <f t="shared" si="31"/>
        <v>8.81</v>
      </c>
      <c r="K272" s="34">
        <f t="shared" si="31"/>
        <v>24.34</v>
      </c>
      <c r="L272" s="34">
        <f t="shared" si="31"/>
        <v>21.46</v>
      </c>
      <c r="O272" s="34" t="s">
        <v>264</v>
      </c>
      <c r="P272" s="34">
        <f>SUM(P20)</f>
        <v>21.07</v>
      </c>
      <c r="Q272" s="34">
        <f t="shared" si="32"/>
        <v>9.3000000000000007</v>
      </c>
      <c r="R272" s="34">
        <f t="shared" si="32"/>
        <v>24.21</v>
      </c>
      <c r="S272" s="34">
        <f t="shared" si="32"/>
        <v>20.52</v>
      </c>
      <c r="V272" s="34" t="s">
        <v>264</v>
      </c>
      <c r="W272" s="34">
        <f>SUM(W20)</f>
        <v>21.21</v>
      </c>
      <c r="X272" s="34">
        <f t="shared" si="33"/>
        <v>6.45</v>
      </c>
      <c r="Y272" s="34">
        <f t="shared" si="33"/>
        <v>23.96</v>
      </c>
      <c r="Z272" s="34">
        <f t="shared" si="33"/>
        <v>24.93</v>
      </c>
      <c r="AC272" s="34" t="s">
        <v>264</v>
      </c>
      <c r="AD272" s="34">
        <f>SUM(AD20)</f>
        <v>20.73</v>
      </c>
      <c r="AE272" s="34">
        <f t="shared" si="34"/>
        <v>10.07</v>
      </c>
      <c r="AF272" s="34">
        <f t="shared" si="34"/>
        <v>23.18</v>
      </c>
      <c r="AG272" s="34">
        <f t="shared" si="34"/>
        <v>23.3</v>
      </c>
      <c r="AJ272" s="34" t="s">
        <v>264</v>
      </c>
      <c r="AK272" s="34">
        <f>SUM(AK20)</f>
        <v>20.85</v>
      </c>
      <c r="AL272" s="34">
        <f t="shared" si="35"/>
        <v>8.9</v>
      </c>
      <c r="AM272" s="34">
        <f t="shared" si="35"/>
        <v>24.23</v>
      </c>
      <c r="AN272" s="34">
        <f t="shared" si="35"/>
        <v>20.23</v>
      </c>
      <c r="AQ272" s="34" t="s">
        <v>264</v>
      </c>
      <c r="AR272" s="34">
        <f>SUM(AR20)</f>
        <v>22.28</v>
      </c>
      <c r="AS272" s="34">
        <f t="shared" si="36"/>
        <v>10.76</v>
      </c>
      <c r="AT272" s="34">
        <f t="shared" si="36"/>
        <v>25.86</v>
      </c>
      <c r="AU272" s="34">
        <f t="shared" si="36"/>
        <v>21.95</v>
      </c>
      <c r="AX272" s="34" t="s">
        <v>264</v>
      </c>
      <c r="AY272" s="34">
        <f>SUM(AY20)</f>
        <v>21.47</v>
      </c>
      <c r="AZ272" s="34">
        <f t="shared" si="37"/>
        <v>9.19</v>
      </c>
      <c r="BA272" s="34">
        <f t="shared" si="37"/>
        <v>24.83</v>
      </c>
      <c r="BB272" s="34">
        <f t="shared" si="37"/>
        <v>21.61</v>
      </c>
      <c r="BE272" s="34" t="s">
        <v>264</v>
      </c>
      <c r="BF272" s="34">
        <f>SUM(BF20)</f>
        <v>21.12</v>
      </c>
      <c r="BG272" s="34">
        <f t="shared" si="38"/>
        <v>9.23</v>
      </c>
      <c r="BH272" s="34">
        <f t="shared" si="38"/>
        <v>23.55</v>
      </c>
      <c r="BI272" s="34">
        <f t="shared" si="38"/>
        <v>25.26</v>
      </c>
      <c r="BL272" s="34" t="s">
        <v>264</v>
      </c>
      <c r="BM272" s="34">
        <f>SUM(BM20)</f>
        <v>21.19</v>
      </c>
      <c r="BN272" s="34">
        <f t="shared" si="39"/>
        <v>8.4</v>
      </c>
      <c r="BO272" s="34">
        <f t="shared" si="39"/>
        <v>24.5</v>
      </c>
      <c r="BP272" s="34">
        <f t="shared" si="39"/>
        <v>22.1</v>
      </c>
      <c r="BS272" s="34" t="s">
        <v>264</v>
      </c>
      <c r="BT272" s="34">
        <f>SUM(BT20)</f>
        <v>23.56</v>
      </c>
      <c r="BU272" s="34">
        <f t="shared" si="40"/>
        <v>10.64</v>
      </c>
      <c r="BV272" s="34">
        <f t="shared" si="40"/>
        <v>26.1</v>
      </c>
      <c r="BW272" s="34">
        <f t="shared" si="40"/>
        <v>28.01</v>
      </c>
      <c r="BZ272" s="34" t="s">
        <v>264</v>
      </c>
      <c r="CA272" s="34">
        <f>SUM(CA20)</f>
        <v>23.3</v>
      </c>
      <c r="CB272" s="34">
        <f t="shared" si="41"/>
        <v>12.43</v>
      </c>
      <c r="CC272" s="34">
        <f t="shared" si="41"/>
        <v>25.75</v>
      </c>
      <c r="CD272" s="34">
        <f t="shared" si="41"/>
        <v>25.84</v>
      </c>
      <c r="CG272" s="34" t="s">
        <v>264</v>
      </c>
      <c r="CH272" s="34">
        <f>SUM(CH20)</f>
        <v>21.54</v>
      </c>
      <c r="CI272" s="34">
        <f t="shared" ref="CI272:CK272" si="57">SUM(CI20)</f>
        <v>8.18</v>
      </c>
      <c r="CJ272" s="34">
        <f t="shared" si="57"/>
        <v>25.61</v>
      </c>
      <c r="CK272" s="34">
        <f t="shared" si="57"/>
        <v>20.02</v>
      </c>
      <c r="CN272" s="34" t="s">
        <v>264</v>
      </c>
      <c r="CO272" s="34">
        <f>SUM(CO20)</f>
        <v>21.57</v>
      </c>
      <c r="CP272" s="34">
        <f t="shared" ref="CP272:CR272" si="58">SUM(CP20)</f>
        <v>10.27</v>
      </c>
      <c r="CQ272" s="34">
        <f t="shared" si="58"/>
        <v>25.33</v>
      </c>
      <c r="CR272" s="34">
        <f t="shared" si="58"/>
        <v>19.54</v>
      </c>
      <c r="CU272" s="34" t="s">
        <v>264</v>
      </c>
      <c r="CV272" s="34">
        <f>SUM(CV20)</f>
        <v>22.33</v>
      </c>
      <c r="CW272" s="34">
        <f t="shared" ref="CW272:CY272" si="59">SUM(CW20)</f>
        <v>14.32</v>
      </c>
      <c r="CX272" s="34">
        <f t="shared" si="59"/>
        <v>24.12</v>
      </c>
      <c r="CY272" s="34">
        <f t="shared" si="59"/>
        <v>25.31</v>
      </c>
    </row>
    <row r="273" spans="1:103" x14ac:dyDescent="0.25">
      <c r="A273" s="34" t="s">
        <v>265</v>
      </c>
      <c r="B273" s="34">
        <f t="shared" ref="B273:E286" si="60">SUM(B21)</f>
        <v>10.66</v>
      </c>
      <c r="C273" s="34">
        <f t="shared" si="60"/>
        <v>14.87</v>
      </c>
      <c r="D273" s="34">
        <f t="shared" si="60"/>
        <v>9</v>
      </c>
      <c r="E273" s="34">
        <f t="shared" si="60"/>
        <v>11.92</v>
      </c>
      <c r="H273" s="34" t="s">
        <v>265</v>
      </c>
      <c r="I273" s="34">
        <f t="shared" ref="I273:L286" si="61">SUM(I21)</f>
        <v>9.1300000000000008</v>
      </c>
      <c r="J273" s="34">
        <f t="shared" si="61"/>
        <v>12.2</v>
      </c>
      <c r="K273" s="34">
        <f t="shared" si="61"/>
        <v>7.29</v>
      </c>
      <c r="L273" s="34">
        <f t="shared" si="61"/>
        <v>12.79</v>
      </c>
      <c r="O273" s="34" t="s">
        <v>265</v>
      </c>
      <c r="P273" s="34">
        <f t="shared" ref="P273:S286" si="62">SUM(P21)</f>
        <v>9.18</v>
      </c>
      <c r="Q273" s="34">
        <f t="shared" si="62"/>
        <v>13.03</v>
      </c>
      <c r="R273" s="34">
        <f t="shared" si="62"/>
        <v>7.98</v>
      </c>
      <c r="S273" s="34">
        <f t="shared" si="62"/>
        <v>10.59</v>
      </c>
      <c r="V273" s="34" t="s">
        <v>265</v>
      </c>
      <c r="W273" s="34">
        <f t="shared" ref="W273:Z286" si="63">SUM(W21)</f>
        <v>9.59</v>
      </c>
      <c r="X273" s="34">
        <f t="shared" si="63"/>
        <v>14.36</v>
      </c>
      <c r="Y273" s="34">
        <f t="shared" si="63"/>
        <v>8.34</v>
      </c>
      <c r="Z273" s="34">
        <f t="shared" si="63"/>
        <v>10.48</v>
      </c>
      <c r="AC273" s="34" t="s">
        <v>265</v>
      </c>
      <c r="AD273" s="34">
        <f t="shared" ref="AD273:AG286" si="64">SUM(AD21)</f>
        <v>9.1300000000000008</v>
      </c>
      <c r="AE273" s="34">
        <f t="shared" si="64"/>
        <v>16.46</v>
      </c>
      <c r="AF273" s="34">
        <f t="shared" si="64"/>
        <v>7.98</v>
      </c>
      <c r="AG273" s="34">
        <f t="shared" si="64"/>
        <v>8.2100000000000009</v>
      </c>
      <c r="AJ273" s="34" t="s">
        <v>265</v>
      </c>
      <c r="AK273" s="34">
        <f t="shared" ref="AK273:AN286" si="65">SUM(AK21)</f>
        <v>9.57</v>
      </c>
      <c r="AL273" s="34">
        <f t="shared" si="65"/>
        <v>12.37</v>
      </c>
      <c r="AM273" s="34">
        <f t="shared" si="65"/>
        <v>8.17</v>
      </c>
      <c r="AN273" s="34">
        <f t="shared" si="65"/>
        <v>12.48</v>
      </c>
      <c r="AQ273" s="34" t="s">
        <v>265</v>
      </c>
      <c r="AR273" s="34">
        <f t="shared" ref="AR273:AU286" si="66">SUM(AR21)</f>
        <v>9.5299999999999994</v>
      </c>
      <c r="AS273" s="34">
        <f t="shared" si="66"/>
        <v>10.51</v>
      </c>
      <c r="AT273" s="34">
        <f t="shared" si="66"/>
        <v>8.4600000000000009</v>
      </c>
      <c r="AU273" s="34">
        <f t="shared" si="66"/>
        <v>13.45</v>
      </c>
      <c r="AX273" s="34" t="s">
        <v>265</v>
      </c>
      <c r="AY273" s="34">
        <f t="shared" ref="AY273:BB286" si="67">SUM(AY21)</f>
        <v>9.26</v>
      </c>
      <c r="AZ273" s="34">
        <f t="shared" si="67"/>
        <v>9.09</v>
      </c>
      <c r="BA273" s="34">
        <f t="shared" si="67"/>
        <v>8.58</v>
      </c>
      <c r="BB273" s="34">
        <f t="shared" si="67"/>
        <v>12.28</v>
      </c>
      <c r="BE273" s="34" t="s">
        <v>265</v>
      </c>
      <c r="BF273" s="34">
        <f t="shared" ref="BF273:BI286" si="68">SUM(BF21)</f>
        <v>9.84</v>
      </c>
      <c r="BG273" s="34">
        <f t="shared" si="68"/>
        <v>9.1300000000000008</v>
      </c>
      <c r="BH273" s="34">
        <f t="shared" si="68"/>
        <v>8.75</v>
      </c>
      <c r="BI273" s="34">
        <f t="shared" si="68"/>
        <v>14.67</v>
      </c>
      <c r="BL273" s="34" t="s">
        <v>265</v>
      </c>
      <c r="BM273" s="34">
        <f t="shared" ref="BM273:BP286" si="69">SUM(BM21)</f>
        <v>10.07</v>
      </c>
      <c r="BN273" s="34">
        <f t="shared" si="69"/>
        <v>16.07</v>
      </c>
      <c r="BO273" s="34">
        <f t="shared" si="69"/>
        <v>8.89</v>
      </c>
      <c r="BP273" s="34">
        <f t="shared" si="69"/>
        <v>9.67</v>
      </c>
      <c r="BS273" s="34" t="s">
        <v>265</v>
      </c>
      <c r="BT273" s="34">
        <f t="shared" ref="BT273:BW286" si="70">SUM(BT21)</f>
        <v>9.3000000000000007</v>
      </c>
      <c r="BU273" s="34">
        <f t="shared" si="70"/>
        <v>12.73</v>
      </c>
      <c r="BV273" s="34">
        <f t="shared" si="70"/>
        <v>8.16</v>
      </c>
      <c r="BW273" s="34">
        <f t="shared" si="70"/>
        <v>9.4700000000000006</v>
      </c>
      <c r="BZ273" s="34" t="s">
        <v>265</v>
      </c>
      <c r="CA273" s="34">
        <f t="shared" ref="CA273:CD286" si="71">SUM(CA21)</f>
        <v>8.73</v>
      </c>
      <c r="CB273" s="34">
        <f t="shared" si="71"/>
        <v>11.77</v>
      </c>
      <c r="CC273" s="34">
        <f t="shared" si="71"/>
        <v>7.4</v>
      </c>
      <c r="CD273" s="34">
        <f t="shared" si="71"/>
        <v>11.53</v>
      </c>
      <c r="CG273" s="34" t="s">
        <v>265</v>
      </c>
      <c r="CH273" s="34">
        <f t="shared" ref="CH273:CK273" si="72">SUM(CH21)</f>
        <v>10.08</v>
      </c>
      <c r="CI273" s="34">
        <f t="shared" si="72"/>
        <v>13.43</v>
      </c>
      <c r="CJ273" s="34">
        <f t="shared" si="72"/>
        <v>8.06</v>
      </c>
      <c r="CK273" s="34">
        <f t="shared" si="72"/>
        <v>14.21</v>
      </c>
      <c r="CN273" s="34" t="s">
        <v>265</v>
      </c>
      <c r="CO273" s="34">
        <f t="shared" ref="CO273:CR273" si="73">SUM(CO21)</f>
        <v>9.34</v>
      </c>
      <c r="CP273" s="34">
        <f t="shared" si="73"/>
        <v>15.37</v>
      </c>
      <c r="CQ273" s="34">
        <f t="shared" si="73"/>
        <v>7.31</v>
      </c>
      <c r="CR273" s="34">
        <f t="shared" si="73"/>
        <v>12.56</v>
      </c>
      <c r="CU273" s="34" t="s">
        <v>265</v>
      </c>
      <c r="CV273" s="34">
        <f t="shared" ref="CV273:CY273" si="74">SUM(CV21)</f>
        <v>8.26</v>
      </c>
      <c r="CW273" s="34">
        <f t="shared" si="74"/>
        <v>9.4600000000000009</v>
      </c>
      <c r="CX273" s="34">
        <f t="shared" si="74"/>
        <v>8</v>
      </c>
      <c r="CY273" s="34">
        <f t="shared" si="74"/>
        <v>8.43</v>
      </c>
    </row>
    <row r="274" spans="1:103" x14ac:dyDescent="0.25">
      <c r="A274" s="34" t="s">
        <v>266</v>
      </c>
      <c r="B274" s="34">
        <f t="shared" si="60"/>
        <v>4.09</v>
      </c>
      <c r="C274" s="34">
        <f t="shared" si="60"/>
        <v>5.04</v>
      </c>
      <c r="D274" s="34">
        <f t="shared" si="60"/>
        <v>3.99</v>
      </c>
      <c r="E274" s="34">
        <f t="shared" si="60"/>
        <v>2.58</v>
      </c>
      <c r="H274" s="34" t="s">
        <v>266</v>
      </c>
      <c r="I274" s="34">
        <f t="shared" si="61"/>
        <v>5.25</v>
      </c>
      <c r="J274" s="34">
        <f t="shared" si="61"/>
        <v>6.13</v>
      </c>
      <c r="K274" s="34">
        <f t="shared" si="61"/>
        <v>4.78</v>
      </c>
      <c r="L274" s="34">
        <f t="shared" si="61"/>
        <v>4.6500000000000004</v>
      </c>
      <c r="O274" s="34" t="s">
        <v>266</v>
      </c>
      <c r="P274" s="34">
        <f t="shared" si="62"/>
        <v>5.84</v>
      </c>
      <c r="Q274" s="34">
        <f t="shared" si="62"/>
        <v>9.06</v>
      </c>
      <c r="R274" s="34">
        <f t="shared" si="62"/>
        <v>5.05</v>
      </c>
      <c r="S274" s="34">
        <f t="shared" si="62"/>
        <v>4.7</v>
      </c>
      <c r="V274" s="34" t="s">
        <v>266</v>
      </c>
      <c r="W274" s="34">
        <f t="shared" si="63"/>
        <v>5.54</v>
      </c>
      <c r="X274" s="34">
        <f t="shared" si="63"/>
        <v>7.02</v>
      </c>
      <c r="Y274" s="34">
        <f t="shared" si="63"/>
        <v>5.91</v>
      </c>
      <c r="Z274" s="34">
        <f t="shared" si="63"/>
        <v>2.95</v>
      </c>
      <c r="AC274" s="34" t="s">
        <v>266</v>
      </c>
      <c r="AD274" s="34">
        <f t="shared" si="64"/>
        <v>5.87</v>
      </c>
      <c r="AE274" s="34">
        <f t="shared" si="64"/>
        <v>4.74</v>
      </c>
      <c r="AF274" s="34">
        <f t="shared" si="64"/>
        <v>6.93</v>
      </c>
      <c r="AG274" s="34">
        <f t="shared" si="64"/>
        <v>3.24</v>
      </c>
      <c r="AJ274" s="34" t="s">
        <v>266</v>
      </c>
      <c r="AK274" s="34">
        <f t="shared" si="65"/>
        <v>5.2</v>
      </c>
      <c r="AL274" s="34">
        <f t="shared" si="65"/>
        <v>3.84</v>
      </c>
      <c r="AM274" s="34">
        <f t="shared" si="65"/>
        <v>6.23</v>
      </c>
      <c r="AN274" s="34">
        <f t="shared" si="65"/>
        <v>2.7</v>
      </c>
      <c r="AQ274" s="34" t="s">
        <v>266</v>
      </c>
      <c r="AR274" s="34">
        <f t="shared" si="66"/>
        <v>3.68</v>
      </c>
      <c r="AS274" s="34">
        <f t="shared" si="66"/>
        <v>5.05</v>
      </c>
      <c r="AT274" s="34">
        <f t="shared" si="66"/>
        <v>3.96</v>
      </c>
      <c r="AU274" s="34">
        <f t="shared" si="66"/>
        <v>1.51</v>
      </c>
      <c r="AX274" s="34" t="s">
        <v>266</v>
      </c>
      <c r="AY274" s="34">
        <f t="shared" si="67"/>
        <v>4.0199999999999996</v>
      </c>
      <c r="AZ274" s="34">
        <f t="shared" si="67"/>
        <v>5.33</v>
      </c>
      <c r="BA274" s="34">
        <f t="shared" si="67"/>
        <v>4.09</v>
      </c>
      <c r="BB274" s="34">
        <f t="shared" si="67"/>
        <v>2.4900000000000002</v>
      </c>
      <c r="BE274" s="34" t="s">
        <v>266</v>
      </c>
      <c r="BF274" s="34">
        <f t="shared" si="68"/>
        <v>4.05</v>
      </c>
      <c r="BG274" s="34">
        <f t="shared" si="68"/>
        <v>5.16</v>
      </c>
      <c r="BH274" s="34">
        <f t="shared" si="68"/>
        <v>4.4800000000000004</v>
      </c>
      <c r="BI274" s="34">
        <f t="shared" si="68"/>
        <v>1.62</v>
      </c>
      <c r="BL274" s="34" t="s">
        <v>266</v>
      </c>
      <c r="BM274" s="34">
        <f t="shared" si="69"/>
        <v>3.77</v>
      </c>
      <c r="BN274" s="34">
        <f t="shared" si="69"/>
        <v>4.5</v>
      </c>
      <c r="BO274" s="34">
        <f t="shared" si="69"/>
        <v>3.95</v>
      </c>
      <c r="BP274" s="34">
        <f t="shared" si="69"/>
        <v>2.23</v>
      </c>
      <c r="BS274" s="34" t="s">
        <v>266</v>
      </c>
      <c r="BT274" s="34">
        <f t="shared" si="70"/>
        <v>2.96</v>
      </c>
      <c r="BU274" s="34">
        <f t="shared" si="70"/>
        <v>4.38</v>
      </c>
      <c r="BV274" s="34">
        <f t="shared" si="70"/>
        <v>3.03</v>
      </c>
      <c r="BW274" s="34">
        <f t="shared" si="70"/>
        <v>1.23</v>
      </c>
      <c r="BZ274" s="34" t="s">
        <v>266</v>
      </c>
      <c r="CA274" s="34">
        <f t="shared" si="71"/>
        <v>4.07</v>
      </c>
      <c r="CB274" s="34">
        <f t="shared" si="71"/>
        <v>4.8600000000000003</v>
      </c>
      <c r="CC274" s="34">
        <f t="shared" si="71"/>
        <v>4.43</v>
      </c>
      <c r="CD274" s="34">
        <f t="shared" si="71"/>
        <v>1.63</v>
      </c>
      <c r="CG274" s="34" t="s">
        <v>266</v>
      </c>
      <c r="CH274" s="34">
        <f t="shared" ref="CH274:CK274" si="75">SUM(CH22)</f>
        <v>4.09</v>
      </c>
      <c r="CI274" s="34">
        <f t="shared" si="75"/>
        <v>4.33</v>
      </c>
      <c r="CJ274" s="34">
        <f t="shared" si="75"/>
        <v>4.63</v>
      </c>
      <c r="CK274" s="34">
        <f t="shared" si="75"/>
        <v>1.98</v>
      </c>
      <c r="CN274" s="34" t="s">
        <v>266</v>
      </c>
      <c r="CO274" s="34">
        <f t="shared" ref="CO274:CR274" si="76">SUM(CO22)</f>
        <v>4.0999999999999996</v>
      </c>
      <c r="CP274" s="34">
        <f t="shared" si="76"/>
        <v>6.05</v>
      </c>
      <c r="CQ274" s="34">
        <f t="shared" si="76"/>
        <v>4.34</v>
      </c>
      <c r="CR274" s="34">
        <f t="shared" si="76"/>
        <v>1.2</v>
      </c>
      <c r="CU274" s="34" t="s">
        <v>266</v>
      </c>
      <c r="CV274" s="34">
        <f t="shared" ref="CV274:CY274" si="77">SUM(CV22)</f>
        <v>3.96</v>
      </c>
      <c r="CW274" s="34">
        <f t="shared" si="77"/>
        <v>8.57</v>
      </c>
      <c r="CX274" s="34">
        <f t="shared" si="77"/>
        <v>3.45</v>
      </c>
      <c r="CY274" s="34">
        <f t="shared" si="77"/>
        <v>1.73</v>
      </c>
    </row>
    <row r="275" spans="1:103" x14ac:dyDescent="0.25">
      <c r="A275" s="34" t="s">
        <v>267</v>
      </c>
      <c r="B275" s="34">
        <f t="shared" si="60"/>
        <v>7.13</v>
      </c>
      <c r="C275" s="34">
        <f t="shared" si="60"/>
        <v>15.46</v>
      </c>
      <c r="D275" s="34">
        <f t="shared" si="60"/>
        <v>6.9</v>
      </c>
      <c r="E275" s="34">
        <f t="shared" si="60"/>
        <v>1.84</v>
      </c>
      <c r="H275" s="34" t="s">
        <v>267</v>
      </c>
      <c r="I275" s="34">
        <f t="shared" si="61"/>
        <v>6.94</v>
      </c>
      <c r="J275" s="34">
        <f t="shared" si="61"/>
        <v>14.15</v>
      </c>
      <c r="K275" s="34">
        <f t="shared" si="61"/>
        <v>6.26</v>
      </c>
      <c r="L275" s="34">
        <f t="shared" si="61"/>
        <v>2.8</v>
      </c>
      <c r="O275" s="34" t="s">
        <v>267</v>
      </c>
      <c r="P275" s="34">
        <f t="shared" si="62"/>
        <v>6.82</v>
      </c>
      <c r="Q275" s="34">
        <f t="shared" si="62"/>
        <v>12.91</v>
      </c>
      <c r="R275" s="34">
        <f t="shared" si="62"/>
        <v>6.51</v>
      </c>
      <c r="S275" s="34">
        <f t="shared" si="62"/>
        <v>3.21</v>
      </c>
      <c r="V275" s="34" t="s">
        <v>267</v>
      </c>
      <c r="W275" s="34">
        <f t="shared" si="63"/>
        <v>5.85</v>
      </c>
      <c r="X275" s="34">
        <f t="shared" si="63"/>
        <v>16.239999999999998</v>
      </c>
      <c r="Y275" s="34">
        <f t="shared" si="63"/>
        <v>4.6100000000000003</v>
      </c>
      <c r="Z275" s="34">
        <f t="shared" si="63"/>
        <v>3.01</v>
      </c>
      <c r="AC275" s="34" t="s">
        <v>267</v>
      </c>
      <c r="AD275" s="34">
        <f t="shared" si="64"/>
        <v>6.43</v>
      </c>
      <c r="AE275" s="34">
        <f t="shared" si="64"/>
        <v>12.45</v>
      </c>
      <c r="AF275" s="34">
        <f t="shared" si="64"/>
        <v>5.98</v>
      </c>
      <c r="AG275" s="34">
        <f t="shared" si="64"/>
        <v>2.59</v>
      </c>
      <c r="AJ275" s="34" t="s">
        <v>267</v>
      </c>
      <c r="AK275" s="34">
        <f t="shared" si="65"/>
        <v>7.09</v>
      </c>
      <c r="AL275" s="34">
        <f t="shared" si="65"/>
        <v>14.54</v>
      </c>
      <c r="AM275" s="34">
        <f t="shared" si="65"/>
        <v>6.53</v>
      </c>
      <c r="AN275" s="34">
        <f t="shared" si="65"/>
        <v>3.31</v>
      </c>
      <c r="AQ275" s="34" t="s">
        <v>267</v>
      </c>
      <c r="AR275" s="34">
        <f t="shared" si="66"/>
        <v>7.17</v>
      </c>
      <c r="AS275" s="34">
        <f t="shared" si="66"/>
        <v>14.52</v>
      </c>
      <c r="AT275" s="34">
        <f t="shared" si="66"/>
        <v>6.34</v>
      </c>
      <c r="AU275" s="34">
        <f t="shared" si="66"/>
        <v>3.85</v>
      </c>
      <c r="AX275" s="34" t="s">
        <v>267</v>
      </c>
      <c r="AY275" s="34">
        <f t="shared" si="67"/>
        <v>5.83</v>
      </c>
      <c r="AZ275" s="34">
        <f t="shared" si="67"/>
        <v>10.26</v>
      </c>
      <c r="BA275" s="34">
        <f t="shared" si="67"/>
        <v>5.88</v>
      </c>
      <c r="BB275" s="34">
        <f t="shared" si="67"/>
        <v>1.66</v>
      </c>
      <c r="BE275" s="34" t="s">
        <v>267</v>
      </c>
      <c r="BF275" s="34">
        <f t="shared" si="68"/>
        <v>6.68</v>
      </c>
      <c r="BG275" s="34">
        <f t="shared" si="68"/>
        <v>11.46</v>
      </c>
      <c r="BH275" s="34">
        <f t="shared" si="68"/>
        <v>6.78</v>
      </c>
      <c r="BI275" s="34">
        <f t="shared" si="68"/>
        <v>2.13</v>
      </c>
      <c r="BL275" s="34" t="s">
        <v>267</v>
      </c>
      <c r="BM275" s="34">
        <f t="shared" si="69"/>
        <v>6.91</v>
      </c>
      <c r="BN275" s="34">
        <f t="shared" si="69"/>
        <v>10.89</v>
      </c>
      <c r="BO275" s="34">
        <f t="shared" si="69"/>
        <v>7.01</v>
      </c>
      <c r="BP275" s="34">
        <f t="shared" si="69"/>
        <v>2.12</v>
      </c>
      <c r="BS275" s="34" t="s">
        <v>267</v>
      </c>
      <c r="BT275" s="34">
        <f t="shared" si="70"/>
        <v>6.73</v>
      </c>
      <c r="BU275" s="34">
        <f t="shared" si="70"/>
        <v>12.35</v>
      </c>
      <c r="BV275" s="34">
        <f t="shared" si="70"/>
        <v>6.81</v>
      </c>
      <c r="BW275" s="34">
        <f t="shared" si="70"/>
        <v>1.5</v>
      </c>
      <c r="BZ275" s="34" t="s">
        <v>267</v>
      </c>
      <c r="CA275" s="34">
        <f t="shared" si="71"/>
        <v>6.27</v>
      </c>
      <c r="CB275" s="34">
        <f t="shared" si="71"/>
        <v>10.95</v>
      </c>
      <c r="CC275" s="34">
        <f t="shared" si="71"/>
        <v>6.66</v>
      </c>
      <c r="CD275" s="34">
        <f t="shared" si="71"/>
        <v>1.66</v>
      </c>
      <c r="CG275" s="34" t="s">
        <v>267</v>
      </c>
      <c r="CH275" s="34">
        <f t="shared" ref="CH275:CK275" si="78">SUM(CH23)</f>
        <v>6.13</v>
      </c>
      <c r="CI275" s="34">
        <f t="shared" si="78"/>
        <v>11.94</v>
      </c>
      <c r="CJ275" s="34">
        <f t="shared" si="78"/>
        <v>6.19</v>
      </c>
      <c r="CK275" s="34">
        <f t="shared" si="78"/>
        <v>1.77</v>
      </c>
      <c r="CN275" s="34" t="s">
        <v>267</v>
      </c>
      <c r="CO275" s="34">
        <f t="shared" ref="CO275:CR275" si="79">SUM(CO23)</f>
        <v>6.28</v>
      </c>
      <c r="CP275" s="34">
        <f t="shared" si="79"/>
        <v>10.92</v>
      </c>
      <c r="CQ275" s="34">
        <f t="shared" si="79"/>
        <v>5.91</v>
      </c>
      <c r="CR275" s="34">
        <f t="shared" si="79"/>
        <v>3.9</v>
      </c>
      <c r="CU275" s="34" t="s">
        <v>267</v>
      </c>
      <c r="CV275" s="34">
        <f t="shared" ref="CV275:CY275" si="80">SUM(CV23)</f>
        <v>5.7</v>
      </c>
      <c r="CW275" s="34">
        <f t="shared" si="80"/>
        <v>7.15</v>
      </c>
      <c r="CX275" s="34">
        <f t="shared" si="80"/>
        <v>6.11</v>
      </c>
      <c r="CY275" s="34">
        <f t="shared" si="80"/>
        <v>3.56</v>
      </c>
    </row>
    <row r="276" spans="1:103" x14ac:dyDescent="0.25">
      <c r="A276" s="34" t="s">
        <v>268</v>
      </c>
      <c r="B276" s="34">
        <f t="shared" si="60"/>
        <v>0.98</v>
      </c>
      <c r="C276" s="34">
        <f t="shared" si="60"/>
        <v>1.87</v>
      </c>
      <c r="D276" s="34">
        <f t="shared" si="60"/>
        <v>0.96</v>
      </c>
      <c r="E276" s="34">
        <f t="shared" si="60"/>
        <v>0.3</v>
      </c>
      <c r="H276" s="34" t="s">
        <v>268</v>
      </c>
      <c r="I276" s="34">
        <f t="shared" si="61"/>
        <v>0.85</v>
      </c>
      <c r="J276" s="34">
        <f t="shared" si="61"/>
        <v>1.54</v>
      </c>
      <c r="K276" s="34">
        <f t="shared" si="61"/>
        <v>0.95</v>
      </c>
      <c r="L276" s="34">
        <f t="shared" si="61"/>
        <v>0.1</v>
      </c>
      <c r="O276" s="34" t="s">
        <v>268</v>
      </c>
      <c r="P276" s="34">
        <f t="shared" si="62"/>
        <v>1</v>
      </c>
      <c r="Q276" s="34">
        <f t="shared" si="62"/>
        <v>2.1800000000000002</v>
      </c>
      <c r="R276" s="34">
        <f t="shared" si="62"/>
        <v>0.97</v>
      </c>
      <c r="S276" s="34">
        <f t="shared" si="62"/>
        <v>0.25</v>
      </c>
      <c r="V276" s="34" t="s">
        <v>268</v>
      </c>
      <c r="W276" s="34">
        <f t="shared" si="63"/>
        <v>1.03</v>
      </c>
      <c r="X276" s="34">
        <f t="shared" si="63"/>
        <v>1.35</v>
      </c>
      <c r="Y276" s="34">
        <f t="shared" si="63"/>
        <v>1.24</v>
      </c>
      <c r="Z276" s="34">
        <f t="shared" si="63"/>
        <v>0</v>
      </c>
      <c r="AC276" s="34" t="s">
        <v>268</v>
      </c>
      <c r="AD276" s="34">
        <f t="shared" si="64"/>
        <v>0.67</v>
      </c>
      <c r="AE276" s="34">
        <f t="shared" si="64"/>
        <v>1.1100000000000001</v>
      </c>
      <c r="AF276" s="34">
        <f t="shared" si="64"/>
        <v>0.8</v>
      </c>
      <c r="AG276" s="34">
        <f t="shared" si="64"/>
        <v>0</v>
      </c>
      <c r="AJ276" s="34" t="s">
        <v>268</v>
      </c>
      <c r="AK276" s="34">
        <f t="shared" si="65"/>
        <v>0.69</v>
      </c>
      <c r="AL276" s="34">
        <f t="shared" si="65"/>
        <v>2.36</v>
      </c>
      <c r="AM276" s="34">
        <f t="shared" si="65"/>
        <v>0.55000000000000004</v>
      </c>
      <c r="AN276" s="34">
        <f t="shared" si="65"/>
        <v>0</v>
      </c>
      <c r="AQ276" s="34" t="s">
        <v>268</v>
      </c>
      <c r="AR276" s="34">
        <f t="shared" si="66"/>
        <v>0.38</v>
      </c>
      <c r="AS276" s="34">
        <f t="shared" si="66"/>
        <v>0.79</v>
      </c>
      <c r="AT276" s="34">
        <f t="shared" si="66"/>
        <v>0.33</v>
      </c>
      <c r="AU276" s="34">
        <f t="shared" si="66"/>
        <v>0.04</v>
      </c>
      <c r="AX276" s="34" t="s">
        <v>268</v>
      </c>
      <c r="AY276" s="34">
        <f t="shared" si="67"/>
        <v>1.23</v>
      </c>
      <c r="AZ276" s="34">
        <f t="shared" si="67"/>
        <v>4.2</v>
      </c>
      <c r="BA276" s="34">
        <f t="shared" si="67"/>
        <v>0.78</v>
      </c>
      <c r="BB276" s="34">
        <f t="shared" si="67"/>
        <v>0.32</v>
      </c>
      <c r="BE276" s="34" t="s">
        <v>268</v>
      </c>
      <c r="BF276" s="34">
        <f t="shared" si="68"/>
        <v>1.62</v>
      </c>
      <c r="BG276" s="34">
        <f t="shared" si="68"/>
        <v>5.09</v>
      </c>
      <c r="BH276" s="34">
        <f t="shared" si="68"/>
        <v>1.1299999999999999</v>
      </c>
      <c r="BI276" s="34">
        <f t="shared" si="68"/>
        <v>0.72</v>
      </c>
      <c r="BL276" s="34" t="s">
        <v>268</v>
      </c>
      <c r="BM276" s="34">
        <f t="shared" si="69"/>
        <v>1.55</v>
      </c>
      <c r="BN276" s="34">
        <f t="shared" si="69"/>
        <v>5.13</v>
      </c>
      <c r="BO276" s="34">
        <f t="shared" si="69"/>
        <v>1.0900000000000001</v>
      </c>
      <c r="BP276" s="34">
        <f t="shared" si="69"/>
        <v>0.96</v>
      </c>
      <c r="BS276" s="34" t="s">
        <v>268</v>
      </c>
      <c r="BT276" s="34">
        <f t="shared" si="70"/>
        <v>1.67</v>
      </c>
      <c r="BU276" s="34">
        <f t="shared" si="70"/>
        <v>6.28</v>
      </c>
      <c r="BV276" s="34">
        <f t="shared" si="70"/>
        <v>1.06</v>
      </c>
      <c r="BW276" s="34">
        <f t="shared" si="70"/>
        <v>0.54</v>
      </c>
      <c r="BZ276" s="34" t="s">
        <v>268</v>
      </c>
      <c r="CA276" s="34">
        <f t="shared" si="71"/>
        <v>1.3</v>
      </c>
      <c r="CB276" s="34">
        <f t="shared" si="71"/>
        <v>3.86</v>
      </c>
      <c r="CC276" s="34">
        <f t="shared" si="71"/>
        <v>0.96</v>
      </c>
      <c r="CD276" s="34">
        <f t="shared" si="71"/>
        <v>0.66</v>
      </c>
      <c r="CG276" s="34" t="s">
        <v>268</v>
      </c>
      <c r="CH276" s="34">
        <f t="shared" ref="CH276:CK276" si="81">SUM(CH24)</f>
        <v>2.11</v>
      </c>
      <c r="CI276" s="34">
        <f t="shared" si="81"/>
        <v>3.54</v>
      </c>
      <c r="CJ276" s="34">
        <f t="shared" si="81"/>
        <v>2.1</v>
      </c>
      <c r="CK276" s="34">
        <f t="shared" si="81"/>
        <v>0.7</v>
      </c>
      <c r="CN276" s="34" t="s">
        <v>268</v>
      </c>
      <c r="CO276" s="34">
        <f t="shared" ref="CO276:CR276" si="82">SUM(CO24)</f>
        <v>1.52</v>
      </c>
      <c r="CP276" s="34">
        <f t="shared" si="82"/>
        <v>2.64</v>
      </c>
      <c r="CQ276" s="34">
        <f t="shared" si="82"/>
        <v>1.37</v>
      </c>
      <c r="CR276" s="34">
        <f t="shared" si="82"/>
        <v>0.5</v>
      </c>
      <c r="CU276" s="34" t="s">
        <v>268</v>
      </c>
      <c r="CV276" s="34">
        <f t="shared" ref="CV276:CY276" si="83">SUM(CV24)</f>
        <v>2.16</v>
      </c>
      <c r="CW276" s="34">
        <f t="shared" si="83"/>
        <v>3.89</v>
      </c>
      <c r="CX276" s="34">
        <f t="shared" si="83"/>
        <v>1.86</v>
      </c>
      <c r="CY276" s="34">
        <f t="shared" si="83"/>
        <v>1.32</v>
      </c>
    </row>
    <row r="277" spans="1:103" x14ac:dyDescent="0.25">
      <c r="A277" s="34" t="s">
        <v>269</v>
      </c>
      <c r="B277" s="34">
        <f t="shared" si="60"/>
        <v>0.87</v>
      </c>
      <c r="C277" s="34">
        <f t="shared" si="60"/>
        <v>0.6</v>
      </c>
      <c r="D277" s="34">
        <f t="shared" si="60"/>
        <v>0.71</v>
      </c>
      <c r="E277" s="34">
        <f t="shared" si="60"/>
        <v>0.49</v>
      </c>
      <c r="H277" s="34" t="s">
        <v>269</v>
      </c>
      <c r="I277" s="34">
        <f t="shared" si="61"/>
        <v>1.1000000000000001</v>
      </c>
      <c r="J277" s="34">
        <f t="shared" si="61"/>
        <v>2.86</v>
      </c>
      <c r="K277" s="34">
        <f t="shared" si="61"/>
        <v>0.71</v>
      </c>
      <c r="L277" s="34">
        <f t="shared" si="61"/>
        <v>0.17</v>
      </c>
      <c r="O277" s="34" t="s">
        <v>269</v>
      </c>
      <c r="P277" s="34">
        <f t="shared" si="62"/>
        <v>1.07</v>
      </c>
      <c r="Q277" s="34">
        <f t="shared" si="62"/>
        <v>2.52</v>
      </c>
      <c r="R277" s="34">
        <f t="shared" si="62"/>
        <v>0.78</v>
      </c>
      <c r="S277" s="34">
        <f t="shared" si="62"/>
        <v>0.38</v>
      </c>
      <c r="V277" s="34" t="s">
        <v>269</v>
      </c>
      <c r="W277" s="34">
        <f t="shared" si="63"/>
        <v>0.75</v>
      </c>
      <c r="X277" s="34">
        <f t="shared" si="63"/>
        <v>1.1599999999999999</v>
      </c>
      <c r="Y277" s="34">
        <f t="shared" si="63"/>
        <v>0.56000000000000005</v>
      </c>
      <c r="Z277" s="34">
        <f t="shared" si="63"/>
        <v>0.26</v>
      </c>
      <c r="AC277" s="34" t="s">
        <v>269</v>
      </c>
      <c r="AD277" s="34">
        <f t="shared" si="64"/>
        <v>1.1200000000000001</v>
      </c>
      <c r="AE277" s="34">
        <f t="shared" si="64"/>
        <v>1.66</v>
      </c>
      <c r="AF277" s="34">
        <f t="shared" si="64"/>
        <v>0.55000000000000004</v>
      </c>
      <c r="AG277" s="34">
        <f t="shared" si="64"/>
        <v>0.49</v>
      </c>
      <c r="AJ277" s="34" t="s">
        <v>269</v>
      </c>
      <c r="AK277" s="34">
        <f t="shared" si="65"/>
        <v>0.79</v>
      </c>
      <c r="AL277" s="34">
        <f t="shared" si="65"/>
        <v>1.35</v>
      </c>
      <c r="AM277" s="34">
        <f t="shared" si="65"/>
        <v>0.54</v>
      </c>
      <c r="AN277" s="34">
        <f t="shared" si="65"/>
        <v>0.19</v>
      </c>
      <c r="AQ277" s="34" t="s">
        <v>269</v>
      </c>
      <c r="AR277" s="34">
        <f t="shared" si="66"/>
        <v>0.94</v>
      </c>
      <c r="AS277" s="34">
        <f t="shared" si="66"/>
        <v>1.85</v>
      </c>
      <c r="AT277" s="34">
        <f t="shared" si="66"/>
        <v>0.53</v>
      </c>
      <c r="AU277" s="34">
        <f t="shared" si="66"/>
        <v>0.98</v>
      </c>
      <c r="AX277" s="34" t="s">
        <v>269</v>
      </c>
      <c r="AY277" s="34">
        <f t="shared" si="67"/>
        <v>0.65</v>
      </c>
      <c r="AZ277" s="34">
        <f t="shared" si="67"/>
        <v>1.05</v>
      </c>
      <c r="BA277" s="34">
        <f t="shared" si="67"/>
        <v>0.72</v>
      </c>
      <c r="BB277" s="34">
        <f t="shared" si="67"/>
        <v>0</v>
      </c>
      <c r="BE277" s="34" t="s">
        <v>269</v>
      </c>
      <c r="BF277" s="34">
        <f t="shared" si="68"/>
        <v>0.76</v>
      </c>
      <c r="BG277" s="34">
        <f t="shared" si="68"/>
        <v>0.86</v>
      </c>
      <c r="BH277" s="34">
        <f t="shared" si="68"/>
        <v>0.7</v>
      </c>
      <c r="BI277" s="34">
        <f t="shared" si="68"/>
        <v>0</v>
      </c>
      <c r="BL277" s="34" t="s">
        <v>269</v>
      </c>
      <c r="BM277" s="34">
        <f t="shared" si="69"/>
        <v>0.9</v>
      </c>
      <c r="BN277" s="34">
        <f t="shared" si="69"/>
        <v>3.77</v>
      </c>
      <c r="BO277" s="34">
        <f t="shared" si="69"/>
        <v>0.17</v>
      </c>
      <c r="BP277" s="34">
        <f t="shared" si="69"/>
        <v>0.3</v>
      </c>
      <c r="BS277" s="34" t="s">
        <v>269</v>
      </c>
      <c r="BT277" s="34">
        <f t="shared" si="70"/>
        <v>0.79</v>
      </c>
      <c r="BU277" s="34">
        <f t="shared" si="70"/>
        <v>2.04</v>
      </c>
      <c r="BV277" s="34">
        <f t="shared" si="70"/>
        <v>0.23</v>
      </c>
      <c r="BW277" s="34">
        <f t="shared" si="70"/>
        <v>0.05</v>
      </c>
      <c r="BZ277" s="34" t="s">
        <v>269</v>
      </c>
      <c r="CA277" s="34">
        <f t="shared" si="71"/>
        <v>0.94</v>
      </c>
      <c r="CB277" s="34">
        <f t="shared" si="71"/>
        <v>2.6</v>
      </c>
      <c r="CC277" s="34">
        <f t="shared" si="71"/>
        <v>0.56000000000000005</v>
      </c>
      <c r="CD277" s="34">
        <f t="shared" si="71"/>
        <v>0.23</v>
      </c>
      <c r="CG277" s="34" t="s">
        <v>269</v>
      </c>
      <c r="CH277" s="34">
        <f t="shared" ref="CH277:CK277" si="84">SUM(CH25)</f>
        <v>1.56</v>
      </c>
      <c r="CI277" s="34">
        <f t="shared" si="84"/>
        <v>5.44</v>
      </c>
      <c r="CJ277" s="34">
        <f t="shared" si="84"/>
        <v>0.83</v>
      </c>
      <c r="CK277" s="34">
        <f t="shared" si="84"/>
        <v>0.06</v>
      </c>
      <c r="CN277" s="34" t="s">
        <v>269</v>
      </c>
      <c r="CO277" s="34">
        <f t="shared" ref="CO277:CR277" si="85">SUM(CO25)</f>
        <v>1.07</v>
      </c>
      <c r="CP277" s="34">
        <f t="shared" si="85"/>
        <v>2.14</v>
      </c>
      <c r="CQ277" s="34">
        <f t="shared" si="85"/>
        <v>0.76</v>
      </c>
      <c r="CR277" s="34">
        <f t="shared" si="85"/>
        <v>0.39</v>
      </c>
      <c r="CU277" s="34" t="s">
        <v>269</v>
      </c>
      <c r="CV277" s="34">
        <f t="shared" ref="CV277:CY277" si="86">SUM(CV25)</f>
        <v>1.37</v>
      </c>
      <c r="CW277" s="34">
        <f t="shared" si="86"/>
        <v>3.47</v>
      </c>
      <c r="CX277" s="34">
        <f t="shared" si="86"/>
        <v>0.7</v>
      </c>
      <c r="CY277" s="34">
        <f t="shared" si="86"/>
        <v>0.71</v>
      </c>
    </row>
    <row r="278" spans="1:103" x14ac:dyDescent="0.25">
      <c r="A278" s="34" t="s">
        <v>270</v>
      </c>
      <c r="B278" s="34">
        <f t="shared" si="60"/>
        <v>0.42</v>
      </c>
      <c r="C278" s="34">
        <f t="shared" si="60"/>
        <v>1.08</v>
      </c>
      <c r="D278" s="34">
        <f t="shared" si="60"/>
        <v>0.06</v>
      </c>
      <c r="E278" s="34">
        <f t="shared" si="60"/>
        <v>0.15</v>
      </c>
      <c r="H278" s="34" t="s">
        <v>270</v>
      </c>
      <c r="I278" s="34">
        <f t="shared" si="61"/>
        <v>0.99</v>
      </c>
      <c r="J278" s="34">
        <f t="shared" si="61"/>
        <v>1.7</v>
      </c>
      <c r="K278" s="34">
        <f t="shared" si="61"/>
        <v>0.93</v>
      </c>
      <c r="L278" s="34">
        <f t="shared" si="61"/>
        <v>0.12</v>
      </c>
      <c r="O278" s="34" t="s">
        <v>270</v>
      </c>
      <c r="P278" s="34">
        <f t="shared" si="62"/>
        <v>1.18</v>
      </c>
      <c r="Q278" s="34">
        <f t="shared" si="62"/>
        <v>1.41</v>
      </c>
      <c r="R278" s="34">
        <f t="shared" si="62"/>
        <v>1.1599999999999999</v>
      </c>
      <c r="S278" s="34">
        <f t="shared" si="62"/>
        <v>7.0000000000000007E-2</v>
      </c>
      <c r="V278" s="34" t="s">
        <v>270</v>
      </c>
      <c r="W278" s="34">
        <f t="shared" si="63"/>
        <v>0.96</v>
      </c>
      <c r="X278" s="34">
        <f t="shared" si="63"/>
        <v>3.21</v>
      </c>
      <c r="Y278" s="34">
        <f t="shared" si="63"/>
        <v>0.49</v>
      </c>
      <c r="Z278" s="34">
        <f t="shared" si="63"/>
        <v>0.14000000000000001</v>
      </c>
      <c r="AC278" s="34" t="s">
        <v>270</v>
      </c>
      <c r="AD278" s="34">
        <f t="shared" si="64"/>
        <v>1.33</v>
      </c>
      <c r="AE278" s="34">
        <f t="shared" si="64"/>
        <v>3.21</v>
      </c>
      <c r="AF278" s="34">
        <f t="shared" si="64"/>
        <v>0.82</v>
      </c>
      <c r="AG278" s="34">
        <f t="shared" si="64"/>
        <v>0.39</v>
      </c>
      <c r="AJ278" s="34" t="s">
        <v>270</v>
      </c>
      <c r="AK278" s="34">
        <f t="shared" si="65"/>
        <v>1.55</v>
      </c>
      <c r="AL278" s="34">
        <f t="shared" si="65"/>
        <v>2.6</v>
      </c>
      <c r="AM278" s="34">
        <f t="shared" si="65"/>
        <v>1.43</v>
      </c>
      <c r="AN278" s="34">
        <f t="shared" si="65"/>
        <v>0.35</v>
      </c>
      <c r="AQ278" s="34" t="s">
        <v>270</v>
      </c>
      <c r="AR278" s="34">
        <f t="shared" si="66"/>
        <v>1.01</v>
      </c>
      <c r="AS278" s="34">
        <f t="shared" si="66"/>
        <v>2.41</v>
      </c>
      <c r="AT278" s="34">
        <f t="shared" si="66"/>
        <v>0.67</v>
      </c>
      <c r="AU278" s="34">
        <f t="shared" si="66"/>
        <v>0.72</v>
      </c>
      <c r="AX278" s="34" t="s">
        <v>270</v>
      </c>
      <c r="AY278" s="34">
        <f t="shared" si="67"/>
        <v>1.3</v>
      </c>
      <c r="AZ278" s="34">
        <f t="shared" si="67"/>
        <v>2.75</v>
      </c>
      <c r="BA278" s="34">
        <f t="shared" si="67"/>
        <v>0.84</v>
      </c>
      <c r="BB278" s="34">
        <f t="shared" si="67"/>
        <v>0.49</v>
      </c>
      <c r="BE278" s="34" t="s">
        <v>270</v>
      </c>
      <c r="BF278" s="34">
        <f t="shared" si="68"/>
        <v>1.31</v>
      </c>
      <c r="BG278" s="34">
        <f t="shared" si="68"/>
        <v>2.61</v>
      </c>
      <c r="BH278" s="34">
        <f t="shared" si="68"/>
        <v>1.1299999999999999</v>
      </c>
      <c r="BI278" s="34">
        <f t="shared" si="68"/>
        <v>0.34</v>
      </c>
      <c r="BL278" s="34" t="s">
        <v>270</v>
      </c>
      <c r="BM278" s="34">
        <f t="shared" si="69"/>
        <v>1.44</v>
      </c>
      <c r="BN278" s="34">
        <f t="shared" si="69"/>
        <v>0.7</v>
      </c>
      <c r="BO278" s="34">
        <f t="shared" si="69"/>
        <v>1.26</v>
      </c>
      <c r="BP278" s="34">
        <f t="shared" si="69"/>
        <v>1.28</v>
      </c>
      <c r="BS278" s="34" t="s">
        <v>270</v>
      </c>
      <c r="BT278" s="34">
        <f t="shared" si="70"/>
        <v>0.81</v>
      </c>
      <c r="BU278" s="34">
        <f t="shared" si="70"/>
        <v>1.47</v>
      </c>
      <c r="BV278" s="34">
        <f t="shared" si="70"/>
        <v>0.86</v>
      </c>
      <c r="BW278" s="34">
        <f t="shared" si="70"/>
        <v>0.19</v>
      </c>
      <c r="BZ278" s="34" t="s">
        <v>270</v>
      </c>
      <c r="CA278" s="34">
        <f t="shared" si="71"/>
        <v>0.61</v>
      </c>
      <c r="CB278" s="34">
        <f t="shared" si="71"/>
        <v>1.01</v>
      </c>
      <c r="CC278" s="34">
        <f t="shared" si="71"/>
        <v>0.43</v>
      </c>
      <c r="CD278" s="34">
        <f t="shared" si="71"/>
        <v>0</v>
      </c>
      <c r="CG278" s="34" t="s">
        <v>270</v>
      </c>
      <c r="CH278" s="34">
        <f t="shared" ref="CH278:CK278" si="87">SUM(CH26)</f>
        <v>0.65</v>
      </c>
      <c r="CI278" s="34">
        <f t="shared" si="87"/>
        <v>0.95</v>
      </c>
      <c r="CJ278" s="34">
        <f t="shared" si="87"/>
        <v>0.42</v>
      </c>
      <c r="CK278" s="34">
        <f t="shared" si="87"/>
        <v>0.56999999999999995</v>
      </c>
      <c r="CN278" s="34" t="s">
        <v>270</v>
      </c>
      <c r="CO278" s="34">
        <f t="shared" ref="CO278:CR278" si="88">SUM(CO26)</f>
        <v>1.3</v>
      </c>
      <c r="CP278" s="34">
        <f t="shared" si="88"/>
        <v>2.66</v>
      </c>
      <c r="CQ278" s="34">
        <f t="shared" si="88"/>
        <v>1.1200000000000001</v>
      </c>
      <c r="CR278" s="34">
        <f t="shared" si="88"/>
        <v>0.11</v>
      </c>
      <c r="CU278" s="34" t="s">
        <v>270</v>
      </c>
      <c r="CV278" s="34">
        <f t="shared" ref="CV278:CY278" si="89">SUM(CV26)</f>
        <v>1.63</v>
      </c>
      <c r="CW278" s="34">
        <f t="shared" si="89"/>
        <v>1.65</v>
      </c>
      <c r="CX278" s="34">
        <f t="shared" si="89"/>
        <v>1.35</v>
      </c>
      <c r="CY278" s="34">
        <f t="shared" si="89"/>
        <v>0</v>
      </c>
    </row>
    <row r="279" spans="1:103" x14ac:dyDescent="0.25">
      <c r="A279" s="34" t="s">
        <v>271</v>
      </c>
      <c r="B279" s="34">
        <f t="shared" si="60"/>
        <v>1.29</v>
      </c>
      <c r="C279" s="34">
        <f t="shared" si="60"/>
        <v>1.47</v>
      </c>
      <c r="D279" s="34">
        <f t="shared" si="60"/>
        <v>1.67</v>
      </c>
      <c r="E279" s="34">
        <f t="shared" si="60"/>
        <v>0</v>
      </c>
      <c r="H279" s="34" t="s">
        <v>271</v>
      </c>
      <c r="I279" s="34">
        <f t="shared" si="61"/>
        <v>0.75</v>
      </c>
      <c r="J279" s="34">
        <f t="shared" si="61"/>
        <v>0.91</v>
      </c>
      <c r="K279" s="34">
        <f t="shared" si="61"/>
        <v>0.6</v>
      </c>
      <c r="L279" s="34">
        <f t="shared" si="61"/>
        <v>1.05</v>
      </c>
      <c r="O279" s="34" t="s">
        <v>271</v>
      </c>
      <c r="P279" s="34">
        <f t="shared" si="62"/>
        <v>0.44</v>
      </c>
      <c r="Q279" s="34">
        <f t="shared" si="62"/>
        <v>0.09</v>
      </c>
      <c r="R279" s="34">
        <f t="shared" si="62"/>
        <v>0.51</v>
      </c>
      <c r="S279" s="34">
        <f t="shared" si="62"/>
        <v>0.16</v>
      </c>
      <c r="V279" s="34" t="s">
        <v>271</v>
      </c>
      <c r="W279" s="34">
        <f t="shared" si="63"/>
        <v>0.5</v>
      </c>
      <c r="X279" s="34">
        <f t="shared" si="63"/>
        <v>7.0000000000000007E-2</v>
      </c>
      <c r="Y279" s="34">
        <f t="shared" si="63"/>
        <v>0.68</v>
      </c>
      <c r="Z279" s="34">
        <f t="shared" si="63"/>
        <v>0.28000000000000003</v>
      </c>
      <c r="AC279" s="34" t="s">
        <v>271</v>
      </c>
      <c r="AD279" s="34">
        <f t="shared" si="64"/>
        <v>0.53</v>
      </c>
      <c r="AE279" s="34">
        <f t="shared" si="64"/>
        <v>1.65</v>
      </c>
      <c r="AF279" s="34">
        <f t="shared" si="64"/>
        <v>0.45</v>
      </c>
      <c r="AG279" s="34">
        <f t="shared" si="64"/>
        <v>0</v>
      </c>
      <c r="AJ279" s="34" t="s">
        <v>271</v>
      </c>
      <c r="AK279" s="34">
        <f t="shared" si="65"/>
        <v>0.56999999999999995</v>
      </c>
      <c r="AL279" s="34">
        <f t="shared" si="65"/>
        <v>0.76</v>
      </c>
      <c r="AM279" s="34">
        <f t="shared" si="65"/>
        <v>0.59</v>
      </c>
      <c r="AN279" s="34">
        <f t="shared" si="65"/>
        <v>0.27</v>
      </c>
      <c r="AQ279" s="34" t="s">
        <v>271</v>
      </c>
      <c r="AR279" s="34">
        <f t="shared" si="66"/>
        <v>0.61</v>
      </c>
      <c r="AS279" s="34">
        <f t="shared" si="66"/>
        <v>0.94</v>
      </c>
      <c r="AT279" s="34">
        <f t="shared" si="66"/>
        <v>0.55000000000000004</v>
      </c>
      <c r="AU279" s="34">
        <f t="shared" si="66"/>
        <v>0.5</v>
      </c>
      <c r="AX279" s="34" t="s">
        <v>271</v>
      </c>
      <c r="AY279" s="34">
        <f t="shared" si="67"/>
        <v>0.86</v>
      </c>
      <c r="AZ279" s="34">
        <f t="shared" si="67"/>
        <v>1.2</v>
      </c>
      <c r="BA279" s="34">
        <f t="shared" si="67"/>
        <v>0.95</v>
      </c>
      <c r="BB279" s="34">
        <f t="shared" si="67"/>
        <v>7.0000000000000007E-2</v>
      </c>
      <c r="BE279" s="34" t="s">
        <v>271</v>
      </c>
      <c r="BF279" s="34">
        <f t="shared" si="68"/>
        <v>0.56999999999999995</v>
      </c>
      <c r="BG279" s="34">
        <f t="shared" si="68"/>
        <v>1.0900000000000001</v>
      </c>
      <c r="BH279" s="34">
        <f t="shared" si="68"/>
        <v>0.49</v>
      </c>
      <c r="BI279" s="34">
        <f t="shared" si="68"/>
        <v>0.1</v>
      </c>
      <c r="BL279" s="34" t="s">
        <v>271</v>
      </c>
      <c r="BM279" s="34">
        <f t="shared" si="69"/>
        <v>0.5</v>
      </c>
      <c r="BN279" s="34">
        <f t="shared" si="69"/>
        <v>0.83</v>
      </c>
      <c r="BO279" s="34">
        <f t="shared" si="69"/>
        <v>0.56000000000000005</v>
      </c>
      <c r="BP279" s="34">
        <f t="shared" si="69"/>
        <v>0</v>
      </c>
      <c r="BS279" s="34" t="s">
        <v>271</v>
      </c>
      <c r="BT279" s="34">
        <f t="shared" si="70"/>
        <v>0.61</v>
      </c>
      <c r="BU279" s="34">
        <f t="shared" si="70"/>
        <v>1.25</v>
      </c>
      <c r="BV279" s="34">
        <f t="shared" si="70"/>
        <v>0.42</v>
      </c>
      <c r="BW279" s="34">
        <f t="shared" si="70"/>
        <v>0</v>
      </c>
      <c r="BZ279" s="34" t="s">
        <v>271</v>
      </c>
      <c r="CA279" s="34">
        <f t="shared" si="71"/>
        <v>0.38</v>
      </c>
      <c r="CB279" s="34">
        <f t="shared" si="71"/>
        <v>0.7</v>
      </c>
      <c r="CC279" s="34">
        <f t="shared" si="71"/>
        <v>0.33</v>
      </c>
      <c r="CD279" s="34">
        <f t="shared" si="71"/>
        <v>0</v>
      </c>
      <c r="CG279" s="34" t="s">
        <v>271</v>
      </c>
      <c r="CH279" s="34">
        <f t="shared" ref="CH279:CK279" si="90">SUM(CH27)</f>
        <v>0.46</v>
      </c>
      <c r="CI279" s="34">
        <f t="shared" si="90"/>
        <v>0.51</v>
      </c>
      <c r="CJ279" s="34">
        <f t="shared" si="90"/>
        <v>0.54</v>
      </c>
      <c r="CK279" s="34">
        <f t="shared" si="90"/>
        <v>7.0000000000000007E-2</v>
      </c>
      <c r="CN279" s="34" t="s">
        <v>271</v>
      </c>
      <c r="CO279" s="34">
        <f t="shared" ref="CO279:CR279" si="91">SUM(CO27)</f>
        <v>0.8</v>
      </c>
      <c r="CP279" s="34">
        <f t="shared" si="91"/>
        <v>0.4</v>
      </c>
      <c r="CQ279" s="34">
        <f t="shared" si="91"/>
        <v>0.85</v>
      </c>
      <c r="CR279" s="34">
        <f t="shared" si="91"/>
        <v>0.05</v>
      </c>
      <c r="CU279" s="34" t="s">
        <v>271</v>
      </c>
      <c r="CV279" s="34">
        <f t="shared" ref="CV279:CY279" si="92">SUM(CV27)</f>
        <v>0.56999999999999995</v>
      </c>
      <c r="CW279" s="34">
        <f t="shared" si="92"/>
        <v>0.8</v>
      </c>
      <c r="CX279" s="34">
        <f t="shared" si="92"/>
        <v>0.57999999999999996</v>
      </c>
      <c r="CY279" s="34">
        <f t="shared" si="92"/>
        <v>0</v>
      </c>
    </row>
    <row r="280" spans="1:103" x14ac:dyDescent="0.25">
      <c r="A280" s="34" t="s">
        <v>272</v>
      </c>
      <c r="B280" s="34">
        <f t="shared" si="60"/>
        <v>0.41</v>
      </c>
      <c r="C280" s="34">
        <f t="shared" si="60"/>
        <v>0.75</v>
      </c>
      <c r="D280" s="34">
        <f t="shared" si="60"/>
        <v>0.22</v>
      </c>
      <c r="E280" s="34">
        <f t="shared" si="60"/>
        <v>0.1</v>
      </c>
      <c r="H280" s="34" t="s">
        <v>272</v>
      </c>
      <c r="I280" s="34">
        <f t="shared" si="61"/>
        <v>0.6</v>
      </c>
      <c r="J280" s="34">
        <f t="shared" si="61"/>
        <v>1.51</v>
      </c>
      <c r="K280" s="34">
        <f t="shared" si="61"/>
        <v>0.34</v>
      </c>
      <c r="L280" s="34">
        <f t="shared" si="61"/>
        <v>0.46</v>
      </c>
      <c r="O280" s="34" t="s">
        <v>272</v>
      </c>
      <c r="P280" s="34">
        <f t="shared" si="62"/>
        <v>0.36</v>
      </c>
      <c r="Q280" s="34">
        <f t="shared" si="62"/>
        <v>1.21</v>
      </c>
      <c r="R280" s="34">
        <f t="shared" si="62"/>
        <v>0.13</v>
      </c>
      <c r="S280" s="34">
        <f t="shared" si="62"/>
        <v>0.21</v>
      </c>
      <c r="V280" s="34" t="s">
        <v>272</v>
      </c>
      <c r="W280" s="34">
        <f t="shared" si="63"/>
        <v>0.56999999999999995</v>
      </c>
      <c r="X280" s="34">
        <f t="shared" si="63"/>
        <v>1.1499999999999999</v>
      </c>
      <c r="Y280" s="34">
        <f t="shared" si="63"/>
        <v>0.11</v>
      </c>
      <c r="Z280" s="34">
        <f t="shared" si="63"/>
        <v>0.69</v>
      </c>
      <c r="AC280" s="34" t="s">
        <v>272</v>
      </c>
      <c r="AD280" s="34">
        <f t="shared" si="64"/>
        <v>0.61</v>
      </c>
      <c r="AE280" s="34">
        <f t="shared" si="64"/>
        <v>0.7</v>
      </c>
      <c r="AF280" s="34">
        <f t="shared" si="64"/>
        <v>7.0000000000000007E-2</v>
      </c>
      <c r="AG280" s="34">
        <f t="shared" si="64"/>
        <v>1.43</v>
      </c>
      <c r="AJ280" s="34" t="s">
        <v>272</v>
      </c>
      <c r="AK280" s="34">
        <f t="shared" si="65"/>
        <v>0.46</v>
      </c>
      <c r="AL280" s="34">
        <f t="shared" si="65"/>
        <v>0.38</v>
      </c>
      <c r="AM280" s="34">
        <f t="shared" si="65"/>
        <v>0.2</v>
      </c>
      <c r="AN280" s="34">
        <f t="shared" si="65"/>
        <v>0.77</v>
      </c>
      <c r="AQ280" s="34" t="s">
        <v>272</v>
      </c>
      <c r="AR280" s="34">
        <f t="shared" si="66"/>
        <v>0.28000000000000003</v>
      </c>
      <c r="AS280" s="34">
        <f t="shared" si="66"/>
        <v>0.85</v>
      </c>
      <c r="AT280" s="34">
        <f t="shared" si="66"/>
        <v>0.04</v>
      </c>
      <c r="AU280" s="34">
        <f t="shared" si="66"/>
        <v>0</v>
      </c>
      <c r="AX280" s="34" t="s">
        <v>272</v>
      </c>
      <c r="AY280" s="34">
        <f t="shared" si="67"/>
        <v>0.64</v>
      </c>
      <c r="AZ280" s="34">
        <f t="shared" si="67"/>
        <v>1.74</v>
      </c>
      <c r="BA280" s="34">
        <f t="shared" si="67"/>
        <v>0.38</v>
      </c>
      <c r="BB280" s="34">
        <f t="shared" si="67"/>
        <v>0.67</v>
      </c>
      <c r="BE280" s="34" t="s">
        <v>272</v>
      </c>
      <c r="BF280" s="34">
        <f t="shared" si="68"/>
        <v>0.78</v>
      </c>
      <c r="BG280" s="34">
        <f t="shared" si="68"/>
        <v>0.32</v>
      </c>
      <c r="BH280" s="34">
        <f t="shared" si="68"/>
        <v>1.02</v>
      </c>
      <c r="BI280" s="34">
        <f t="shared" si="68"/>
        <v>0</v>
      </c>
      <c r="BL280" s="34" t="s">
        <v>272</v>
      </c>
      <c r="BM280" s="34">
        <f t="shared" si="69"/>
        <v>0.53</v>
      </c>
      <c r="BN280" s="34">
        <f t="shared" si="69"/>
        <v>0.4</v>
      </c>
      <c r="BO280" s="34">
        <f t="shared" si="69"/>
        <v>0.52</v>
      </c>
      <c r="BP280" s="34">
        <f t="shared" si="69"/>
        <v>0.1</v>
      </c>
      <c r="BS280" s="34" t="s">
        <v>272</v>
      </c>
      <c r="BT280" s="34">
        <f t="shared" si="70"/>
        <v>0.22</v>
      </c>
      <c r="BU280" s="34">
        <f t="shared" si="70"/>
        <v>0.64</v>
      </c>
      <c r="BV280" s="34">
        <f t="shared" si="70"/>
        <v>7.0000000000000007E-2</v>
      </c>
      <c r="BW280" s="34">
        <f t="shared" si="70"/>
        <v>0.06</v>
      </c>
      <c r="BZ280" s="34" t="s">
        <v>272</v>
      </c>
      <c r="CA280" s="34">
        <f t="shared" si="71"/>
        <v>0.25</v>
      </c>
      <c r="CB280" s="34">
        <f t="shared" si="71"/>
        <v>1.04</v>
      </c>
      <c r="CC280" s="34">
        <f t="shared" si="71"/>
        <v>0.1</v>
      </c>
      <c r="CD280" s="34">
        <f t="shared" si="71"/>
        <v>0</v>
      </c>
      <c r="CG280" s="34" t="s">
        <v>272</v>
      </c>
      <c r="CH280" s="34">
        <f t="shared" ref="CH280:CK280" si="93">SUM(CH28)</f>
        <v>0.34</v>
      </c>
      <c r="CI280" s="34">
        <f t="shared" si="93"/>
        <v>0.51</v>
      </c>
      <c r="CJ280" s="34">
        <f t="shared" si="93"/>
        <v>0.11</v>
      </c>
      <c r="CK280" s="34">
        <f t="shared" si="93"/>
        <v>0.03</v>
      </c>
      <c r="CN280" s="34" t="s">
        <v>272</v>
      </c>
      <c r="CO280" s="34">
        <f t="shared" ref="CO280:CR280" si="94">SUM(CO28)</f>
        <v>0.36</v>
      </c>
      <c r="CP280" s="34">
        <f t="shared" si="94"/>
        <v>0.94</v>
      </c>
      <c r="CQ280" s="34">
        <f t="shared" si="94"/>
        <v>0.24</v>
      </c>
      <c r="CR280" s="34">
        <f t="shared" si="94"/>
        <v>0.27</v>
      </c>
      <c r="CU280" s="34" t="s">
        <v>272</v>
      </c>
      <c r="CV280" s="34">
        <f t="shared" ref="CV280:CY280" si="95">SUM(CV28)</f>
        <v>0.43</v>
      </c>
      <c r="CW280" s="34">
        <f t="shared" si="95"/>
        <v>0.78</v>
      </c>
      <c r="CX280" s="34">
        <f t="shared" si="95"/>
        <v>0.23</v>
      </c>
      <c r="CY280" s="34">
        <f t="shared" si="95"/>
        <v>0.2</v>
      </c>
    </row>
    <row r="281" spans="1:103" x14ac:dyDescent="0.25">
      <c r="A281" s="34" t="s">
        <v>273</v>
      </c>
      <c r="B281" s="34">
        <f t="shared" si="60"/>
        <v>1.1200000000000001</v>
      </c>
      <c r="C281" s="34">
        <f t="shared" si="60"/>
        <v>1.48</v>
      </c>
      <c r="D281" s="34">
        <f t="shared" si="60"/>
        <v>0.85</v>
      </c>
      <c r="E281" s="34">
        <f t="shared" si="60"/>
        <v>1.02</v>
      </c>
      <c r="H281" s="34" t="s">
        <v>273</v>
      </c>
      <c r="I281" s="34">
        <f t="shared" si="61"/>
        <v>0.89</v>
      </c>
      <c r="J281" s="34">
        <f t="shared" si="61"/>
        <v>0.36</v>
      </c>
      <c r="K281" s="34">
        <f t="shared" si="61"/>
        <v>1.05</v>
      </c>
      <c r="L281" s="34">
        <f t="shared" si="61"/>
        <v>0.32</v>
      </c>
      <c r="O281" s="34" t="s">
        <v>273</v>
      </c>
      <c r="P281" s="34">
        <f t="shared" si="62"/>
        <v>0.73</v>
      </c>
      <c r="Q281" s="34">
        <f t="shared" si="62"/>
        <v>0.19</v>
      </c>
      <c r="R281" s="34">
        <f t="shared" si="62"/>
        <v>0.86</v>
      </c>
      <c r="S281" s="34">
        <f t="shared" si="62"/>
        <v>0.39</v>
      </c>
      <c r="V281" s="34" t="s">
        <v>273</v>
      </c>
      <c r="W281" s="34">
        <f t="shared" si="63"/>
        <v>0.99</v>
      </c>
      <c r="X281" s="34">
        <f t="shared" si="63"/>
        <v>1.32</v>
      </c>
      <c r="Y281" s="34">
        <f t="shared" si="63"/>
        <v>0.88</v>
      </c>
      <c r="Z281" s="34">
        <f t="shared" si="63"/>
        <v>0.93</v>
      </c>
      <c r="AC281" s="34" t="s">
        <v>273</v>
      </c>
      <c r="AD281" s="34">
        <f t="shared" si="64"/>
        <v>0.99</v>
      </c>
      <c r="AE281" s="34">
        <f t="shared" si="64"/>
        <v>1.1000000000000001</v>
      </c>
      <c r="AF281" s="34">
        <f t="shared" si="64"/>
        <v>0.96</v>
      </c>
      <c r="AG281" s="34">
        <f t="shared" si="64"/>
        <v>0.9</v>
      </c>
      <c r="AJ281" s="34" t="s">
        <v>273</v>
      </c>
      <c r="AK281" s="34">
        <f t="shared" si="65"/>
        <v>1.57</v>
      </c>
      <c r="AL281" s="34">
        <f t="shared" si="65"/>
        <v>4.18</v>
      </c>
      <c r="AM281" s="34">
        <f t="shared" si="65"/>
        <v>1.23</v>
      </c>
      <c r="AN281" s="34">
        <f t="shared" si="65"/>
        <v>0.43</v>
      </c>
      <c r="AQ281" s="34" t="s">
        <v>273</v>
      </c>
      <c r="AR281" s="34">
        <f t="shared" si="66"/>
        <v>1.89</v>
      </c>
      <c r="AS281" s="34">
        <f t="shared" si="66"/>
        <v>3.75</v>
      </c>
      <c r="AT281" s="34">
        <f t="shared" si="66"/>
        <v>1.55</v>
      </c>
      <c r="AU281" s="34">
        <f t="shared" si="66"/>
        <v>0.67</v>
      </c>
      <c r="AX281" s="34" t="s">
        <v>273</v>
      </c>
      <c r="AY281" s="34">
        <f t="shared" si="67"/>
        <v>1.36</v>
      </c>
      <c r="AZ281" s="34">
        <f t="shared" si="67"/>
        <v>1.89</v>
      </c>
      <c r="BA281" s="34">
        <f t="shared" si="67"/>
        <v>1.08</v>
      </c>
      <c r="BB281" s="34">
        <f t="shared" si="67"/>
        <v>0.84</v>
      </c>
      <c r="BE281" s="34" t="s">
        <v>273</v>
      </c>
      <c r="BF281" s="34">
        <f t="shared" si="68"/>
        <v>1.05</v>
      </c>
      <c r="BG281" s="34">
        <f t="shared" si="68"/>
        <v>1.62</v>
      </c>
      <c r="BH281" s="34">
        <f t="shared" si="68"/>
        <v>0.94</v>
      </c>
      <c r="BI281" s="34">
        <f t="shared" si="68"/>
        <v>0.35</v>
      </c>
      <c r="BL281" s="34" t="s">
        <v>273</v>
      </c>
      <c r="BM281" s="34">
        <f t="shared" si="69"/>
        <v>0.59</v>
      </c>
      <c r="BN281" s="34">
        <f t="shared" si="69"/>
        <v>1.24</v>
      </c>
      <c r="BO281" s="34">
        <f t="shared" si="69"/>
        <v>0.26</v>
      </c>
      <c r="BP281" s="34">
        <f t="shared" si="69"/>
        <v>0.48</v>
      </c>
      <c r="BS281" s="34" t="s">
        <v>273</v>
      </c>
      <c r="BT281" s="34">
        <f t="shared" si="70"/>
        <v>0.92</v>
      </c>
      <c r="BU281" s="34">
        <f t="shared" si="70"/>
        <v>1.44</v>
      </c>
      <c r="BV281" s="34">
        <f t="shared" si="70"/>
        <v>0.75</v>
      </c>
      <c r="BW281" s="34">
        <f t="shared" si="70"/>
        <v>0.46</v>
      </c>
      <c r="BZ281" s="34" t="s">
        <v>273</v>
      </c>
      <c r="CA281" s="34">
        <f t="shared" si="71"/>
        <v>1.19</v>
      </c>
      <c r="CB281" s="34">
        <f t="shared" si="71"/>
        <v>2.61</v>
      </c>
      <c r="CC281" s="34">
        <f t="shared" si="71"/>
        <v>0.77</v>
      </c>
      <c r="CD281" s="34">
        <f t="shared" si="71"/>
        <v>0.72</v>
      </c>
      <c r="CG281" s="34" t="s">
        <v>273</v>
      </c>
      <c r="CH281" s="34">
        <f t="shared" ref="CH281:CK281" si="96">SUM(CH29)</f>
        <v>1.38</v>
      </c>
      <c r="CI281" s="34">
        <f t="shared" si="96"/>
        <v>3.61</v>
      </c>
      <c r="CJ281" s="34">
        <f t="shared" si="96"/>
        <v>1.01</v>
      </c>
      <c r="CK281" s="34">
        <f t="shared" si="96"/>
        <v>0.44</v>
      </c>
      <c r="CN281" s="34" t="s">
        <v>273</v>
      </c>
      <c r="CO281" s="34">
        <f t="shared" ref="CO281:CR281" si="97">SUM(CO29)</f>
        <v>1.1399999999999999</v>
      </c>
      <c r="CP281" s="34">
        <f t="shared" si="97"/>
        <v>1.37</v>
      </c>
      <c r="CQ281" s="34">
        <f t="shared" si="97"/>
        <v>0.95</v>
      </c>
      <c r="CR281" s="34">
        <f t="shared" si="97"/>
        <v>1.17</v>
      </c>
      <c r="CU281" s="34" t="s">
        <v>273</v>
      </c>
      <c r="CV281" s="34">
        <f t="shared" ref="CV281:CY281" si="98">SUM(CV29)</f>
        <v>1.17</v>
      </c>
      <c r="CW281" s="34">
        <f t="shared" si="98"/>
        <v>1</v>
      </c>
      <c r="CX281" s="34">
        <f t="shared" si="98"/>
        <v>1.07</v>
      </c>
      <c r="CY281" s="34">
        <f t="shared" si="98"/>
        <v>1.35</v>
      </c>
    </row>
    <row r="282" spans="1:103" x14ac:dyDescent="0.25">
      <c r="A282" s="34" t="s">
        <v>274</v>
      </c>
      <c r="B282" s="34">
        <f t="shared" si="60"/>
        <v>1.49</v>
      </c>
      <c r="C282" s="34">
        <f t="shared" si="60"/>
        <v>1.27</v>
      </c>
      <c r="D282" s="34">
        <f t="shared" si="60"/>
        <v>1.65</v>
      </c>
      <c r="E282" s="34">
        <f t="shared" si="60"/>
        <v>1.43</v>
      </c>
      <c r="H282" s="34" t="s">
        <v>274</v>
      </c>
      <c r="I282" s="34">
        <f t="shared" si="61"/>
        <v>1.69</v>
      </c>
      <c r="J282" s="34">
        <f t="shared" si="61"/>
        <v>3.26</v>
      </c>
      <c r="K282" s="34">
        <f t="shared" si="61"/>
        <v>1.48</v>
      </c>
      <c r="L282" s="34">
        <f t="shared" si="61"/>
        <v>0.97</v>
      </c>
      <c r="O282" s="34" t="s">
        <v>274</v>
      </c>
      <c r="P282" s="34">
        <f t="shared" si="62"/>
        <v>1.75</v>
      </c>
      <c r="Q282" s="34">
        <f t="shared" si="62"/>
        <v>3.2</v>
      </c>
      <c r="R282" s="34">
        <f t="shared" si="62"/>
        <v>1.47</v>
      </c>
      <c r="S282" s="34">
        <f t="shared" si="62"/>
        <v>1.63</v>
      </c>
      <c r="V282" s="34" t="s">
        <v>274</v>
      </c>
      <c r="W282" s="34">
        <f t="shared" si="63"/>
        <v>1.86</v>
      </c>
      <c r="X282" s="34">
        <f t="shared" si="63"/>
        <v>1.1000000000000001</v>
      </c>
      <c r="Y282" s="34">
        <f t="shared" si="63"/>
        <v>2.02</v>
      </c>
      <c r="Z282" s="34">
        <f t="shared" si="63"/>
        <v>1.64</v>
      </c>
      <c r="AC282" s="34" t="s">
        <v>274</v>
      </c>
      <c r="AD282" s="34">
        <f t="shared" si="64"/>
        <v>1.68</v>
      </c>
      <c r="AE282" s="34">
        <f t="shared" si="64"/>
        <v>1.31</v>
      </c>
      <c r="AF282" s="34">
        <f t="shared" si="64"/>
        <v>1.84</v>
      </c>
      <c r="AG282" s="34">
        <f t="shared" si="64"/>
        <v>1.2</v>
      </c>
      <c r="AJ282" s="34" t="s">
        <v>274</v>
      </c>
      <c r="AK282" s="34">
        <f t="shared" si="65"/>
        <v>1.05</v>
      </c>
      <c r="AL282" s="34">
        <f t="shared" si="65"/>
        <v>0.26</v>
      </c>
      <c r="AM282" s="34">
        <f t="shared" si="65"/>
        <v>1.28</v>
      </c>
      <c r="AN282" s="34">
        <f t="shared" si="65"/>
        <v>0.84</v>
      </c>
      <c r="AQ282" s="34" t="s">
        <v>274</v>
      </c>
      <c r="AR282" s="34">
        <f t="shared" si="66"/>
        <v>0.84</v>
      </c>
      <c r="AS282" s="34">
        <f t="shared" si="66"/>
        <v>0.23</v>
      </c>
      <c r="AT282" s="34">
        <f t="shared" si="66"/>
        <v>0.99</v>
      </c>
      <c r="AU282" s="34">
        <f t="shared" si="66"/>
        <v>0.88</v>
      </c>
      <c r="AX282" s="34" t="s">
        <v>274</v>
      </c>
      <c r="AY282" s="34">
        <f t="shared" si="67"/>
        <v>0.87</v>
      </c>
      <c r="AZ282" s="34">
        <f t="shared" si="67"/>
        <v>1.07</v>
      </c>
      <c r="BA282" s="34">
        <f t="shared" si="67"/>
        <v>0.69</v>
      </c>
      <c r="BB282" s="34">
        <f t="shared" si="67"/>
        <v>1.07</v>
      </c>
      <c r="BE282" s="34" t="s">
        <v>274</v>
      </c>
      <c r="BF282" s="34">
        <f t="shared" si="68"/>
        <v>0.74</v>
      </c>
      <c r="BG282" s="34">
        <f t="shared" si="68"/>
        <v>0.85</v>
      </c>
      <c r="BH282" s="34">
        <f t="shared" si="68"/>
        <v>0.65</v>
      </c>
      <c r="BI282" s="34">
        <f t="shared" si="68"/>
        <v>0.76</v>
      </c>
      <c r="BL282" s="34" t="s">
        <v>274</v>
      </c>
      <c r="BM282" s="34">
        <f t="shared" si="69"/>
        <v>0.67</v>
      </c>
      <c r="BN282" s="34">
        <f t="shared" si="69"/>
        <v>1.1499999999999999</v>
      </c>
      <c r="BO282" s="34">
        <f t="shared" si="69"/>
        <v>0.5</v>
      </c>
      <c r="BP282" s="34">
        <f t="shared" si="69"/>
        <v>1.1000000000000001</v>
      </c>
      <c r="BS282" s="34" t="s">
        <v>274</v>
      </c>
      <c r="BT282" s="34">
        <f t="shared" si="70"/>
        <v>0.6</v>
      </c>
      <c r="BU282" s="34">
        <f t="shared" si="70"/>
        <v>0.38</v>
      </c>
      <c r="BV282" s="34">
        <f t="shared" si="70"/>
        <v>0.63</v>
      </c>
      <c r="BW282" s="34">
        <f t="shared" si="70"/>
        <v>0.52</v>
      </c>
      <c r="BZ282" s="34" t="s">
        <v>274</v>
      </c>
      <c r="CA282" s="34">
        <f t="shared" si="71"/>
        <v>0.9</v>
      </c>
      <c r="CB282" s="34">
        <f t="shared" si="71"/>
        <v>1.88</v>
      </c>
      <c r="CC282" s="34">
        <f t="shared" si="71"/>
        <v>0.4</v>
      </c>
      <c r="CD282" s="34">
        <f t="shared" si="71"/>
        <v>1.68</v>
      </c>
      <c r="CG282" s="34" t="s">
        <v>274</v>
      </c>
      <c r="CH282" s="34">
        <f t="shared" ref="CH282:CK282" si="99">SUM(CH30)</f>
        <v>1.02</v>
      </c>
      <c r="CI282" s="34">
        <f t="shared" si="99"/>
        <v>1.1599999999999999</v>
      </c>
      <c r="CJ282" s="34">
        <f t="shared" si="99"/>
        <v>1.2</v>
      </c>
      <c r="CK282" s="34">
        <f t="shared" si="99"/>
        <v>0.31</v>
      </c>
      <c r="CN282" s="34" t="s">
        <v>274</v>
      </c>
      <c r="CO282" s="34">
        <f t="shared" ref="CO282:CR282" si="100">SUM(CO30)</f>
        <v>0.89</v>
      </c>
      <c r="CP282" s="34">
        <f t="shared" si="100"/>
        <v>0.93</v>
      </c>
      <c r="CQ282" s="34">
        <f t="shared" si="100"/>
        <v>1.08</v>
      </c>
      <c r="CR282" s="34">
        <f t="shared" si="100"/>
        <v>0.28999999999999998</v>
      </c>
      <c r="CU282" s="34" t="s">
        <v>274</v>
      </c>
      <c r="CV282" s="34">
        <f t="shared" ref="CV282:CY282" si="101">SUM(CV30)</f>
        <v>0.3</v>
      </c>
      <c r="CW282" s="34">
        <f t="shared" si="101"/>
        <v>0.44</v>
      </c>
      <c r="CX282" s="34">
        <f t="shared" si="101"/>
        <v>0.26</v>
      </c>
      <c r="CY282" s="34">
        <f t="shared" si="101"/>
        <v>0.3</v>
      </c>
    </row>
    <row r="283" spans="1:103" x14ac:dyDescent="0.25">
      <c r="A283" s="34" t="s">
        <v>275</v>
      </c>
      <c r="B283" s="34">
        <f t="shared" si="60"/>
        <v>1.63</v>
      </c>
      <c r="C283" s="34">
        <f t="shared" si="60"/>
        <v>3.34</v>
      </c>
      <c r="D283" s="34">
        <f t="shared" si="60"/>
        <v>1.71</v>
      </c>
      <c r="E283" s="34">
        <f t="shared" si="60"/>
        <v>0.3</v>
      </c>
      <c r="H283" s="34" t="s">
        <v>275</v>
      </c>
      <c r="I283" s="34">
        <f t="shared" si="61"/>
        <v>1.74</v>
      </c>
      <c r="J283" s="34">
        <f t="shared" si="61"/>
        <v>2.5099999999999998</v>
      </c>
      <c r="K283" s="34">
        <f t="shared" si="61"/>
        <v>1.95</v>
      </c>
      <c r="L283" s="34">
        <f t="shared" si="61"/>
        <v>0.11</v>
      </c>
      <c r="O283" s="34" t="s">
        <v>275</v>
      </c>
      <c r="P283" s="34">
        <f t="shared" si="62"/>
        <v>1.52</v>
      </c>
      <c r="Q283" s="34">
        <f t="shared" si="62"/>
        <v>3.11</v>
      </c>
      <c r="R283" s="34">
        <f t="shared" si="62"/>
        <v>1.49</v>
      </c>
      <c r="S283" s="34">
        <f t="shared" si="62"/>
        <v>0.65</v>
      </c>
      <c r="V283" s="34" t="s">
        <v>275</v>
      </c>
      <c r="W283" s="34">
        <f t="shared" si="63"/>
        <v>1.23</v>
      </c>
      <c r="X283" s="34">
        <f t="shared" si="63"/>
        <v>3.54</v>
      </c>
      <c r="Y283" s="34">
        <f t="shared" si="63"/>
        <v>1.06</v>
      </c>
      <c r="Z283" s="34">
        <f t="shared" si="63"/>
        <v>0.19</v>
      </c>
      <c r="AC283" s="34" t="s">
        <v>275</v>
      </c>
      <c r="AD283" s="34">
        <f t="shared" si="64"/>
        <v>1.27</v>
      </c>
      <c r="AE283" s="34">
        <f t="shared" si="64"/>
        <v>0.93</v>
      </c>
      <c r="AF283" s="34">
        <f t="shared" si="64"/>
        <v>1.6</v>
      </c>
      <c r="AG283" s="34">
        <f t="shared" si="64"/>
        <v>0.03</v>
      </c>
      <c r="AJ283" s="34" t="s">
        <v>275</v>
      </c>
      <c r="AK283" s="34">
        <f t="shared" si="65"/>
        <v>0.84</v>
      </c>
      <c r="AL283" s="34">
        <f t="shared" si="65"/>
        <v>0.72</v>
      </c>
      <c r="AM283" s="34">
        <f t="shared" si="65"/>
        <v>1</v>
      </c>
      <c r="AN283" s="34">
        <f t="shared" si="65"/>
        <v>0.3</v>
      </c>
      <c r="AQ283" s="34" t="s">
        <v>275</v>
      </c>
      <c r="AR283" s="34">
        <f t="shared" si="66"/>
        <v>0.8</v>
      </c>
      <c r="AS283" s="34">
        <f t="shared" si="66"/>
        <v>1.32</v>
      </c>
      <c r="AT283" s="34">
        <f t="shared" si="66"/>
        <v>0.8</v>
      </c>
      <c r="AU283" s="34">
        <f t="shared" si="66"/>
        <v>0.34</v>
      </c>
      <c r="AX283" s="34" t="s">
        <v>275</v>
      </c>
      <c r="AY283" s="34">
        <f t="shared" si="67"/>
        <v>0.69</v>
      </c>
      <c r="AZ283" s="34">
        <f t="shared" si="67"/>
        <v>0.41</v>
      </c>
      <c r="BA283" s="34">
        <f t="shared" si="67"/>
        <v>0.93</v>
      </c>
      <c r="BB283" s="34">
        <f t="shared" si="67"/>
        <v>0</v>
      </c>
      <c r="BE283" s="34" t="s">
        <v>275</v>
      </c>
      <c r="BF283" s="34">
        <f t="shared" si="68"/>
        <v>0.41</v>
      </c>
      <c r="BG283" s="34">
        <f t="shared" si="68"/>
        <v>0.23</v>
      </c>
      <c r="BH283" s="34">
        <f t="shared" si="68"/>
        <v>0.52</v>
      </c>
      <c r="BI283" s="34">
        <f t="shared" si="68"/>
        <v>0</v>
      </c>
      <c r="BL283" s="34" t="s">
        <v>275</v>
      </c>
      <c r="BM283" s="34">
        <f t="shared" si="69"/>
        <v>0.62</v>
      </c>
      <c r="BN283" s="34">
        <f t="shared" si="69"/>
        <v>0.82</v>
      </c>
      <c r="BO283" s="34">
        <f t="shared" si="69"/>
        <v>0.77</v>
      </c>
      <c r="BP283" s="34">
        <f t="shared" si="69"/>
        <v>0</v>
      </c>
      <c r="BS283" s="34" t="s">
        <v>275</v>
      </c>
      <c r="BT283" s="34">
        <f t="shared" si="70"/>
        <v>0.61</v>
      </c>
      <c r="BU283" s="34">
        <f t="shared" si="70"/>
        <v>1.1299999999999999</v>
      </c>
      <c r="BV283" s="34">
        <f t="shared" si="70"/>
        <v>0.6</v>
      </c>
      <c r="BW283" s="34">
        <f t="shared" si="70"/>
        <v>0.28999999999999998</v>
      </c>
      <c r="BZ283" s="34" t="s">
        <v>275</v>
      </c>
      <c r="CA283" s="34">
        <f t="shared" si="71"/>
        <v>1.08</v>
      </c>
      <c r="CB283" s="34">
        <f t="shared" si="71"/>
        <v>2.58</v>
      </c>
      <c r="CC283" s="34">
        <f t="shared" si="71"/>
        <v>0.69</v>
      </c>
      <c r="CD283" s="34">
        <f t="shared" si="71"/>
        <v>1.1399999999999999</v>
      </c>
      <c r="CG283" s="34" t="s">
        <v>275</v>
      </c>
      <c r="CH283" s="34">
        <f t="shared" ref="CH283:CK283" si="102">SUM(CH31)</f>
        <v>0.49</v>
      </c>
      <c r="CI283" s="34">
        <f t="shared" si="102"/>
        <v>1.99</v>
      </c>
      <c r="CJ283" s="34">
        <f t="shared" si="102"/>
        <v>0.28000000000000003</v>
      </c>
      <c r="CK283" s="34">
        <f t="shared" si="102"/>
        <v>0.13</v>
      </c>
      <c r="CN283" s="34" t="s">
        <v>275</v>
      </c>
      <c r="CO283" s="34">
        <f t="shared" ref="CO283:CR283" si="103">SUM(CO31)</f>
        <v>0.5</v>
      </c>
      <c r="CP283" s="34">
        <f t="shared" si="103"/>
        <v>1.56</v>
      </c>
      <c r="CQ283" s="34">
        <f t="shared" si="103"/>
        <v>0.34</v>
      </c>
      <c r="CR283" s="34">
        <f t="shared" si="103"/>
        <v>0.28000000000000003</v>
      </c>
      <c r="CU283" s="34" t="s">
        <v>275</v>
      </c>
      <c r="CV283" s="34">
        <f t="shared" ref="CV283:CY283" si="104">SUM(CV31)</f>
        <v>1.19</v>
      </c>
      <c r="CW283" s="34">
        <f t="shared" si="104"/>
        <v>2.17</v>
      </c>
      <c r="CX283" s="34">
        <f t="shared" si="104"/>
        <v>1.28</v>
      </c>
      <c r="CY283" s="34">
        <f t="shared" si="104"/>
        <v>0.16</v>
      </c>
    </row>
    <row r="284" spans="1:103" x14ac:dyDescent="0.25">
      <c r="A284" s="34" t="s">
        <v>276</v>
      </c>
      <c r="B284" s="34">
        <f t="shared" si="60"/>
        <v>0.2</v>
      </c>
      <c r="C284" s="34">
        <f t="shared" si="60"/>
        <v>0</v>
      </c>
      <c r="D284" s="34">
        <f t="shared" si="60"/>
        <v>0.09</v>
      </c>
      <c r="E284" s="34">
        <f t="shared" si="60"/>
        <v>7.0000000000000007E-2</v>
      </c>
      <c r="H284" s="34" t="s">
        <v>276</v>
      </c>
      <c r="I284" s="34">
        <f t="shared" si="61"/>
        <v>0.37</v>
      </c>
      <c r="J284" s="34">
        <f t="shared" si="61"/>
        <v>0.31</v>
      </c>
      <c r="K284" s="34">
        <f t="shared" si="61"/>
        <v>0.02</v>
      </c>
      <c r="L284" s="34">
        <f t="shared" si="61"/>
        <v>0</v>
      </c>
      <c r="O284" s="34" t="s">
        <v>276</v>
      </c>
      <c r="P284" s="34">
        <f t="shared" si="62"/>
        <v>0.28000000000000003</v>
      </c>
      <c r="Q284" s="34">
        <f t="shared" si="62"/>
        <v>0.1</v>
      </c>
      <c r="R284" s="34">
        <f t="shared" si="62"/>
        <v>0.12</v>
      </c>
      <c r="S284" s="34">
        <f t="shared" si="62"/>
        <v>0.2</v>
      </c>
      <c r="V284" s="34" t="s">
        <v>276</v>
      </c>
      <c r="W284" s="34">
        <f t="shared" si="63"/>
        <v>0.25</v>
      </c>
      <c r="X284" s="34">
        <f t="shared" si="63"/>
        <v>0.19</v>
      </c>
      <c r="Y284" s="34">
        <f t="shared" si="63"/>
        <v>0.19</v>
      </c>
      <c r="Z284" s="34">
        <f t="shared" si="63"/>
        <v>7.0000000000000007E-2</v>
      </c>
      <c r="AC284" s="34" t="s">
        <v>276</v>
      </c>
      <c r="AD284" s="34">
        <f t="shared" si="64"/>
        <v>0.24</v>
      </c>
      <c r="AE284" s="34">
        <f t="shared" si="64"/>
        <v>0.57999999999999996</v>
      </c>
      <c r="AF284" s="34">
        <f t="shared" si="64"/>
        <v>0.03</v>
      </c>
      <c r="AG284" s="34">
        <f t="shared" si="64"/>
        <v>0</v>
      </c>
      <c r="AJ284" s="34" t="s">
        <v>276</v>
      </c>
      <c r="AK284" s="34">
        <f t="shared" si="65"/>
        <v>0.24</v>
      </c>
      <c r="AL284" s="34">
        <f t="shared" si="65"/>
        <v>0.78</v>
      </c>
      <c r="AM284" s="34">
        <f t="shared" si="65"/>
        <v>0.09</v>
      </c>
      <c r="AN284" s="34">
        <f t="shared" si="65"/>
        <v>0</v>
      </c>
      <c r="AQ284" s="34" t="s">
        <v>276</v>
      </c>
      <c r="AR284" s="34">
        <f t="shared" si="66"/>
        <v>0.42</v>
      </c>
      <c r="AS284" s="34">
        <f t="shared" si="66"/>
        <v>1.03</v>
      </c>
      <c r="AT284" s="34">
        <f t="shared" si="66"/>
        <v>0.24</v>
      </c>
      <c r="AU284" s="34">
        <f t="shared" si="66"/>
        <v>0</v>
      </c>
      <c r="AX284" s="34" t="s">
        <v>276</v>
      </c>
      <c r="AY284" s="34">
        <f t="shared" si="67"/>
        <v>0.36</v>
      </c>
      <c r="AZ284" s="34">
        <f t="shared" si="67"/>
        <v>1.37</v>
      </c>
      <c r="BA284" s="34">
        <f t="shared" si="67"/>
        <v>0.15</v>
      </c>
      <c r="BB284" s="34">
        <f t="shared" si="67"/>
        <v>0.3</v>
      </c>
      <c r="BE284" s="34" t="s">
        <v>276</v>
      </c>
      <c r="BF284" s="34">
        <f t="shared" si="68"/>
        <v>0.34</v>
      </c>
      <c r="BG284" s="34">
        <f t="shared" si="68"/>
        <v>1.03</v>
      </c>
      <c r="BH284" s="34">
        <f t="shared" si="68"/>
        <v>0.12</v>
      </c>
      <c r="BI284" s="34">
        <f t="shared" si="68"/>
        <v>0</v>
      </c>
      <c r="BL284" s="34" t="s">
        <v>276</v>
      </c>
      <c r="BM284" s="34">
        <f t="shared" si="69"/>
        <v>0.11</v>
      </c>
      <c r="BN284" s="34">
        <f t="shared" si="69"/>
        <v>0.46</v>
      </c>
      <c r="BO284" s="34">
        <f t="shared" si="69"/>
        <v>0.08</v>
      </c>
      <c r="BP284" s="34">
        <f t="shared" si="69"/>
        <v>0</v>
      </c>
      <c r="BS284" s="34" t="s">
        <v>276</v>
      </c>
      <c r="BT284" s="34">
        <f t="shared" si="70"/>
        <v>0.25</v>
      </c>
      <c r="BU284" s="34">
        <f t="shared" si="70"/>
        <v>0.48</v>
      </c>
      <c r="BV284" s="34">
        <f t="shared" si="70"/>
        <v>0.1</v>
      </c>
      <c r="BW284" s="34">
        <f t="shared" si="70"/>
        <v>0</v>
      </c>
      <c r="BZ284" s="34" t="s">
        <v>276</v>
      </c>
      <c r="CA284" s="34">
        <f t="shared" si="71"/>
        <v>0.19</v>
      </c>
      <c r="CB284" s="34">
        <f t="shared" si="71"/>
        <v>0.06</v>
      </c>
      <c r="CC284" s="34">
        <f t="shared" si="71"/>
        <v>7.0000000000000007E-2</v>
      </c>
      <c r="CD284" s="34">
        <f t="shared" si="71"/>
        <v>0.08</v>
      </c>
      <c r="CG284" s="34" t="s">
        <v>276</v>
      </c>
      <c r="CH284" s="34">
        <f t="shared" ref="CH284:CK284" si="105">SUM(CH32)</f>
        <v>0.17</v>
      </c>
      <c r="CI284" s="34">
        <f t="shared" si="105"/>
        <v>0.25</v>
      </c>
      <c r="CJ284" s="34">
        <f t="shared" si="105"/>
        <v>0.16</v>
      </c>
      <c r="CK284" s="34">
        <f t="shared" si="105"/>
        <v>0.19</v>
      </c>
      <c r="CN284" s="34" t="s">
        <v>276</v>
      </c>
      <c r="CO284" s="34">
        <f t="shared" ref="CO284:CR284" si="106">SUM(CO32)</f>
        <v>0.12</v>
      </c>
      <c r="CP284" s="34">
        <f t="shared" si="106"/>
        <v>0</v>
      </c>
      <c r="CQ284" s="34">
        <f t="shared" si="106"/>
        <v>0.15</v>
      </c>
      <c r="CR284" s="34">
        <f t="shared" si="106"/>
        <v>0.13</v>
      </c>
      <c r="CU284" s="34" t="s">
        <v>276</v>
      </c>
      <c r="CV284" s="34">
        <f t="shared" ref="CV284:CY284" si="107">SUM(CV32)</f>
        <v>7.0000000000000007E-2</v>
      </c>
      <c r="CW284" s="34">
        <f t="shared" si="107"/>
        <v>0</v>
      </c>
      <c r="CX284" s="34">
        <f t="shared" si="107"/>
        <v>0.09</v>
      </c>
      <c r="CY284" s="34">
        <f t="shared" si="107"/>
        <v>0.09</v>
      </c>
    </row>
    <row r="285" spans="1:103" x14ac:dyDescent="0.25">
      <c r="A285" s="34" t="s">
        <v>277</v>
      </c>
      <c r="B285" s="34">
        <f t="shared" si="60"/>
        <v>0.87</v>
      </c>
      <c r="C285" s="34">
        <f t="shared" si="60"/>
        <v>2.1</v>
      </c>
      <c r="D285" s="34">
        <f t="shared" si="60"/>
        <v>0.7</v>
      </c>
      <c r="E285" s="34">
        <f t="shared" si="60"/>
        <v>0.56999999999999995</v>
      </c>
      <c r="H285" s="34" t="s">
        <v>277</v>
      </c>
      <c r="I285" s="34">
        <f t="shared" si="61"/>
        <v>0.63</v>
      </c>
      <c r="J285" s="34">
        <f t="shared" si="61"/>
        <v>0.97</v>
      </c>
      <c r="K285" s="34">
        <f t="shared" si="61"/>
        <v>0.66</v>
      </c>
      <c r="L285" s="34">
        <f t="shared" si="61"/>
        <v>0.18</v>
      </c>
      <c r="O285" s="34" t="s">
        <v>277</v>
      </c>
      <c r="P285" s="34">
        <f t="shared" si="62"/>
        <v>0.4</v>
      </c>
      <c r="Q285" s="34">
        <f t="shared" si="62"/>
        <v>1.03</v>
      </c>
      <c r="R285" s="34">
        <f t="shared" si="62"/>
        <v>0.32</v>
      </c>
      <c r="S285" s="34">
        <f t="shared" si="62"/>
        <v>0.34</v>
      </c>
      <c r="V285" s="34" t="s">
        <v>277</v>
      </c>
      <c r="W285" s="34">
        <f t="shared" si="63"/>
        <v>0.57999999999999996</v>
      </c>
      <c r="X285" s="34">
        <f t="shared" si="63"/>
        <v>0.6</v>
      </c>
      <c r="Y285" s="34">
        <f t="shared" si="63"/>
        <v>0.66</v>
      </c>
      <c r="Z285" s="34">
        <f t="shared" si="63"/>
        <v>0.22</v>
      </c>
      <c r="AC285" s="34" t="s">
        <v>277</v>
      </c>
      <c r="AD285" s="34">
        <f t="shared" si="64"/>
        <v>0.28000000000000003</v>
      </c>
      <c r="AE285" s="34">
        <f t="shared" si="64"/>
        <v>0.36</v>
      </c>
      <c r="AF285" s="34">
        <f t="shared" si="64"/>
        <v>0.26</v>
      </c>
      <c r="AG285" s="34">
        <f t="shared" si="64"/>
        <v>0.22</v>
      </c>
      <c r="AJ285" s="34" t="s">
        <v>277</v>
      </c>
      <c r="AK285" s="34">
        <f t="shared" si="65"/>
        <v>0.41</v>
      </c>
      <c r="AL285" s="34">
        <f t="shared" si="65"/>
        <v>0.23</v>
      </c>
      <c r="AM285" s="34">
        <f t="shared" si="65"/>
        <v>0.57999999999999996</v>
      </c>
      <c r="AN285" s="34">
        <f t="shared" si="65"/>
        <v>0.05</v>
      </c>
      <c r="AQ285" s="34" t="s">
        <v>277</v>
      </c>
      <c r="AR285" s="34">
        <f t="shared" si="66"/>
        <v>0.85</v>
      </c>
      <c r="AS285" s="34">
        <f t="shared" si="66"/>
        <v>1.91</v>
      </c>
      <c r="AT285" s="34">
        <f t="shared" si="66"/>
        <v>0.75</v>
      </c>
      <c r="AU285" s="34">
        <f t="shared" si="66"/>
        <v>0.05</v>
      </c>
      <c r="AX285" s="34" t="s">
        <v>277</v>
      </c>
      <c r="AY285" s="34">
        <f t="shared" si="67"/>
        <v>0.63</v>
      </c>
      <c r="AZ285" s="34">
        <f t="shared" si="67"/>
        <v>0.38</v>
      </c>
      <c r="BA285" s="34">
        <f t="shared" si="67"/>
        <v>0.79</v>
      </c>
      <c r="BB285" s="34">
        <f t="shared" si="67"/>
        <v>0.39</v>
      </c>
      <c r="BE285" s="34" t="s">
        <v>277</v>
      </c>
      <c r="BF285" s="34">
        <f t="shared" si="68"/>
        <v>0.57999999999999996</v>
      </c>
      <c r="BG285" s="34">
        <f t="shared" si="68"/>
        <v>0.8</v>
      </c>
      <c r="BH285" s="34">
        <f t="shared" si="68"/>
        <v>0.61</v>
      </c>
      <c r="BI285" s="34">
        <f t="shared" si="68"/>
        <v>0.3</v>
      </c>
      <c r="BL285" s="34" t="s">
        <v>277</v>
      </c>
      <c r="BM285" s="34">
        <f t="shared" si="69"/>
        <v>0.61</v>
      </c>
      <c r="BN285" s="34">
        <f t="shared" si="69"/>
        <v>0.6</v>
      </c>
      <c r="BO285" s="34">
        <f t="shared" si="69"/>
        <v>0.62</v>
      </c>
      <c r="BP285" s="34">
        <f t="shared" si="69"/>
        <v>0.17</v>
      </c>
      <c r="BS285" s="34" t="s">
        <v>277</v>
      </c>
      <c r="BT285" s="34">
        <f t="shared" si="70"/>
        <v>0.74</v>
      </c>
      <c r="BU285" s="34">
        <f t="shared" si="70"/>
        <v>1.79</v>
      </c>
      <c r="BV285" s="34">
        <f t="shared" si="70"/>
        <v>0.61</v>
      </c>
      <c r="BW285" s="34">
        <f t="shared" si="70"/>
        <v>0.32</v>
      </c>
      <c r="BZ285" s="34" t="s">
        <v>277</v>
      </c>
      <c r="CA285" s="34">
        <f t="shared" si="71"/>
        <v>0.4</v>
      </c>
      <c r="CB285" s="34">
        <f t="shared" si="71"/>
        <v>0.38</v>
      </c>
      <c r="CC285" s="34">
        <f t="shared" si="71"/>
        <v>0.31</v>
      </c>
      <c r="CD285" s="34">
        <f t="shared" si="71"/>
        <v>0.57999999999999996</v>
      </c>
      <c r="CG285" s="34" t="s">
        <v>277</v>
      </c>
      <c r="CH285" s="34">
        <f t="shared" ref="CH285:CK285" si="108">SUM(CH33)</f>
        <v>0.34</v>
      </c>
      <c r="CI285" s="34">
        <f t="shared" si="108"/>
        <v>0.62</v>
      </c>
      <c r="CJ285" s="34">
        <f t="shared" si="108"/>
        <v>0.25</v>
      </c>
      <c r="CK285" s="34">
        <f t="shared" si="108"/>
        <v>0.53</v>
      </c>
      <c r="CN285" s="34" t="s">
        <v>277</v>
      </c>
      <c r="CO285" s="34">
        <f t="shared" ref="CO285:CR285" si="109">SUM(CO33)</f>
        <v>0.25</v>
      </c>
      <c r="CP285" s="34">
        <f t="shared" si="109"/>
        <v>0.7</v>
      </c>
      <c r="CQ285" s="34">
        <f t="shared" si="109"/>
        <v>0.13</v>
      </c>
      <c r="CR285" s="34">
        <f t="shared" si="109"/>
        <v>0.37</v>
      </c>
      <c r="CU285" s="34" t="s">
        <v>277</v>
      </c>
      <c r="CV285" s="34">
        <f t="shared" ref="CV285:CY285" si="110">SUM(CV33)</f>
        <v>0.31</v>
      </c>
      <c r="CW285" s="34">
        <f t="shared" si="110"/>
        <v>0.98</v>
      </c>
      <c r="CX285" s="34">
        <f t="shared" si="110"/>
        <v>0.08</v>
      </c>
      <c r="CY285" s="34">
        <f t="shared" si="110"/>
        <v>0</v>
      </c>
    </row>
    <row r="286" spans="1:103" x14ac:dyDescent="0.25">
      <c r="A286" s="34" t="s">
        <v>278</v>
      </c>
      <c r="B286" s="34">
        <f t="shared" si="60"/>
        <v>0.77</v>
      </c>
      <c r="C286" s="34">
        <f t="shared" si="60"/>
        <v>0.76</v>
      </c>
      <c r="D286" s="34">
        <f t="shared" si="60"/>
        <v>0.94</v>
      </c>
      <c r="E286" s="34">
        <f t="shared" si="60"/>
        <v>0.12</v>
      </c>
      <c r="H286" s="34" t="s">
        <v>278</v>
      </c>
      <c r="I286" s="34">
        <f t="shared" si="61"/>
        <v>0.69</v>
      </c>
      <c r="J286" s="34">
        <f t="shared" si="61"/>
        <v>0.7</v>
      </c>
      <c r="K286" s="34">
        <f t="shared" si="61"/>
        <v>0.74</v>
      </c>
      <c r="L286" s="34">
        <f t="shared" si="61"/>
        <v>0.67</v>
      </c>
      <c r="O286" s="34" t="s">
        <v>278</v>
      </c>
      <c r="P286" s="34">
        <f t="shared" si="62"/>
        <v>0.42</v>
      </c>
      <c r="Q286" s="34">
        <f t="shared" si="62"/>
        <v>0.42</v>
      </c>
      <c r="R286" s="34">
        <f t="shared" si="62"/>
        <v>0.39</v>
      </c>
      <c r="S286" s="34">
        <f t="shared" si="62"/>
        <v>0.64</v>
      </c>
      <c r="V286" s="34" t="s">
        <v>278</v>
      </c>
      <c r="W286" s="34">
        <f t="shared" si="63"/>
        <v>0.45</v>
      </c>
      <c r="X286" s="34">
        <f t="shared" si="63"/>
        <v>0.49</v>
      </c>
      <c r="Y286" s="34">
        <f t="shared" si="63"/>
        <v>0.46</v>
      </c>
      <c r="Z286" s="34">
        <f t="shared" si="63"/>
        <v>0.33</v>
      </c>
      <c r="AC286" s="34" t="s">
        <v>278</v>
      </c>
      <c r="AD286" s="34">
        <f t="shared" si="64"/>
        <v>0.22</v>
      </c>
      <c r="AE286" s="34">
        <f t="shared" si="64"/>
        <v>0.09</v>
      </c>
      <c r="AF286" s="34">
        <f t="shared" si="64"/>
        <v>0.28999999999999998</v>
      </c>
      <c r="AG286" s="34">
        <f t="shared" si="64"/>
        <v>0.08</v>
      </c>
      <c r="AJ286" s="34" t="s">
        <v>278</v>
      </c>
      <c r="AK286" s="34">
        <f t="shared" si="65"/>
        <v>0.45</v>
      </c>
      <c r="AL286" s="34">
        <f t="shared" si="65"/>
        <v>0.4</v>
      </c>
      <c r="AM286" s="34">
        <f t="shared" si="65"/>
        <v>0.48</v>
      </c>
      <c r="AN286" s="34">
        <f t="shared" si="65"/>
        <v>0.08</v>
      </c>
      <c r="AQ286" s="34" t="s">
        <v>278</v>
      </c>
      <c r="AR286" s="34">
        <f t="shared" si="66"/>
        <v>0.14000000000000001</v>
      </c>
      <c r="AS286" s="34">
        <f t="shared" si="66"/>
        <v>0.1</v>
      </c>
      <c r="AT286" s="34">
        <f t="shared" si="66"/>
        <v>0.09</v>
      </c>
      <c r="AU286" s="34">
        <f t="shared" si="66"/>
        <v>0.4</v>
      </c>
      <c r="AX286" s="34" t="s">
        <v>278</v>
      </c>
      <c r="AY286" s="34">
        <f t="shared" si="67"/>
        <v>0.56000000000000005</v>
      </c>
      <c r="AZ286" s="34">
        <f t="shared" si="67"/>
        <v>0.39</v>
      </c>
      <c r="BA286" s="34">
        <f t="shared" si="67"/>
        <v>0.6</v>
      </c>
      <c r="BB286" s="34">
        <f t="shared" si="67"/>
        <v>0.33</v>
      </c>
      <c r="BE286" s="34" t="s">
        <v>278</v>
      </c>
      <c r="BF286" s="34">
        <f t="shared" si="68"/>
        <v>0.47</v>
      </c>
      <c r="BG286" s="34">
        <f t="shared" si="68"/>
        <v>0.33</v>
      </c>
      <c r="BH286" s="34">
        <f t="shared" si="68"/>
        <v>0.62</v>
      </c>
      <c r="BI286" s="34">
        <f t="shared" si="68"/>
        <v>0</v>
      </c>
      <c r="BL286" s="34" t="s">
        <v>278</v>
      </c>
      <c r="BM286" s="34">
        <f t="shared" si="69"/>
        <v>0.78</v>
      </c>
      <c r="BN286" s="34">
        <f t="shared" si="69"/>
        <v>1.32</v>
      </c>
      <c r="BO286" s="34">
        <f t="shared" si="69"/>
        <v>0.6</v>
      </c>
      <c r="BP286" s="34">
        <f t="shared" si="69"/>
        <v>0.82</v>
      </c>
      <c r="BS286" s="34" t="s">
        <v>278</v>
      </c>
      <c r="BT286" s="34">
        <f t="shared" si="70"/>
        <v>0.51</v>
      </c>
      <c r="BU286" s="34">
        <f t="shared" si="70"/>
        <v>1.1100000000000001</v>
      </c>
      <c r="BV286" s="34">
        <f t="shared" si="70"/>
        <v>0.42</v>
      </c>
      <c r="BW286" s="34">
        <f t="shared" si="70"/>
        <v>0.25</v>
      </c>
      <c r="BZ286" s="34" t="s">
        <v>278</v>
      </c>
      <c r="CA286" s="34">
        <f t="shared" si="71"/>
        <v>0.34</v>
      </c>
      <c r="CB286" s="34">
        <f t="shared" si="71"/>
        <v>0.79</v>
      </c>
      <c r="CC286" s="34">
        <f t="shared" si="71"/>
        <v>0.33</v>
      </c>
      <c r="CD286" s="34">
        <f t="shared" si="71"/>
        <v>0</v>
      </c>
      <c r="CG286" s="34" t="s">
        <v>278</v>
      </c>
      <c r="CH286" s="34">
        <f t="shared" ref="CH286:CK286" si="111">SUM(CH34)</f>
        <v>0.6</v>
      </c>
      <c r="CI286" s="34">
        <f t="shared" si="111"/>
        <v>0.87</v>
      </c>
      <c r="CJ286" s="34">
        <f t="shared" si="111"/>
        <v>0.48</v>
      </c>
      <c r="CK286" s="34">
        <f t="shared" si="111"/>
        <v>0.71</v>
      </c>
      <c r="CN286" s="34" t="s">
        <v>278</v>
      </c>
      <c r="CO286" s="34">
        <f t="shared" ref="CO286:CR286" si="112">SUM(CO34)</f>
        <v>0.4</v>
      </c>
      <c r="CP286" s="34">
        <f t="shared" si="112"/>
        <v>0.19</v>
      </c>
      <c r="CQ286" s="34">
        <f t="shared" si="112"/>
        <v>0.36</v>
      </c>
      <c r="CR286" s="34">
        <f t="shared" si="112"/>
        <v>0.65</v>
      </c>
      <c r="CU286" s="34" t="s">
        <v>278</v>
      </c>
      <c r="CV286" s="34">
        <f t="shared" ref="CV286:CY286" si="113">SUM(CV34)</f>
        <v>0.12</v>
      </c>
      <c r="CW286" s="34">
        <f t="shared" si="113"/>
        <v>0</v>
      </c>
      <c r="CX286" s="34">
        <f t="shared" si="113"/>
        <v>0.16</v>
      </c>
      <c r="CY286" s="34">
        <f t="shared" si="113"/>
        <v>0.08</v>
      </c>
    </row>
    <row r="287" spans="1:103" x14ac:dyDescent="0.25">
      <c r="A287" s="34" t="s">
        <v>279</v>
      </c>
      <c r="B287" s="34">
        <f>SUM(B35:B258)</f>
        <v>0.59</v>
      </c>
      <c r="C287" s="34">
        <f t="shared" ref="C287:E287" si="114">SUM(C35:C258)</f>
        <v>0</v>
      </c>
      <c r="D287" s="34">
        <f t="shared" si="114"/>
        <v>0.22999999999999998</v>
      </c>
      <c r="E287" s="34">
        <f t="shared" si="114"/>
        <v>1.8800000000000001</v>
      </c>
      <c r="H287" s="34" t="s">
        <v>279</v>
      </c>
      <c r="I287" s="34">
        <f>SUM(I35:I258)</f>
        <v>0.23</v>
      </c>
      <c r="J287" s="34">
        <f t="shared" ref="J287:L287" si="115">SUM(J35:J258)</f>
        <v>0.09</v>
      </c>
      <c r="K287" s="34">
        <f t="shared" si="115"/>
        <v>0.24</v>
      </c>
      <c r="L287" s="34">
        <f t="shared" si="115"/>
        <v>0.44</v>
      </c>
      <c r="O287" s="34" t="s">
        <v>279</v>
      </c>
      <c r="P287" s="34">
        <f>SUM(P35:P258)</f>
        <v>0.33000000000000007</v>
      </c>
      <c r="Q287" s="34">
        <f t="shared" ref="Q287:S287" si="116">SUM(Q35:Q258)</f>
        <v>0</v>
      </c>
      <c r="R287" s="34">
        <f t="shared" si="116"/>
        <v>0.35000000000000003</v>
      </c>
      <c r="S287" s="34">
        <f t="shared" si="116"/>
        <v>0.59</v>
      </c>
      <c r="V287" s="34" t="s">
        <v>279</v>
      </c>
      <c r="W287" s="34">
        <f>SUM(W35:W258)</f>
        <v>0.33000000000000007</v>
      </c>
      <c r="X287" s="34">
        <f t="shared" ref="X287:Z287" si="117">SUM(X35:X258)</f>
        <v>0.22</v>
      </c>
      <c r="Y287" s="34">
        <f t="shared" si="117"/>
        <v>0.45</v>
      </c>
      <c r="Z287" s="34">
        <f t="shared" si="117"/>
        <v>0.13</v>
      </c>
      <c r="AC287" s="34" t="s">
        <v>279</v>
      </c>
      <c r="AD287" s="34">
        <f>SUM(AD35:AD258)</f>
        <v>0.18000000000000002</v>
      </c>
      <c r="AE287" s="34">
        <f t="shared" ref="AE287:AG287" si="118">SUM(AE35:AE258)</f>
        <v>0.55000000000000004</v>
      </c>
      <c r="AF287" s="34">
        <f t="shared" si="118"/>
        <v>0.14000000000000001</v>
      </c>
      <c r="AG287" s="34">
        <f t="shared" si="118"/>
        <v>0</v>
      </c>
      <c r="AJ287" s="34" t="s">
        <v>279</v>
      </c>
      <c r="AK287" s="34">
        <f>SUM(AK35:AK258)</f>
        <v>0.08</v>
      </c>
      <c r="AL287" s="34">
        <f t="shared" ref="AL287:AN287" si="119">SUM(AL35:AL258)</f>
        <v>0.11</v>
      </c>
      <c r="AM287" s="34">
        <f t="shared" si="119"/>
        <v>0.12</v>
      </c>
      <c r="AN287" s="34">
        <f t="shared" si="119"/>
        <v>0</v>
      </c>
      <c r="AQ287" s="34" t="s">
        <v>279</v>
      </c>
      <c r="AR287" s="34">
        <f>SUM(AR35:AR258)</f>
        <v>0.23000000000000004</v>
      </c>
      <c r="AS287" s="34">
        <f t="shared" ref="AS287:AU287" si="120">SUM(AS35:AS258)</f>
        <v>0.36</v>
      </c>
      <c r="AT287" s="34">
        <f t="shared" si="120"/>
        <v>0.17</v>
      </c>
      <c r="AU287" s="34">
        <f t="shared" si="120"/>
        <v>0</v>
      </c>
      <c r="AX287" s="34" t="s">
        <v>279</v>
      </c>
      <c r="AY287" s="34">
        <f>SUM(AY35:AY258)</f>
        <v>0.34</v>
      </c>
      <c r="AZ287" s="34">
        <f t="shared" ref="AZ287:BB287" si="121">SUM(AZ35:AZ258)</f>
        <v>0.69</v>
      </c>
      <c r="BA287" s="34">
        <f t="shared" si="121"/>
        <v>0.37</v>
      </c>
      <c r="BB287" s="34">
        <f t="shared" si="121"/>
        <v>0.06</v>
      </c>
      <c r="BE287" s="34" t="s">
        <v>279</v>
      </c>
      <c r="BF287" s="34">
        <f>SUM(BF35:BF258)</f>
        <v>0.13999999999999999</v>
      </c>
      <c r="BG287" s="34">
        <f t="shared" ref="BG287:BI287" si="122">SUM(BG35:BG258)</f>
        <v>0.13</v>
      </c>
      <c r="BH287" s="34">
        <f t="shared" si="122"/>
        <v>0.16999999999999998</v>
      </c>
      <c r="BI287" s="34">
        <f t="shared" si="122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123">SUM(BN35:BN258)</f>
        <v>0.34</v>
      </c>
      <c r="BO287" s="34">
        <f t="shared" si="123"/>
        <v>0.17</v>
      </c>
      <c r="BP287" s="34">
        <f t="shared" si="123"/>
        <v>0.05</v>
      </c>
      <c r="BS287" s="34" t="s">
        <v>279</v>
      </c>
      <c r="BT287" s="34">
        <f>SUM(BT35:BT258)</f>
        <v>0.28000000000000003</v>
      </c>
      <c r="BU287" s="34">
        <f t="shared" ref="BU287:BW287" si="124">SUM(BU35:BU258)</f>
        <v>0.61</v>
      </c>
      <c r="BV287" s="34">
        <f t="shared" si="124"/>
        <v>0.32000000000000006</v>
      </c>
      <c r="BW287" s="34">
        <f t="shared" si="124"/>
        <v>0</v>
      </c>
      <c r="BZ287" s="34" t="s">
        <v>279</v>
      </c>
      <c r="CA287" s="34">
        <f>SUM(CA35:CA258)</f>
        <v>0.26</v>
      </c>
      <c r="CB287" s="34">
        <f t="shared" ref="CB287:CD287" si="125">SUM(CB35:CB258)</f>
        <v>0.1</v>
      </c>
      <c r="CC287" s="34">
        <f t="shared" si="125"/>
        <v>0.28000000000000003</v>
      </c>
      <c r="CD287" s="34">
        <f t="shared" si="125"/>
        <v>0.3</v>
      </c>
      <c r="CG287" s="34" t="s">
        <v>279</v>
      </c>
      <c r="CH287" s="34">
        <f>SUM(CH35:CH258)</f>
        <v>0.13</v>
      </c>
      <c r="CI287" s="34">
        <f t="shared" ref="CI287:CK287" si="126">SUM(CI35:CI258)</f>
        <v>0.18</v>
      </c>
      <c r="CJ287" s="34">
        <f t="shared" si="126"/>
        <v>0.13</v>
      </c>
      <c r="CK287" s="34">
        <f t="shared" si="126"/>
        <v>0.16</v>
      </c>
      <c r="CN287" s="34" t="s">
        <v>279</v>
      </c>
      <c r="CO287" s="34">
        <f>SUM(CO35:CO258)</f>
        <v>0.31000000000000005</v>
      </c>
      <c r="CP287" s="34">
        <f t="shared" ref="CP287:CR287" si="127">SUM(CP35:CP258)</f>
        <v>0</v>
      </c>
      <c r="CQ287" s="34">
        <f t="shared" si="127"/>
        <v>0.36</v>
      </c>
      <c r="CR287" s="34">
        <f t="shared" si="127"/>
        <v>0.33</v>
      </c>
      <c r="CU287" s="34" t="s">
        <v>279</v>
      </c>
      <c r="CV287" s="34">
        <f>SUM(CV35:CV258)</f>
        <v>0.18000000000000002</v>
      </c>
      <c r="CW287" s="34">
        <f t="shared" ref="CW287:CY287" si="128">SUM(CW35:CW258)</f>
        <v>0.42000000000000004</v>
      </c>
      <c r="CX287" s="34">
        <f t="shared" si="128"/>
        <v>0.12000000000000001</v>
      </c>
      <c r="CY287" s="34">
        <f t="shared" si="128"/>
        <v>0.12</v>
      </c>
    </row>
    <row r="289" spans="2:103" x14ac:dyDescent="0.25">
      <c r="B289" s="1">
        <f>+SUM(B265:B287)</f>
        <v>100.01000000000002</v>
      </c>
      <c r="C289" s="1">
        <f t="shared" ref="C289:E289" si="129">+SUM(C265:C287)</f>
        <v>99.97</v>
      </c>
      <c r="D289" s="1">
        <f t="shared" si="129"/>
        <v>100.01</v>
      </c>
      <c r="E289" s="1">
        <f t="shared" si="129"/>
        <v>100.00999999999999</v>
      </c>
      <c r="I289" s="1">
        <f>+SUM(I265:I287)</f>
        <v>99.989999999999952</v>
      </c>
      <c r="J289" s="1">
        <f t="shared" ref="J289:L289" si="130">+SUM(J265:J287)</f>
        <v>99.980000000000032</v>
      </c>
      <c r="K289" s="1">
        <f t="shared" si="130"/>
        <v>100.02</v>
      </c>
      <c r="L289" s="1">
        <f t="shared" si="130"/>
        <v>99.97999999999999</v>
      </c>
      <c r="P289" s="1">
        <f>+SUM(P265:P287)</f>
        <v>100.02</v>
      </c>
      <c r="Q289" s="1">
        <f t="shared" ref="Q289:S289" si="131">+SUM(Q265:Q287)</f>
        <v>100.00999999999999</v>
      </c>
      <c r="R289" s="1">
        <f t="shared" si="131"/>
        <v>99.99</v>
      </c>
      <c r="S289" s="1">
        <f t="shared" si="131"/>
        <v>100.00999999999999</v>
      </c>
      <c r="W289" s="1">
        <f>+SUM(W265:W287)</f>
        <v>99.97</v>
      </c>
      <c r="X289" s="1">
        <f t="shared" ref="X289:Z289" si="132">+SUM(X265:X287)</f>
        <v>99.999999999999957</v>
      </c>
      <c r="Y289" s="1">
        <f t="shared" si="132"/>
        <v>99.99</v>
      </c>
      <c r="Z289" s="1">
        <f t="shared" si="132"/>
        <v>100.00000000000001</v>
      </c>
      <c r="AD289" s="1">
        <f>+SUM(AD265:AD287)</f>
        <v>100.02000000000001</v>
      </c>
      <c r="AE289" s="1">
        <f t="shared" ref="AE289:AG289" si="133">+SUM(AE265:AE287)</f>
        <v>100.00999999999999</v>
      </c>
      <c r="AF289" s="1">
        <f t="shared" si="133"/>
        <v>100</v>
      </c>
      <c r="AG289" s="1">
        <f t="shared" si="133"/>
        <v>100.00000000000001</v>
      </c>
      <c r="AK289" s="1">
        <f>+SUM(AK265:AK287)</f>
        <v>100.00999999999999</v>
      </c>
      <c r="AL289" s="1">
        <f t="shared" ref="AL289:AN289" si="134">+SUM(AL265:AL287)</f>
        <v>99.990000000000023</v>
      </c>
      <c r="AM289" s="1">
        <f t="shared" si="134"/>
        <v>100.00000000000004</v>
      </c>
      <c r="AN289" s="1">
        <f t="shared" si="134"/>
        <v>99.98</v>
      </c>
      <c r="AR289" s="1">
        <f>+SUM(AR265:AR287)</f>
        <v>100.01000000000002</v>
      </c>
      <c r="AS289" s="1">
        <f t="shared" ref="AS289:AU289" si="135">+SUM(AS265:AS287)</f>
        <v>99.989999999999966</v>
      </c>
      <c r="AT289" s="1">
        <f t="shared" si="135"/>
        <v>99.999999999999972</v>
      </c>
      <c r="AU289" s="1">
        <f t="shared" si="135"/>
        <v>100.00000000000001</v>
      </c>
      <c r="AY289" s="1">
        <f>+SUM(AY265:AY287)</f>
        <v>99.98</v>
      </c>
      <c r="AZ289" s="1">
        <f t="shared" ref="AZ289:BB289" si="136">+SUM(AZ265:AZ287)</f>
        <v>100.00999999999999</v>
      </c>
      <c r="BA289" s="1">
        <f t="shared" si="136"/>
        <v>100.01000000000002</v>
      </c>
      <c r="BB289" s="1">
        <f t="shared" si="136"/>
        <v>100.00999999999998</v>
      </c>
      <c r="BF289" s="1">
        <f>+SUM(BF265:BF287)</f>
        <v>99.99</v>
      </c>
      <c r="BG289" s="1">
        <f t="shared" ref="BG289:BI289" si="137">+SUM(BG265:BG287)</f>
        <v>99.999999999999986</v>
      </c>
      <c r="BH289" s="1">
        <f t="shared" si="137"/>
        <v>100.02</v>
      </c>
      <c r="BI289" s="1">
        <f t="shared" si="137"/>
        <v>100.00999999999999</v>
      </c>
      <c r="BM289" s="1">
        <f>+SUM(BM265:BM287)</f>
        <v>99.990000000000023</v>
      </c>
      <c r="BN289" s="1">
        <f t="shared" ref="BN289:BP289" si="138">+SUM(BN265:BN287)</f>
        <v>99.989999999999981</v>
      </c>
      <c r="BO289" s="1">
        <f t="shared" si="138"/>
        <v>100.01000000000002</v>
      </c>
      <c r="BP289" s="1">
        <f t="shared" si="138"/>
        <v>99.99</v>
      </c>
      <c r="BT289" s="1">
        <f>+SUM(BT265:BT287)</f>
        <v>99.990000000000009</v>
      </c>
      <c r="BU289" s="1">
        <f t="shared" ref="BU289:BW289" si="139">+SUM(BU265:BU287)</f>
        <v>99.99</v>
      </c>
      <c r="BV289" s="1">
        <f t="shared" si="139"/>
        <v>99.979999999999976</v>
      </c>
      <c r="BW289" s="1">
        <f t="shared" si="139"/>
        <v>99.99</v>
      </c>
      <c r="CA289" s="1">
        <f>+SUM(CA265:CA287)</f>
        <v>99.98</v>
      </c>
      <c r="CB289" s="1">
        <f t="shared" ref="CB289:CD289" si="140">+SUM(CB265:CB287)</f>
        <v>100</v>
      </c>
      <c r="CC289" s="1">
        <f t="shared" si="140"/>
        <v>100.00999999999999</v>
      </c>
      <c r="CD289" s="1">
        <f t="shared" si="140"/>
        <v>99.999999999999986</v>
      </c>
      <c r="CH289" s="1">
        <f>+SUM(CH265:CH287)</f>
        <v>99.999999999999972</v>
      </c>
      <c r="CI289" s="1">
        <f t="shared" ref="CI289:CK289" si="141">+SUM(CI265:CI287)</f>
        <v>99.970000000000013</v>
      </c>
      <c r="CJ289" s="1">
        <f t="shared" si="141"/>
        <v>100.01</v>
      </c>
      <c r="CK289" s="1">
        <f t="shared" si="141"/>
        <v>100.00999999999999</v>
      </c>
      <c r="CO289" s="1">
        <f>+SUM(CO265:CO287)</f>
        <v>100</v>
      </c>
      <c r="CP289" s="1">
        <f t="shared" ref="CP289:CR289" si="142">+SUM(CP265:CP287)</f>
        <v>99.980000000000018</v>
      </c>
      <c r="CQ289" s="1">
        <f t="shared" si="142"/>
        <v>100.01000000000002</v>
      </c>
      <c r="CR289" s="1">
        <f t="shared" si="142"/>
        <v>100.03</v>
      </c>
      <c r="CV289" s="1">
        <f>+SUM(CV265:CV287)</f>
        <v>100.02</v>
      </c>
      <c r="CW289" s="1">
        <f t="shared" ref="CW289:CY289" si="143">+SUM(CW265:CW287)</f>
        <v>99.98</v>
      </c>
      <c r="CX289" s="1">
        <f t="shared" si="143"/>
        <v>100.01</v>
      </c>
      <c r="CY289" s="1">
        <f t="shared" si="143"/>
        <v>100.00999999999998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DB289"/>
  <sheetViews>
    <sheetView showGridLines="0" topLeftCell="CL256" zoomScale="70" zoomScaleNormal="70" workbookViewId="0">
      <selection activeCell="CV291" sqref="CV291"/>
    </sheetView>
  </sheetViews>
  <sheetFormatPr baseColWidth="10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6384" width="11.42578125" style="2"/>
  </cols>
  <sheetData>
    <row r="1" spans="1:106" s="4" customFormat="1" x14ac:dyDescent="0.25"/>
    <row r="2" spans="1:106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</row>
    <row r="3" spans="1:106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</row>
    <row r="4" spans="1:106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</row>
    <row r="5" spans="1:106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</row>
    <row r="6" spans="1:106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</row>
    <row r="7" spans="1:106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</row>
    <row r="8" spans="1:106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</row>
    <row r="9" spans="1:106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</row>
    <row r="10" spans="1:106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</row>
    <row r="11" spans="1:106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</row>
    <row r="12" spans="1:106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</row>
    <row r="13" spans="1:106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</row>
    <row r="14" spans="1:106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</row>
    <row r="15" spans="1:106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</row>
    <row r="16" spans="1:106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</row>
    <row r="17" spans="1:106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</row>
    <row r="18" spans="1:106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</row>
    <row r="19" spans="1:106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</row>
    <row r="20" spans="1:106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</row>
    <row r="21" spans="1:106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</row>
    <row r="22" spans="1:106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</row>
    <row r="23" spans="1:106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</row>
    <row r="24" spans="1:106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</row>
    <row r="25" spans="1:106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</row>
    <row r="26" spans="1:106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</row>
    <row r="27" spans="1:106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</row>
    <row r="28" spans="1:106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</row>
    <row r="29" spans="1:106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</row>
    <row r="30" spans="1:106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</row>
    <row r="31" spans="1:106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</row>
    <row r="32" spans="1:106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</row>
    <row r="33" spans="1:106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</row>
    <row r="34" spans="1:106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</row>
    <row r="35" spans="1:106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</row>
    <row r="36" spans="1:106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</row>
    <row r="37" spans="1:106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</row>
    <row r="38" spans="1:106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</row>
    <row r="39" spans="1:106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</row>
    <row r="40" spans="1:106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</row>
    <row r="41" spans="1:106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</row>
    <row r="42" spans="1:106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</row>
    <row r="43" spans="1:106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</row>
    <row r="44" spans="1:106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</row>
    <row r="45" spans="1:106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</row>
    <row r="46" spans="1:106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</row>
    <row r="47" spans="1:106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</row>
    <row r="48" spans="1:106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</row>
    <row r="49" spans="1:106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</row>
    <row r="50" spans="1:106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</row>
    <row r="51" spans="1:106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</row>
    <row r="52" spans="1:106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</row>
    <row r="53" spans="1:106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</row>
    <row r="54" spans="1:106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</row>
    <row r="55" spans="1:106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</row>
    <row r="56" spans="1:106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</row>
    <row r="57" spans="1:106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</row>
    <row r="58" spans="1:106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</row>
    <row r="59" spans="1:106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</row>
    <row r="60" spans="1:106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</row>
    <row r="61" spans="1:106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</row>
    <row r="62" spans="1:106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</row>
    <row r="63" spans="1:106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</row>
    <row r="64" spans="1:106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</row>
    <row r="65" spans="1:106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</row>
    <row r="66" spans="1:106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</row>
    <row r="67" spans="1:106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</row>
    <row r="68" spans="1:106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</row>
    <row r="69" spans="1:106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</row>
    <row r="70" spans="1:106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</row>
    <row r="71" spans="1:106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</row>
    <row r="72" spans="1:106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</row>
    <row r="73" spans="1:106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</row>
    <row r="74" spans="1:106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</row>
    <row r="75" spans="1:106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</row>
    <row r="76" spans="1:106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</row>
    <row r="77" spans="1:106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</row>
    <row r="78" spans="1:106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</row>
    <row r="79" spans="1:106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</row>
    <row r="80" spans="1:106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</row>
    <row r="81" spans="1:106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</row>
    <row r="82" spans="1:106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</row>
    <row r="83" spans="1:106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</row>
    <row r="84" spans="1:106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</row>
    <row r="85" spans="1:106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</row>
    <row r="86" spans="1:106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</row>
    <row r="87" spans="1:106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</row>
    <row r="88" spans="1:106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</row>
    <row r="89" spans="1:106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</row>
    <row r="90" spans="1:106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</row>
    <row r="91" spans="1:106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</row>
    <row r="92" spans="1:106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</row>
    <row r="93" spans="1:106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</row>
    <row r="94" spans="1:106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</row>
    <row r="95" spans="1:106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</row>
    <row r="96" spans="1:106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</row>
    <row r="97" spans="1:106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</row>
    <row r="98" spans="1:106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</row>
    <row r="99" spans="1:106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</row>
    <row r="100" spans="1:106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</row>
    <row r="101" spans="1:106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</row>
    <row r="102" spans="1:106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</row>
    <row r="103" spans="1:106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</row>
    <row r="104" spans="1:106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</row>
    <row r="105" spans="1:106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</row>
    <row r="106" spans="1:106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</row>
    <row r="107" spans="1:106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</row>
    <row r="108" spans="1:106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</row>
    <row r="109" spans="1:106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</row>
    <row r="110" spans="1:106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</row>
    <row r="111" spans="1:106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</row>
    <row r="112" spans="1:106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</row>
    <row r="113" spans="1:106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</row>
    <row r="114" spans="1:106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</row>
    <row r="115" spans="1:106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</row>
    <row r="116" spans="1:106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</row>
    <row r="117" spans="1:106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</row>
    <row r="118" spans="1:106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</row>
    <row r="119" spans="1:106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</row>
    <row r="120" spans="1:106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</row>
    <row r="121" spans="1:106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</row>
    <row r="122" spans="1:106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</row>
    <row r="123" spans="1:106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</row>
    <row r="124" spans="1:106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</row>
    <row r="125" spans="1:106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</row>
    <row r="126" spans="1:106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</row>
    <row r="127" spans="1:106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</row>
    <row r="128" spans="1:106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</row>
    <row r="129" spans="1:106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</row>
    <row r="130" spans="1:106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</row>
    <row r="131" spans="1:106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</row>
    <row r="132" spans="1:106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</row>
    <row r="133" spans="1:106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</row>
    <row r="134" spans="1:106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</row>
    <row r="135" spans="1:106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</row>
    <row r="136" spans="1:106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</row>
    <row r="137" spans="1:106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</row>
    <row r="138" spans="1:106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</row>
    <row r="139" spans="1:106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</row>
    <row r="140" spans="1:106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</row>
    <row r="141" spans="1:106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</row>
    <row r="142" spans="1:106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</row>
    <row r="143" spans="1:106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</row>
    <row r="144" spans="1:106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</row>
    <row r="145" spans="1:106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</row>
    <row r="146" spans="1:106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</row>
    <row r="147" spans="1:106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</row>
    <row r="148" spans="1:106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</row>
    <row r="149" spans="1:106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</row>
    <row r="150" spans="1:106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</row>
    <row r="151" spans="1:106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</row>
    <row r="152" spans="1:106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</row>
    <row r="153" spans="1:106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</row>
    <row r="154" spans="1:106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</row>
    <row r="155" spans="1:106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</row>
    <row r="156" spans="1:106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</row>
    <row r="157" spans="1:106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</row>
    <row r="158" spans="1:106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</row>
    <row r="159" spans="1:106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</row>
    <row r="160" spans="1:106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</row>
    <row r="161" spans="1:106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</row>
    <row r="162" spans="1:106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</row>
    <row r="163" spans="1:106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</row>
    <row r="164" spans="1:106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</row>
    <row r="165" spans="1:106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</row>
    <row r="166" spans="1:106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</row>
    <row r="167" spans="1:106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</row>
    <row r="168" spans="1:106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</row>
    <row r="169" spans="1:106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</row>
    <row r="170" spans="1:106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</row>
    <row r="171" spans="1:106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</row>
    <row r="172" spans="1:106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</row>
    <row r="173" spans="1:106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</row>
    <row r="174" spans="1:106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</row>
    <row r="175" spans="1:106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</row>
    <row r="176" spans="1:106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</row>
    <row r="177" spans="1:106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</row>
    <row r="178" spans="1:106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</row>
    <row r="179" spans="1:106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</row>
    <row r="180" spans="1:106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</row>
    <row r="181" spans="1:106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</row>
    <row r="182" spans="1:106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</row>
    <row r="183" spans="1:106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</row>
    <row r="184" spans="1:106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</row>
    <row r="185" spans="1:106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</row>
    <row r="186" spans="1:106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</row>
    <row r="187" spans="1:106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</row>
    <row r="188" spans="1:106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</row>
    <row r="189" spans="1:106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</row>
    <row r="190" spans="1:106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</row>
    <row r="191" spans="1:106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</row>
    <row r="192" spans="1:106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</row>
    <row r="193" spans="1:106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</row>
    <row r="194" spans="1:106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</row>
    <row r="195" spans="1:106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</row>
    <row r="196" spans="1:106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</row>
    <row r="197" spans="1:106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</row>
    <row r="198" spans="1:106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</row>
    <row r="199" spans="1:106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</row>
    <row r="200" spans="1:106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</row>
    <row r="201" spans="1:106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</row>
    <row r="202" spans="1:106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</row>
    <row r="203" spans="1:106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</row>
    <row r="204" spans="1:106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</row>
    <row r="205" spans="1:106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</row>
    <row r="206" spans="1:106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</row>
    <row r="207" spans="1:106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</row>
    <row r="208" spans="1:106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</row>
    <row r="209" spans="1:106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</row>
    <row r="210" spans="1:106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</row>
    <row r="211" spans="1:106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</row>
    <row r="212" spans="1:106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</row>
    <row r="213" spans="1:106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</row>
    <row r="214" spans="1:106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</row>
    <row r="215" spans="1:106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</row>
    <row r="216" spans="1:106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</row>
    <row r="217" spans="1:106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</row>
    <row r="218" spans="1:106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</row>
    <row r="219" spans="1:106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</row>
    <row r="220" spans="1:106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</row>
    <row r="221" spans="1:106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</row>
    <row r="222" spans="1:106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</row>
    <row r="223" spans="1:106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</row>
    <row r="224" spans="1:106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</row>
    <row r="225" spans="1:106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</row>
    <row r="226" spans="1:106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</row>
    <row r="227" spans="1:106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</row>
    <row r="228" spans="1:106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</row>
    <row r="229" spans="1:106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</row>
    <row r="230" spans="1:106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</row>
    <row r="231" spans="1:106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</row>
    <row r="232" spans="1:106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</row>
    <row r="233" spans="1:106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</row>
    <row r="234" spans="1:106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</row>
    <row r="235" spans="1:106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</row>
    <row r="236" spans="1:106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</row>
    <row r="237" spans="1:106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</row>
    <row r="238" spans="1:106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</row>
    <row r="239" spans="1:106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</row>
    <row r="240" spans="1:106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</row>
    <row r="241" spans="1:106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</row>
    <row r="242" spans="1:106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</row>
    <row r="243" spans="1:106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</row>
    <row r="244" spans="1:106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</row>
    <row r="245" spans="1:106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</row>
    <row r="246" spans="1:106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</row>
    <row r="247" spans="1:106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</row>
    <row r="248" spans="1:106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</row>
    <row r="249" spans="1:106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</row>
    <row r="250" spans="1:106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</row>
    <row r="251" spans="1:106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</row>
    <row r="252" spans="1:106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</row>
    <row r="253" spans="1:106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</row>
    <row r="254" spans="1:106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</row>
    <row r="255" spans="1:106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</row>
    <row r="256" spans="1:106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</row>
    <row r="257" spans="1:106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</row>
    <row r="258" spans="1:106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</row>
    <row r="261" spans="1:106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</row>
    <row r="262" spans="1:106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</row>
    <row r="263" spans="1:106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</row>
    <row r="264" spans="1:106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</row>
    <row r="265" spans="1:106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</row>
    <row r="266" spans="1:106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16">SUM(D14)</f>
        <v>0</v>
      </c>
      <c r="E266" s="34">
        <f t="shared" si="16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17">SUM(K14)</f>
        <v>0</v>
      </c>
      <c r="L266" s="34">
        <f t="shared" si="17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18">SUM(R14)</f>
        <v>0.03</v>
      </c>
      <c r="S266" s="34">
        <f t="shared" si="18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19">SUM(Y14)</f>
        <v>0.02</v>
      </c>
      <c r="Z266" s="34">
        <f t="shared" si="19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20">SUM(AF14)</f>
        <v>0</v>
      </c>
      <c r="AG266" s="34">
        <f t="shared" si="20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21">SUM(AM14)</f>
        <v>0.05</v>
      </c>
      <c r="AN266" s="34">
        <f t="shared" si="21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22">SUM(AT14)</f>
        <v>0.09</v>
      </c>
      <c r="AU266" s="32">
        <f t="shared" si="22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23">SUM(BA14)</f>
        <v>0.02</v>
      </c>
      <c r="BB266" s="32">
        <f t="shared" si="23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24">SUM(BH14)</f>
        <v>0.22</v>
      </c>
      <c r="BI266" s="32">
        <f t="shared" si="24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25">SUM(BR14)</f>
        <v>0.04</v>
      </c>
      <c r="BS266" s="32">
        <f t="shared" si="25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26">SUM(BY14)</f>
        <v>0</v>
      </c>
      <c r="BZ266" s="2">
        <f t="shared" si="26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27">SUM(CF14)</f>
        <v>0.04</v>
      </c>
      <c r="CG266" s="2">
        <f t="shared" si="27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28">SUM(CM14)</f>
        <v>0.28999999999999998</v>
      </c>
      <c r="CN266" s="34">
        <f t="shared" si="28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29">SUM(CT14)</f>
        <v>0.06</v>
      </c>
      <c r="CU266" s="34">
        <f t="shared" si="29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30">SUM(DA14)</f>
        <v>0.13</v>
      </c>
      <c r="DB266" s="34">
        <f t="shared" si="30"/>
        <v>0</v>
      </c>
    </row>
    <row r="267" spans="1:106" x14ac:dyDescent="0.25">
      <c r="A267" s="34" t="s">
        <v>259</v>
      </c>
      <c r="B267" s="34">
        <f t="shared" ref="B267:E267" si="31">SUM(B15)</f>
        <v>0.43</v>
      </c>
      <c r="C267" s="34">
        <f t="shared" si="31"/>
        <v>0.65</v>
      </c>
      <c r="D267" s="34">
        <f t="shared" si="31"/>
        <v>0.5</v>
      </c>
      <c r="E267" s="34">
        <f t="shared" si="31"/>
        <v>0</v>
      </c>
      <c r="H267" s="34" t="s">
        <v>259</v>
      </c>
      <c r="I267" s="34">
        <f t="shared" ref="I267:L267" si="32">SUM(I15)</f>
        <v>0.55000000000000004</v>
      </c>
      <c r="J267" s="34">
        <f t="shared" si="32"/>
        <v>0.73</v>
      </c>
      <c r="K267" s="34">
        <f t="shared" si="32"/>
        <v>0.56999999999999995</v>
      </c>
      <c r="L267" s="34">
        <f t="shared" si="32"/>
        <v>0</v>
      </c>
      <c r="O267" s="34" t="s">
        <v>259</v>
      </c>
      <c r="P267" s="34">
        <f t="shared" ref="P267:S267" si="33">SUM(P15)</f>
        <v>0.75</v>
      </c>
      <c r="Q267" s="34">
        <f t="shared" si="33"/>
        <v>2.5099999999999998</v>
      </c>
      <c r="R267" s="34">
        <f t="shared" si="33"/>
        <v>0.52</v>
      </c>
      <c r="S267" s="34">
        <f t="shared" si="33"/>
        <v>0</v>
      </c>
      <c r="V267" s="34" t="s">
        <v>259</v>
      </c>
      <c r="W267" s="34">
        <f t="shared" ref="W267:Z267" si="34">SUM(W15)</f>
        <v>0.61</v>
      </c>
      <c r="X267" s="34">
        <f t="shared" si="34"/>
        <v>2.17</v>
      </c>
      <c r="Y267" s="34">
        <f t="shared" si="34"/>
        <v>0.23</v>
      </c>
      <c r="Z267" s="34">
        <f t="shared" si="34"/>
        <v>0</v>
      </c>
      <c r="AC267" s="34" t="s">
        <v>259</v>
      </c>
      <c r="AD267" s="34">
        <f t="shared" ref="AD267:AG267" si="35">SUM(AD15)</f>
        <v>0.34</v>
      </c>
      <c r="AE267" s="34">
        <f t="shared" si="35"/>
        <v>0.31</v>
      </c>
      <c r="AF267" s="34">
        <f t="shared" si="35"/>
        <v>0.44</v>
      </c>
      <c r="AG267" s="34">
        <f t="shared" si="35"/>
        <v>0</v>
      </c>
      <c r="AJ267" s="34" t="s">
        <v>259</v>
      </c>
      <c r="AK267" s="34">
        <f t="shared" ref="AK267:AN267" si="36">SUM(AK15)</f>
        <v>0.69</v>
      </c>
      <c r="AL267" s="34">
        <f t="shared" si="36"/>
        <v>0.93</v>
      </c>
      <c r="AM267" s="34">
        <f t="shared" si="36"/>
        <v>0.26</v>
      </c>
      <c r="AN267" s="34">
        <f t="shared" si="36"/>
        <v>1.44</v>
      </c>
      <c r="AQ267" s="32" t="s">
        <v>259</v>
      </c>
      <c r="AR267" s="32">
        <f t="shared" ref="AR267:AU267" si="37">SUM(AR15)</f>
        <v>0.95</v>
      </c>
      <c r="AS267" s="32">
        <f t="shared" si="37"/>
        <v>0.06</v>
      </c>
      <c r="AT267" s="32">
        <f t="shared" si="37"/>
        <v>0.28000000000000003</v>
      </c>
      <c r="AU267" s="32">
        <f t="shared" si="37"/>
        <v>3.14</v>
      </c>
      <c r="AX267" s="32" t="s">
        <v>259</v>
      </c>
      <c r="AY267" s="32">
        <f t="shared" ref="AY267:BB267" si="38">SUM(AY15)</f>
        <v>0.45</v>
      </c>
      <c r="AZ267" s="32">
        <f t="shared" si="38"/>
        <v>1.31</v>
      </c>
      <c r="BA267" s="32">
        <f t="shared" si="38"/>
        <v>0.31</v>
      </c>
      <c r="BB267" s="32">
        <f t="shared" si="38"/>
        <v>0.06</v>
      </c>
      <c r="BE267" s="32" t="s">
        <v>259</v>
      </c>
      <c r="BF267" s="32">
        <f t="shared" ref="BF267:BI267" si="39">SUM(BF15)</f>
        <v>0.53</v>
      </c>
      <c r="BG267" s="32">
        <f t="shared" si="39"/>
        <v>0.49</v>
      </c>
      <c r="BH267" s="32">
        <f t="shared" si="39"/>
        <v>0.51</v>
      </c>
      <c r="BI267" s="32">
        <f t="shared" si="39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40">SUM(BP15)</f>
        <v>0.22</v>
      </c>
      <c r="BQ267" s="32">
        <f t="shared" si="40"/>
        <v>0.22</v>
      </c>
      <c r="BR267" s="32">
        <f t="shared" si="40"/>
        <v>0.22</v>
      </c>
      <c r="BS267" s="32">
        <f t="shared" si="40"/>
        <v>0</v>
      </c>
      <c r="BV267" s="2" t="s">
        <v>259</v>
      </c>
      <c r="BW267" s="2">
        <f t="shared" ref="BW267:BZ267" si="41">SUM(BW15)</f>
        <v>0.3</v>
      </c>
      <c r="BX267" s="2">
        <f t="shared" si="41"/>
        <v>0.17</v>
      </c>
      <c r="BY267" s="2">
        <f t="shared" si="41"/>
        <v>0.17</v>
      </c>
      <c r="BZ267" s="2">
        <f t="shared" si="41"/>
        <v>0.1</v>
      </c>
      <c r="CC267" s="2" t="s">
        <v>259</v>
      </c>
      <c r="CD267" s="2">
        <f t="shared" ref="CD267:CG272" si="42">SUM(CD15)</f>
        <v>0.35</v>
      </c>
      <c r="CE267" s="2">
        <f t="shared" si="42"/>
        <v>0.45</v>
      </c>
      <c r="CF267" s="2">
        <f t="shared" si="42"/>
        <v>0.36</v>
      </c>
      <c r="CG267" s="2">
        <f t="shared" si="42"/>
        <v>0</v>
      </c>
      <c r="CJ267" s="34" t="s">
        <v>259</v>
      </c>
      <c r="CK267" s="34">
        <f t="shared" ref="CK267:CN267" si="43">SUM(CK15)</f>
        <v>0.4</v>
      </c>
      <c r="CL267" s="34">
        <f t="shared" si="43"/>
        <v>2.2000000000000002</v>
      </c>
      <c r="CM267" s="34">
        <f t="shared" si="43"/>
        <v>0.05</v>
      </c>
      <c r="CN267" s="34">
        <f t="shared" si="43"/>
        <v>0.04</v>
      </c>
      <c r="CQ267" s="34" t="s">
        <v>259</v>
      </c>
      <c r="CR267" s="34">
        <f t="shared" ref="CR267:CU267" si="44">SUM(CR15)</f>
        <v>0.22</v>
      </c>
      <c r="CS267" s="34">
        <f t="shared" si="44"/>
        <v>0.62</v>
      </c>
      <c r="CT267" s="34">
        <f t="shared" si="44"/>
        <v>0.15</v>
      </c>
      <c r="CU267" s="34">
        <f t="shared" si="44"/>
        <v>0</v>
      </c>
      <c r="CX267" s="34" t="s">
        <v>259</v>
      </c>
      <c r="CY267" s="34">
        <f t="shared" ref="CY267:DB267" si="45">SUM(CY15)</f>
        <v>0.28999999999999998</v>
      </c>
      <c r="CZ267" s="34">
        <f t="shared" si="45"/>
        <v>0.23</v>
      </c>
      <c r="DA267" s="34">
        <f t="shared" si="45"/>
        <v>0.15</v>
      </c>
      <c r="DB267" s="34">
        <f t="shared" si="45"/>
        <v>0.71</v>
      </c>
    </row>
    <row r="268" spans="1:106" x14ac:dyDescent="0.25">
      <c r="A268" s="34" t="s">
        <v>260</v>
      </c>
      <c r="B268" s="34">
        <f t="shared" ref="B268:E268" si="46">SUM(B16)</f>
        <v>1.79</v>
      </c>
      <c r="C268" s="34">
        <f t="shared" si="46"/>
        <v>1.82</v>
      </c>
      <c r="D268" s="34">
        <f t="shared" si="46"/>
        <v>1.55</v>
      </c>
      <c r="E268" s="34">
        <f t="shared" si="46"/>
        <v>0.45</v>
      </c>
      <c r="H268" s="34" t="s">
        <v>260</v>
      </c>
      <c r="I268" s="34">
        <f t="shared" ref="I268:L268" si="47">SUM(I16)</f>
        <v>1.58</v>
      </c>
      <c r="J268" s="34">
        <f t="shared" si="47"/>
        <v>2.4300000000000002</v>
      </c>
      <c r="K268" s="34">
        <f t="shared" si="47"/>
        <v>1.4</v>
      </c>
      <c r="L268" s="34">
        <f t="shared" si="47"/>
        <v>0</v>
      </c>
      <c r="O268" s="34" t="s">
        <v>260</v>
      </c>
      <c r="P268" s="34">
        <f t="shared" ref="P268:S268" si="48">SUM(P16)</f>
        <v>1.19</v>
      </c>
      <c r="Q268" s="34">
        <f t="shared" si="48"/>
        <v>1.1399999999999999</v>
      </c>
      <c r="R268" s="34">
        <f t="shared" si="48"/>
        <v>1.1000000000000001</v>
      </c>
      <c r="S268" s="34">
        <f t="shared" si="48"/>
        <v>7.0000000000000007E-2</v>
      </c>
      <c r="V268" s="34" t="s">
        <v>260</v>
      </c>
      <c r="W268" s="34">
        <f t="shared" ref="W268:Z268" si="49">SUM(W16)</f>
        <v>1.06</v>
      </c>
      <c r="X268" s="34">
        <f t="shared" si="49"/>
        <v>0.78</v>
      </c>
      <c r="Y268" s="34">
        <f t="shared" si="49"/>
        <v>0.91</v>
      </c>
      <c r="Z268" s="34">
        <f t="shared" si="49"/>
        <v>0.4</v>
      </c>
      <c r="AC268" s="34" t="s">
        <v>260</v>
      </c>
      <c r="AD268" s="34">
        <f t="shared" ref="AD268:AG268" si="50">SUM(AD16)</f>
        <v>1.1599999999999999</v>
      </c>
      <c r="AE268" s="34">
        <f t="shared" si="50"/>
        <v>1.1599999999999999</v>
      </c>
      <c r="AF268" s="34">
        <f t="shared" si="50"/>
        <v>0.81</v>
      </c>
      <c r="AG268" s="34">
        <f t="shared" si="50"/>
        <v>0.53</v>
      </c>
      <c r="AJ268" s="34" t="s">
        <v>260</v>
      </c>
      <c r="AK268" s="34">
        <f t="shared" ref="AK268:AN268" si="51">SUM(AK16)</f>
        <v>1.27</v>
      </c>
      <c r="AL268" s="34">
        <f t="shared" si="51"/>
        <v>2.73</v>
      </c>
      <c r="AM268" s="34">
        <f t="shared" si="51"/>
        <v>0.88</v>
      </c>
      <c r="AN268" s="34">
        <f t="shared" si="51"/>
        <v>0.67</v>
      </c>
      <c r="AQ268" s="32" t="s">
        <v>260</v>
      </c>
      <c r="AR268" s="32">
        <f t="shared" ref="AR268:AU268" si="52">SUM(AR16)</f>
        <v>1.79</v>
      </c>
      <c r="AS268" s="32">
        <f t="shared" si="52"/>
        <v>2.2400000000000002</v>
      </c>
      <c r="AT268" s="32">
        <f t="shared" si="52"/>
        <v>1.1100000000000001</v>
      </c>
      <c r="AU268" s="32">
        <f t="shared" si="52"/>
        <v>2.89</v>
      </c>
      <c r="AX268" s="32" t="s">
        <v>260</v>
      </c>
      <c r="AY268" s="32">
        <f t="shared" ref="AY268:BB268" si="53">SUM(AY16)</f>
        <v>1.35</v>
      </c>
      <c r="AZ268" s="32">
        <f t="shared" si="53"/>
        <v>1.94</v>
      </c>
      <c r="BA268" s="32">
        <f t="shared" si="53"/>
        <v>1.08</v>
      </c>
      <c r="BB268" s="32">
        <f t="shared" si="53"/>
        <v>1.1000000000000001</v>
      </c>
      <c r="BE268" s="32" t="s">
        <v>260</v>
      </c>
      <c r="BF268" s="32">
        <f t="shared" ref="BF268:BI268" si="54">SUM(BF16)</f>
        <v>1.73</v>
      </c>
      <c r="BG268" s="32">
        <f t="shared" si="54"/>
        <v>3.48</v>
      </c>
      <c r="BH268" s="32">
        <f t="shared" si="54"/>
        <v>1.18</v>
      </c>
      <c r="BI268" s="32">
        <f t="shared" si="54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55">SUM(BP16)</f>
        <v>1.81</v>
      </c>
      <c r="BQ268" s="32">
        <f t="shared" si="55"/>
        <v>5.46</v>
      </c>
      <c r="BR268" s="32">
        <f t="shared" si="55"/>
        <v>1.2</v>
      </c>
      <c r="BS268" s="32">
        <f t="shared" si="55"/>
        <v>0.42</v>
      </c>
      <c r="BV268" s="2" t="s">
        <v>260</v>
      </c>
      <c r="BW268" s="1">
        <f t="shared" ref="BW268:BZ268" si="56">SUM(BW16)</f>
        <v>1.65</v>
      </c>
      <c r="BX268" s="2">
        <f t="shared" si="56"/>
        <v>3.83</v>
      </c>
      <c r="BY268" s="2">
        <f t="shared" si="56"/>
        <v>1.06</v>
      </c>
      <c r="BZ268" s="2">
        <f t="shared" si="56"/>
        <v>1.44</v>
      </c>
      <c r="CC268" s="2" t="s">
        <v>260</v>
      </c>
      <c r="CD268" s="2">
        <f t="shared" si="42"/>
        <v>1.82</v>
      </c>
      <c r="CE268" s="2">
        <f t="shared" si="42"/>
        <v>4.83</v>
      </c>
      <c r="CF268" s="2">
        <f t="shared" si="42"/>
        <v>1.21</v>
      </c>
      <c r="CG268" s="2">
        <f t="shared" si="42"/>
        <v>0.52</v>
      </c>
      <c r="CJ268" s="34" t="s">
        <v>260</v>
      </c>
      <c r="CK268" s="34">
        <f t="shared" ref="CK268:CN268" si="57">SUM(CK16)</f>
        <v>1.95</v>
      </c>
      <c r="CL268" s="34">
        <f t="shared" si="57"/>
        <v>5.38</v>
      </c>
      <c r="CM268" s="34">
        <f t="shared" si="57"/>
        <v>1.31</v>
      </c>
      <c r="CN268" s="34">
        <f t="shared" si="57"/>
        <v>0.27</v>
      </c>
      <c r="CQ268" s="34" t="s">
        <v>260</v>
      </c>
      <c r="CR268" s="34">
        <f t="shared" ref="CR268:CU268" si="58">SUM(CR16)</f>
        <v>1.99</v>
      </c>
      <c r="CS268" s="34">
        <f t="shared" si="58"/>
        <v>5.2</v>
      </c>
      <c r="CT268" s="34">
        <f t="shared" si="58"/>
        <v>1.31</v>
      </c>
      <c r="CU268" s="34">
        <f t="shared" si="58"/>
        <v>0.96</v>
      </c>
      <c r="CX268" s="34" t="s">
        <v>260</v>
      </c>
      <c r="CY268" s="34">
        <f t="shared" ref="CY268:DB268" si="59">SUM(CY16)</f>
        <v>1.95</v>
      </c>
      <c r="CZ268" s="34">
        <f t="shared" si="59"/>
        <v>6.73</v>
      </c>
      <c r="DA268" s="34">
        <f t="shared" si="59"/>
        <v>1.1299999999999999</v>
      </c>
      <c r="DB268" s="34">
        <f t="shared" si="59"/>
        <v>0.7</v>
      </c>
    </row>
    <row r="269" spans="1:106" x14ac:dyDescent="0.25">
      <c r="A269" s="34" t="s">
        <v>261</v>
      </c>
      <c r="B269" s="34">
        <f t="shared" ref="B269:E269" si="60">SUM(B17)</f>
        <v>23.52</v>
      </c>
      <c r="C269" s="34">
        <f t="shared" si="60"/>
        <v>16.649999999999999</v>
      </c>
      <c r="D269" s="34">
        <f t="shared" si="60"/>
        <v>29.54</v>
      </c>
      <c r="E269" s="34">
        <f t="shared" si="60"/>
        <v>12.05</v>
      </c>
      <c r="H269" s="34" t="s">
        <v>261</v>
      </c>
      <c r="I269" s="34">
        <f t="shared" ref="I269:L269" si="61">SUM(I17)</f>
        <v>21.18</v>
      </c>
      <c r="J269" s="34">
        <f t="shared" si="61"/>
        <v>12.69</v>
      </c>
      <c r="K269" s="34">
        <f t="shared" si="61"/>
        <v>26.99</v>
      </c>
      <c r="L269" s="34">
        <f t="shared" si="61"/>
        <v>11.66</v>
      </c>
      <c r="O269" s="34" t="s">
        <v>261</v>
      </c>
      <c r="P269" s="34">
        <f t="shared" ref="P269:S269" si="62">SUM(P17)</f>
        <v>26.81</v>
      </c>
      <c r="Q269" s="34">
        <f t="shared" si="62"/>
        <v>16.399999999999999</v>
      </c>
      <c r="R269" s="34">
        <f t="shared" si="62"/>
        <v>28.75</v>
      </c>
      <c r="S269" s="34">
        <f t="shared" si="62"/>
        <v>32.25</v>
      </c>
      <c r="V269" s="34" t="s">
        <v>261</v>
      </c>
      <c r="W269" s="34">
        <f t="shared" ref="W269:Z269" si="63">SUM(W17)</f>
        <v>26.48</v>
      </c>
      <c r="X269" s="34">
        <f t="shared" si="63"/>
        <v>15.37</v>
      </c>
      <c r="Y269" s="34">
        <f t="shared" si="63"/>
        <v>29.46</v>
      </c>
      <c r="Z269" s="34">
        <f t="shared" si="63"/>
        <v>30.85</v>
      </c>
      <c r="AC269" s="34" t="s">
        <v>261</v>
      </c>
      <c r="AD269" s="34">
        <f t="shared" ref="AD269:AG269" si="64">SUM(AD17)</f>
        <v>27.24</v>
      </c>
      <c r="AE269" s="34">
        <f t="shared" si="64"/>
        <v>18.309999999999999</v>
      </c>
      <c r="AF269" s="34">
        <f t="shared" si="64"/>
        <v>29.84</v>
      </c>
      <c r="AG269" s="34">
        <f t="shared" si="64"/>
        <v>29.89</v>
      </c>
      <c r="AJ269" s="34" t="s">
        <v>261</v>
      </c>
      <c r="AK269" s="34">
        <f t="shared" ref="AK269:AN269" si="65">SUM(AK17)</f>
        <v>38.85</v>
      </c>
      <c r="AL269" s="34">
        <f t="shared" si="65"/>
        <v>17.54</v>
      </c>
      <c r="AM269" s="34">
        <f t="shared" si="65"/>
        <v>40.33</v>
      </c>
      <c r="AN269" s="34">
        <f t="shared" si="65"/>
        <v>54.2</v>
      </c>
      <c r="AQ269" s="32" t="s">
        <v>261</v>
      </c>
      <c r="AR269" s="32">
        <f t="shared" ref="AR269:AU269" si="66">SUM(AR17)</f>
        <v>38.520000000000003</v>
      </c>
      <c r="AS269" s="32">
        <f t="shared" si="66"/>
        <v>21.07</v>
      </c>
      <c r="AT269" s="32">
        <f t="shared" si="66"/>
        <v>41.62</v>
      </c>
      <c r="AU269" s="32">
        <f t="shared" si="66"/>
        <v>51.61</v>
      </c>
      <c r="AX269" s="32" t="s">
        <v>261</v>
      </c>
      <c r="AY269" s="32">
        <f t="shared" ref="AY269:BB269" si="67">SUM(AY17)</f>
        <v>37.53</v>
      </c>
      <c r="AZ269" s="32">
        <f t="shared" si="67"/>
        <v>36.61</v>
      </c>
      <c r="BA269" s="32">
        <f t="shared" si="67"/>
        <v>40.840000000000003</v>
      </c>
      <c r="BB269" s="32">
        <f t="shared" si="67"/>
        <v>33.31</v>
      </c>
      <c r="BE269" s="32" t="s">
        <v>261</v>
      </c>
      <c r="BF269" s="32">
        <f t="shared" ref="BF269:BI269" si="68">SUM(BF17)</f>
        <v>38.32</v>
      </c>
      <c r="BG269" s="32">
        <f t="shared" si="68"/>
        <v>31.64</v>
      </c>
      <c r="BH269" s="32">
        <f t="shared" si="68"/>
        <v>43.36</v>
      </c>
      <c r="BI269" s="32">
        <f t="shared" si="68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69">SUM(BP17)</f>
        <v>40.06</v>
      </c>
      <c r="BQ269" s="32">
        <f t="shared" si="69"/>
        <v>34.31</v>
      </c>
      <c r="BR269" s="32">
        <f t="shared" si="69"/>
        <v>46.09</v>
      </c>
      <c r="BS269" s="32">
        <f t="shared" si="69"/>
        <v>30.53</v>
      </c>
      <c r="BV269" s="2" t="s">
        <v>261</v>
      </c>
      <c r="BW269" s="2">
        <f>SUM(BW17)</f>
        <v>38.340000000000003</v>
      </c>
      <c r="BX269" s="2">
        <f t="shared" ref="BX269:BZ269" si="70">SUM(BX17)</f>
        <v>36</v>
      </c>
      <c r="BY269" s="2">
        <f t="shared" si="70"/>
        <v>43.88</v>
      </c>
      <c r="BZ269" s="2">
        <f t="shared" si="70"/>
        <v>28.86</v>
      </c>
      <c r="CC269" s="2" t="s">
        <v>261</v>
      </c>
      <c r="CD269" s="2">
        <f t="shared" si="42"/>
        <v>37.57</v>
      </c>
      <c r="CE269" s="2">
        <f t="shared" si="42"/>
        <v>33.1</v>
      </c>
      <c r="CF269" s="2">
        <f t="shared" si="42"/>
        <v>42.37</v>
      </c>
      <c r="CG269" s="2">
        <f t="shared" si="42"/>
        <v>31.22</v>
      </c>
      <c r="CJ269" s="34" t="s">
        <v>261</v>
      </c>
      <c r="CK269" s="34">
        <f t="shared" ref="CK269:CN269" si="71">SUM(CK17)</f>
        <v>37.659999999999997</v>
      </c>
      <c r="CL269" s="34">
        <f t="shared" si="71"/>
        <v>29.74</v>
      </c>
      <c r="CM269" s="34">
        <f t="shared" si="71"/>
        <v>43.48</v>
      </c>
      <c r="CN269" s="34">
        <f t="shared" si="71"/>
        <v>32.78</v>
      </c>
      <c r="CQ269" s="34" t="s">
        <v>261</v>
      </c>
      <c r="CR269" s="34">
        <f t="shared" ref="CR269:CU269" si="72">SUM(CR17)</f>
        <v>38.11</v>
      </c>
      <c r="CS269" s="34">
        <f t="shared" si="72"/>
        <v>36.119999999999997</v>
      </c>
      <c r="CT269" s="34">
        <f t="shared" si="72"/>
        <v>42.19</v>
      </c>
      <c r="CU269" s="34">
        <f t="shared" si="72"/>
        <v>33.33</v>
      </c>
      <c r="CX269" s="34" t="s">
        <v>261</v>
      </c>
      <c r="CY269" s="34">
        <f t="shared" ref="CY269:DB269" si="73">SUM(CY17)</f>
        <v>38.15</v>
      </c>
      <c r="CZ269" s="34">
        <f t="shared" si="73"/>
        <v>27.23</v>
      </c>
      <c r="DA269" s="34">
        <f t="shared" si="73"/>
        <v>44.17</v>
      </c>
      <c r="DB269" s="34">
        <f t="shared" si="73"/>
        <v>33.97</v>
      </c>
    </row>
    <row r="270" spans="1:106" x14ac:dyDescent="0.25">
      <c r="A270" s="34" t="s">
        <v>262</v>
      </c>
      <c r="B270" s="34">
        <f t="shared" ref="B270:E270" si="74">SUM(B18)</f>
        <v>24.25</v>
      </c>
      <c r="C270" s="34">
        <f t="shared" si="74"/>
        <v>21.23</v>
      </c>
      <c r="D270" s="34">
        <f t="shared" si="74"/>
        <v>18.63</v>
      </c>
      <c r="E270" s="34">
        <f t="shared" si="74"/>
        <v>49.67</v>
      </c>
      <c r="H270" s="34" t="s">
        <v>262</v>
      </c>
      <c r="I270" s="34">
        <f t="shared" ref="I270:L270" si="75">SUM(I18)</f>
        <v>26.24</v>
      </c>
      <c r="J270" s="34">
        <f t="shared" si="75"/>
        <v>23.42</v>
      </c>
      <c r="K270" s="34">
        <f t="shared" si="75"/>
        <v>20.190000000000001</v>
      </c>
      <c r="L270" s="34">
        <f t="shared" si="75"/>
        <v>54.74</v>
      </c>
      <c r="O270" s="34" t="s">
        <v>262</v>
      </c>
      <c r="P270" s="34">
        <f t="shared" ref="P270:S270" si="76">SUM(P18)</f>
        <v>21.54</v>
      </c>
      <c r="Q270" s="34">
        <f t="shared" si="76"/>
        <v>19.920000000000002</v>
      </c>
      <c r="R270" s="34">
        <f t="shared" si="76"/>
        <v>19.52</v>
      </c>
      <c r="S270" s="34">
        <f t="shared" si="76"/>
        <v>32.369999999999997</v>
      </c>
      <c r="V270" s="34" t="s">
        <v>262</v>
      </c>
      <c r="W270" s="34">
        <f t="shared" ref="W270:Z270" si="77">SUM(W18)</f>
        <v>21.37</v>
      </c>
      <c r="X270" s="34">
        <f t="shared" si="77"/>
        <v>22.81</v>
      </c>
      <c r="Y270" s="34">
        <f t="shared" si="77"/>
        <v>19.54</v>
      </c>
      <c r="Z270" s="34">
        <f t="shared" si="77"/>
        <v>29.94</v>
      </c>
      <c r="AC270" s="34" t="s">
        <v>262</v>
      </c>
      <c r="AD270" s="34">
        <f t="shared" ref="AD270:AG270" si="78">SUM(AD18)</f>
        <v>20.47</v>
      </c>
      <c r="AE270" s="34">
        <f t="shared" si="78"/>
        <v>16.78</v>
      </c>
      <c r="AF270" s="34">
        <f t="shared" si="78"/>
        <v>19.21</v>
      </c>
      <c r="AG270" s="34">
        <f t="shared" si="78"/>
        <v>31.07</v>
      </c>
      <c r="AJ270" s="34" t="s">
        <v>262</v>
      </c>
      <c r="AK270" s="34">
        <f t="shared" ref="AK270:AN270" si="79">SUM(AK18)</f>
        <v>10.84</v>
      </c>
      <c r="AL270" s="34">
        <f t="shared" si="79"/>
        <v>23.1</v>
      </c>
      <c r="AM270" s="34">
        <f t="shared" si="79"/>
        <v>9.74</v>
      </c>
      <c r="AN270" s="34">
        <f t="shared" si="79"/>
        <v>5.68</v>
      </c>
      <c r="AQ270" s="32" t="s">
        <v>262</v>
      </c>
      <c r="AR270" s="32">
        <f t="shared" ref="AR270:AU270" si="80">SUM(AR18)</f>
        <v>8.4499999999999993</v>
      </c>
      <c r="AS270" s="32">
        <f t="shared" si="80"/>
        <v>19.23</v>
      </c>
      <c r="AT270" s="32">
        <f t="shared" si="80"/>
        <v>6.24</v>
      </c>
      <c r="AU270" s="32">
        <f t="shared" si="80"/>
        <v>6.66</v>
      </c>
      <c r="AX270" s="32" t="s">
        <v>262</v>
      </c>
      <c r="AY270" s="32">
        <f t="shared" ref="AY270:BB270" si="81">SUM(AY18)</f>
        <v>12.24</v>
      </c>
      <c r="AZ270" s="32">
        <f t="shared" si="81"/>
        <v>8.25</v>
      </c>
      <c r="BA270" s="32">
        <f t="shared" si="81"/>
        <v>8.2100000000000009</v>
      </c>
      <c r="BB270" s="32">
        <f t="shared" si="81"/>
        <v>28.52</v>
      </c>
      <c r="BE270" s="32" t="s">
        <v>262</v>
      </c>
      <c r="BF270" s="32">
        <f t="shared" ref="BF270:BI270" si="82">SUM(BF18)</f>
        <v>11.04</v>
      </c>
      <c r="BG270" s="32">
        <f t="shared" si="82"/>
        <v>8.92</v>
      </c>
      <c r="BH270" s="32">
        <f t="shared" si="82"/>
        <v>6.39</v>
      </c>
      <c r="BI270" s="32">
        <f t="shared" si="82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83">SUM(BP18)</f>
        <v>11.21</v>
      </c>
      <c r="BQ270" s="32">
        <f t="shared" si="83"/>
        <v>5.74</v>
      </c>
      <c r="BR270" s="32">
        <f t="shared" si="83"/>
        <v>6.63</v>
      </c>
      <c r="BS270" s="32">
        <f t="shared" si="83"/>
        <v>32.479999999999997</v>
      </c>
      <c r="BV270" s="2" t="s">
        <v>262</v>
      </c>
      <c r="BW270" s="2">
        <f t="shared" ref="BW270:BZ270" si="84">SUM(BW18)</f>
        <v>11.63</v>
      </c>
      <c r="BX270" s="2">
        <f t="shared" si="84"/>
        <v>4.8099999999999996</v>
      </c>
      <c r="BY270" s="2">
        <f t="shared" si="84"/>
        <v>7.41</v>
      </c>
      <c r="BZ270" s="2">
        <f t="shared" si="84"/>
        <v>31.66</v>
      </c>
      <c r="CC270" s="2" t="s">
        <v>262</v>
      </c>
      <c r="CD270" s="2">
        <f t="shared" si="42"/>
        <v>9.8000000000000007</v>
      </c>
      <c r="CE270" s="2">
        <f t="shared" si="42"/>
        <v>2.76</v>
      </c>
      <c r="CF270" s="2">
        <f t="shared" si="42"/>
        <v>6.17</v>
      </c>
      <c r="CG270" s="2">
        <f t="shared" si="42"/>
        <v>26.48</v>
      </c>
      <c r="CJ270" s="34" t="s">
        <v>262</v>
      </c>
      <c r="CK270" s="34">
        <f t="shared" ref="CK270:CN270" si="85">SUM(CK18)</f>
        <v>9.18</v>
      </c>
      <c r="CL270" s="34">
        <f t="shared" si="85"/>
        <v>2.33</v>
      </c>
      <c r="CM270" s="34">
        <f t="shared" si="85"/>
        <v>5.46</v>
      </c>
      <c r="CN270" s="34">
        <f t="shared" si="85"/>
        <v>26.09</v>
      </c>
      <c r="CQ270" s="34" t="s">
        <v>262</v>
      </c>
      <c r="CR270" s="34">
        <f t="shared" ref="CR270:CU270" si="86">SUM(CR18)</f>
        <v>10.39</v>
      </c>
      <c r="CS270" s="34">
        <f t="shared" si="86"/>
        <v>4.43</v>
      </c>
      <c r="CT270" s="34">
        <f t="shared" si="86"/>
        <v>6.93</v>
      </c>
      <c r="CU270" s="34">
        <f t="shared" si="86"/>
        <v>26.15</v>
      </c>
      <c r="CX270" s="34" t="s">
        <v>262</v>
      </c>
      <c r="CY270" s="34">
        <f t="shared" ref="CY270:DB270" si="87">SUM(CY18)</f>
        <v>9.34</v>
      </c>
      <c r="CZ270" s="34">
        <f t="shared" si="87"/>
        <v>3.87</v>
      </c>
      <c r="DA270" s="34">
        <f t="shared" si="87"/>
        <v>5.82</v>
      </c>
      <c r="DB270" s="34">
        <f t="shared" si="87"/>
        <v>25.43</v>
      </c>
    </row>
    <row r="271" spans="1:106" x14ac:dyDescent="0.25">
      <c r="A271" s="34" t="s">
        <v>263</v>
      </c>
      <c r="B271" s="34">
        <f t="shared" ref="B271:E271" si="88">SUM(B19)</f>
        <v>4.8499999999999996</v>
      </c>
      <c r="C271" s="34">
        <f t="shared" si="88"/>
        <v>5.85</v>
      </c>
      <c r="D271" s="34">
        <f t="shared" si="88"/>
        <v>4.93</v>
      </c>
      <c r="E271" s="34">
        <f t="shared" si="88"/>
        <v>2.61</v>
      </c>
      <c r="H271" s="34" t="s">
        <v>263</v>
      </c>
      <c r="I271" s="34">
        <f t="shared" ref="I271:L271" si="89">SUM(I19)</f>
        <v>4.4000000000000004</v>
      </c>
      <c r="J271" s="34">
        <f t="shared" si="89"/>
        <v>7.51</v>
      </c>
      <c r="K271" s="34">
        <f t="shared" si="89"/>
        <v>4.32</v>
      </c>
      <c r="L271" s="34">
        <f t="shared" si="89"/>
        <v>1.63</v>
      </c>
      <c r="O271" s="34" t="s">
        <v>263</v>
      </c>
      <c r="P271" s="34">
        <f t="shared" ref="P271:S271" si="90">SUM(P19)</f>
        <v>4.34</v>
      </c>
      <c r="Q271" s="34">
        <f t="shared" si="90"/>
        <v>6.16</v>
      </c>
      <c r="R271" s="34">
        <f t="shared" si="90"/>
        <v>3.78</v>
      </c>
      <c r="S271" s="34">
        <f t="shared" si="90"/>
        <v>1.88</v>
      </c>
      <c r="V271" s="34" t="s">
        <v>263</v>
      </c>
      <c r="W271" s="34">
        <f t="shared" ref="W271:Z271" si="91">SUM(W19)</f>
        <v>5.94</v>
      </c>
      <c r="X271" s="34">
        <f t="shared" si="91"/>
        <v>9.81</v>
      </c>
      <c r="Y271" s="34">
        <f t="shared" si="91"/>
        <v>5.58</v>
      </c>
      <c r="Z271" s="34">
        <f t="shared" si="91"/>
        <v>3.03</v>
      </c>
      <c r="AC271" s="34" t="s">
        <v>263</v>
      </c>
      <c r="AD271" s="34">
        <f t="shared" ref="AD271:AG271" si="92">SUM(AD19)</f>
        <v>5.84</v>
      </c>
      <c r="AE271" s="34">
        <f t="shared" si="92"/>
        <v>10.83</v>
      </c>
      <c r="AF271" s="34">
        <f t="shared" si="92"/>
        <v>5.36</v>
      </c>
      <c r="AG271" s="34">
        <f t="shared" si="92"/>
        <v>2.0299999999999998</v>
      </c>
      <c r="AJ271" s="34" t="s">
        <v>263</v>
      </c>
      <c r="AK271" s="34">
        <f t="shared" ref="AK271:AN271" si="93">SUM(AK19)</f>
        <v>5.17</v>
      </c>
      <c r="AL271" s="34">
        <f t="shared" si="93"/>
        <v>6.5</v>
      </c>
      <c r="AM271" s="34">
        <f t="shared" si="93"/>
        <v>4.91</v>
      </c>
      <c r="AN271" s="34">
        <f t="shared" si="93"/>
        <v>3.29</v>
      </c>
      <c r="AQ271" s="32" t="s">
        <v>263</v>
      </c>
      <c r="AR271" s="32">
        <f t="shared" ref="AR271:AU271" si="94">SUM(AR19)</f>
        <v>5.44</v>
      </c>
      <c r="AS271" s="32">
        <f t="shared" si="94"/>
        <v>10</v>
      </c>
      <c r="AT271" s="32">
        <f t="shared" si="94"/>
        <v>5.0999999999999996</v>
      </c>
      <c r="AU271" s="32">
        <f t="shared" si="94"/>
        <v>1.07</v>
      </c>
      <c r="AX271" s="32" t="s">
        <v>263</v>
      </c>
      <c r="AY271" s="32">
        <f t="shared" ref="AY271:BB271" si="95">SUM(AY19)</f>
        <v>5.67</v>
      </c>
      <c r="AZ271" s="32">
        <f t="shared" si="95"/>
        <v>9.59</v>
      </c>
      <c r="BA271" s="32">
        <f t="shared" si="95"/>
        <v>5.37</v>
      </c>
      <c r="BB271" s="32">
        <f t="shared" si="95"/>
        <v>1.98</v>
      </c>
      <c r="BE271" s="32" t="s">
        <v>263</v>
      </c>
      <c r="BF271" s="32">
        <f t="shared" ref="BF271:BI271" si="96">SUM(BF19)</f>
        <v>3.93</v>
      </c>
      <c r="BG271" s="32">
        <f t="shared" si="96"/>
        <v>5.38</v>
      </c>
      <c r="BH271" s="32">
        <f t="shared" si="96"/>
        <v>4.04</v>
      </c>
      <c r="BI271" s="32">
        <f t="shared" si="96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97">SUM(BP19)</f>
        <v>4.17</v>
      </c>
      <c r="BQ271" s="32">
        <f t="shared" si="97"/>
        <v>6.55</v>
      </c>
      <c r="BR271" s="32">
        <f t="shared" si="97"/>
        <v>4.21</v>
      </c>
      <c r="BS271" s="32">
        <f t="shared" si="97"/>
        <v>1.35</v>
      </c>
      <c r="BV271" s="2" t="s">
        <v>263</v>
      </c>
      <c r="BW271" s="2">
        <f t="shared" ref="BW271:BZ271" si="98">SUM(BW19)</f>
        <v>3.95</v>
      </c>
      <c r="BX271" s="2">
        <f t="shared" si="98"/>
        <v>5.49</v>
      </c>
      <c r="BY271" s="2">
        <f t="shared" si="98"/>
        <v>4.0599999999999996</v>
      </c>
      <c r="BZ271" s="2">
        <f t="shared" si="98"/>
        <v>1.2</v>
      </c>
      <c r="CC271" s="2" t="s">
        <v>263</v>
      </c>
      <c r="CD271" s="2">
        <f t="shared" si="42"/>
        <v>4.5999999999999996</v>
      </c>
      <c r="CE271" s="2">
        <f t="shared" si="42"/>
        <v>6.09</v>
      </c>
      <c r="CF271" s="2">
        <f t="shared" si="42"/>
        <v>5.15</v>
      </c>
      <c r="CG271" s="2">
        <f t="shared" si="42"/>
        <v>0.91</v>
      </c>
      <c r="CJ271" s="34" t="s">
        <v>263</v>
      </c>
      <c r="CK271" s="34">
        <f t="shared" ref="CK271:CN271" si="99">SUM(CK19)</f>
        <v>4.3600000000000003</v>
      </c>
      <c r="CL271" s="34">
        <f t="shared" si="99"/>
        <v>8.99</v>
      </c>
      <c r="CM271" s="34">
        <f t="shared" si="99"/>
        <v>3.81</v>
      </c>
      <c r="CN271" s="34">
        <f t="shared" si="99"/>
        <v>1.38</v>
      </c>
      <c r="CQ271" s="34" t="s">
        <v>263</v>
      </c>
      <c r="CR271" s="34">
        <f t="shared" ref="CR271:CU271" si="100">SUM(CR19)</f>
        <v>4.2300000000000004</v>
      </c>
      <c r="CS271" s="34">
        <f t="shared" si="100"/>
        <v>8.18</v>
      </c>
      <c r="CT271" s="34">
        <f t="shared" si="100"/>
        <v>3.85</v>
      </c>
      <c r="CU271" s="34">
        <f t="shared" si="100"/>
        <v>1.04</v>
      </c>
      <c r="CX271" s="34" t="s">
        <v>263</v>
      </c>
      <c r="CY271" s="34">
        <f t="shared" ref="CY271:DB271" si="101">SUM(CY19)</f>
        <v>3.69</v>
      </c>
      <c r="CZ271" s="34">
        <f t="shared" si="101"/>
        <v>5.46</v>
      </c>
      <c r="DA271" s="34">
        <f t="shared" si="101"/>
        <v>3.82</v>
      </c>
      <c r="DB271" s="34">
        <f t="shared" si="101"/>
        <v>1.47</v>
      </c>
    </row>
    <row r="272" spans="1:106" x14ac:dyDescent="0.25">
      <c r="A272" s="34" t="s">
        <v>264</v>
      </c>
      <c r="B272" s="34">
        <f>SUM(B20)</f>
        <v>9.2100000000000009</v>
      </c>
      <c r="C272" s="34">
        <f t="shared" ref="C272:E272" si="102">SUM(C20)</f>
        <v>13.27</v>
      </c>
      <c r="D272" s="34">
        <f t="shared" si="102"/>
        <v>9.83</v>
      </c>
      <c r="E272" s="34">
        <f t="shared" si="102"/>
        <v>4.58</v>
      </c>
      <c r="H272" s="34" t="s">
        <v>264</v>
      </c>
      <c r="I272" s="34">
        <f>SUM(I20)</f>
        <v>8.66</v>
      </c>
      <c r="J272" s="34">
        <f t="shared" ref="J272:L272" si="103">SUM(J20)</f>
        <v>10.89</v>
      </c>
      <c r="K272" s="34">
        <f t="shared" si="103"/>
        <v>9.31</v>
      </c>
      <c r="L272" s="34">
        <f t="shared" si="103"/>
        <v>4.58</v>
      </c>
      <c r="O272" s="34" t="s">
        <v>264</v>
      </c>
      <c r="P272" s="34">
        <f>SUM(P20)</f>
        <v>7.86</v>
      </c>
      <c r="Q272" s="34">
        <f t="shared" ref="Q272:S272" si="104">SUM(Q20)</f>
        <v>8.4</v>
      </c>
      <c r="R272" s="34">
        <f t="shared" si="104"/>
        <v>9.1300000000000008</v>
      </c>
      <c r="S272" s="34">
        <f t="shared" si="104"/>
        <v>4.1399999999999997</v>
      </c>
      <c r="V272" s="34" t="s">
        <v>264</v>
      </c>
      <c r="W272" s="34">
        <f>SUM(W20)</f>
        <v>7.47</v>
      </c>
      <c r="X272" s="34">
        <f t="shared" ref="X272:Z272" si="105">SUM(X20)</f>
        <v>4.9400000000000004</v>
      </c>
      <c r="Y272" s="34">
        <f t="shared" si="105"/>
        <v>9.51</v>
      </c>
      <c r="Z272" s="34">
        <f t="shared" si="105"/>
        <v>3.97</v>
      </c>
      <c r="AC272" s="34" t="s">
        <v>264</v>
      </c>
      <c r="AD272" s="34">
        <f>SUM(AD20)</f>
        <v>6.75</v>
      </c>
      <c r="AE272" s="34">
        <f t="shared" ref="AE272:AG272" si="106">SUM(AE20)</f>
        <v>7.43</v>
      </c>
      <c r="AF272" s="34">
        <f t="shared" si="106"/>
        <v>7.74</v>
      </c>
      <c r="AG272" s="34">
        <f t="shared" si="106"/>
        <v>4</v>
      </c>
      <c r="AJ272" s="34" t="s">
        <v>264</v>
      </c>
      <c r="AK272" s="34">
        <f>SUM(AK20)</f>
        <v>7.38</v>
      </c>
      <c r="AL272" s="34">
        <f t="shared" ref="AL272:AN272" si="107">SUM(AL20)</f>
        <v>6.2</v>
      </c>
      <c r="AM272" s="34">
        <f t="shared" si="107"/>
        <v>9.14</v>
      </c>
      <c r="AN272" s="34">
        <f t="shared" si="107"/>
        <v>3.44</v>
      </c>
      <c r="AQ272" s="32" t="s">
        <v>264</v>
      </c>
      <c r="AR272" s="32">
        <f>SUM(AR20)</f>
        <v>7.35</v>
      </c>
      <c r="AS272" s="32">
        <f t="shared" ref="AS272:AU272" si="108">SUM(AS20)</f>
        <v>8.36</v>
      </c>
      <c r="AT272" s="32">
        <f t="shared" si="108"/>
        <v>8.74</v>
      </c>
      <c r="AU272" s="32">
        <f t="shared" si="108"/>
        <v>3.29</v>
      </c>
      <c r="AX272" s="32" t="s">
        <v>264</v>
      </c>
      <c r="AY272" s="32">
        <f>SUM(AY20)</f>
        <v>6.12</v>
      </c>
      <c r="AZ272" s="32">
        <f t="shared" ref="AZ272:BB272" si="109">SUM(AZ20)</f>
        <v>2.85</v>
      </c>
      <c r="BA272" s="32">
        <f t="shared" si="109"/>
        <v>7.82</v>
      </c>
      <c r="BB272" s="32">
        <f t="shared" si="109"/>
        <v>3.78</v>
      </c>
      <c r="BE272" s="32" t="s">
        <v>264</v>
      </c>
      <c r="BF272" s="32">
        <f>SUM(BF20)</f>
        <v>6.34</v>
      </c>
      <c r="BG272" s="32">
        <f t="shared" ref="BG272:BI272" si="110">SUM(BG20)</f>
        <v>4.5</v>
      </c>
      <c r="BH272" s="32">
        <f t="shared" si="110"/>
        <v>8.02</v>
      </c>
      <c r="BI272" s="32">
        <f t="shared" si="110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111">SUM(BQ20)</f>
        <v>3.73</v>
      </c>
      <c r="BR272" s="32">
        <f t="shared" si="111"/>
        <v>7.57</v>
      </c>
      <c r="BS272" s="32">
        <f t="shared" si="111"/>
        <v>3.84</v>
      </c>
      <c r="BV272" s="2" t="s">
        <v>264</v>
      </c>
      <c r="BW272" s="2">
        <f>SUM(BW20)</f>
        <v>6.31</v>
      </c>
      <c r="BX272" s="2">
        <f t="shared" ref="BX272:BZ272" si="112">SUM(BX20)</f>
        <v>3.86</v>
      </c>
      <c r="BY272" s="2">
        <f t="shared" si="112"/>
        <v>7.6</v>
      </c>
      <c r="BZ272" s="2">
        <f t="shared" si="112"/>
        <v>3.18</v>
      </c>
      <c r="CC272" s="2" t="s">
        <v>264</v>
      </c>
      <c r="CD272" s="2">
        <f>SUM(CD20)</f>
        <v>6.55</v>
      </c>
      <c r="CE272" s="2">
        <f t="shared" si="42"/>
        <v>4.29</v>
      </c>
      <c r="CF272" s="2">
        <f t="shared" si="42"/>
        <v>7.98</v>
      </c>
      <c r="CG272" s="2">
        <f t="shared" si="42"/>
        <v>4.26</v>
      </c>
      <c r="CJ272" s="34" t="s">
        <v>264</v>
      </c>
      <c r="CK272" s="34">
        <f>SUM(CK20)</f>
        <v>7.62</v>
      </c>
      <c r="CL272" s="34">
        <f t="shared" ref="CL272:CN272" si="113">SUM(CL20)</f>
        <v>4.67</v>
      </c>
      <c r="CM272" s="34">
        <f t="shared" si="113"/>
        <v>9.6</v>
      </c>
      <c r="CN272" s="34">
        <f t="shared" si="113"/>
        <v>3.77</v>
      </c>
      <c r="CQ272" s="34" t="s">
        <v>264</v>
      </c>
      <c r="CR272" s="34">
        <f>SUM(CR20)</f>
        <v>7.36</v>
      </c>
      <c r="CS272" s="34">
        <f t="shared" ref="CS272:CU272" si="114">SUM(CS20)</f>
        <v>4.74</v>
      </c>
      <c r="CT272" s="34">
        <f t="shared" si="114"/>
        <v>9.23</v>
      </c>
      <c r="CU272" s="34">
        <f t="shared" si="114"/>
        <v>3.76</v>
      </c>
      <c r="CX272" s="34" t="s">
        <v>264</v>
      </c>
      <c r="CY272" s="34">
        <f>SUM(CY20)</f>
        <v>6.77</v>
      </c>
      <c r="CZ272" s="34">
        <f t="shared" ref="CZ272:DB272" si="115">SUM(CZ20)</f>
        <v>4.74</v>
      </c>
      <c r="DA272" s="34">
        <f t="shared" si="115"/>
        <v>8.4700000000000006</v>
      </c>
      <c r="DB272" s="34">
        <f t="shared" si="115"/>
        <v>3.85</v>
      </c>
    </row>
    <row r="273" spans="1:106" x14ac:dyDescent="0.25">
      <c r="A273" s="34" t="s">
        <v>265</v>
      </c>
      <c r="B273" s="34">
        <f t="shared" ref="B273:E273" si="116">SUM(B21)</f>
        <v>14.39</v>
      </c>
      <c r="C273" s="34">
        <f t="shared" si="116"/>
        <v>14.07</v>
      </c>
      <c r="D273" s="34">
        <f t="shared" si="116"/>
        <v>12.77</v>
      </c>
      <c r="E273" s="34">
        <f t="shared" si="116"/>
        <v>20.64</v>
      </c>
      <c r="H273" s="34" t="s">
        <v>265</v>
      </c>
      <c r="I273" s="34">
        <f t="shared" ref="I273:L273" si="117">SUM(I21)</f>
        <v>14.89</v>
      </c>
      <c r="J273" s="34">
        <f t="shared" si="117"/>
        <v>18.3</v>
      </c>
      <c r="K273" s="34">
        <f t="shared" si="117"/>
        <v>13.66</v>
      </c>
      <c r="L273" s="34">
        <f t="shared" si="117"/>
        <v>17.420000000000002</v>
      </c>
      <c r="O273" s="34" t="s">
        <v>265</v>
      </c>
      <c r="P273" s="34">
        <f t="shared" ref="P273:S273" si="118">SUM(P21)</f>
        <v>16.21</v>
      </c>
      <c r="Q273" s="34">
        <f t="shared" si="118"/>
        <v>17.22</v>
      </c>
      <c r="R273" s="34">
        <f t="shared" si="118"/>
        <v>15.6</v>
      </c>
      <c r="S273" s="34">
        <f t="shared" si="118"/>
        <v>18.100000000000001</v>
      </c>
      <c r="V273" s="34" t="s">
        <v>265</v>
      </c>
      <c r="W273" s="34">
        <f t="shared" ref="W273:Z273" si="119">SUM(W21)</f>
        <v>15.86</v>
      </c>
      <c r="X273" s="34">
        <f t="shared" si="119"/>
        <v>14.69</v>
      </c>
      <c r="Y273" s="34">
        <f t="shared" si="119"/>
        <v>14</v>
      </c>
      <c r="Z273" s="34">
        <f t="shared" si="119"/>
        <v>22.8</v>
      </c>
      <c r="AC273" s="34" t="s">
        <v>265</v>
      </c>
      <c r="AD273" s="34">
        <f t="shared" ref="AD273:AG273" si="120">SUM(AD21)</f>
        <v>15.42</v>
      </c>
      <c r="AE273" s="34">
        <f t="shared" si="120"/>
        <v>13.74</v>
      </c>
      <c r="AF273" s="34">
        <f t="shared" si="120"/>
        <v>14.05</v>
      </c>
      <c r="AG273" s="34">
        <f t="shared" si="120"/>
        <v>22.63</v>
      </c>
      <c r="AJ273" s="34" t="s">
        <v>265</v>
      </c>
      <c r="AK273" s="34">
        <f t="shared" ref="AK273:AN273" si="121">SUM(AK21)</f>
        <v>15.75</v>
      </c>
      <c r="AL273" s="34">
        <f t="shared" si="121"/>
        <v>14.5</v>
      </c>
      <c r="AM273" s="34">
        <f t="shared" si="121"/>
        <v>14.42</v>
      </c>
      <c r="AN273" s="34">
        <f t="shared" si="121"/>
        <v>20.25</v>
      </c>
      <c r="AQ273" s="32" t="s">
        <v>265</v>
      </c>
      <c r="AR273" s="32">
        <f t="shared" ref="AR273:AU273" si="122">SUM(AR21)</f>
        <v>14.69</v>
      </c>
      <c r="AS273" s="32">
        <f t="shared" si="122"/>
        <v>10.58</v>
      </c>
      <c r="AT273" s="32">
        <f t="shared" si="122"/>
        <v>14.03</v>
      </c>
      <c r="AU273" s="32">
        <f t="shared" si="122"/>
        <v>20.66</v>
      </c>
      <c r="AX273" s="32" t="s">
        <v>265</v>
      </c>
      <c r="AY273" s="32">
        <f t="shared" ref="AY273:BB273" si="123">SUM(AY21)</f>
        <v>14.88</v>
      </c>
      <c r="AZ273" s="32">
        <f t="shared" si="123"/>
        <v>13.72</v>
      </c>
      <c r="BA273" s="32">
        <f t="shared" si="123"/>
        <v>13.97</v>
      </c>
      <c r="BB273" s="32">
        <f t="shared" si="123"/>
        <v>20.32</v>
      </c>
      <c r="BE273" s="32" t="s">
        <v>265</v>
      </c>
      <c r="BF273" s="32">
        <f t="shared" ref="BF273:BI273" si="124">SUM(BF21)</f>
        <v>16.72</v>
      </c>
      <c r="BG273" s="32">
        <f t="shared" si="124"/>
        <v>16.420000000000002</v>
      </c>
      <c r="BH273" s="32">
        <f t="shared" si="124"/>
        <v>15.56</v>
      </c>
      <c r="BI273" s="32">
        <f t="shared" si="124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125">SUM(BP21)</f>
        <v>15.78</v>
      </c>
      <c r="BQ273" s="32">
        <f t="shared" si="125"/>
        <v>14.86</v>
      </c>
      <c r="BR273" s="32">
        <f t="shared" si="125"/>
        <v>14.83</v>
      </c>
      <c r="BS273" s="32">
        <f t="shared" si="125"/>
        <v>20.95</v>
      </c>
      <c r="BV273" s="2" t="s">
        <v>265</v>
      </c>
      <c r="BW273" s="2">
        <f t="shared" ref="BW273:BZ273" si="126">SUM(BW21)</f>
        <v>17.07</v>
      </c>
      <c r="BX273" s="2">
        <f t="shared" si="126"/>
        <v>16.97</v>
      </c>
      <c r="BY273" s="2">
        <f t="shared" si="126"/>
        <v>15.15</v>
      </c>
      <c r="BZ273" s="2">
        <f t="shared" si="126"/>
        <v>24.71</v>
      </c>
      <c r="CC273" s="2" t="s">
        <v>265</v>
      </c>
      <c r="CD273" s="2">
        <f t="shared" ref="CD273:CG286" si="127">SUM(CD21)</f>
        <v>16.329999999999998</v>
      </c>
      <c r="CE273" s="2">
        <f t="shared" si="127"/>
        <v>14.55</v>
      </c>
      <c r="CF273" s="2">
        <f t="shared" si="127"/>
        <v>14.17</v>
      </c>
      <c r="CG273" s="2">
        <f t="shared" si="127"/>
        <v>24.97</v>
      </c>
      <c r="CJ273" s="34" t="s">
        <v>265</v>
      </c>
      <c r="CK273" s="34">
        <f t="shared" ref="CK273:CN273" si="128">SUM(CK21)</f>
        <v>16.55</v>
      </c>
      <c r="CL273" s="34">
        <f t="shared" si="128"/>
        <v>17.5</v>
      </c>
      <c r="CM273" s="34">
        <f t="shared" si="128"/>
        <v>13.48</v>
      </c>
      <c r="CN273" s="34">
        <f t="shared" si="128"/>
        <v>28.03</v>
      </c>
      <c r="CQ273" s="34" t="s">
        <v>265</v>
      </c>
      <c r="CR273" s="34">
        <f t="shared" ref="CR273:CU273" si="129">SUM(CR21)</f>
        <v>15.33</v>
      </c>
      <c r="CS273" s="34">
        <f t="shared" si="129"/>
        <v>15.43</v>
      </c>
      <c r="CT273" s="34">
        <f t="shared" si="129"/>
        <v>12.37</v>
      </c>
      <c r="CU273" s="34">
        <f t="shared" si="129"/>
        <v>26.27</v>
      </c>
      <c r="CX273" s="34" t="s">
        <v>265</v>
      </c>
      <c r="CY273" s="34">
        <f t="shared" ref="CY273:DB273" si="130">SUM(CY21)</f>
        <v>18.53</v>
      </c>
      <c r="CZ273" s="34">
        <f t="shared" si="130"/>
        <v>21.87</v>
      </c>
      <c r="DA273" s="34">
        <f t="shared" si="130"/>
        <v>15.37</v>
      </c>
      <c r="DB273" s="34">
        <f t="shared" si="130"/>
        <v>25.96</v>
      </c>
    </row>
    <row r="274" spans="1:106" x14ac:dyDescent="0.25">
      <c r="A274" s="34" t="s">
        <v>266</v>
      </c>
      <c r="B274" s="34">
        <f t="shared" ref="B274:E274" si="131">SUM(B22)</f>
        <v>5.97</v>
      </c>
      <c r="C274" s="34">
        <f t="shared" si="131"/>
        <v>4.08</v>
      </c>
      <c r="D274" s="34">
        <f t="shared" si="131"/>
        <v>6.74</v>
      </c>
      <c r="E274" s="34">
        <f t="shared" si="131"/>
        <v>4.16</v>
      </c>
      <c r="H274" s="34" t="s">
        <v>266</v>
      </c>
      <c r="I274" s="34">
        <f t="shared" ref="I274:L274" si="132">SUM(I22)</f>
        <v>6.17</v>
      </c>
      <c r="J274" s="34">
        <f t="shared" si="132"/>
        <v>2.73</v>
      </c>
      <c r="K274" s="34">
        <f t="shared" si="132"/>
        <v>7.32</v>
      </c>
      <c r="L274" s="34">
        <f t="shared" si="132"/>
        <v>3.6</v>
      </c>
      <c r="O274" s="34" t="s">
        <v>266</v>
      </c>
      <c r="P274" s="34">
        <f t="shared" ref="P274:S274" si="133">SUM(P22)</f>
        <v>6.45</v>
      </c>
      <c r="Q274" s="34">
        <f t="shared" si="133"/>
        <v>4.3499999999999996</v>
      </c>
      <c r="R274" s="34">
        <f t="shared" si="133"/>
        <v>7</v>
      </c>
      <c r="S274" s="34">
        <f t="shared" si="133"/>
        <v>5.13</v>
      </c>
      <c r="V274" s="34" t="s">
        <v>266</v>
      </c>
      <c r="W274" s="34">
        <f t="shared" ref="W274:Z274" si="134">SUM(W22)</f>
        <v>8.2899999999999991</v>
      </c>
      <c r="X274" s="34">
        <f t="shared" si="134"/>
        <v>7.69</v>
      </c>
      <c r="Y274" s="34">
        <f t="shared" si="134"/>
        <v>9.31</v>
      </c>
      <c r="Z274" s="34">
        <f t="shared" si="134"/>
        <v>3.94</v>
      </c>
      <c r="AC274" s="34" t="s">
        <v>266</v>
      </c>
      <c r="AD274" s="34">
        <f t="shared" ref="AD274:AG274" si="135">SUM(AD22)</f>
        <v>9.3800000000000008</v>
      </c>
      <c r="AE274" s="34">
        <f t="shared" si="135"/>
        <v>8.82</v>
      </c>
      <c r="AF274" s="34">
        <f t="shared" si="135"/>
        <v>10.72</v>
      </c>
      <c r="AG274" s="34">
        <f t="shared" si="135"/>
        <v>3.29</v>
      </c>
      <c r="AJ274" s="34" t="s">
        <v>266</v>
      </c>
      <c r="AK274" s="34">
        <f t="shared" ref="AK274:AN274" si="136">SUM(AK22)</f>
        <v>6.45</v>
      </c>
      <c r="AL274" s="34">
        <f t="shared" si="136"/>
        <v>3.9</v>
      </c>
      <c r="AM274" s="34">
        <f t="shared" si="136"/>
        <v>7.23</v>
      </c>
      <c r="AN274" s="34">
        <f t="shared" si="136"/>
        <v>4.8</v>
      </c>
      <c r="AQ274" s="32" t="s">
        <v>266</v>
      </c>
      <c r="AR274" s="32">
        <f t="shared" ref="AR274:AU274" si="137">SUM(AR22)</f>
        <v>6.72</v>
      </c>
      <c r="AS274" s="32">
        <f t="shared" si="137"/>
        <v>3.83</v>
      </c>
      <c r="AT274" s="32">
        <f t="shared" si="137"/>
        <v>8.09</v>
      </c>
      <c r="AU274" s="32">
        <f t="shared" si="137"/>
        <v>2.82</v>
      </c>
      <c r="AX274" s="32" t="s">
        <v>266</v>
      </c>
      <c r="AY274" s="32">
        <f t="shared" ref="AY274:BB274" si="138">SUM(AY22)</f>
        <v>7.47</v>
      </c>
      <c r="AZ274" s="32">
        <f t="shared" si="138"/>
        <v>3.41</v>
      </c>
      <c r="BA274" s="32">
        <f t="shared" si="138"/>
        <v>8.18</v>
      </c>
      <c r="BB274" s="32">
        <f t="shared" si="138"/>
        <v>5.4</v>
      </c>
      <c r="BE274" s="32" t="s">
        <v>266</v>
      </c>
      <c r="BF274" s="32">
        <f t="shared" ref="BF274:BI274" si="139">SUM(BF22)</f>
        <v>8.08</v>
      </c>
      <c r="BG274" s="32">
        <f t="shared" si="139"/>
        <v>9.09</v>
      </c>
      <c r="BH274" s="32">
        <f t="shared" si="139"/>
        <v>8.1999999999999993</v>
      </c>
      <c r="BI274" s="32">
        <f t="shared" si="139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140">SUM(BP22)</f>
        <v>7.07</v>
      </c>
      <c r="BQ274" s="32">
        <f t="shared" si="140"/>
        <v>7.18</v>
      </c>
      <c r="BR274" s="32">
        <f t="shared" si="140"/>
        <v>7.79</v>
      </c>
      <c r="BS274" s="32">
        <f t="shared" si="140"/>
        <v>3.32</v>
      </c>
      <c r="BV274" s="2" t="s">
        <v>266</v>
      </c>
      <c r="BW274" s="2">
        <f t="shared" ref="BW274:BZ274" si="141">SUM(BW22)</f>
        <v>6.92</v>
      </c>
      <c r="BX274" s="2">
        <f t="shared" si="141"/>
        <v>6.46</v>
      </c>
      <c r="BY274" s="2">
        <f t="shared" si="141"/>
        <v>7.61</v>
      </c>
      <c r="BZ274" s="2">
        <f t="shared" si="141"/>
        <v>4.2300000000000004</v>
      </c>
      <c r="CC274" s="2" t="s">
        <v>266</v>
      </c>
      <c r="CD274" s="2">
        <f t="shared" si="127"/>
        <v>8.59</v>
      </c>
      <c r="CE274" s="2">
        <f t="shared" si="127"/>
        <v>9.58</v>
      </c>
      <c r="CF274" s="2">
        <f t="shared" si="127"/>
        <v>9.5299999999999994</v>
      </c>
      <c r="CG274" s="2">
        <f t="shared" si="127"/>
        <v>3.99</v>
      </c>
      <c r="CJ274" s="34" t="s">
        <v>266</v>
      </c>
      <c r="CK274" s="34">
        <f t="shared" ref="CK274:CN274" si="142">SUM(CK22)</f>
        <v>7.25</v>
      </c>
      <c r="CL274" s="34">
        <f t="shared" si="142"/>
        <v>5.05</v>
      </c>
      <c r="CM274" s="34">
        <f t="shared" si="142"/>
        <v>8.64</v>
      </c>
      <c r="CN274" s="34">
        <f t="shared" si="142"/>
        <v>3.47</v>
      </c>
      <c r="CQ274" s="34" t="s">
        <v>266</v>
      </c>
      <c r="CR274" s="34">
        <f t="shared" ref="CR274:CU274" si="143">SUM(CR22)</f>
        <v>7.5</v>
      </c>
      <c r="CS274" s="34">
        <f t="shared" si="143"/>
        <v>4.0199999999999996</v>
      </c>
      <c r="CT274" s="34">
        <f t="shared" si="143"/>
        <v>8.86</v>
      </c>
      <c r="CU274" s="34">
        <f t="shared" si="143"/>
        <v>3.25</v>
      </c>
      <c r="CX274" s="34" t="s">
        <v>266</v>
      </c>
      <c r="CY274" s="34">
        <f t="shared" ref="CY274:DB274" si="144">SUM(CY22)</f>
        <v>7.86</v>
      </c>
      <c r="CZ274" s="34">
        <f t="shared" si="144"/>
        <v>7.17</v>
      </c>
      <c r="DA274" s="34">
        <f t="shared" si="144"/>
        <v>8.5399999999999991</v>
      </c>
      <c r="DB274" s="34">
        <f t="shared" si="144"/>
        <v>3.51</v>
      </c>
    </row>
    <row r="275" spans="1:106" x14ac:dyDescent="0.25">
      <c r="A275" s="34" t="s">
        <v>267</v>
      </c>
      <c r="B275" s="34">
        <f t="shared" ref="B275:E275" si="145">SUM(B23)</f>
        <v>7.41</v>
      </c>
      <c r="C275" s="34">
        <f t="shared" si="145"/>
        <v>8.3800000000000008</v>
      </c>
      <c r="D275" s="34">
        <f t="shared" si="145"/>
        <v>8.32</v>
      </c>
      <c r="E275" s="34">
        <f t="shared" si="145"/>
        <v>2.2799999999999998</v>
      </c>
      <c r="H275" s="34" t="s">
        <v>267</v>
      </c>
      <c r="I275" s="34">
        <f t="shared" ref="I275:L275" si="146">SUM(I23)</f>
        <v>7.99</v>
      </c>
      <c r="J275" s="34">
        <f t="shared" si="146"/>
        <v>9.11</v>
      </c>
      <c r="K275" s="34">
        <f t="shared" si="146"/>
        <v>8.61</v>
      </c>
      <c r="L275" s="34">
        <f t="shared" si="146"/>
        <v>2.67</v>
      </c>
      <c r="O275" s="34" t="s">
        <v>267</v>
      </c>
      <c r="P275" s="34">
        <f t="shared" ref="P275:S275" si="147">SUM(P23)</f>
        <v>6.28</v>
      </c>
      <c r="Q275" s="34">
        <f t="shared" si="147"/>
        <v>7.82</v>
      </c>
      <c r="R275" s="34">
        <f t="shared" si="147"/>
        <v>6.81</v>
      </c>
      <c r="S275" s="34">
        <f t="shared" si="147"/>
        <v>1.96</v>
      </c>
      <c r="V275" s="34" t="s">
        <v>267</v>
      </c>
      <c r="W275" s="34">
        <f t="shared" ref="W275:Z275" si="148">SUM(W23)</f>
        <v>5.0199999999999996</v>
      </c>
      <c r="X275" s="34">
        <f t="shared" si="148"/>
        <v>9.1</v>
      </c>
      <c r="Y275" s="34">
        <f t="shared" si="148"/>
        <v>4.47</v>
      </c>
      <c r="Z275" s="34">
        <f t="shared" si="148"/>
        <v>2.13</v>
      </c>
      <c r="AC275" s="34" t="s">
        <v>267</v>
      </c>
      <c r="AD275" s="34">
        <f t="shared" ref="AD275:AG275" si="149">SUM(AD23)</f>
        <v>4.9400000000000004</v>
      </c>
      <c r="AE275" s="34">
        <f t="shared" si="149"/>
        <v>6.75</v>
      </c>
      <c r="AF275" s="34">
        <f t="shared" si="149"/>
        <v>4.66</v>
      </c>
      <c r="AG275" s="34">
        <f t="shared" si="149"/>
        <v>2.78</v>
      </c>
      <c r="AJ275" s="34" t="s">
        <v>267</v>
      </c>
      <c r="AK275" s="34">
        <f t="shared" ref="AK275:AN275" si="150">SUM(AK23)</f>
        <v>6.05</v>
      </c>
      <c r="AL275" s="34">
        <f t="shared" si="150"/>
        <v>8.6999999999999993</v>
      </c>
      <c r="AM275" s="34">
        <f t="shared" si="150"/>
        <v>6.2</v>
      </c>
      <c r="AN275" s="34">
        <f t="shared" si="150"/>
        <v>3.47</v>
      </c>
      <c r="AQ275" s="32" t="s">
        <v>267</v>
      </c>
      <c r="AR275" s="32">
        <f t="shared" ref="AR275:AU275" si="151">SUM(AR23)</f>
        <v>7.68</v>
      </c>
      <c r="AS275" s="32">
        <f t="shared" si="151"/>
        <v>10.65</v>
      </c>
      <c r="AT275" s="32">
        <f t="shared" si="151"/>
        <v>7.98</v>
      </c>
      <c r="AU275" s="32">
        <f t="shared" si="151"/>
        <v>4.76</v>
      </c>
      <c r="AX275" s="32" t="s">
        <v>267</v>
      </c>
      <c r="AY275" s="32">
        <f t="shared" ref="AY275:BB275" si="152">SUM(AY23)</f>
        <v>6.84</v>
      </c>
      <c r="AZ275" s="32">
        <f t="shared" si="152"/>
        <v>8.58</v>
      </c>
      <c r="BA275" s="32">
        <f t="shared" si="152"/>
        <v>7.68</v>
      </c>
      <c r="BB275" s="32">
        <f t="shared" si="152"/>
        <v>3.3</v>
      </c>
      <c r="BE275" s="32" t="s">
        <v>267</v>
      </c>
      <c r="BF275" s="32">
        <f t="shared" ref="BF275:BI275" si="153">SUM(BF23)</f>
        <v>6.09</v>
      </c>
      <c r="BG275" s="32">
        <f t="shared" si="153"/>
        <v>6.77</v>
      </c>
      <c r="BH275" s="32">
        <f t="shared" si="153"/>
        <v>6.8</v>
      </c>
      <c r="BI275" s="32">
        <f t="shared" si="15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154">SUM(BP23)</f>
        <v>6.48</v>
      </c>
      <c r="BQ275" s="32">
        <f t="shared" si="154"/>
        <v>8.39</v>
      </c>
      <c r="BR275" s="32">
        <f t="shared" si="154"/>
        <v>6.26</v>
      </c>
      <c r="BS275" s="32">
        <f t="shared" si="154"/>
        <v>4.29</v>
      </c>
      <c r="BV275" s="2" t="s">
        <v>267</v>
      </c>
      <c r="BW275" s="2">
        <f t="shared" ref="BW275:BZ275" si="155">SUM(BW23)</f>
        <v>6.11</v>
      </c>
      <c r="BX275" s="2">
        <f t="shared" si="155"/>
        <v>7.65</v>
      </c>
      <c r="BY275" s="2">
        <f t="shared" si="155"/>
        <v>6.91</v>
      </c>
      <c r="BZ275" s="2">
        <f t="shared" si="155"/>
        <v>1.58</v>
      </c>
      <c r="CC275" s="2" t="s">
        <v>267</v>
      </c>
      <c r="CD275" s="2">
        <f t="shared" si="127"/>
        <v>5.46</v>
      </c>
      <c r="CE275" s="2">
        <f t="shared" si="127"/>
        <v>6.71</v>
      </c>
      <c r="CF275" s="2">
        <f t="shared" si="127"/>
        <v>5.61</v>
      </c>
      <c r="CG275" s="2">
        <f t="shared" si="127"/>
        <v>3.86</v>
      </c>
      <c r="CJ275" s="34" t="s">
        <v>267</v>
      </c>
      <c r="CK275" s="34">
        <f t="shared" ref="CK275:CN275" si="156">SUM(CK23)</f>
        <v>5.88</v>
      </c>
      <c r="CL275" s="34">
        <f t="shared" si="156"/>
        <v>7.74</v>
      </c>
      <c r="CM275" s="34">
        <f t="shared" si="156"/>
        <v>6.52</v>
      </c>
      <c r="CN275" s="34">
        <f t="shared" si="156"/>
        <v>1.74</v>
      </c>
      <c r="CQ275" s="34" t="s">
        <v>267</v>
      </c>
      <c r="CR275" s="34">
        <f t="shared" ref="CR275:CU275" si="157">SUM(CR23)</f>
        <v>6.09</v>
      </c>
      <c r="CS275" s="34">
        <f t="shared" si="157"/>
        <v>6.62</v>
      </c>
      <c r="CT275" s="34">
        <f t="shared" si="157"/>
        <v>7.08</v>
      </c>
      <c r="CU275" s="34">
        <f t="shared" si="157"/>
        <v>2.36</v>
      </c>
      <c r="CX275" s="34" t="s">
        <v>267</v>
      </c>
      <c r="CY275" s="34">
        <f t="shared" ref="CY275:DB275" si="158">SUM(CY23)</f>
        <v>4.6900000000000004</v>
      </c>
      <c r="CZ275" s="34">
        <f t="shared" si="158"/>
        <v>5.45</v>
      </c>
      <c r="DA275" s="34">
        <f t="shared" si="158"/>
        <v>5.17</v>
      </c>
      <c r="DB275" s="34">
        <f t="shared" si="158"/>
        <v>1.79</v>
      </c>
    </row>
    <row r="276" spans="1:106" x14ac:dyDescent="0.25">
      <c r="A276" s="34" t="s">
        <v>268</v>
      </c>
      <c r="B276" s="34">
        <f t="shared" ref="B276:E276" si="159">SUM(B24)</f>
        <v>0.7</v>
      </c>
      <c r="C276" s="34">
        <f t="shared" si="159"/>
        <v>0.56999999999999995</v>
      </c>
      <c r="D276" s="34">
        <f t="shared" si="159"/>
        <v>0.39</v>
      </c>
      <c r="E276" s="34">
        <f t="shared" si="159"/>
        <v>1.59</v>
      </c>
      <c r="H276" s="34" t="s">
        <v>268</v>
      </c>
      <c r="I276" s="34">
        <f t="shared" ref="I276:L276" si="160">SUM(I24)</f>
        <v>0.63</v>
      </c>
      <c r="J276" s="34">
        <f t="shared" si="160"/>
        <v>0.59</v>
      </c>
      <c r="K276" s="34">
        <f t="shared" si="160"/>
        <v>0.41</v>
      </c>
      <c r="L276" s="34">
        <f t="shared" si="160"/>
        <v>0.94</v>
      </c>
      <c r="O276" s="34" t="s">
        <v>268</v>
      </c>
      <c r="P276" s="34">
        <f t="shared" ref="P276:S276" si="161">SUM(P24)</f>
        <v>0.42</v>
      </c>
      <c r="Q276" s="34">
        <f t="shared" si="161"/>
        <v>0.24</v>
      </c>
      <c r="R276" s="34">
        <f t="shared" si="161"/>
        <v>0.5</v>
      </c>
      <c r="S276" s="34">
        <f t="shared" si="161"/>
        <v>0.28999999999999998</v>
      </c>
      <c r="V276" s="34" t="s">
        <v>268</v>
      </c>
      <c r="W276" s="34">
        <f t="shared" ref="W276:Z276" si="162">SUM(W24)</f>
        <v>0.42</v>
      </c>
      <c r="X276" s="34">
        <f t="shared" si="162"/>
        <v>0.33</v>
      </c>
      <c r="Y276" s="34">
        <f t="shared" si="162"/>
        <v>0.4</v>
      </c>
      <c r="Z276" s="34">
        <f t="shared" si="162"/>
        <v>0.14000000000000001</v>
      </c>
      <c r="AC276" s="34" t="s">
        <v>268</v>
      </c>
      <c r="AD276" s="34">
        <f t="shared" ref="AD276:AG276" si="163">SUM(AD24)</f>
        <v>0.79</v>
      </c>
      <c r="AE276" s="34">
        <f t="shared" si="163"/>
        <v>1.05</v>
      </c>
      <c r="AF276" s="34">
        <f t="shared" si="163"/>
        <v>0.88</v>
      </c>
      <c r="AG276" s="34">
        <f t="shared" si="163"/>
        <v>0.23</v>
      </c>
      <c r="AJ276" s="34" t="s">
        <v>268</v>
      </c>
      <c r="AK276" s="34">
        <f t="shared" ref="AK276:AN276" si="164">SUM(AK24)</f>
        <v>0.56999999999999995</v>
      </c>
      <c r="AL276" s="34">
        <f t="shared" si="164"/>
        <v>0.91</v>
      </c>
      <c r="AM276" s="34">
        <f t="shared" si="164"/>
        <v>0.62</v>
      </c>
      <c r="AN276" s="34">
        <f t="shared" si="164"/>
        <v>0</v>
      </c>
      <c r="AQ276" s="32" t="s">
        <v>268</v>
      </c>
      <c r="AR276" s="32">
        <f t="shared" ref="AR276:AU276" si="165">SUM(AR24)</f>
        <v>0.83</v>
      </c>
      <c r="AS276" s="32">
        <f t="shared" si="165"/>
        <v>0.65</v>
      </c>
      <c r="AT276" s="32">
        <f t="shared" si="165"/>
        <v>0.7</v>
      </c>
      <c r="AU276" s="32">
        <f t="shared" si="165"/>
        <v>0.34</v>
      </c>
      <c r="AX276" s="32" t="s">
        <v>268</v>
      </c>
      <c r="AY276" s="32">
        <f t="shared" ref="AY276:BB276" si="166">SUM(AY24)</f>
        <v>0.96</v>
      </c>
      <c r="AZ276" s="32">
        <f t="shared" si="166"/>
        <v>0.83</v>
      </c>
      <c r="BA276" s="32">
        <f t="shared" si="166"/>
        <v>1.2</v>
      </c>
      <c r="BB276" s="32">
        <f t="shared" si="166"/>
        <v>0.15</v>
      </c>
      <c r="BE276" s="32" t="s">
        <v>268</v>
      </c>
      <c r="BF276" s="32">
        <f t="shared" ref="BF276:BI276" si="167">SUM(BF24)</f>
        <v>0.66</v>
      </c>
      <c r="BG276" s="32">
        <f t="shared" si="167"/>
        <v>0.11</v>
      </c>
      <c r="BH276" s="32">
        <f t="shared" si="167"/>
        <v>0.76</v>
      </c>
      <c r="BI276" s="32">
        <f t="shared" si="167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168">SUM(BP24)</f>
        <v>0.71</v>
      </c>
      <c r="BQ276" s="32">
        <f t="shared" si="168"/>
        <v>0.92</v>
      </c>
      <c r="BR276" s="32">
        <f t="shared" si="168"/>
        <v>0.54</v>
      </c>
      <c r="BS276" s="32">
        <f t="shared" si="168"/>
        <v>0.72</v>
      </c>
      <c r="BV276" s="2" t="s">
        <v>268</v>
      </c>
      <c r="BW276" s="2">
        <f t="shared" ref="BW276:BZ276" si="169">SUM(BW24)</f>
        <v>1.0900000000000001</v>
      </c>
      <c r="BX276" s="2">
        <f t="shared" si="169"/>
        <v>2.73</v>
      </c>
      <c r="BY276" s="2">
        <f t="shared" si="169"/>
        <v>0.85</v>
      </c>
      <c r="BZ276" s="2">
        <f t="shared" si="169"/>
        <v>0.39</v>
      </c>
      <c r="CC276" s="2" t="s">
        <v>268</v>
      </c>
      <c r="CD276" s="2">
        <f t="shared" si="127"/>
        <v>0.99</v>
      </c>
      <c r="CE276" s="2">
        <f t="shared" si="127"/>
        <v>1.83</v>
      </c>
      <c r="CF276" s="2">
        <f t="shared" si="127"/>
        <v>0.48</v>
      </c>
      <c r="CG276" s="2">
        <f t="shared" si="127"/>
        <v>1.65</v>
      </c>
      <c r="CJ276" s="34" t="s">
        <v>268</v>
      </c>
      <c r="CK276" s="34">
        <f t="shared" ref="CK276:CN276" si="170">SUM(CK24)</f>
        <v>1.1100000000000001</v>
      </c>
      <c r="CL276" s="34">
        <f t="shared" si="170"/>
        <v>2.56</v>
      </c>
      <c r="CM276" s="34">
        <f t="shared" si="170"/>
        <v>1.08</v>
      </c>
      <c r="CN276" s="34">
        <f t="shared" si="170"/>
        <v>0.18</v>
      </c>
      <c r="CQ276" s="34" t="s">
        <v>268</v>
      </c>
      <c r="CR276" s="34">
        <f t="shared" ref="CR276:CU276" si="171">SUM(CR24)</f>
        <v>0.84</v>
      </c>
      <c r="CS276" s="34">
        <f t="shared" si="171"/>
        <v>1.47</v>
      </c>
      <c r="CT276" s="34">
        <f t="shared" si="171"/>
        <v>0.69</v>
      </c>
      <c r="CU276" s="34">
        <f t="shared" si="171"/>
        <v>0.52</v>
      </c>
      <c r="CX276" s="34" t="s">
        <v>268</v>
      </c>
      <c r="CY276" s="34">
        <f t="shared" ref="CY276:DB276" si="172">SUM(CY24)</f>
        <v>1.19</v>
      </c>
      <c r="CZ276" s="34">
        <f t="shared" si="172"/>
        <v>3.28</v>
      </c>
      <c r="DA276" s="34">
        <f t="shared" si="172"/>
        <v>0.92</v>
      </c>
      <c r="DB276" s="34">
        <f t="shared" si="172"/>
        <v>0.76</v>
      </c>
    </row>
    <row r="277" spans="1:106" x14ac:dyDescent="0.25">
      <c r="A277" s="34" t="s">
        <v>269</v>
      </c>
      <c r="B277" s="34">
        <f t="shared" ref="B277:E277" si="173">SUM(B25)</f>
        <v>0.74</v>
      </c>
      <c r="C277" s="34">
        <f t="shared" si="173"/>
        <v>1.29</v>
      </c>
      <c r="D277" s="34">
        <f t="shared" si="173"/>
        <v>0.35</v>
      </c>
      <c r="E277" s="34">
        <f t="shared" si="173"/>
        <v>0.33</v>
      </c>
      <c r="H277" s="34" t="s">
        <v>269</v>
      </c>
      <c r="I277" s="34">
        <f t="shared" ref="I277:L277" si="174">SUM(I25)</f>
        <v>0.91</v>
      </c>
      <c r="J277" s="34">
        <f t="shared" si="174"/>
        <v>1.1499999999999999</v>
      </c>
      <c r="K277" s="34">
        <f t="shared" si="174"/>
        <v>0.7</v>
      </c>
      <c r="L277" s="34">
        <f t="shared" si="174"/>
        <v>0.59</v>
      </c>
      <c r="O277" s="34" t="s">
        <v>269</v>
      </c>
      <c r="P277" s="34">
        <f t="shared" ref="P277:S277" si="175">SUM(P25)</f>
        <v>1.18</v>
      </c>
      <c r="Q277" s="34">
        <f t="shared" si="175"/>
        <v>2.78</v>
      </c>
      <c r="R277" s="34">
        <f t="shared" si="175"/>
        <v>1.03</v>
      </c>
      <c r="S277" s="34">
        <f t="shared" si="175"/>
        <v>0.38</v>
      </c>
      <c r="V277" s="34" t="s">
        <v>269</v>
      </c>
      <c r="W277" s="34">
        <f t="shared" ref="W277:Z277" si="176">SUM(W25)</f>
        <v>0.86</v>
      </c>
      <c r="X277" s="34">
        <f t="shared" si="176"/>
        <v>1.3</v>
      </c>
      <c r="Y277" s="34">
        <f t="shared" si="176"/>
        <v>0.6</v>
      </c>
      <c r="Z277" s="34">
        <f t="shared" si="176"/>
        <v>0.75</v>
      </c>
      <c r="AC277" s="34" t="s">
        <v>269</v>
      </c>
      <c r="AD277" s="34">
        <f t="shared" ref="AD277:AG277" si="177">SUM(AD25)</f>
        <v>1.17</v>
      </c>
      <c r="AE277" s="34">
        <f t="shared" si="177"/>
        <v>3.16</v>
      </c>
      <c r="AF277" s="34">
        <f t="shared" si="177"/>
        <v>0.63</v>
      </c>
      <c r="AG277" s="34">
        <f t="shared" si="177"/>
        <v>0.78</v>
      </c>
      <c r="AJ277" s="34" t="s">
        <v>269</v>
      </c>
      <c r="AK277" s="34">
        <f t="shared" ref="AK277:AN277" si="178">SUM(AK25)</f>
        <v>0.85</v>
      </c>
      <c r="AL277" s="34">
        <f t="shared" si="178"/>
        <v>1.52</v>
      </c>
      <c r="AM277" s="34">
        <f t="shared" si="178"/>
        <v>0.69</v>
      </c>
      <c r="AN277" s="34">
        <f t="shared" si="178"/>
        <v>0.45</v>
      </c>
      <c r="AQ277" s="32" t="s">
        <v>269</v>
      </c>
      <c r="AR277" s="32">
        <f t="shared" ref="AR277:AU277" si="179">SUM(AR25)</f>
        <v>1.3</v>
      </c>
      <c r="AS277" s="32">
        <f t="shared" si="179"/>
        <v>1.41</v>
      </c>
      <c r="AT277" s="32">
        <f t="shared" si="179"/>
        <v>1.03</v>
      </c>
      <c r="AU277" s="32">
        <f t="shared" si="179"/>
        <v>0.65</v>
      </c>
      <c r="AX277" s="32" t="s">
        <v>269</v>
      </c>
      <c r="AY277" s="32">
        <f t="shared" ref="AY277:BB277" si="180">SUM(AY25)</f>
        <v>1.1000000000000001</v>
      </c>
      <c r="AZ277" s="32">
        <f t="shared" si="180"/>
        <v>2.5</v>
      </c>
      <c r="BA277" s="32">
        <f t="shared" si="180"/>
        <v>0.64</v>
      </c>
      <c r="BB277" s="32">
        <f t="shared" si="180"/>
        <v>0.79</v>
      </c>
      <c r="BE277" s="32" t="s">
        <v>269</v>
      </c>
      <c r="BF277" s="32">
        <f t="shared" ref="BF277:BI277" si="181">SUM(BF25)</f>
        <v>0.87</v>
      </c>
      <c r="BG277" s="32">
        <f t="shared" si="181"/>
        <v>1.92</v>
      </c>
      <c r="BH277" s="32">
        <f t="shared" si="181"/>
        <v>0.63</v>
      </c>
      <c r="BI277" s="32">
        <f t="shared" si="181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182">SUM(BP25)</f>
        <v>0.91</v>
      </c>
      <c r="BQ277" s="32">
        <f t="shared" si="182"/>
        <v>2.11</v>
      </c>
      <c r="BR277" s="32">
        <f t="shared" si="182"/>
        <v>0.57999999999999996</v>
      </c>
      <c r="BS277" s="32">
        <f t="shared" si="182"/>
        <v>0.35</v>
      </c>
      <c r="BV277" s="2" t="s">
        <v>269</v>
      </c>
      <c r="BW277" s="2">
        <f t="shared" ref="BW277:BZ277" si="183">SUM(BW25)</f>
        <v>1.45</v>
      </c>
      <c r="BX277" s="2">
        <f t="shared" si="183"/>
        <v>2.74</v>
      </c>
      <c r="BY277" s="2">
        <f t="shared" si="183"/>
        <v>0.94</v>
      </c>
      <c r="BZ277" s="2">
        <f t="shared" si="183"/>
        <v>0.56999999999999995</v>
      </c>
      <c r="CC277" s="2" t="s">
        <v>269</v>
      </c>
      <c r="CD277" s="2">
        <f t="shared" si="127"/>
        <v>1.78</v>
      </c>
      <c r="CE277" s="2">
        <f t="shared" si="127"/>
        <v>5.23</v>
      </c>
      <c r="CF277" s="2">
        <f t="shared" si="127"/>
        <v>1.41</v>
      </c>
      <c r="CG277" s="2">
        <f t="shared" si="127"/>
        <v>0.18</v>
      </c>
      <c r="CJ277" s="34" t="s">
        <v>269</v>
      </c>
      <c r="CK277" s="34">
        <f t="shared" ref="CK277:CN277" si="184">SUM(CK25)</f>
        <v>1.39</v>
      </c>
      <c r="CL277" s="34">
        <f t="shared" si="184"/>
        <v>3.35</v>
      </c>
      <c r="CM277" s="34">
        <f t="shared" si="184"/>
        <v>1.17</v>
      </c>
      <c r="CN277" s="34">
        <f t="shared" si="184"/>
        <v>0.31</v>
      </c>
      <c r="CQ277" s="34" t="s">
        <v>269</v>
      </c>
      <c r="CR277" s="34">
        <f t="shared" ref="CR277:CU277" si="185">SUM(CR25)</f>
        <v>1.28</v>
      </c>
      <c r="CS277" s="34">
        <f t="shared" si="185"/>
        <v>2.8</v>
      </c>
      <c r="CT277" s="34">
        <f t="shared" si="185"/>
        <v>0.87</v>
      </c>
      <c r="CU277" s="34">
        <f t="shared" si="185"/>
        <v>0.8</v>
      </c>
      <c r="CX277" s="34" t="s">
        <v>269</v>
      </c>
      <c r="CY277" s="34">
        <f t="shared" ref="CY277:DB277" si="186">SUM(CY25)</f>
        <v>0.91</v>
      </c>
      <c r="CZ277" s="34">
        <f t="shared" si="186"/>
        <v>2.2599999999999998</v>
      </c>
      <c r="DA277" s="34">
        <f t="shared" si="186"/>
        <v>0.75</v>
      </c>
      <c r="DB277" s="34">
        <f t="shared" si="186"/>
        <v>0.36</v>
      </c>
    </row>
    <row r="278" spans="1:106" x14ac:dyDescent="0.25">
      <c r="A278" s="34" t="s">
        <v>270</v>
      </c>
      <c r="B278" s="34">
        <f t="shared" ref="B278:E278" si="187">SUM(B26)</f>
        <v>0.92</v>
      </c>
      <c r="C278" s="34">
        <f t="shared" si="187"/>
        <v>1.1299999999999999</v>
      </c>
      <c r="D278" s="34">
        <f t="shared" si="187"/>
        <v>1</v>
      </c>
      <c r="E278" s="34">
        <f t="shared" si="187"/>
        <v>0.09</v>
      </c>
      <c r="H278" s="34" t="s">
        <v>270</v>
      </c>
      <c r="I278" s="34">
        <f t="shared" ref="I278:L278" si="188">SUM(I26)</f>
        <v>0.47</v>
      </c>
      <c r="J278" s="34">
        <f t="shared" si="188"/>
        <v>0.69</v>
      </c>
      <c r="K278" s="34">
        <f t="shared" si="188"/>
        <v>0.35</v>
      </c>
      <c r="L278" s="34">
        <f t="shared" si="188"/>
        <v>0</v>
      </c>
      <c r="O278" s="34" t="s">
        <v>270</v>
      </c>
      <c r="P278" s="34">
        <f t="shared" ref="P278:S278" si="189">SUM(P26)</f>
        <v>0.78</v>
      </c>
      <c r="Q278" s="34">
        <f t="shared" si="189"/>
        <v>0.62</v>
      </c>
      <c r="R278" s="34">
        <f t="shared" si="189"/>
        <v>0.54</v>
      </c>
      <c r="S278" s="34">
        <f t="shared" si="189"/>
        <v>0.86</v>
      </c>
      <c r="V278" s="34" t="s">
        <v>270</v>
      </c>
      <c r="W278" s="34">
        <f t="shared" ref="W278:Z278" si="190">SUM(W26)</f>
        <v>0.43</v>
      </c>
      <c r="X278" s="34">
        <f t="shared" si="190"/>
        <v>1</v>
      </c>
      <c r="Y278" s="34">
        <f t="shared" si="190"/>
        <v>0.37</v>
      </c>
      <c r="Z278" s="34">
        <f t="shared" si="190"/>
        <v>7.0000000000000007E-2</v>
      </c>
      <c r="AC278" s="34" t="s">
        <v>270</v>
      </c>
      <c r="AD278" s="34">
        <f t="shared" ref="AD278:AG278" si="191">SUM(AD26)</f>
        <v>0.66</v>
      </c>
      <c r="AE278" s="34">
        <f t="shared" si="191"/>
        <v>1.9</v>
      </c>
      <c r="AF278" s="34">
        <f t="shared" si="191"/>
        <v>0.37</v>
      </c>
      <c r="AG278" s="34">
        <f t="shared" si="191"/>
        <v>0</v>
      </c>
      <c r="AJ278" s="34" t="s">
        <v>270</v>
      </c>
      <c r="AK278" s="34">
        <f t="shared" ref="AK278:AN278" si="192">SUM(AK26)</f>
        <v>0.91</v>
      </c>
      <c r="AL278" s="34">
        <f t="shared" si="192"/>
        <v>1.79</v>
      </c>
      <c r="AM278" s="34">
        <f t="shared" si="192"/>
        <v>0.79</v>
      </c>
      <c r="AN278" s="34">
        <f t="shared" si="192"/>
        <v>0.48</v>
      </c>
      <c r="AQ278" s="32" t="s">
        <v>270</v>
      </c>
      <c r="AR278" s="32">
        <f t="shared" ref="AR278:AU278" si="193">SUM(AR26)</f>
        <v>0.67</v>
      </c>
      <c r="AS278" s="32">
        <f t="shared" si="193"/>
        <v>0.93</v>
      </c>
      <c r="AT278" s="32">
        <f t="shared" si="193"/>
        <v>0.36</v>
      </c>
      <c r="AU278" s="32">
        <f t="shared" si="193"/>
        <v>0.75</v>
      </c>
      <c r="AX278" s="32" t="s">
        <v>270</v>
      </c>
      <c r="AY278" s="32">
        <f t="shared" ref="AY278:BB278" si="194">SUM(AY26)</f>
        <v>0.66</v>
      </c>
      <c r="AZ278" s="32">
        <f t="shared" si="194"/>
        <v>1.24</v>
      </c>
      <c r="BA278" s="32">
        <f t="shared" si="194"/>
        <v>0.34</v>
      </c>
      <c r="BB278" s="32">
        <f t="shared" si="194"/>
        <v>0.06</v>
      </c>
      <c r="BE278" s="32" t="s">
        <v>270</v>
      </c>
      <c r="BF278" s="32">
        <f t="shared" ref="BF278:BI278" si="195">SUM(BF26)</f>
        <v>0.71</v>
      </c>
      <c r="BG278" s="32">
        <f t="shared" si="195"/>
        <v>1.47</v>
      </c>
      <c r="BH278" s="32">
        <f t="shared" si="195"/>
        <v>0.45</v>
      </c>
      <c r="BI278" s="32">
        <f t="shared" si="195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196">SUM(BP26)</f>
        <v>0.95</v>
      </c>
      <c r="BQ278" s="32">
        <f t="shared" si="196"/>
        <v>1.65</v>
      </c>
      <c r="BR278" s="32">
        <f t="shared" si="196"/>
        <v>0.64</v>
      </c>
      <c r="BS278" s="32">
        <f t="shared" si="196"/>
        <v>0</v>
      </c>
      <c r="BV278" s="2" t="s">
        <v>270</v>
      </c>
      <c r="BW278" s="2">
        <f t="shared" ref="BW278:BZ278" si="197">SUM(BW26)</f>
        <v>0.52</v>
      </c>
      <c r="BX278" s="2">
        <f t="shared" si="197"/>
        <v>0.48</v>
      </c>
      <c r="BY278" s="2">
        <f t="shared" si="197"/>
        <v>0.53</v>
      </c>
      <c r="BZ278" s="2">
        <f t="shared" si="197"/>
        <v>0.54</v>
      </c>
      <c r="CC278" s="2" t="s">
        <v>270</v>
      </c>
      <c r="CD278" s="2">
        <f t="shared" si="127"/>
        <v>0.39</v>
      </c>
      <c r="CE278" s="2">
        <f t="shared" si="127"/>
        <v>0.3</v>
      </c>
      <c r="CF278" s="2">
        <f t="shared" si="127"/>
        <v>0.3</v>
      </c>
      <c r="CG278" s="2">
        <f t="shared" si="127"/>
        <v>0.21</v>
      </c>
      <c r="CJ278" s="34" t="s">
        <v>270</v>
      </c>
      <c r="CK278" s="34">
        <f t="shared" ref="CK278:CN278" si="198">SUM(CK26)</f>
        <v>0.64</v>
      </c>
      <c r="CL278" s="34">
        <f t="shared" si="198"/>
        <v>0.92</v>
      </c>
      <c r="CM278" s="34">
        <f t="shared" si="198"/>
        <v>0.43</v>
      </c>
      <c r="CN278" s="34">
        <f t="shared" si="198"/>
        <v>0</v>
      </c>
      <c r="CQ278" s="34" t="s">
        <v>270</v>
      </c>
      <c r="CR278" s="34">
        <f t="shared" ref="CR278:CU278" si="199">SUM(CR26)</f>
        <v>1.24</v>
      </c>
      <c r="CS278" s="34">
        <f t="shared" si="199"/>
        <v>1.73</v>
      </c>
      <c r="CT278" s="34">
        <f t="shared" si="199"/>
        <v>1.26</v>
      </c>
      <c r="CU278" s="34">
        <f t="shared" si="199"/>
        <v>0.41</v>
      </c>
      <c r="CX278" s="34" t="s">
        <v>270</v>
      </c>
      <c r="CY278" s="34">
        <f t="shared" ref="CY278:DB278" si="200">SUM(CY26)</f>
        <v>0.59</v>
      </c>
      <c r="CZ278" s="34">
        <f t="shared" si="200"/>
        <v>0.9</v>
      </c>
      <c r="DA278" s="34">
        <f t="shared" si="200"/>
        <v>0.38</v>
      </c>
      <c r="DB278" s="34">
        <f t="shared" si="200"/>
        <v>0</v>
      </c>
    </row>
    <row r="279" spans="1:106" x14ac:dyDescent="0.25">
      <c r="A279" s="34" t="s">
        <v>271</v>
      </c>
      <c r="B279" s="34">
        <f t="shared" ref="B279:E279" si="201">SUM(B27)</f>
        <v>0.49</v>
      </c>
      <c r="C279" s="34">
        <f t="shared" si="201"/>
        <v>1.02</v>
      </c>
      <c r="D279" s="34">
        <f t="shared" si="201"/>
        <v>0.39</v>
      </c>
      <c r="E279" s="34">
        <f t="shared" si="201"/>
        <v>0.12</v>
      </c>
      <c r="H279" s="34" t="s">
        <v>271</v>
      </c>
      <c r="I279" s="34">
        <f t="shared" ref="I279:L279" si="202">SUM(I27)</f>
        <v>0.24</v>
      </c>
      <c r="J279" s="34">
        <f t="shared" si="202"/>
        <v>0.26</v>
      </c>
      <c r="K279" s="34">
        <f t="shared" si="202"/>
        <v>0.17</v>
      </c>
      <c r="L279" s="34">
        <f t="shared" si="202"/>
        <v>0</v>
      </c>
      <c r="O279" s="34" t="s">
        <v>271</v>
      </c>
      <c r="P279" s="34">
        <f t="shared" ref="P279:S279" si="203">SUM(P27)</f>
        <v>0.23</v>
      </c>
      <c r="Q279" s="34">
        <f t="shared" si="203"/>
        <v>0.33</v>
      </c>
      <c r="R279" s="34">
        <f t="shared" si="203"/>
        <v>0.18</v>
      </c>
      <c r="S279" s="34">
        <f t="shared" si="203"/>
        <v>0.12</v>
      </c>
      <c r="V279" s="34" t="s">
        <v>271</v>
      </c>
      <c r="W279" s="34">
        <f t="shared" ref="W279:Z279" si="204">SUM(W27)</f>
        <v>0.47</v>
      </c>
      <c r="X279" s="34">
        <f t="shared" si="204"/>
        <v>0.28000000000000003</v>
      </c>
      <c r="Y279" s="34">
        <f t="shared" si="204"/>
        <v>0.33</v>
      </c>
      <c r="Z279" s="34">
        <f t="shared" si="204"/>
        <v>0</v>
      </c>
      <c r="AC279" s="34" t="s">
        <v>271</v>
      </c>
      <c r="AD279" s="34">
        <f t="shared" ref="AD279:AG279" si="205">SUM(AD27)</f>
        <v>0.38</v>
      </c>
      <c r="AE279" s="34">
        <f t="shared" si="205"/>
        <v>0.91</v>
      </c>
      <c r="AF279" s="34">
        <f t="shared" si="205"/>
        <v>0.27</v>
      </c>
      <c r="AG279" s="34">
        <f t="shared" si="205"/>
        <v>0</v>
      </c>
      <c r="AJ279" s="34" t="s">
        <v>271</v>
      </c>
      <c r="AK279" s="34">
        <f t="shared" ref="AK279:AN279" si="206">SUM(AK27)</f>
        <v>0.34</v>
      </c>
      <c r="AL279" s="34">
        <f t="shared" si="206"/>
        <v>0.52</v>
      </c>
      <c r="AM279" s="34">
        <f t="shared" si="206"/>
        <v>0.35</v>
      </c>
      <c r="AN279" s="34">
        <f t="shared" si="206"/>
        <v>0.08</v>
      </c>
      <c r="AQ279" s="32" t="s">
        <v>271</v>
      </c>
      <c r="AR279" s="32">
        <f t="shared" ref="AR279:AU279" si="207">SUM(AR27)</f>
        <v>0.25</v>
      </c>
      <c r="AS279" s="32">
        <f t="shared" si="207"/>
        <v>0.75</v>
      </c>
      <c r="AT279" s="32">
        <f t="shared" si="207"/>
        <v>0.1</v>
      </c>
      <c r="AU279" s="32">
        <f t="shared" si="207"/>
        <v>0.11</v>
      </c>
      <c r="AX279" s="32" t="s">
        <v>271</v>
      </c>
      <c r="AY279" s="32">
        <f t="shared" ref="AY279:BB279" si="208">SUM(AY27)</f>
        <v>0.28000000000000003</v>
      </c>
      <c r="AZ279" s="32">
        <f t="shared" si="208"/>
        <v>0.66</v>
      </c>
      <c r="BA279" s="32">
        <f t="shared" si="208"/>
        <v>0.04</v>
      </c>
      <c r="BB279" s="32">
        <f t="shared" si="208"/>
        <v>0.12</v>
      </c>
      <c r="BE279" s="32" t="s">
        <v>271</v>
      </c>
      <c r="BF279" s="32">
        <f t="shared" ref="BF279:BI279" si="209">SUM(BF27)</f>
        <v>0.6</v>
      </c>
      <c r="BG279" s="32">
        <f t="shared" si="209"/>
        <v>2.0099999999999998</v>
      </c>
      <c r="BH279" s="32">
        <f t="shared" si="209"/>
        <v>0.24</v>
      </c>
      <c r="BI279" s="32">
        <f t="shared" si="209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210">SUM(BP27)</f>
        <v>0.24</v>
      </c>
      <c r="BQ279" s="32">
        <f t="shared" si="210"/>
        <v>0.24</v>
      </c>
      <c r="BR279" s="32">
        <f t="shared" si="210"/>
        <v>0.16</v>
      </c>
      <c r="BS279" s="32">
        <f t="shared" si="210"/>
        <v>0.18</v>
      </c>
      <c r="BV279" s="2" t="s">
        <v>271</v>
      </c>
      <c r="BW279" s="2">
        <f t="shared" ref="BW279:BZ279" si="211">SUM(BW27)</f>
        <v>0.56000000000000005</v>
      </c>
      <c r="BX279" s="2">
        <f t="shared" si="211"/>
        <v>0.6</v>
      </c>
      <c r="BY279" s="2">
        <f t="shared" si="211"/>
        <v>0.39</v>
      </c>
      <c r="BZ279" s="2">
        <f t="shared" si="211"/>
        <v>0.59</v>
      </c>
      <c r="CC279" s="2" t="s">
        <v>271</v>
      </c>
      <c r="CD279" s="2">
        <f t="shared" si="127"/>
        <v>0.6</v>
      </c>
      <c r="CE279" s="2">
        <f t="shared" si="127"/>
        <v>0.15</v>
      </c>
      <c r="CF279" s="2">
        <f t="shared" si="127"/>
        <v>0.61</v>
      </c>
      <c r="CG279" s="2">
        <f t="shared" si="127"/>
        <v>0.54</v>
      </c>
      <c r="CJ279" s="34" t="s">
        <v>271</v>
      </c>
      <c r="CK279" s="34">
        <f t="shared" ref="CK279:CN279" si="212">SUM(CK27)</f>
        <v>0.56000000000000005</v>
      </c>
      <c r="CL279" s="34">
        <f t="shared" si="212"/>
        <v>1.18</v>
      </c>
      <c r="CM279" s="34">
        <f t="shared" si="212"/>
        <v>0.19</v>
      </c>
      <c r="CN279" s="34">
        <f t="shared" si="212"/>
        <v>0.36</v>
      </c>
      <c r="CQ279" s="34" t="s">
        <v>271</v>
      </c>
      <c r="CR279" s="34">
        <f t="shared" ref="CR279:CU279" si="213">SUM(CR27)</f>
        <v>0.55000000000000004</v>
      </c>
      <c r="CS279" s="34">
        <f t="shared" si="213"/>
        <v>0.41</v>
      </c>
      <c r="CT279" s="34">
        <f t="shared" si="213"/>
        <v>0.24</v>
      </c>
      <c r="CU279" s="34">
        <f t="shared" si="213"/>
        <v>0.36</v>
      </c>
      <c r="CX279" s="34" t="s">
        <v>271</v>
      </c>
      <c r="CY279" s="34">
        <f t="shared" ref="CY279:DB279" si="214">SUM(CY27)</f>
        <v>1.1100000000000001</v>
      </c>
      <c r="CZ279" s="34">
        <f t="shared" si="214"/>
        <v>1.61</v>
      </c>
      <c r="DA279" s="34">
        <f t="shared" si="214"/>
        <v>1.1499999999999999</v>
      </c>
      <c r="DB279" s="34">
        <f t="shared" si="214"/>
        <v>0.43</v>
      </c>
    </row>
    <row r="280" spans="1:106" x14ac:dyDescent="0.25">
      <c r="A280" s="34" t="s">
        <v>272</v>
      </c>
      <c r="B280" s="34">
        <f t="shared" ref="B280:E280" si="215">SUM(B28)</f>
        <v>0.32</v>
      </c>
      <c r="C280" s="34">
        <f t="shared" si="215"/>
        <v>1.81</v>
      </c>
      <c r="D280" s="34">
        <f t="shared" si="215"/>
        <v>0.1</v>
      </c>
      <c r="E280" s="34">
        <f t="shared" si="215"/>
        <v>0</v>
      </c>
      <c r="H280" s="34" t="s">
        <v>272</v>
      </c>
      <c r="I280" s="34">
        <f t="shared" ref="I280:L280" si="216">SUM(I28)</f>
        <v>0.27</v>
      </c>
      <c r="J280" s="34">
        <f t="shared" si="216"/>
        <v>0.26</v>
      </c>
      <c r="K280" s="34">
        <f t="shared" si="216"/>
        <v>0.35</v>
      </c>
      <c r="L280" s="34">
        <f t="shared" si="216"/>
        <v>0</v>
      </c>
      <c r="O280" s="34" t="s">
        <v>272</v>
      </c>
      <c r="P280" s="34">
        <f t="shared" ref="P280:S280" si="217">SUM(P28)</f>
        <v>0.14000000000000001</v>
      </c>
      <c r="Q280" s="34">
        <f t="shared" si="217"/>
        <v>0.21</v>
      </c>
      <c r="R280" s="34">
        <f t="shared" si="217"/>
        <v>0.12</v>
      </c>
      <c r="S280" s="34">
        <f t="shared" si="217"/>
        <v>0.08</v>
      </c>
      <c r="V280" s="34" t="s">
        <v>272</v>
      </c>
      <c r="W280" s="34">
        <f t="shared" ref="W280:Z280" si="218">SUM(W28)</f>
        <v>0.25</v>
      </c>
      <c r="X280" s="34">
        <f t="shared" si="218"/>
        <v>0.42</v>
      </c>
      <c r="Y280" s="34">
        <f t="shared" si="218"/>
        <v>0.25</v>
      </c>
      <c r="Z280" s="34">
        <f t="shared" si="218"/>
        <v>0</v>
      </c>
      <c r="AC280" s="34" t="s">
        <v>272</v>
      </c>
      <c r="AD280" s="34">
        <f t="shared" ref="AD280:AG280" si="219">SUM(AD28)</f>
        <v>0.33</v>
      </c>
      <c r="AE280" s="34">
        <f t="shared" si="219"/>
        <v>0.28000000000000003</v>
      </c>
      <c r="AF280" s="34">
        <f t="shared" si="219"/>
        <v>0.44</v>
      </c>
      <c r="AG280" s="34">
        <f t="shared" si="219"/>
        <v>0</v>
      </c>
      <c r="AJ280" s="34" t="s">
        <v>272</v>
      </c>
      <c r="AK280" s="34">
        <f t="shared" ref="AK280:AN280" si="220">SUM(AK28)</f>
        <v>0.7</v>
      </c>
      <c r="AL280" s="34">
        <f t="shared" si="220"/>
        <v>3.39</v>
      </c>
      <c r="AM280" s="34">
        <f t="shared" si="220"/>
        <v>0.23</v>
      </c>
      <c r="AN280" s="34">
        <f t="shared" si="220"/>
        <v>0.12</v>
      </c>
      <c r="AQ280" s="32" t="s">
        <v>272</v>
      </c>
      <c r="AR280" s="32">
        <f t="shared" ref="AR280:AU280" si="221">SUM(AR28)</f>
        <v>0.66</v>
      </c>
      <c r="AS280" s="32">
        <f t="shared" si="221"/>
        <v>2.46</v>
      </c>
      <c r="AT280" s="32">
        <f t="shared" si="221"/>
        <v>0.26</v>
      </c>
      <c r="AU280" s="32">
        <f t="shared" si="221"/>
        <v>0.28999999999999998</v>
      </c>
      <c r="AX280" s="32" t="s">
        <v>272</v>
      </c>
      <c r="AY280" s="32">
        <f t="shared" ref="AY280:BB280" si="222">SUM(AY28)</f>
        <v>0.38</v>
      </c>
      <c r="AZ280" s="32">
        <f t="shared" si="222"/>
        <v>1.3</v>
      </c>
      <c r="BA280" s="32">
        <f t="shared" si="222"/>
        <v>0.25</v>
      </c>
      <c r="BB280" s="32">
        <f t="shared" si="222"/>
        <v>0</v>
      </c>
      <c r="BE280" s="32" t="s">
        <v>272</v>
      </c>
      <c r="BF280" s="32">
        <f t="shared" ref="BF280:BI280" si="223">SUM(BF28)</f>
        <v>0.18</v>
      </c>
      <c r="BG280" s="32">
        <f t="shared" si="223"/>
        <v>0.54</v>
      </c>
      <c r="BH280" s="32">
        <f t="shared" si="223"/>
        <v>0.16</v>
      </c>
      <c r="BI280" s="32">
        <f t="shared" si="223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224">SUM(BP28)</f>
        <v>0.28000000000000003</v>
      </c>
      <c r="BQ280" s="32">
        <f t="shared" si="224"/>
        <v>0.83</v>
      </c>
      <c r="BR280" s="32">
        <f t="shared" si="224"/>
        <v>0.04</v>
      </c>
      <c r="BS280" s="32">
        <f t="shared" si="224"/>
        <v>0</v>
      </c>
      <c r="BV280" s="2" t="s">
        <v>272</v>
      </c>
      <c r="BW280" s="2">
        <f t="shared" ref="BW280:BZ280" si="225">SUM(BW28)</f>
        <v>0.36</v>
      </c>
      <c r="BX280" s="2">
        <f t="shared" si="225"/>
        <v>0.26</v>
      </c>
      <c r="BY280" s="2">
        <f t="shared" si="225"/>
        <v>0.35</v>
      </c>
      <c r="BZ280" s="2">
        <f t="shared" si="225"/>
        <v>0.05</v>
      </c>
      <c r="CC280" s="2" t="s">
        <v>272</v>
      </c>
      <c r="CD280" s="2">
        <f t="shared" si="127"/>
        <v>0.4</v>
      </c>
      <c r="CE280" s="2">
        <f t="shared" si="127"/>
        <v>1.04</v>
      </c>
      <c r="CF280" s="2">
        <f t="shared" si="127"/>
        <v>0.28000000000000003</v>
      </c>
      <c r="CG280" s="2">
        <f t="shared" si="127"/>
        <v>0.05</v>
      </c>
      <c r="CJ280" s="34" t="s">
        <v>272</v>
      </c>
      <c r="CK280" s="34">
        <f t="shared" ref="CK280:CN280" si="226">SUM(CK28)</f>
        <v>0.84</v>
      </c>
      <c r="CL280" s="34">
        <f t="shared" si="226"/>
        <v>1.05</v>
      </c>
      <c r="CM280" s="34">
        <f t="shared" si="226"/>
        <v>0.65</v>
      </c>
      <c r="CN280" s="34">
        <f t="shared" si="226"/>
        <v>0.33</v>
      </c>
      <c r="CQ280" s="34" t="s">
        <v>272</v>
      </c>
      <c r="CR280" s="34">
        <f t="shared" ref="CR280:CU280" si="227">SUM(CR28)</f>
        <v>0.42</v>
      </c>
      <c r="CS280" s="34">
        <f t="shared" si="227"/>
        <v>1.37</v>
      </c>
      <c r="CT280" s="34">
        <f t="shared" si="227"/>
        <v>0.23</v>
      </c>
      <c r="CU280" s="34">
        <f t="shared" si="227"/>
        <v>0</v>
      </c>
      <c r="CX280" s="34" t="s">
        <v>272</v>
      </c>
      <c r="CY280" s="34">
        <f t="shared" ref="CY280:DB280" si="228">SUM(CY28)</f>
        <v>0.49</v>
      </c>
      <c r="CZ280" s="34">
        <f t="shared" si="228"/>
        <v>1.1200000000000001</v>
      </c>
      <c r="DA280" s="34">
        <f t="shared" si="228"/>
        <v>0.28000000000000003</v>
      </c>
      <c r="DB280" s="34">
        <f t="shared" si="228"/>
        <v>0</v>
      </c>
    </row>
    <row r="281" spans="1:106" x14ac:dyDescent="0.25">
      <c r="A281" s="34" t="s">
        <v>273</v>
      </c>
      <c r="B281" s="34">
        <f t="shared" ref="B281:E281" si="229">SUM(B29)</f>
        <v>0.56999999999999995</v>
      </c>
      <c r="C281" s="34">
        <f t="shared" si="229"/>
        <v>1.1499999999999999</v>
      </c>
      <c r="D281" s="34">
        <f t="shared" si="229"/>
        <v>0.57999999999999996</v>
      </c>
      <c r="E281" s="34">
        <f t="shared" si="229"/>
        <v>0</v>
      </c>
      <c r="H281" s="34" t="s">
        <v>273</v>
      </c>
      <c r="I281" s="34">
        <f t="shared" ref="I281:L281" si="230">SUM(I29)</f>
        <v>1.03</v>
      </c>
      <c r="J281" s="34">
        <f t="shared" si="230"/>
        <v>1.95</v>
      </c>
      <c r="K281" s="34">
        <f t="shared" si="230"/>
        <v>1.07</v>
      </c>
      <c r="L281" s="34">
        <f t="shared" si="230"/>
        <v>0.24</v>
      </c>
      <c r="O281" s="34" t="s">
        <v>273</v>
      </c>
      <c r="P281" s="34">
        <f t="shared" ref="P281:S281" si="231">SUM(P29)</f>
        <v>1.07</v>
      </c>
      <c r="Q281" s="34">
        <f t="shared" si="231"/>
        <v>3.86</v>
      </c>
      <c r="R281" s="34">
        <f t="shared" si="231"/>
        <v>0.67</v>
      </c>
      <c r="S281" s="34">
        <f t="shared" si="231"/>
        <v>0.21</v>
      </c>
      <c r="V281" s="34" t="s">
        <v>273</v>
      </c>
      <c r="W281" s="34">
        <f t="shared" ref="W281:Z281" si="232">SUM(W29)</f>
        <v>0.73</v>
      </c>
      <c r="X281" s="34">
        <f t="shared" si="232"/>
        <v>1.9</v>
      </c>
      <c r="Y281" s="34">
        <f t="shared" si="232"/>
        <v>0.59</v>
      </c>
      <c r="Z281" s="34">
        <f t="shared" si="232"/>
        <v>0.16</v>
      </c>
      <c r="AC281" s="34" t="s">
        <v>273</v>
      </c>
      <c r="AD281" s="34">
        <f t="shared" ref="AD281:AG281" si="233">SUM(AD29)</f>
        <v>0.42</v>
      </c>
      <c r="AE281" s="34">
        <f t="shared" si="233"/>
        <v>1.1499999999999999</v>
      </c>
      <c r="AF281" s="34">
        <f t="shared" si="233"/>
        <v>0.38</v>
      </c>
      <c r="AG281" s="34">
        <f t="shared" si="233"/>
        <v>0</v>
      </c>
      <c r="AJ281" s="34" t="s">
        <v>273</v>
      </c>
      <c r="AK281" s="34">
        <f t="shared" ref="AK281:AN281" si="234">SUM(AK29)</f>
        <v>0.51</v>
      </c>
      <c r="AL281" s="34">
        <f t="shared" si="234"/>
        <v>1.27</v>
      </c>
      <c r="AM281" s="34">
        <f t="shared" si="234"/>
        <v>0.5</v>
      </c>
      <c r="AN281" s="34">
        <f t="shared" si="234"/>
        <v>0</v>
      </c>
      <c r="AQ281" s="32" t="s">
        <v>273</v>
      </c>
      <c r="AR281" s="32">
        <f t="shared" ref="AR281:AU281" si="235">SUM(AR29)</f>
        <v>0.81</v>
      </c>
      <c r="AS281" s="32">
        <f t="shared" si="235"/>
        <v>1.58</v>
      </c>
      <c r="AT281" s="32">
        <f t="shared" si="235"/>
        <v>0.72</v>
      </c>
      <c r="AU281" s="32">
        <f t="shared" si="235"/>
        <v>7.0000000000000007E-2</v>
      </c>
      <c r="AX281" s="32" t="s">
        <v>273</v>
      </c>
      <c r="AY281" s="32">
        <f t="shared" ref="AY281:BB281" si="236">SUM(AY29)</f>
        <v>0.37</v>
      </c>
      <c r="AZ281" s="32">
        <f t="shared" si="236"/>
        <v>0.97</v>
      </c>
      <c r="BA281" s="32">
        <f t="shared" si="236"/>
        <v>0.38</v>
      </c>
      <c r="BB281" s="32">
        <f t="shared" si="236"/>
        <v>0</v>
      </c>
      <c r="BE281" s="32" t="s">
        <v>273</v>
      </c>
      <c r="BF281" s="32">
        <f t="shared" ref="BF281:BI281" si="237">SUM(BF29)</f>
        <v>0.63</v>
      </c>
      <c r="BG281" s="32">
        <f t="shared" si="237"/>
        <v>1.32</v>
      </c>
      <c r="BH281" s="32">
        <f t="shared" si="237"/>
        <v>0.53</v>
      </c>
      <c r="BI281" s="32">
        <f t="shared" si="237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238">SUM(BP29)</f>
        <v>0.59</v>
      </c>
      <c r="BQ281" s="32">
        <f t="shared" si="238"/>
        <v>2.0299999999999998</v>
      </c>
      <c r="BR281" s="32">
        <f t="shared" si="238"/>
        <v>0.43</v>
      </c>
      <c r="BS281" s="32">
        <f t="shared" si="238"/>
        <v>0.06</v>
      </c>
      <c r="BV281" s="2" t="s">
        <v>273</v>
      </c>
      <c r="BW281" s="2">
        <f t="shared" ref="BW281:BZ281" si="239">SUM(BW29)</f>
        <v>0.51</v>
      </c>
      <c r="BX281" s="2">
        <f t="shared" si="239"/>
        <v>2.2599999999999998</v>
      </c>
      <c r="BY281" s="2">
        <f t="shared" si="239"/>
        <v>0.3</v>
      </c>
      <c r="BZ281" s="2">
        <f t="shared" si="239"/>
        <v>0</v>
      </c>
      <c r="CC281" s="2" t="s">
        <v>273</v>
      </c>
      <c r="CD281" s="2">
        <f t="shared" si="127"/>
        <v>0.72</v>
      </c>
      <c r="CE281" s="2">
        <f t="shared" si="127"/>
        <v>2.09</v>
      </c>
      <c r="CF281" s="2">
        <f t="shared" si="127"/>
        <v>0.67</v>
      </c>
      <c r="CG281" s="2">
        <f t="shared" si="127"/>
        <v>0.05</v>
      </c>
      <c r="CJ281" s="34" t="s">
        <v>273</v>
      </c>
      <c r="CK281" s="34">
        <f t="shared" ref="CK281:CN281" si="240">SUM(CK29)</f>
        <v>0.41</v>
      </c>
      <c r="CL281" s="34">
        <f t="shared" si="240"/>
        <v>0.67</v>
      </c>
      <c r="CM281" s="34">
        <f t="shared" si="240"/>
        <v>0.28000000000000003</v>
      </c>
      <c r="CN281" s="34">
        <f t="shared" si="240"/>
        <v>0.1</v>
      </c>
      <c r="CQ281" s="34" t="s">
        <v>273</v>
      </c>
      <c r="CR281" s="34">
        <f t="shared" ref="CR281:CU281" si="241">SUM(CR29)</f>
        <v>0.38</v>
      </c>
      <c r="CS281" s="34">
        <f t="shared" si="241"/>
        <v>0.83</v>
      </c>
      <c r="CT281" s="34">
        <f t="shared" si="241"/>
        <v>0.42</v>
      </c>
      <c r="CU281" s="34">
        <f t="shared" si="241"/>
        <v>0</v>
      </c>
      <c r="CX281" s="34" t="s">
        <v>273</v>
      </c>
      <c r="CY281" s="34">
        <f t="shared" ref="CY281:DB281" si="242">SUM(CY29)</f>
        <v>0.37</v>
      </c>
      <c r="CZ281" s="34">
        <f t="shared" si="242"/>
        <v>1.05</v>
      </c>
      <c r="DA281" s="34">
        <f t="shared" si="242"/>
        <v>0.35</v>
      </c>
      <c r="DB281" s="34">
        <f t="shared" si="242"/>
        <v>0</v>
      </c>
    </row>
    <row r="282" spans="1:106" x14ac:dyDescent="0.25">
      <c r="A282" s="34" t="s">
        <v>274</v>
      </c>
      <c r="B282" s="34">
        <f t="shared" ref="B282:E282" si="243">SUM(B30)</f>
        <v>0.33</v>
      </c>
      <c r="C282" s="34">
        <f t="shared" si="243"/>
        <v>0.82</v>
      </c>
      <c r="D282" s="34">
        <f t="shared" si="243"/>
        <v>0.17</v>
      </c>
      <c r="E282" s="34">
        <f t="shared" si="243"/>
        <v>0.4</v>
      </c>
      <c r="H282" s="34" t="s">
        <v>274</v>
      </c>
      <c r="I282" s="34">
        <f t="shared" ref="I282:L282" si="244">SUM(I30)</f>
        <v>0.56000000000000005</v>
      </c>
      <c r="J282" s="34">
        <f t="shared" si="244"/>
        <v>1.58</v>
      </c>
      <c r="K282" s="34">
        <f t="shared" si="244"/>
        <v>0.23</v>
      </c>
      <c r="L282" s="34">
        <f t="shared" si="244"/>
        <v>0.72</v>
      </c>
      <c r="O282" s="34" t="s">
        <v>274</v>
      </c>
      <c r="P282" s="34">
        <f t="shared" ref="P282:S282" si="245">SUM(P30)</f>
        <v>0.38</v>
      </c>
      <c r="Q282" s="34">
        <f t="shared" si="245"/>
        <v>0.95</v>
      </c>
      <c r="R282" s="34">
        <f t="shared" si="245"/>
        <v>0.09</v>
      </c>
      <c r="S282" s="34">
        <f t="shared" si="245"/>
        <v>0.87</v>
      </c>
      <c r="V282" s="34" t="s">
        <v>274</v>
      </c>
      <c r="W282" s="34">
        <f t="shared" ref="W282:Z282" si="246">SUM(W30)</f>
        <v>1.03</v>
      </c>
      <c r="X282" s="34">
        <f t="shared" si="246"/>
        <v>1.02</v>
      </c>
      <c r="Y282" s="34">
        <f t="shared" si="246"/>
        <v>0.94</v>
      </c>
      <c r="Z282" s="34">
        <f t="shared" si="246"/>
        <v>1.25</v>
      </c>
      <c r="AC282" s="34" t="s">
        <v>274</v>
      </c>
      <c r="AD282" s="34">
        <f t="shared" ref="AD282:AG282" si="247">SUM(AD30)</f>
        <v>0.93</v>
      </c>
      <c r="AE282" s="34">
        <f t="shared" si="247"/>
        <v>0.83</v>
      </c>
      <c r="AF282" s="34">
        <f t="shared" si="247"/>
        <v>0.66</v>
      </c>
      <c r="AG282" s="34">
        <f t="shared" si="247"/>
        <v>1.52</v>
      </c>
      <c r="AJ282" s="34" t="s">
        <v>274</v>
      </c>
      <c r="AK282" s="34">
        <f t="shared" ref="AK282:AN282" si="248">SUM(AK30)</f>
        <v>0.65</v>
      </c>
      <c r="AL282" s="34">
        <f t="shared" si="248"/>
        <v>0.91</v>
      </c>
      <c r="AM282" s="34">
        <f t="shared" si="248"/>
        <v>0.6</v>
      </c>
      <c r="AN282" s="34">
        <f t="shared" si="248"/>
        <v>0.69</v>
      </c>
      <c r="AQ282" s="32" t="s">
        <v>274</v>
      </c>
      <c r="AR282" s="32">
        <f t="shared" ref="AR282:AU282" si="249">SUM(AR30)</f>
        <v>1.03</v>
      </c>
      <c r="AS282" s="32">
        <f t="shared" si="249"/>
        <v>1.51</v>
      </c>
      <c r="AT282" s="32">
        <f t="shared" si="249"/>
        <v>1.05</v>
      </c>
      <c r="AU282" s="32">
        <f t="shared" si="249"/>
        <v>0.56999999999999995</v>
      </c>
      <c r="AX282" s="32" t="s">
        <v>274</v>
      </c>
      <c r="AY282" s="32">
        <f t="shared" ref="AY282:BB282" si="250">SUM(AY30)</f>
        <v>0.43</v>
      </c>
      <c r="AZ282" s="32">
        <f t="shared" si="250"/>
        <v>0.25</v>
      </c>
      <c r="BA282" s="32">
        <f t="shared" si="250"/>
        <v>0.49</v>
      </c>
      <c r="BB282" s="32">
        <f t="shared" si="250"/>
        <v>0.28000000000000003</v>
      </c>
      <c r="BE282" s="32" t="s">
        <v>274</v>
      </c>
      <c r="BF282" s="32">
        <f t="shared" ref="BF282:BI282" si="251">SUM(BF30)</f>
        <v>0.76</v>
      </c>
      <c r="BG282" s="32">
        <f t="shared" si="251"/>
        <v>1.1599999999999999</v>
      </c>
      <c r="BH282" s="32">
        <f t="shared" si="251"/>
        <v>0.55000000000000004</v>
      </c>
      <c r="BI282" s="32">
        <f t="shared" si="251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252">SUM(BP30)</f>
        <v>0.47</v>
      </c>
      <c r="BQ282" s="32">
        <f t="shared" si="252"/>
        <v>0.56999999999999995</v>
      </c>
      <c r="BR282" s="32">
        <f t="shared" si="252"/>
        <v>0.28999999999999998</v>
      </c>
      <c r="BS282" s="32">
        <f t="shared" si="252"/>
        <v>0.65</v>
      </c>
      <c r="BV282" s="2" t="s">
        <v>274</v>
      </c>
      <c r="BW282" s="2">
        <f t="shared" ref="BW282:BZ282" si="253">SUM(BW30)</f>
        <v>0.35</v>
      </c>
      <c r="BX282" s="2">
        <f t="shared" si="253"/>
        <v>0.78</v>
      </c>
      <c r="BY282" s="2">
        <f t="shared" si="253"/>
        <v>0.17</v>
      </c>
      <c r="BZ282" s="2">
        <f t="shared" si="253"/>
        <v>0.51</v>
      </c>
      <c r="CC282" s="2" t="s">
        <v>274</v>
      </c>
      <c r="CD282" s="2">
        <f t="shared" si="127"/>
        <v>0.46</v>
      </c>
      <c r="CE282" s="2">
        <f t="shared" si="127"/>
        <v>1.25</v>
      </c>
      <c r="CF282" s="2">
        <f t="shared" si="127"/>
        <v>0.28999999999999998</v>
      </c>
      <c r="CG282" s="2">
        <f t="shared" si="127"/>
        <v>0.54</v>
      </c>
      <c r="CJ282" s="34" t="s">
        <v>274</v>
      </c>
      <c r="CK282" s="34">
        <f t="shared" ref="CK282:CN282" si="254">SUM(CK30)</f>
        <v>0.49</v>
      </c>
      <c r="CL282" s="34">
        <f t="shared" si="254"/>
        <v>0.75</v>
      </c>
      <c r="CM282" s="34">
        <f t="shared" si="254"/>
        <v>0.38</v>
      </c>
      <c r="CN282" s="34">
        <f t="shared" si="254"/>
        <v>0.3</v>
      </c>
      <c r="CQ282" s="34" t="s">
        <v>274</v>
      </c>
      <c r="CR282" s="34">
        <f t="shared" ref="CR282:CU282" si="255">SUM(CR30)</f>
        <v>0.48</v>
      </c>
      <c r="CS282" s="34">
        <f t="shared" si="255"/>
        <v>0.37</v>
      </c>
      <c r="CT282" s="34">
        <f t="shared" si="255"/>
        <v>0.65</v>
      </c>
      <c r="CU282" s="34">
        <f t="shared" si="255"/>
        <v>0</v>
      </c>
      <c r="CX282" s="34" t="s">
        <v>274</v>
      </c>
      <c r="CY282" s="34">
        <f t="shared" ref="CY282:DB282" si="256">SUM(CY30)</f>
        <v>0.36</v>
      </c>
      <c r="CZ282" s="34">
        <f t="shared" si="256"/>
        <v>0.6</v>
      </c>
      <c r="DA282" s="34">
        <f t="shared" si="256"/>
        <v>0.21</v>
      </c>
      <c r="DB282" s="34">
        <f t="shared" si="256"/>
        <v>0.14000000000000001</v>
      </c>
    </row>
    <row r="283" spans="1:106" x14ac:dyDescent="0.25">
      <c r="A283" s="34" t="s">
        <v>275</v>
      </c>
      <c r="B283" s="34">
        <f t="shared" ref="B283:E283" si="257">SUM(B31)</f>
        <v>0.89</v>
      </c>
      <c r="C283" s="34">
        <f t="shared" si="257"/>
        <v>0.97</v>
      </c>
      <c r="D283" s="34">
        <f t="shared" si="257"/>
        <v>0.99</v>
      </c>
      <c r="E283" s="34">
        <f t="shared" si="257"/>
        <v>0</v>
      </c>
      <c r="H283" s="34" t="s">
        <v>275</v>
      </c>
      <c r="I283" s="34">
        <f t="shared" ref="I283:L283" si="258">SUM(I31)</f>
        <v>0.76</v>
      </c>
      <c r="J283" s="34">
        <f t="shared" si="258"/>
        <v>0.67</v>
      </c>
      <c r="K283" s="34">
        <f t="shared" si="258"/>
        <v>0.76</v>
      </c>
      <c r="L283" s="34">
        <f t="shared" si="258"/>
        <v>0</v>
      </c>
      <c r="O283" s="34" t="s">
        <v>275</v>
      </c>
      <c r="P283" s="34">
        <f t="shared" ref="P283:S283" si="259">SUM(P31)</f>
        <v>0.67</v>
      </c>
      <c r="Q283" s="34">
        <f t="shared" si="259"/>
        <v>1.51</v>
      </c>
      <c r="R283" s="34">
        <f t="shared" si="259"/>
        <v>0.64</v>
      </c>
      <c r="S283" s="34">
        <f t="shared" si="259"/>
        <v>0</v>
      </c>
      <c r="V283" s="34" t="s">
        <v>275</v>
      </c>
      <c r="W283" s="34">
        <f t="shared" ref="W283:Z283" si="260">SUM(W31)</f>
        <v>0.24</v>
      </c>
      <c r="X283" s="34">
        <f t="shared" si="260"/>
        <v>0.31</v>
      </c>
      <c r="Y283" s="34">
        <f t="shared" si="260"/>
        <v>0.19</v>
      </c>
      <c r="Z283" s="34">
        <f t="shared" si="260"/>
        <v>0</v>
      </c>
      <c r="AC283" s="34" t="s">
        <v>275</v>
      </c>
      <c r="AD283" s="34">
        <f t="shared" ref="AD283:AG283" si="261">SUM(AD31)</f>
        <v>0.6</v>
      </c>
      <c r="AE283" s="34">
        <f t="shared" si="261"/>
        <v>1.21</v>
      </c>
      <c r="AF283" s="34">
        <f t="shared" si="261"/>
        <v>0.6</v>
      </c>
      <c r="AG283" s="34">
        <f t="shared" si="261"/>
        <v>0</v>
      </c>
      <c r="AJ283" s="34" t="s">
        <v>275</v>
      </c>
      <c r="AK283" s="34">
        <f t="shared" ref="AK283:AN283" si="262">SUM(AK31)</f>
        <v>0.28999999999999998</v>
      </c>
      <c r="AL283" s="34">
        <f t="shared" si="262"/>
        <v>0.13</v>
      </c>
      <c r="AM283" s="34">
        <f t="shared" si="262"/>
        <v>0.42</v>
      </c>
      <c r="AN283" s="34">
        <f t="shared" si="262"/>
        <v>0</v>
      </c>
      <c r="AQ283" s="32" t="s">
        <v>275</v>
      </c>
      <c r="AR283" s="32">
        <f t="shared" ref="AR283:AU283" si="263">SUM(AR31)</f>
        <v>0.26</v>
      </c>
      <c r="AS283" s="32">
        <f t="shared" si="263"/>
        <v>0.37</v>
      </c>
      <c r="AT283" s="32">
        <f t="shared" si="263"/>
        <v>0.13</v>
      </c>
      <c r="AU283" s="32">
        <f t="shared" si="263"/>
        <v>0.05</v>
      </c>
      <c r="AX283" s="32" t="s">
        <v>275</v>
      </c>
      <c r="AY283" s="32">
        <f t="shared" ref="AY283:BB283" si="264">SUM(AY31)</f>
        <v>0.51</v>
      </c>
      <c r="AZ283" s="32">
        <f t="shared" si="264"/>
        <v>0.75</v>
      </c>
      <c r="BA283" s="32">
        <f t="shared" si="264"/>
        <v>0.59</v>
      </c>
      <c r="BB283" s="32">
        <f t="shared" si="264"/>
        <v>0</v>
      </c>
      <c r="BE283" s="32" t="s">
        <v>275</v>
      </c>
      <c r="BF283" s="32">
        <f t="shared" ref="BF283:BI283" si="265">SUM(BF31)</f>
        <v>0.3</v>
      </c>
      <c r="BG283" s="32">
        <f t="shared" si="265"/>
        <v>0.12</v>
      </c>
      <c r="BH283" s="32">
        <f t="shared" si="265"/>
        <v>0.24</v>
      </c>
      <c r="BI283" s="32">
        <f t="shared" si="265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266">SUM(BP31)</f>
        <v>0.37</v>
      </c>
      <c r="BQ283" s="32">
        <f t="shared" si="266"/>
        <v>1.1100000000000001</v>
      </c>
      <c r="BR283" s="32">
        <f t="shared" si="266"/>
        <v>0.16</v>
      </c>
      <c r="BS283" s="32">
        <f t="shared" si="266"/>
        <v>0</v>
      </c>
      <c r="BV283" s="2" t="s">
        <v>275</v>
      </c>
      <c r="BW283" s="2">
        <f t="shared" ref="BW283:BZ283" si="267">SUM(BW31)</f>
        <v>0.46</v>
      </c>
      <c r="BX283" s="2">
        <f t="shared" si="267"/>
        <v>0.82</v>
      </c>
      <c r="BY283" s="2">
        <f t="shared" si="267"/>
        <v>0.5</v>
      </c>
      <c r="BZ283" s="2">
        <f t="shared" si="267"/>
        <v>0</v>
      </c>
      <c r="CC283" s="2" t="s">
        <v>275</v>
      </c>
      <c r="CD283" s="2">
        <f t="shared" si="127"/>
        <v>0.74</v>
      </c>
      <c r="CE283" s="2">
        <f t="shared" si="127"/>
        <v>1</v>
      </c>
      <c r="CF283" s="2">
        <f t="shared" si="127"/>
        <v>0.68</v>
      </c>
      <c r="CG283" s="2">
        <f t="shared" si="127"/>
        <v>0.09</v>
      </c>
      <c r="CJ283" s="34" t="s">
        <v>275</v>
      </c>
      <c r="CK283" s="34">
        <f t="shared" ref="CK283:CN283" si="268">SUM(CK31)</f>
        <v>0.66</v>
      </c>
      <c r="CL283" s="34">
        <f t="shared" si="268"/>
        <v>1.03</v>
      </c>
      <c r="CM283" s="34">
        <f t="shared" si="268"/>
        <v>0.53</v>
      </c>
      <c r="CN283" s="34">
        <f t="shared" si="268"/>
        <v>0</v>
      </c>
      <c r="CQ283" s="34" t="s">
        <v>275</v>
      </c>
      <c r="CR283" s="34">
        <f t="shared" ref="CR283:CU283" si="269">SUM(CR31)</f>
        <v>0.71</v>
      </c>
      <c r="CS283" s="34">
        <f t="shared" si="269"/>
        <v>0.64</v>
      </c>
      <c r="CT283" s="34">
        <f t="shared" si="269"/>
        <v>0.85</v>
      </c>
      <c r="CU283" s="34">
        <f t="shared" si="269"/>
        <v>0</v>
      </c>
      <c r="CX283" s="34" t="s">
        <v>275</v>
      </c>
      <c r="CY283" s="34">
        <f t="shared" ref="CY283:DB283" si="270">SUM(CY31)</f>
        <v>0.64</v>
      </c>
      <c r="CZ283" s="34">
        <f t="shared" si="270"/>
        <v>1.68</v>
      </c>
      <c r="DA283" s="34">
        <f t="shared" si="270"/>
        <v>0.45</v>
      </c>
      <c r="DB283" s="34">
        <f t="shared" si="270"/>
        <v>0</v>
      </c>
    </row>
    <row r="284" spans="1:106" x14ac:dyDescent="0.25">
      <c r="A284" s="34" t="s">
        <v>276</v>
      </c>
      <c r="B284" s="34">
        <f t="shared" ref="B284:E284" si="271">SUM(B32)</f>
        <v>0.53</v>
      </c>
      <c r="C284" s="34">
        <f t="shared" si="271"/>
        <v>1.02</v>
      </c>
      <c r="D284" s="34">
        <f t="shared" si="271"/>
        <v>0.53</v>
      </c>
      <c r="E284" s="34">
        <f t="shared" si="271"/>
        <v>0</v>
      </c>
      <c r="H284" s="34" t="s">
        <v>276</v>
      </c>
      <c r="I284" s="34">
        <f t="shared" ref="I284:L284" si="272">SUM(I32)</f>
        <v>0.34</v>
      </c>
      <c r="J284" s="34">
        <f t="shared" si="272"/>
        <v>0.33</v>
      </c>
      <c r="K284" s="34">
        <f t="shared" si="272"/>
        <v>0.32</v>
      </c>
      <c r="L284" s="34">
        <f t="shared" si="272"/>
        <v>0</v>
      </c>
      <c r="O284" s="34" t="s">
        <v>276</v>
      </c>
      <c r="P284" s="34">
        <f t="shared" ref="P284:S284" si="273">SUM(P32)</f>
        <v>0.34</v>
      </c>
      <c r="Q284" s="34">
        <f t="shared" si="273"/>
        <v>0.47</v>
      </c>
      <c r="R284" s="34">
        <f t="shared" si="273"/>
        <v>0.41</v>
      </c>
      <c r="S284" s="34">
        <f t="shared" si="273"/>
        <v>0</v>
      </c>
      <c r="V284" s="34" t="s">
        <v>276</v>
      </c>
      <c r="W284" s="34">
        <f t="shared" ref="W284:Z284" si="274">SUM(W32)</f>
        <v>0.44</v>
      </c>
      <c r="X284" s="34">
        <f t="shared" si="274"/>
        <v>0.48</v>
      </c>
      <c r="Y284" s="34">
        <f t="shared" si="274"/>
        <v>0.61</v>
      </c>
      <c r="Z284" s="34">
        <f t="shared" si="274"/>
        <v>0</v>
      </c>
      <c r="AC284" s="34" t="s">
        <v>276</v>
      </c>
      <c r="AD284" s="34">
        <f t="shared" ref="AD284:AG284" si="275">SUM(AD32)</f>
        <v>0.26</v>
      </c>
      <c r="AE284" s="34">
        <f t="shared" si="275"/>
        <v>0.37</v>
      </c>
      <c r="AF284" s="34">
        <f t="shared" si="275"/>
        <v>0.32</v>
      </c>
      <c r="AG284" s="34">
        <f t="shared" si="275"/>
        <v>0.1</v>
      </c>
      <c r="AJ284" s="34" t="s">
        <v>276</v>
      </c>
      <c r="AK284" s="34">
        <f t="shared" ref="AK284:AN284" si="276">SUM(AK32)</f>
        <v>0.25</v>
      </c>
      <c r="AL284" s="34">
        <f t="shared" si="276"/>
        <v>1.0900000000000001</v>
      </c>
      <c r="AM284" s="34">
        <f t="shared" si="276"/>
        <v>0.16</v>
      </c>
      <c r="AN284" s="34">
        <f t="shared" si="276"/>
        <v>0</v>
      </c>
      <c r="AQ284" s="32" t="s">
        <v>276</v>
      </c>
      <c r="AR284" s="32">
        <f t="shared" ref="AR284:AU284" si="277">SUM(AR32)</f>
        <v>0.1</v>
      </c>
      <c r="AS284" s="32">
        <f t="shared" si="277"/>
        <v>0.08</v>
      </c>
      <c r="AT284" s="32">
        <f t="shared" si="277"/>
        <v>0.12</v>
      </c>
      <c r="AU284" s="32">
        <f t="shared" si="277"/>
        <v>0</v>
      </c>
      <c r="AX284" s="32" t="s">
        <v>276</v>
      </c>
      <c r="AY284" s="32">
        <f t="shared" ref="AY284:BB284" si="278">SUM(AY32)</f>
        <v>0.28999999999999998</v>
      </c>
      <c r="AZ284" s="32">
        <f t="shared" si="278"/>
        <v>0.89</v>
      </c>
      <c r="BA284" s="32">
        <f t="shared" si="278"/>
        <v>0.25</v>
      </c>
      <c r="BB284" s="32">
        <f t="shared" si="278"/>
        <v>0.05</v>
      </c>
      <c r="BE284" s="32" t="s">
        <v>276</v>
      </c>
      <c r="BF284" s="32">
        <f t="shared" ref="BF284:BI284" si="279">SUM(BF32)</f>
        <v>0.3</v>
      </c>
      <c r="BG284" s="32">
        <f t="shared" si="279"/>
        <v>0.45</v>
      </c>
      <c r="BH284" s="32">
        <f t="shared" si="279"/>
        <v>0.35</v>
      </c>
      <c r="BI284" s="32">
        <f t="shared" si="279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280">SUM(BP32)</f>
        <v>0.28999999999999998</v>
      </c>
      <c r="BQ284" s="32">
        <f t="shared" si="280"/>
        <v>0.5</v>
      </c>
      <c r="BR284" s="32">
        <f t="shared" si="280"/>
        <v>0.36</v>
      </c>
      <c r="BS284" s="32">
        <f t="shared" si="280"/>
        <v>0</v>
      </c>
      <c r="BV284" s="2" t="s">
        <v>276</v>
      </c>
      <c r="BW284" s="2">
        <f t="shared" ref="BW284:BZ284" si="281">SUM(BW32)</f>
        <v>0.44</v>
      </c>
      <c r="BX284" s="2">
        <f t="shared" si="281"/>
        <v>1.45</v>
      </c>
      <c r="BY284" s="2">
        <f t="shared" si="281"/>
        <v>0.38</v>
      </c>
      <c r="BZ284" s="2">
        <f t="shared" si="281"/>
        <v>0</v>
      </c>
      <c r="CC284" s="2" t="s">
        <v>276</v>
      </c>
      <c r="CD284" s="2">
        <f t="shared" si="127"/>
        <v>0.42</v>
      </c>
      <c r="CE284" s="2">
        <f t="shared" si="127"/>
        <v>1.22</v>
      </c>
      <c r="CF284" s="2">
        <f t="shared" si="127"/>
        <v>0.34</v>
      </c>
      <c r="CG284" s="2">
        <f t="shared" si="127"/>
        <v>0</v>
      </c>
      <c r="CJ284" s="34" t="s">
        <v>276</v>
      </c>
      <c r="CK284" s="34">
        <f t="shared" ref="CK284:CN284" si="282">SUM(CK32)</f>
        <v>0.47</v>
      </c>
      <c r="CL284" s="34">
        <f t="shared" si="282"/>
        <v>1.35</v>
      </c>
      <c r="CM284" s="34">
        <f t="shared" si="282"/>
        <v>0.39</v>
      </c>
      <c r="CN284" s="34">
        <f t="shared" si="282"/>
        <v>0</v>
      </c>
      <c r="CQ284" s="34" t="s">
        <v>276</v>
      </c>
      <c r="CR284" s="34">
        <f t="shared" ref="CR284:CU284" si="283">SUM(CR32)</f>
        <v>0.41</v>
      </c>
      <c r="CS284" s="34">
        <f t="shared" si="283"/>
        <v>1.1100000000000001</v>
      </c>
      <c r="CT284" s="34">
        <f t="shared" si="283"/>
        <v>0.37</v>
      </c>
      <c r="CU284" s="34">
        <f t="shared" si="283"/>
        <v>0</v>
      </c>
      <c r="CX284" s="34" t="s">
        <v>276</v>
      </c>
      <c r="CY284" s="34">
        <f t="shared" ref="CY284:DB284" si="284">SUM(CY32)</f>
        <v>0.49</v>
      </c>
      <c r="CZ284" s="34">
        <f t="shared" si="284"/>
        <v>1.45</v>
      </c>
      <c r="DA284" s="34">
        <f t="shared" si="284"/>
        <v>0.32</v>
      </c>
      <c r="DB284" s="34">
        <f t="shared" si="284"/>
        <v>0</v>
      </c>
    </row>
    <row r="285" spans="1:106" x14ac:dyDescent="0.25">
      <c r="A285" s="34" t="s">
        <v>277</v>
      </c>
      <c r="B285" s="34">
        <f t="shared" ref="B285:E285" si="285">SUM(B33)</f>
        <v>0.91</v>
      </c>
      <c r="C285" s="34">
        <f t="shared" si="285"/>
        <v>0.97</v>
      </c>
      <c r="D285" s="34">
        <f t="shared" si="285"/>
        <v>0.93</v>
      </c>
      <c r="E285" s="34">
        <f t="shared" si="285"/>
        <v>0.68</v>
      </c>
      <c r="H285" s="34" t="s">
        <v>277</v>
      </c>
      <c r="I285" s="34">
        <f t="shared" ref="I285:L285" si="286">SUM(I33)</f>
        <v>1.07</v>
      </c>
      <c r="J285" s="34">
        <f t="shared" si="286"/>
        <v>0.99</v>
      </c>
      <c r="K285" s="34">
        <f t="shared" si="286"/>
        <v>1.3</v>
      </c>
      <c r="L285" s="34">
        <f t="shared" si="286"/>
        <v>0.2</v>
      </c>
      <c r="O285" s="34" t="s">
        <v>277</v>
      </c>
      <c r="P285" s="34">
        <f t="shared" ref="P285:S285" si="287">SUM(P33)</f>
        <v>1.3</v>
      </c>
      <c r="Q285" s="34">
        <f t="shared" si="287"/>
        <v>2.0299999999999998</v>
      </c>
      <c r="R285" s="34">
        <f t="shared" si="287"/>
        <v>1.51</v>
      </c>
      <c r="S285" s="34">
        <f t="shared" si="287"/>
        <v>0.18</v>
      </c>
      <c r="V285" s="34" t="s">
        <v>277</v>
      </c>
      <c r="W285" s="34">
        <f t="shared" ref="W285:Z285" si="288">SUM(W33)</f>
        <v>1.23</v>
      </c>
      <c r="X285" s="34">
        <f t="shared" si="288"/>
        <v>1.37</v>
      </c>
      <c r="Y285" s="34">
        <f t="shared" si="288"/>
        <v>1.22</v>
      </c>
      <c r="Z285" s="34">
        <f t="shared" si="288"/>
        <v>0.16</v>
      </c>
      <c r="AC285" s="34" t="s">
        <v>277</v>
      </c>
      <c r="AD285" s="34">
        <f t="shared" ref="AD285:AG285" si="289">SUM(AD33)</f>
        <v>0.77</v>
      </c>
      <c r="AE285" s="34">
        <f t="shared" si="289"/>
        <v>1.1000000000000001</v>
      </c>
      <c r="AF285" s="34">
        <f t="shared" si="289"/>
        <v>0.8</v>
      </c>
      <c r="AG285" s="34">
        <f t="shared" si="289"/>
        <v>0.27</v>
      </c>
      <c r="AJ285" s="34" t="s">
        <v>277</v>
      </c>
      <c r="AK285" s="34">
        <f t="shared" ref="AK285:AN285" si="290">SUM(AK33)</f>
        <v>0.9</v>
      </c>
      <c r="AL285" s="34">
        <f t="shared" si="290"/>
        <v>0.23</v>
      </c>
      <c r="AM285" s="34">
        <f t="shared" si="290"/>
        <v>1.17</v>
      </c>
      <c r="AN285" s="34">
        <f t="shared" si="290"/>
        <v>0.51</v>
      </c>
      <c r="AQ285" s="32" t="s">
        <v>277</v>
      </c>
      <c r="AR285" s="32">
        <f t="shared" ref="AR285:AU285" si="291">SUM(AR33)</f>
        <v>1.04</v>
      </c>
      <c r="AS285" s="32">
        <f t="shared" si="291"/>
        <v>1.6</v>
      </c>
      <c r="AT285" s="32">
        <f t="shared" si="291"/>
        <v>1</v>
      </c>
      <c r="AU285" s="32">
        <f t="shared" si="291"/>
        <v>0.27</v>
      </c>
      <c r="AX285" s="32" t="s">
        <v>277</v>
      </c>
      <c r="AY285" s="32">
        <f t="shared" ref="AY285:BB285" si="292">SUM(AY33)</f>
        <v>0.77</v>
      </c>
      <c r="AZ285" s="32">
        <f t="shared" si="292"/>
        <v>1.41</v>
      </c>
      <c r="BA285" s="32">
        <f t="shared" si="292"/>
        <v>0.7</v>
      </c>
      <c r="BB285" s="32">
        <f t="shared" si="292"/>
        <v>0.17</v>
      </c>
      <c r="BE285" s="32" t="s">
        <v>277</v>
      </c>
      <c r="BF285" s="32">
        <f t="shared" ref="BF285:BI285" si="293">SUM(BF33)</f>
        <v>0.73</v>
      </c>
      <c r="BG285" s="32">
        <f t="shared" si="293"/>
        <v>1.1599999999999999</v>
      </c>
      <c r="BH285" s="32">
        <f t="shared" si="293"/>
        <v>0.74</v>
      </c>
      <c r="BI285" s="32">
        <f t="shared" si="29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294">SUM(BP33)</f>
        <v>0.83</v>
      </c>
      <c r="BQ285" s="32">
        <f t="shared" si="294"/>
        <v>1.24</v>
      </c>
      <c r="BR285" s="32">
        <f t="shared" si="294"/>
        <v>0.86</v>
      </c>
      <c r="BS285" s="32">
        <f t="shared" si="294"/>
        <v>7.0000000000000007E-2</v>
      </c>
      <c r="BV285" s="2" t="s">
        <v>277</v>
      </c>
      <c r="BW285" s="2">
        <f t="shared" ref="BW285:BZ285" si="295">SUM(BW33)</f>
        <v>0.89</v>
      </c>
      <c r="BX285" s="2">
        <f t="shared" si="295"/>
        <v>1.1200000000000001</v>
      </c>
      <c r="BY285" s="2">
        <f t="shared" si="295"/>
        <v>0.96</v>
      </c>
      <c r="BZ285" s="2">
        <f t="shared" si="295"/>
        <v>0.19</v>
      </c>
      <c r="CC285" s="2" t="s">
        <v>277</v>
      </c>
      <c r="CD285" s="2">
        <f t="shared" si="127"/>
        <v>1.21</v>
      </c>
      <c r="CE285" s="2">
        <f t="shared" si="127"/>
        <v>1.91</v>
      </c>
      <c r="CF285" s="2">
        <f t="shared" si="127"/>
        <v>1.18</v>
      </c>
      <c r="CG285" s="2">
        <f t="shared" si="127"/>
        <v>0.4</v>
      </c>
      <c r="CJ285" s="34" t="s">
        <v>277</v>
      </c>
      <c r="CK285" s="34">
        <f t="shared" ref="CK285:CN285" si="296">SUM(CK33)</f>
        <v>1.1399999999999999</v>
      </c>
      <c r="CL285" s="34">
        <f t="shared" si="296"/>
        <v>1.86</v>
      </c>
      <c r="CM285" s="34">
        <f t="shared" si="296"/>
        <v>1.06</v>
      </c>
      <c r="CN285" s="34">
        <f t="shared" si="296"/>
        <v>0.56000000000000005</v>
      </c>
      <c r="CQ285" s="34" t="s">
        <v>277</v>
      </c>
      <c r="CR285" s="34">
        <f t="shared" ref="CR285:CU285" si="297">SUM(CR33)</f>
        <v>0.95</v>
      </c>
      <c r="CS285" s="34">
        <f t="shared" si="297"/>
        <v>1.61</v>
      </c>
      <c r="CT285" s="34">
        <f t="shared" si="297"/>
        <v>0.87</v>
      </c>
      <c r="CU285" s="34">
        <f t="shared" si="297"/>
        <v>0.47</v>
      </c>
      <c r="CX285" s="34" t="s">
        <v>277</v>
      </c>
      <c r="CY285" s="34">
        <f t="shared" ref="CY285:DB285" si="298">SUM(CY33)</f>
        <v>1.0900000000000001</v>
      </c>
      <c r="CZ285" s="34">
        <f t="shared" si="298"/>
        <v>1.67</v>
      </c>
      <c r="DA285" s="34">
        <f t="shared" si="298"/>
        <v>1.05</v>
      </c>
      <c r="DB285" s="34">
        <f t="shared" si="298"/>
        <v>0.59</v>
      </c>
    </row>
    <row r="286" spans="1:106" x14ac:dyDescent="0.25">
      <c r="A286" s="34" t="s">
        <v>278</v>
      </c>
      <c r="B286" s="34">
        <f t="shared" ref="B286:E286" si="299">SUM(B34)</f>
        <v>7.0000000000000007E-2</v>
      </c>
      <c r="C286" s="34">
        <f t="shared" si="299"/>
        <v>0</v>
      </c>
      <c r="D286" s="34">
        <f t="shared" si="299"/>
        <v>0.06</v>
      </c>
      <c r="E286" s="34">
        <f t="shared" si="299"/>
        <v>0</v>
      </c>
      <c r="H286" s="34" t="s">
        <v>278</v>
      </c>
      <c r="I286" s="34">
        <f t="shared" ref="I286:L286" si="300">SUM(I34)</f>
        <v>0.14000000000000001</v>
      </c>
      <c r="J286" s="34">
        <f t="shared" si="300"/>
        <v>0.33</v>
      </c>
      <c r="K286" s="34">
        <f t="shared" si="300"/>
        <v>0.15</v>
      </c>
      <c r="L286" s="34">
        <f t="shared" si="300"/>
        <v>0</v>
      </c>
      <c r="O286" s="34" t="s">
        <v>278</v>
      </c>
      <c r="P286" s="34">
        <f t="shared" ref="P286:S286" si="301">SUM(P34)</f>
        <v>0.08</v>
      </c>
      <c r="Q286" s="34">
        <f t="shared" si="301"/>
        <v>0</v>
      </c>
      <c r="R286" s="34">
        <f t="shared" si="301"/>
        <v>0.13</v>
      </c>
      <c r="S286" s="34">
        <f t="shared" si="301"/>
        <v>0</v>
      </c>
      <c r="V286" s="34" t="s">
        <v>278</v>
      </c>
      <c r="W286" s="34">
        <f t="shared" ref="W286:Z286" si="302">SUM(W34)</f>
        <v>7.0000000000000007E-2</v>
      </c>
      <c r="X286" s="34">
        <f t="shared" si="302"/>
        <v>7.0000000000000007E-2</v>
      </c>
      <c r="Y286" s="34">
        <f t="shared" si="302"/>
        <v>0.1</v>
      </c>
      <c r="Z286" s="34">
        <f t="shared" si="302"/>
        <v>0</v>
      </c>
      <c r="AC286" s="34" t="s">
        <v>278</v>
      </c>
      <c r="AD286" s="34">
        <f t="shared" ref="AD286:AG286" si="303">SUM(AD34)</f>
        <v>0.09</v>
      </c>
      <c r="AE286" s="34">
        <f t="shared" si="303"/>
        <v>0.25</v>
      </c>
      <c r="AF286" s="34">
        <f t="shared" si="303"/>
        <v>0.04</v>
      </c>
      <c r="AG286" s="34">
        <f t="shared" si="303"/>
        <v>0.14000000000000001</v>
      </c>
      <c r="AJ286" s="34" t="s">
        <v>278</v>
      </c>
      <c r="AK286" s="34">
        <f t="shared" ref="AK286:AN286" si="304">SUM(AK34)</f>
        <v>0.05</v>
      </c>
      <c r="AL286" s="34">
        <f t="shared" si="304"/>
        <v>7.0000000000000007E-2</v>
      </c>
      <c r="AM286" s="34">
        <f t="shared" si="304"/>
        <v>7.0000000000000007E-2</v>
      </c>
      <c r="AN286" s="34">
        <f t="shared" si="304"/>
        <v>0</v>
      </c>
      <c r="AQ286" s="32" t="s">
        <v>278</v>
      </c>
      <c r="AR286" s="32">
        <f t="shared" ref="AR286:AU286" si="305">SUM(AR34)</f>
        <v>0.13</v>
      </c>
      <c r="AS286" s="32">
        <f t="shared" si="305"/>
        <v>0</v>
      </c>
      <c r="AT286" s="32">
        <f t="shared" si="305"/>
        <v>0.2</v>
      </c>
      <c r="AU286" s="32">
        <f t="shared" si="305"/>
        <v>0</v>
      </c>
      <c r="AX286" s="32" t="s">
        <v>278</v>
      </c>
      <c r="AY286" s="32">
        <f t="shared" ref="AY286:BB286" si="306">SUM(AY34)</f>
        <v>0.22</v>
      </c>
      <c r="AZ286" s="32">
        <f t="shared" si="306"/>
        <v>0.11</v>
      </c>
      <c r="BA286" s="32">
        <f t="shared" si="306"/>
        <v>0.32</v>
      </c>
      <c r="BB286" s="32">
        <f t="shared" si="306"/>
        <v>0.06</v>
      </c>
      <c r="BE286" s="32" t="s">
        <v>278</v>
      </c>
      <c r="BF286" s="32">
        <f t="shared" ref="BF286:BI286" si="307">SUM(BF34)</f>
        <v>7.0000000000000007E-2</v>
      </c>
      <c r="BG286" s="32">
        <f t="shared" si="307"/>
        <v>0.19</v>
      </c>
      <c r="BH286" s="32">
        <f t="shared" si="307"/>
        <v>0.04</v>
      </c>
      <c r="BI286" s="32">
        <f t="shared" si="307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308">SUM(BP34)</f>
        <v>0.15</v>
      </c>
      <c r="BQ286" s="32">
        <f t="shared" si="308"/>
        <v>0.36</v>
      </c>
      <c r="BR286" s="32">
        <f t="shared" si="308"/>
        <v>0.16</v>
      </c>
      <c r="BS286" s="32">
        <f t="shared" si="308"/>
        <v>0</v>
      </c>
      <c r="BV286" s="2" t="s">
        <v>278</v>
      </c>
      <c r="BW286" s="2">
        <f t="shared" ref="BW286:BZ286" si="309">SUM(BW34)</f>
        <v>0.18</v>
      </c>
      <c r="BX286" s="2">
        <f t="shared" si="309"/>
        <v>0.45</v>
      </c>
      <c r="BY286" s="2">
        <f t="shared" si="309"/>
        <v>0.11</v>
      </c>
      <c r="BZ286" s="2">
        <f t="shared" si="309"/>
        <v>0</v>
      </c>
      <c r="CC286" s="2" t="s">
        <v>278</v>
      </c>
      <c r="CD286" s="2">
        <f t="shared" si="127"/>
        <v>0.18</v>
      </c>
      <c r="CE286" s="2">
        <f t="shared" si="127"/>
        <v>0</v>
      </c>
      <c r="CF286" s="2">
        <f t="shared" si="127"/>
        <v>0.18</v>
      </c>
      <c r="CG286" s="2">
        <f t="shared" si="127"/>
        <v>0</v>
      </c>
      <c r="CJ286" s="34" t="s">
        <v>278</v>
      </c>
      <c r="CK286" s="34">
        <f t="shared" ref="CK286:CN286" si="310">SUM(CK34)</f>
        <v>0.13</v>
      </c>
      <c r="CL286" s="34">
        <f t="shared" si="310"/>
        <v>0.12</v>
      </c>
      <c r="CM286" s="34">
        <f t="shared" si="310"/>
        <v>0.17</v>
      </c>
      <c r="CN286" s="34">
        <f t="shared" si="310"/>
        <v>0.03</v>
      </c>
      <c r="CQ286" s="34" t="s">
        <v>278</v>
      </c>
      <c r="CR286" s="34">
        <f t="shared" ref="CR286:CU286" si="311">SUM(CR34)</f>
        <v>0.32</v>
      </c>
      <c r="CS286" s="34">
        <f t="shared" si="311"/>
        <v>0.08</v>
      </c>
      <c r="CT286" s="34">
        <f t="shared" si="311"/>
        <v>0.49</v>
      </c>
      <c r="CU286" s="34">
        <f t="shared" si="311"/>
        <v>0</v>
      </c>
      <c r="CX286" s="34" t="s">
        <v>278</v>
      </c>
      <c r="CY286" s="34">
        <f t="shared" ref="CY286:DB286" si="312">SUM(CY34)</f>
        <v>0.22</v>
      </c>
      <c r="CZ286" s="34">
        <f t="shared" si="312"/>
        <v>0.3</v>
      </c>
      <c r="DA286" s="34">
        <f t="shared" si="312"/>
        <v>0.23</v>
      </c>
      <c r="DB286" s="34">
        <f t="shared" si="312"/>
        <v>0.04</v>
      </c>
    </row>
    <row r="287" spans="1:106" x14ac:dyDescent="0.25">
      <c r="A287" s="34" t="s">
        <v>279</v>
      </c>
      <c r="B287" s="34">
        <f>SUM(B35:B258)</f>
        <v>1.3600000000000003</v>
      </c>
      <c r="C287" s="34">
        <f t="shared" ref="C287:E287" si="313">SUM(C35:C258)</f>
        <v>2.41</v>
      </c>
      <c r="D287" s="34">
        <f t="shared" si="313"/>
        <v>1.37</v>
      </c>
      <c r="E287" s="34">
        <f t="shared" si="313"/>
        <v>0.08</v>
      </c>
      <c r="H287" s="34" t="s">
        <v>279</v>
      </c>
      <c r="I287" s="34">
        <f>SUM(I35:I258)</f>
        <v>1.36</v>
      </c>
      <c r="J287" s="34">
        <f t="shared" ref="J287:L287" si="314">SUM(J35:J258)</f>
        <v>2.1399999999999997</v>
      </c>
      <c r="K287" s="34">
        <f t="shared" si="314"/>
        <v>1.3000000000000003</v>
      </c>
      <c r="L287" s="34">
        <f t="shared" si="314"/>
        <v>0.64</v>
      </c>
      <c r="O287" s="34" t="s">
        <v>279</v>
      </c>
      <c r="P287" s="34">
        <f>SUM(P35:P258)</f>
        <v>1.7500000000000004</v>
      </c>
      <c r="Q287" s="34">
        <f t="shared" ref="Q287:S287" si="315">SUM(Q35:Q258)</f>
        <v>2.73</v>
      </c>
      <c r="R287" s="34">
        <f t="shared" si="315"/>
        <v>1.8300000000000005</v>
      </c>
      <c r="S287" s="34">
        <f t="shared" si="315"/>
        <v>0.64</v>
      </c>
      <c r="V287" s="34" t="s">
        <v>279</v>
      </c>
      <c r="W287" s="34">
        <f>SUM(W35:W258)</f>
        <v>1.49</v>
      </c>
      <c r="X287" s="34">
        <f t="shared" ref="X287:Z287" si="316">SUM(X35:X258)</f>
        <v>3.71</v>
      </c>
      <c r="Y287" s="34">
        <f t="shared" si="316"/>
        <v>1.3</v>
      </c>
      <c r="Z287" s="34">
        <f t="shared" si="316"/>
        <v>0.15</v>
      </c>
      <c r="AC287" s="34" t="s">
        <v>279</v>
      </c>
      <c r="AD287" s="34">
        <f>SUM(AD35:AD258)</f>
        <v>1.5900000000000003</v>
      </c>
      <c r="AE287" s="34">
        <f t="shared" ref="AE287:AG287" si="317">SUM(AE35:AE258)</f>
        <v>3.0399999999999996</v>
      </c>
      <c r="AF287" s="34">
        <f t="shared" si="317"/>
        <v>1.4800000000000002</v>
      </c>
      <c r="AG287" s="34">
        <f t="shared" si="317"/>
        <v>0.22</v>
      </c>
      <c r="AJ287" s="34" t="s">
        <v>279</v>
      </c>
      <c r="AK287" s="34">
        <f>SUM(AK35:AK258)</f>
        <v>1.1300000000000001</v>
      </c>
      <c r="AL287" s="34">
        <f t="shared" ref="AL287:AN287" si="318">SUM(AL35:AL258)</f>
        <v>3.5500000000000003</v>
      </c>
      <c r="AM287" s="34">
        <f t="shared" si="318"/>
        <v>0.82000000000000006</v>
      </c>
      <c r="AN287" s="34">
        <f t="shared" si="318"/>
        <v>0</v>
      </c>
      <c r="AQ287" s="32" t="s">
        <v>279</v>
      </c>
      <c r="AR287" s="32">
        <f>SUM(AR35:AR258)</f>
        <v>1.1600000000000001</v>
      </c>
      <c r="AS287" s="32">
        <f t="shared" ref="AS287:AU287" si="319">SUM(AS35:AS258)</f>
        <v>2.41</v>
      </c>
      <c r="AT287" s="32">
        <f t="shared" si="319"/>
        <v>0.94000000000000017</v>
      </c>
      <c r="AU287" s="32">
        <f t="shared" si="319"/>
        <v>0</v>
      </c>
      <c r="AX287" s="32" t="s">
        <v>279</v>
      </c>
      <c r="AY287" s="32">
        <f>SUM(AY35:AY258)</f>
        <v>0.88000000000000012</v>
      </c>
      <c r="AZ287" s="32">
        <f t="shared" ref="AZ287:BB287" si="320">SUM(AZ35:AZ258)</f>
        <v>1.3800000000000001</v>
      </c>
      <c r="BA287" s="32">
        <f t="shared" si="320"/>
        <v>0.94000000000000006</v>
      </c>
      <c r="BB287" s="32">
        <f t="shared" si="320"/>
        <v>0</v>
      </c>
      <c r="BE287" s="32" t="s">
        <v>279</v>
      </c>
      <c r="BF287" s="32">
        <f>SUM(BF35:BF258)</f>
        <v>0.99000000000000021</v>
      </c>
      <c r="BG287" s="32">
        <f t="shared" ref="BG287:BI287" si="321">SUM(BG35:BG258)</f>
        <v>2.2400000000000002</v>
      </c>
      <c r="BH287" s="32">
        <f t="shared" si="321"/>
        <v>0.82000000000000006</v>
      </c>
      <c r="BI287" s="32">
        <f t="shared" si="321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322">SUM(BQ35:BQ258)</f>
        <v>1.57</v>
      </c>
      <c r="BR287" s="32">
        <f t="shared" si="322"/>
        <v>0.75000000000000022</v>
      </c>
      <c r="BS287" s="32">
        <f t="shared" si="322"/>
        <v>0.38</v>
      </c>
      <c r="BV287" s="2" t="s">
        <v>279</v>
      </c>
      <c r="BW287" s="2">
        <f>SUM(BW35:BW258)</f>
        <v>0.65000000000000013</v>
      </c>
      <c r="BX287" s="2">
        <f t="shared" ref="BX287:BZ287" si="323">SUM(BX35:BX258)</f>
        <v>0.85999999999999988</v>
      </c>
      <c r="BY287" s="2">
        <f t="shared" si="323"/>
        <v>0.54999999999999993</v>
      </c>
      <c r="BZ287" s="2">
        <f t="shared" si="323"/>
        <v>0</v>
      </c>
      <c r="CC287" s="2" t="s">
        <v>279</v>
      </c>
      <c r="CD287" s="2">
        <f>SUM(CD35:CD258)</f>
        <v>0.8</v>
      </c>
      <c r="CE287" s="2">
        <f t="shared" ref="CE287:CG287" si="324">SUM(CE35:CE258)</f>
        <v>1.1600000000000001</v>
      </c>
      <c r="CF287" s="2">
        <f t="shared" si="324"/>
        <v>0.78000000000000025</v>
      </c>
      <c r="CG287" s="2">
        <f t="shared" si="324"/>
        <v>0</v>
      </c>
      <c r="CJ287" s="34" t="s">
        <v>279</v>
      </c>
      <c r="CK287" s="34">
        <f>SUM(CK35:CK258)</f>
        <v>0.65000000000000013</v>
      </c>
      <c r="CL287" s="34">
        <f t="shared" ref="CL287:CN287" si="325">SUM(CL35:CL258)</f>
        <v>0.69</v>
      </c>
      <c r="CM287" s="34">
        <f t="shared" si="325"/>
        <v>0.69000000000000017</v>
      </c>
      <c r="CN287" s="34">
        <f t="shared" si="325"/>
        <v>0</v>
      </c>
      <c r="CQ287" s="34" t="s">
        <v>279</v>
      </c>
      <c r="CR287" s="34">
        <f>SUM(CR35:CR258)</f>
        <v>1.0100000000000002</v>
      </c>
      <c r="CS287" s="34">
        <f t="shared" ref="CS287:CU287" si="326">SUM(CS35:CS258)</f>
        <v>1.9100000000000001</v>
      </c>
      <c r="CT287" s="34">
        <f t="shared" si="326"/>
        <v>0.93000000000000027</v>
      </c>
      <c r="CU287" s="34">
        <f t="shared" si="326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327">SUM(CZ35:CZ258)</f>
        <v>1.23</v>
      </c>
      <c r="DA287" s="34">
        <f t="shared" si="327"/>
        <v>0.99</v>
      </c>
      <c r="DB287" s="34">
        <f t="shared" si="327"/>
        <v>0.30000000000000004</v>
      </c>
    </row>
    <row r="289" spans="2:106" x14ac:dyDescent="0.25">
      <c r="B289" s="1">
        <f>+SUM(B265:B287)</f>
        <v>100.00999999999996</v>
      </c>
      <c r="C289" s="1">
        <f t="shared" ref="C289:E289" si="328">+SUM(C265:C287)</f>
        <v>100.00999999999999</v>
      </c>
      <c r="D289" s="1">
        <f t="shared" si="328"/>
        <v>99.969999999999985</v>
      </c>
      <c r="E289" s="1">
        <f t="shared" si="328"/>
        <v>100.00000000000003</v>
      </c>
      <c r="I289" s="1">
        <f>+SUM(I265:I287)</f>
        <v>99.999999999999986</v>
      </c>
      <c r="J289" s="1">
        <f t="shared" ref="J289:L289" si="329">+SUM(J265:J287)</f>
        <v>99.980000000000018</v>
      </c>
      <c r="K289" s="1">
        <f t="shared" si="329"/>
        <v>99.96</v>
      </c>
      <c r="L289" s="1">
        <f t="shared" si="329"/>
        <v>99.97999999999999</v>
      </c>
      <c r="P289" s="1">
        <f>+SUM(P265:P287)</f>
        <v>99.99</v>
      </c>
      <c r="Q289" s="1">
        <f t="shared" ref="Q289:S289" si="330">+SUM(Q265:Q287)</f>
        <v>100.02</v>
      </c>
      <c r="R289" s="1">
        <f t="shared" si="330"/>
        <v>99.980000000000032</v>
      </c>
      <c r="S289" s="1">
        <f t="shared" si="330"/>
        <v>100</v>
      </c>
      <c r="W289" s="1">
        <f>+SUM(W265:W287)</f>
        <v>99.99</v>
      </c>
      <c r="X289" s="1">
        <f t="shared" ref="X289:Z289" si="331">+SUM(X265:X287)</f>
        <v>99.999999999999986</v>
      </c>
      <c r="Y289" s="1">
        <f t="shared" si="331"/>
        <v>100.00999999999999</v>
      </c>
      <c r="Z289" s="1">
        <f t="shared" si="331"/>
        <v>99.989999999999981</v>
      </c>
      <c r="AD289" s="1">
        <f>+SUM(AD265:AD287)</f>
        <v>99.990000000000009</v>
      </c>
      <c r="AE289" s="1">
        <f t="shared" ref="AE289:AG289" si="332">+SUM(AE265:AE287)</f>
        <v>99.990000000000009</v>
      </c>
      <c r="AF289" s="1">
        <f t="shared" si="332"/>
        <v>100.00999999999998</v>
      </c>
      <c r="AG289" s="1">
        <f t="shared" si="332"/>
        <v>100</v>
      </c>
      <c r="AK289" s="1">
        <f>+SUM(AK265:AK287)</f>
        <v>100.02000000000001</v>
      </c>
      <c r="AL289" s="1">
        <f t="shared" ref="AL289:AN289" si="333">+SUM(AL265:AL287)</f>
        <v>100</v>
      </c>
      <c r="AM289" s="1">
        <f t="shared" si="333"/>
        <v>99.97</v>
      </c>
      <c r="AN289" s="1">
        <f t="shared" si="333"/>
        <v>100.01</v>
      </c>
      <c r="AR289" s="1">
        <f>+SUM(AR265:AR287)</f>
        <v>100.00000000000001</v>
      </c>
      <c r="AS289" s="1">
        <f t="shared" ref="AS289:AU289" si="334">+SUM(AS265:AS287)</f>
        <v>100.02000000000001</v>
      </c>
      <c r="AT289" s="1">
        <f t="shared" si="334"/>
        <v>99.990000000000009</v>
      </c>
      <c r="AU289" s="1">
        <f t="shared" si="334"/>
        <v>99.999999999999986</v>
      </c>
      <c r="AY289" s="1">
        <f>+SUM(AY265:AY287)</f>
        <v>100.00999999999999</v>
      </c>
      <c r="AZ289" s="1">
        <f t="shared" ref="AZ289:BB289" si="335">+SUM(AZ265:AZ287)</f>
        <v>99.999999999999986</v>
      </c>
      <c r="BA289" s="1">
        <f t="shared" si="335"/>
        <v>100.00000000000001</v>
      </c>
      <c r="BB289" s="1">
        <f t="shared" si="335"/>
        <v>99.990000000000038</v>
      </c>
      <c r="BF289" s="1">
        <f>+SUM(BF265:BF287)</f>
        <v>99.969999999999985</v>
      </c>
      <c r="BG289" s="1">
        <f t="shared" ref="BG289:BI289" si="336">+SUM(BG265:BG287)</f>
        <v>99.99</v>
      </c>
      <c r="BH289" s="1">
        <f t="shared" si="336"/>
        <v>100.00999999999998</v>
      </c>
      <c r="BI289" s="1">
        <f t="shared" si="336"/>
        <v>99.99</v>
      </c>
      <c r="BP289" s="1">
        <f>+SUM(BP265:BP287)</f>
        <v>99.98</v>
      </c>
      <c r="BQ289" s="1">
        <f t="shared" ref="BQ289:BS289" si="337">+SUM(BQ265:BQ287)</f>
        <v>100.01999999999998</v>
      </c>
      <c r="BR289" s="1">
        <f t="shared" si="337"/>
        <v>99.990000000000038</v>
      </c>
      <c r="BS289" s="1">
        <f t="shared" si="337"/>
        <v>100.00999999999999</v>
      </c>
      <c r="BW289" s="1">
        <f>+SUM(BW265:BW287)</f>
        <v>100.00000000000003</v>
      </c>
      <c r="BX289" s="1">
        <f t="shared" ref="BX289:BZ289" si="338">+SUM(BX265:BX287)</f>
        <v>100.01</v>
      </c>
      <c r="BY289" s="1">
        <f t="shared" si="338"/>
        <v>99.989999999999981</v>
      </c>
      <c r="BZ289" s="1">
        <f t="shared" si="338"/>
        <v>100</v>
      </c>
      <c r="CD289" s="1">
        <f>+SUM(CD265:CD287)</f>
        <v>100.00999999999999</v>
      </c>
      <c r="CE289" s="1">
        <f t="shared" ref="CE289:CG289" si="339">+SUM(CE265:CE287)</f>
        <v>100</v>
      </c>
      <c r="CF289" s="1">
        <f t="shared" si="339"/>
        <v>99.990000000000038</v>
      </c>
      <c r="CG289" s="1">
        <f t="shared" si="339"/>
        <v>99.98</v>
      </c>
      <c r="CK289" s="1">
        <f>+SUM(CK265:CK287)</f>
        <v>99.989999999999981</v>
      </c>
      <c r="CL289" s="1">
        <f t="shared" ref="CL289:CN289" si="340">+SUM(CL265:CL287)</f>
        <v>99.99</v>
      </c>
      <c r="CM289" s="1">
        <f t="shared" si="340"/>
        <v>99.990000000000009</v>
      </c>
      <c r="CN289" s="1">
        <f t="shared" si="340"/>
        <v>99.98</v>
      </c>
      <c r="CR289" s="1">
        <f>+SUM(CR265:CR287)</f>
        <v>100.00999999999999</v>
      </c>
      <c r="CS289" s="1">
        <f t="shared" ref="CS289:CU289" si="341">+SUM(CS265:CS287)</f>
        <v>99.97999999999999</v>
      </c>
      <c r="CT289" s="1">
        <f t="shared" si="341"/>
        <v>100.01000000000002</v>
      </c>
      <c r="CU289" s="1">
        <f t="shared" si="341"/>
        <v>99.989999999999981</v>
      </c>
      <c r="CY289" s="1">
        <f>+SUM(CY265:CY287)</f>
        <v>99.99</v>
      </c>
      <c r="CZ289" s="1">
        <f t="shared" ref="CZ289:DB289" si="342">+SUM(CZ265:CZ287)</f>
        <v>99.970000000000027</v>
      </c>
      <c r="DA289" s="1">
        <f t="shared" si="342"/>
        <v>99.99</v>
      </c>
      <c r="DB289" s="1">
        <f t="shared" si="342"/>
        <v>100.01000000000003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O291"/>
  <sheetViews>
    <sheetView showGridLines="0" topLeftCell="CI251" zoomScale="70" zoomScaleNormal="70" workbookViewId="0">
      <selection activeCell="CU282" sqref="CU282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665" max="665" width="11.42578125" style="27"/>
  </cols>
  <sheetData>
    <row r="1" spans="1:665" s="4" customFormat="1" x14ac:dyDescent="0.25">
      <c r="YO1" s="29"/>
    </row>
    <row r="2" spans="1:665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</row>
    <row r="3" spans="1:665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</row>
    <row r="4" spans="1:665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</row>
    <row r="5" spans="1:665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</row>
    <row r="6" spans="1:665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</row>
    <row r="7" spans="1:665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</row>
    <row r="8" spans="1:665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</row>
    <row r="9" spans="1:665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</row>
    <row r="10" spans="1:665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</row>
    <row r="11" spans="1:665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</row>
    <row r="12" spans="1:665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</row>
    <row r="13" spans="1:665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</row>
    <row r="14" spans="1:665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</row>
    <row r="15" spans="1:665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</row>
    <row r="16" spans="1:665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</row>
    <row r="17" spans="1:103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</row>
    <row r="18" spans="1:103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</row>
    <row r="19" spans="1:103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</row>
    <row r="20" spans="1:103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</row>
    <row r="21" spans="1:103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</row>
    <row r="22" spans="1:103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</row>
    <row r="23" spans="1:103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</row>
    <row r="24" spans="1:103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</row>
    <row r="25" spans="1:103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</row>
    <row r="26" spans="1:103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</row>
    <row r="27" spans="1:103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</row>
    <row r="28" spans="1:103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</row>
    <row r="29" spans="1:103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</row>
    <row r="30" spans="1:103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</row>
    <row r="31" spans="1:103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</row>
    <row r="32" spans="1:103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</row>
    <row r="33" spans="1:103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</row>
    <row r="34" spans="1:103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</row>
    <row r="35" spans="1:103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</row>
    <row r="36" spans="1:103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</row>
    <row r="37" spans="1:103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</row>
    <row r="38" spans="1:103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</row>
    <row r="39" spans="1:103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</row>
    <row r="40" spans="1:103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</row>
    <row r="41" spans="1:103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</row>
    <row r="42" spans="1:103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</row>
    <row r="43" spans="1:103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</row>
    <row r="44" spans="1:103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</row>
    <row r="45" spans="1:103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</row>
    <row r="46" spans="1:103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</row>
    <row r="47" spans="1:103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</row>
    <row r="48" spans="1:103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</row>
    <row r="49" spans="1:103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</row>
    <row r="50" spans="1:103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</row>
    <row r="51" spans="1:103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</row>
    <row r="52" spans="1:103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</row>
    <row r="53" spans="1:103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</row>
    <row r="54" spans="1:103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</row>
    <row r="55" spans="1:103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</row>
    <row r="56" spans="1:103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</row>
    <row r="57" spans="1:103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</row>
    <row r="58" spans="1:103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</row>
    <row r="59" spans="1:103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</row>
    <row r="60" spans="1:103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</row>
    <row r="61" spans="1:103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</row>
    <row r="62" spans="1:103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</row>
    <row r="63" spans="1:103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</row>
    <row r="64" spans="1:103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</row>
    <row r="65" spans="1:103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</row>
    <row r="66" spans="1:103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</row>
    <row r="67" spans="1:103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</row>
    <row r="68" spans="1:103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</row>
    <row r="69" spans="1:103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</row>
    <row r="70" spans="1:103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</row>
    <row r="71" spans="1:103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</row>
    <row r="72" spans="1:103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</row>
    <row r="73" spans="1:103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</row>
    <row r="74" spans="1:103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</row>
    <row r="75" spans="1:103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</row>
    <row r="76" spans="1:103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</row>
    <row r="77" spans="1:103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</row>
    <row r="78" spans="1:103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</row>
    <row r="79" spans="1:103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</row>
    <row r="80" spans="1:103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</row>
    <row r="81" spans="1:103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</row>
    <row r="82" spans="1:103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</row>
    <row r="83" spans="1:103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</row>
    <row r="84" spans="1:103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</row>
    <row r="85" spans="1:103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</row>
    <row r="86" spans="1:103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</row>
    <row r="87" spans="1:103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</row>
    <row r="88" spans="1:103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</row>
    <row r="89" spans="1:103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</row>
    <row r="90" spans="1:103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</row>
    <row r="91" spans="1:103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</row>
    <row r="92" spans="1:103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</row>
    <row r="93" spans="1:103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</row>
    <row r="94" spans="1:103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</row>
    <row r="95" spans="1:103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</row>
    <row r="96" spans="1:103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</row>
    <row r="97" spans="1:103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</row>
    <row r="98" spans="1:103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</row>
    <row r="99" spans="1:103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</row>
    <row r="100" spans="1:103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</row>
    <row r="101" spans="1:103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</row>
    <row r="102" spans="1:103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</row>
    <row r="103" spans="1:103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</row>
    <row r="104" spans="1:103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</row>
    <row r="105" spans="1:103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</row>
    <row r="106" spans="1:103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</row>
    <row r="107" spans="1:103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</row>
    <row r="108" spans="1:103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</row>
    <row r="109" spans="1:103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</row>
    <row r="110" spans="1:103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</row>
    <row r="111" spans="1:103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</row>
    <row r="112" spans="1:103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</row>
    <row r="113" spans="1:103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</row>
    <row r="114" spans="1:103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</row>
    <row r="115" spans="1:103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</row>
    <row r="116" spans="1:103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</row>
    <row r="117" spans="1:103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</row>
    <row r="118" spans="1:103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</row>
    <row r="119" spans="1:103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</row>
    <row r="120" spans="1:103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</row>
    <row r="121" spans="1:103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</row>
    <row r="122" spans="1:103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</row>
    <row r="123" spans="1:103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</row>
    <row r="124" spans="1:103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</row>
    <row r="125" spans="1:103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</row>
    <row r="126" spans="1:103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</row>
    <row r="127" spans="1:103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</row>
    <row r="128" spans="1:103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</row>
    <row r="129" spans="1:103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</row>
    <row r="130" spans="1:103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</row>
    <row r="131" spans="1:103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</row>
    <row r="132" spans="1:103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</row>
    <row r="133" spans="1:103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</row>
    <row r="134" spans="1:103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</row>
    <row r="135" spans="1:103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</row>
    <row r="136" spans="1:103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</row>
    <row r="137" spans="1:103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</row>
    <row r="138" spans="1:103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</row>
    <row r="139" spans="1:103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</row>
    <row r="140" spans="1:103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</row>
    <row r="141" spans="1:103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</row>
    <row r="142" spans="1:103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</row>
    <row r="143" spans="1:103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</row>
    <row r="144" spans="1:103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</row>
    <row r="145" spans="1:103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</row>
    <row r="146" spans="1:103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</row>
    <row r="147" spans="1:103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</row>
    <row r="148" spans="1:103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</row>
    <row r="149" spans="1:103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</row>
    <row r="150" spans="1:103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</row>
    <row r="151" spans="1:103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</row>
    <row r="152" spans="1:103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</row>
    <row r="153" spans="1:103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</row>
    <row r="154" spans="1:103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</row>
    <row r="155" spans="1:103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</row>
    <row r="156" spans="1:103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</row>
    <row r="157" spans="1:103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</row>
    <row r="158" spans="1:103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</row>
    <row r="159" spans="1:103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</row>
    <row r="160" spans="1:103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</row>
    <row r="161" spans="1:103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</row>
    <row r="162" spans="1:103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</row>
    <row r="163" spans="1:103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</row>
    <row r="164" spans="1:103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</row>
    <row r="165" spans="1:103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</row>
    <row r="166" spans="1:103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</row>
    <row r="167" spans="1:103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</row>
    <row r="168" spans="1:103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</row>
    <row r="169" spans="1:103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</row>
    <row r="170" spans="1:103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</row>
    <row r="171" spans="1:103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</row>
    <row r="172" spans="1:103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</row>
    <row r="173" spans="1:103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</row>
    <row r="174" spans="1:103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</row>
    <row r="175" spans="1:103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</row>
    <row r="176" spans="1:103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</row>
    <row r="177" spans="1:103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</row>
    <row r="178" spans="1:103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</row>
    <row r="179" spans="1:103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</row>
    <row r="180" spans="1:103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</row>
    <row r="181" spans="1:103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</row>
    <row r="182" spans="1:103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</row>
    <row r="183" spans="1:103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</row>
    <row r="184" spans="1:103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</row>
    <row r="185" spans="1:103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</row>
    <row r="186" spans="1:103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</row>
    <row r="187" spans="1:103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</row>
    <row r="188" spans="1:103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</row>
    <row r="189" spans="1:103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</row>
    <row r="190" spans="1:103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</row>
    <row r="191" spans="1:103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</row>
    <row r="192" spans="1:103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</row>
    <row r="193" spans="1:103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</row>
    <row r="194" spans="1:103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</row>
    <row r="195" spans="1:103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</row>
    <row r="196" spans="1:103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</row>
    <row r="197" spans="1:103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</row>
    <row r="198" spans="1:103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</row>
    <row r="199" spans="1:103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</row>
    <row r="200" spans="1:103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</row>
    <row r="201" spans="1:103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</row>
    <row r="202" spans="1:103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</row>
    <row r="203" spans="1:103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</row>
    <row r="204" spans="1:103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</row>
    <row r="205" spans="1:103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</row>
    <row r="206" spans="1:103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</row>
    <row r="207" spans="1:103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</row>
    <row r="208" spans="1:103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</row>
    <row r="209" spans="1:103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</row>
    <row r="210" spans="1:103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</row>
    <row r="211" spans="1:103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</row>
    <row r="212" spans="1:103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</row>
    <row r="213" spans="1:103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</row>
    <row r="214" spans="1:103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</row>
    <row r="215" spans="1:103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</row>
    <row r="216" spans="1:103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</row>
    <row r="217" spans="1:103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</row>
    <row r="218" spans="1:103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</row>
    <row r="219" spans="1:103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</row>
    <row r="220" spans="1:103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</row>
    <row r="221" spans="1:103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</row>
    <row r="222" spans="1:103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</row>
    <row r="223" spans="1:103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</row>
    <row r="224" spans="1:103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</row>
    <row r="225" spans="1:103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</row>
    <row r="226" spans="1:103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</row>
    <row r="227" spans="1:103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</row>
    <row r="228" spans="1:103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</row>
    <row r="229" spans="1:103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</row>
    <row r="230" spans="1:103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</row>
    <row r="231" spans="1:103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</row>
    <row r="232" spans="1:103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</row>
    <row r="233" spans="1:103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</row>
    <row r="234" spans="1:103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</row>
    <row r="235" spans="1:103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</row>
    <row r="236" spans="1:103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</row>
    <row r="237" spans="1:103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</row>
    <row r="238" spans="1:103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</row>
    <row r="239" spans="1:103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</row>
    <row r="240" spans="1:103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</row>
    <row r="241" spans="1:103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</row>
    <row r="242" spans="1:103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</row>
    <row r="243" spans="1:103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</row>
    <row r="244" spans="1:103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</row>
    <row r="245" spans="1:103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</row>
    <row r="246" spans="1:103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</row>
    <row r="247" spans="1:103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</row>
    <row r="248" spans="1:103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</row>
    <row r="249" spans="1:103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</row>
    <row r="250" spans="1:103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</row>
    <row r="251" spans="1:103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</row>
    <row r="252" spans="1:103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</row>
    <row r="253" spans="1:103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</row>
    <row r="254" spans="1:103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</row>
    <row r="255" spans="1:103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</row>
    <row r="256" spans="1:103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</row>
    <row r="257" spans="1:665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</row>
    <row r="258" spans="1:665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</row>
    <row r="261" spans="1:665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YO261" s="27"/>
    </row>
    <row r="262" spans="1:665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</row>
    <row r="263" spans="1:665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</row>
    <row r="264" spans="1:665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</row>
    <row r="265" spans="1:665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</row>
    <row r="266" spans="1:665" x14ac:dyDescent="0.25">
      <c r="A266" s="32" t="s">
        <v>13</v>
      </c>
      <c r="B266" s="32">
        <f t="shared" ref="B266:C266" si="20">SUM(B14)</f>
        <v>0.17</v>
      </c>
      <c r="C266" s="32">
        <f t="shared" si="20"/>
        <v>0.09</v>
      </c>
      <c r="D266" s="32">
        <f t="shared" ref="D266:E266" si="21">SUM(D14)</f>
        <v>0.03</v>
      </c>
      <c r="E266" s="32">
        <f t="shared" si="21"/>
        <v>0</v>
      </c>
      <c r="H266" s="32" t="s">
        <v>13</v>
      </c>
      <c r="I266" s="32">
        <f t="shared" ref="I266:J266" si="22">SUM(I14)</f>
        <v>0.18</v>
      </c>
      <c r="J266" s="32">
        <f t="shared" si="22"/>
        <v>0.05</v>
      </c>
      <c r="K266" s="32">
        <f t="shared" ref="K266:L266" si="23">SUM(K14)</f>
        <v>0.06</v>
      </c>
      <c r="L266" s="32">
        <f t="shared" si="23"/>
        <v>0</v>
      </c>
      <c r="O266" s="32" t="s">
        <v>13</v>
      </c>
      <c r="P266" s="32">
        <f t="shared" ref="P266:Q266" si="24">SUM(P14)</f>
        <v>0.17</v>
      </c>
      <c r="Q266" s="32">
        <f t="shared" si="24"/>
        <v>0</v>
      </c>
      <c r="R266" s="32">
        <f t="shared" ref="R266:S266" si="25">SUM(R14)</f>
        <v>0.03</v>
      </c>
      <c r="S266" s="32">
        <f t="shared" si="25"/>
        <v>0.13</v>
      </c>
      <c r="V266" s="32" t="s">
        <v>13</v>
      </c>
      <c r="W266" s="32">
        <f t="shared" ref="W266:X266" si="26">SUM(W14)</f>
        <v>0.21</v>
      </c>
      <c r="X266" s="32">
        <f t="shared" si="26"/>
        <v>0.08</v>
      </c>
      <c r="Y266" s="32">
        <f t="shared" ref="Y266:Z266" si="27">SUM(Y14)</f>
        <v>0.04</v>
      </c>
      <c r="Z266" s="32">
        <f t="shared" si="27"/>
        <v>0.02</v>
      </c>
      <c r="AC266" s="32" t="s">
        <v>13</v>
      </c>
      <c r="AD266" s="32">
        <f t="shared" ref="AD266:AE266" si="28">SUM(AD14)</f>
        <v>0.22</v>
      </c>
      <c r="AE266" s="32">
        <f t="shared" si="28"/>
        <v>7.0000000000000007E-2</v>
      </c>
      <c r="AF266" s="32">
        <f t="shared" ref="AF266:AG266" si="29">SUM(AF14)</f>
        <v>0</v>
      </c>
      <c r="AG266" s="32">
        <f t="shared" si="29"/>
        <v>0.02</v>
      </c>
      <c r="AJ266" s="32" t="s">
        <v>13</v>
      </c>
      <c r="AK266" s="32">
        <f t="shared" ref="AK266:AL266" si="30">SUM(AK14)</f>
        <v>0.21</v>
      </c>
      <c r="AL266" s="32">
        <f t="shared" si="30"/>
        <v>0.05</v>
      </c>
      <c r="AM266" s="32">
        <f t="shared" ref="AM266:AN266" si="31">SUM(AM14)</f>
        <v>0.05</v>
      </c>
      <c r="AN266" s="32">
        <f t="shared" si="31"/>
        <v>0.01</v>
      </c>
      <c r="AQ266" s="2" t="s">
        <v>13</v>
      </c>
      <c r="AR266" s="2">
        <f t="shared" ref="AR266:AS266" si="32">SUM(AR14)</f>
        <v>0.24</v>
      </c>
      <c r="AS266" s="2">
        <f t="shared" si="32"/>
        <v>0.24</v>
      </c>
      <c r="AT266" s="2">
        <f t="shared" ref="AT266:AU266" si="33">SUM(AT14)</f>
        <v>0.04</v>
      </c>
      <c r="AU266" s="2">
        <f t="shared" si="33"/>
        <v>0.06</v>
      </c>
      <c r="AX266" s="2" t="s">
        <v>13</v>
      </c>
      <c r="AY266" s="2">
        <f t="shared" ref="AY266:AZ266" si="34">SUM(AY14)</f>
        <v>0.17</v>
      </c>
      <c r="AZ266" s="2">
        <f t="shared" si="34"/>
        <v>0.12</v>
      </c>
      <c r="BA266" s="2">
        <f t="shared" ref="BA266:BB266" si="35">SUM(BA14)</f>
        <v>0.01</v>
      </c>
      <c r="BB266" s="2">
        <f t="shared" si="35"/>
        <v>0.05</v>
      </c>
      <c r="BE266" s="2" t="s">
        <v>13</v>
      </c>
      <c r="BF266" s="2">
        <f t="shared" ref="BF266:BG266" si="36">SUM(BF14)</f>
        <v>0.08</v>
      </c>
      <c r="BG266" s="2">
        <f t="shared" si="36"/>
        <v>0</v>
      </c>
      <c r="BH266" s="2">
        <f t="shared" ref="BH266:BI266" si="37">SUM(BH14)</f>
        <v>0.06</v>
      </c>
      <c r="BI266" s="2">
        <f t="shared" si="37"/>
        <v>0</v>
      </c>
      <c r="BL266" s="2" t="s">
        <v>13</v>
      </c>
      <c r="BM266" s="2">
        <f t="shared" ref="BM266:BN266" si="38">SUM(BM14)</f>
        <v>0.1</v>
      </c>
      <c r="BN266" s="2">
        <f t="shared" si="38"/>
        <v>0.02</v>
      </c>
      <c r="BO266" s="2">
        <f t="shared" ref="BO266:BP266" si="39">SUM(BO14)</f>
        <v>0.01</v>
      </c>
      <c r="BP266" s="2">
        <f t="shared" si="39"/>
        <v>0.01</v>
      </c>
      <c r="BS266" t="s">
        <v>13</v>
      </c>
      <c r="BT266">
        <f t="shared" ref="BT266:BU286" si="40">SUM(BT14)</f>
        <v>0.16</v>
      </c>
      <c r="BU266">
        <f t="shared" si="40"/>
        <v>0</v>
      </c>
      <c r="BV266">
        <f t="shared" ref="BV266:BW266" si="41">SUM(BV14)</f>
        <v>0.02</v>
      </c>
      <c r="BW266">
        <f t="shared" si="41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42">SUM(CC14)</f>
        <v>0.03</v>
      </c>
      <c r="CD266" s="2">
        <f t="shared" si="42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43">SUM(CJ14)</f>
        <v>7.0000000000000007E-2</v>
      </c>
      <c r="CK266" s="34">
        <f t="shared" si="43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44">SUM(CQ14)</f>
        <v>0.03</v>
      </c>
      <c r="CR266" s="34">
        <f t="shared" si="44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45">SUM(CX14)</f>
        <v>0.05</v>
      </c>
      <c r="CY266" s="34">
        <f t="shared" si="45"/>
        <v>0.11</v>
      </c>
    </row>
    <row r="267" spans="1:665" x14ac:dyDescent="0.25">
      <c r="A267" s="32" t="s">
        <v>259</v>
      </c>
      <c r="B267" s="32">
        <f t="shared" ref="B267:C267" si="46">SUM(B15)</f>
        <v>0.38</v>
      </c>
      <c r="C267" s="32">
        <f t="shared" si="46"/>
        <v>0.59</v>
      </c>
      <c r="D267" s="32">
        <f t="shared" ref="D267:E267" si="47">SUM(D15)</f>
        <v>0.26</v>
      </c>
      <c r="E267" s="32">
        <f t="shared" si="47"/>
        <v>0.27</v>
      </c>
      <c r="H267" s="32" t="s">
        <v>259</v>
      </c>
      <c r="I267" s="32">
        <f t="shared" ref="I267:J267" si="48">SUM(I15)</f>
        <v>0.46</v>
      </c>
      <c r="J267" s="32">
        <f t="shared" si="48"/>
        <v>0.57999999999999996</v>
      </c>
      <c r="K267" s="32">
        <f t="shared" ref="K267:L267" si="49">SUM(K15)</f>
        <v>0.28000000000000003</v>
      </c>
      <c r="L267" s="32">
        <f t="shared" si="49"/>
        <v>0.61</v>
      </c>
      <c r="O267" s="32" t="s">
        <v>259</v>
      </c>
      <c r="P267" s="32">
        <f t="shared" ref="P267:Q267" si="50">SUM(P15)</f>
        <v>0.62</v>
      </c>
      <c r="Q267" s="32">
        <f t="shared" si="50"/>
        <v>1.24</v>
      </c>
      <c r="R267" s="32">
        <f t="shared" ref="R267:S267" si="51">SUM(R15)</f>
        <v>0.38</v>
      </c>
      <c r="S267" s="32">
        <f t="shared" si="51"/>
        <v>0.4</v>
      </c>
      <c r="V267" s="32" t="s">
        <v>259</v>
      </c>
      <c r="W267" s="32">
        <f t="shared" ref="W267:X267" si="52">SUM(W15)</f>
        <v>0.67</v>
      </c>
      <c r="X267" s="32">
        <f t="shared" si="52"/>
        <v>1.33</v>
      </c>
      <c r="Y267" s="32">
        <f t="shared" ref="Y267:Z267" si="53">SUM(Y15)</f>
        <v>0.33</v>
      </c>
      <c r="Z267" s="32">
        <f t="shared" si="53"/>
        <v>0.53</v>
      </c>
      <c r="AC267" s="32" t="s">
        <v>259</v>
      </c>
      <c r="AD267" s="32">
        <f t="shared" ref="AD267:AE267" si="54">SUM(AD15)</f>
        <v>0.37</v>
      </c>
      <c r="AE267" s="32">
        <f t="shared" si="54"/>
        <v>0.4</v>
      </c>
      <c r="AF267" s="32">
        <f t="shared" ref="AF267:AG267" si="55">SUM(AF15)</f>
        <v>0.27</v>
      </c>
      <c r="AG267" s="32">
        <f t="shared" si="55"/>
        <v>0.37</v>
      </c>
      <c r="AJ267" s="32" t="s">
        <v>259</v>
      </c>
      <c r="AK267" s="32">
        <f t="shared" ref="AK267:AL267" si="56">SUM(AK15)</f>
        <v>0.7</v>
      </c>
      <c r="AL267" s="32">
        <f t="shared" si="56"/>
        <v>0.72</v>
      </c>
      <c r="AM267" s="32">
        <f t="shared" ref="AM267:AN267" si="57">SUM(AM15)</f>
        <v>0.15</v>
      </c>
      <c r="AN267" s="32">
        <f t="shared" si="57"/>
        <v>1.82</v>
      </c>
      <c r="AQ267" s="2" t="s">
        <v>259</v>
      </c>
      <c r="AR267" s="2">
        <f t="shared" ref="AR267:AS267" si="58">SUM(AR15)</f>
        <v>0.71</v>
      </c>
      <c r="AS267" s="2">
        <f t="shared" si="58"/>
        <v>0.24</v>
      </c>
      <c r="AT267" s="2">
        <f t="shared" ref="AT267:AU267" si="59">SUM(AT15)</f>
        <v>0.19</v>
      </c>
      <c r="AU267" s="2">
        <f t="shared" si="59"/>
        <v>2.15</v>
      </c>
      <c r="AX267" s="2" t="s">
        <v>259</v>
      </c>
      <c r="AY267" s="2">
        <f t="shared" ref="AY267:AZ267" si="60">SUM(AY15)</f>
        <v>0.47</v>
      </c>
      <c r="AZ267" s="2">
        <f t="shared" si="60"/>
        <v>0.72</v>
      </c>
      <c r="BA267" s="2">
        <f t="shared" ref="BA267:BB267" si="61">SUM(BA15)</f>
        <v>0.26</v>
      </c>
      <c r="BB267" s="2">
        <f t="shared" si="61"/>
        <v>0.43</v>
      </c>
      <c r="BE267" s="2" t="s">
        <v>259</v>
      </c>
      <c r="BF267" s="2">
        <f t="shared" ref="BF267:BG267" si="62">SUM(BF15)</f>
        <v>0.47</v>
      </c>
      <c r="BG267" s="2">
        <f t="shared" si="62"/>
        <v>0.64</v>
      </c>
      <c r="BH267" s="2">
        <f t="shared" ref="BH267:BI267" si="63">SUM(BH15)</f>
        <v>0.26</v>
      </c>
      <c r="BI267" s="2">
        <f t="shared" si="63"/>
        <v>0.48</v>
      </c>
      <c r="BL267" s="2" t="s">
        <v>259</v>
      </c>
      <c r="BM267" s="2">
        <f t="shared" ref="BM267:BN267" si="64">SUM(BM15)</f>
        <v>0.33</v>
      </c>
      <c r="BN267" s="2">
        <f t="shared" si="64"/>
        <v>0.28999999999999998</v>
      </c>
      <c r="BO267" s="2">
        <f t="shared" ref="BO267:BP267" si="65">SUM(BO15)</f>
        <v>0.2</v>
      </c>
      <c r="BP267" s="2">
        <f t="shared" si="65"/>
        <v>0.49</v>
      </c>
      <c r="BS267" t="s">
        <v>259</v>
      </c>
      <c r="BT267">
        <f t="shared" si="40"/>
        <v>0.32</v>
      </c>
      <c r="BU267">
        <f t="shared" si="40"/>
        <v>0.16</v>
      </c>
      <c r="BV267">
        <f t="shared" ref="BV267:BW286" si="66">SUM(BV15)</f>
        <v>0.1</v>
      </c>
      <c r="BW267">
        <f t="shared" si="66"/>
        <v>0.65</v>
      </c>
      <c r="BZ267" s="2" t="s">
        <v>259</v>
      </c>
      <c r="CA267" s="2">
        <f t="shared" ref="CA267:CD267" si="67">SUM(CA15)</f>
        <v>0.28000000000000003</v>
      </c>
      <c r="CB267" s="2">
        <f t="shared" si="67"/>
        <v>0.49</v>
      </c>
      <c r="CC267" s="2">
        <f t="shared" si="67"/>
        <v>0.14000000000000001</v>
      </c>
      <c r="CD267" s="2">
        <f t="shared" si="67"/>
        <v>0.39</v>
      </c>
      <c r="CG267" s="34" t="s">
        <v>259</v>
      </c>
      <c r="CH267" s="34">
        <f t="shared" ref="CH267:CK267" si="68">SUM(CH15)</f>
        <v>0.4</v>
      </c>
      <c r="CI267" s="34">
        <f t="shared" si="68"/>
        <v>1.17</v>
      </c>
      <c r="CJ267" s="34">
        <f t="shared" si="68"/>
        <v>0.1</v>
      </c>
      <c r="CK267" s="34">
        <f t="shared" si="68"/>
        <v>0.34</v>
      </c>
      <c r="CN267" s="34" t="s">
        <v>259</v>
      </c>
      <c r="CO267" s="34">
        <f t="shared" ref="CO267:CR267" si="69">SUM(CO15)</f>
        <v>0.33</v>
      </c>
      <c r="CP267" s="34">
        <f t="shared" si="69"/>
        <v>0.52</v>
      </c>
      <c r="CQ267" s="34">
        <f t="shared" si="69"/>
        <v>0.1</v>
      </c>
      <c r="CR267" s="34">
        <f t="shared" si="69"/>
        <v>0.45</v>
      </c>
      <c r="CS267" s="34"/>
      <c r="CU267" s="34" t="s">
        <v>259</v>
      </c>
      <c r="CV267" s="34">
        <f t="shared" ref="CV267:CY267" si="70">SUM(CV15)</f>
        <v>0.47</v>
      </c>
      <c r="CW267" s="34">
        <f t="shared" si="70"/>
        <v>0.39</v>
      </c>
      <c r="CX267" s="34">
        <f t="shared" si="70"/>
        <v>0.34</v>
      </c>
      <c r="CY267" s="34">
        <f t="shared" si="70"/>
        <v>0.53</v>
      </c>
    </row>
    <row r="268" spans="1:665" x14ac:dyDescent="0.25">
      <c r="A268" s="32" t="s">
        <v>260</v>
      </c>
      <c r="B268" s="32">
        <f t="shared" ref="B268:C268" si="71">SUM(B16)</f>
        <v>1.6</v>
      </c>
      <c r="C268" s="32">
        <f t="shared" si="71"/>
        <v>1.71</v>
      </c>
      <c r="D268" s="32">
        <f t="shared" ref="D268:E268" si="72">SUM(D16)</f>
        <v>1.28</v>
      </c>
      <c r="E268" s="32">
        <f t="shared" si="72"/>
        <v>0.99</v>
      </c>
      <c r="H268" s="32" t="s">
        <v>260</v>
      </c>
      <c r="I268" s="32">
        <f t="shared" ref="I268:J268" si="73">SUM(I16)</f>
        <v>1.66</v>
      </c>
      <c r="J268" s="32">
        <f t="shared" si="73"/>
        <v>2.1</v>
      </c>
      <c r="K268" s="32">
        <f t="shared" ref="K268:L268" si="74">SUM(K16)</f>
        <v>1.41</v>
      </c>
      <c r="L268" s="32">
        <f t="shared" si="74"/>
        <v>0.78</v>
      </c>
      <c r="O268" s="32" t="s">
        <v>260</v>
      </c>
      <c r="P268" s="32">
        <f t="shared" ref="P268:Q268" si="75">SUM(P16)</f>
        <v>1.67</v>
      </c>
      <c r="Q268" s="32">
        <f t="shared" si="75"/>
        <v>1.59</v>
      </c>
      <c r="R268" s="32">
        <f t="shared" ref="R268:S268" si="76">SUM(R16)</f>
        <v>1.58</v>
      </c>
      <c r="S268" s="32">
        <f t="shared" si="76"/>
        <v>0.61</v>
      </c>
      <c r="V268" s="32" t="s">
        <v>260</v>
      </c>
      <c r="W268" s="32">
        <f t="shared" ref="W268:X268" si="77">SUM(W16)</f>
        <v>1.51</v>
      </c>
      <c r="X268" s="32">
        <f t="shared" si="77"/>
        <v>1.22</v>
      </c>
      <c r="Y268" s="32">
        <f t="shared" ref="Y268:Z268" si="78">SUM(Y16)</f>
        <v>1.57</v>
      </c>
      <c r="Z268" s="32">
        <f t="shared" si="78"/>
        <v>0.76</v>
      </c>
      <c r="AC268" s="32" t="s">
        <v>260</v>
      </c>
      <c r="AD268" s="32">
        <f t="shared" ref="AD268:AE268" si="79">SUM(AD16)</f>
        <v>1.53</v>
      </c>
      <c r="AE268" s="32">
        <f t="shared" si="79"/>
        <v>1.58</v>
      </c>
      <c r="AF268" s="32">
        <f t="shared" ref="AF268:AG268" si="80">SUM(AF16)</f>
        <v>1.31</v>
      </c>
      <c r="AG268" s="32">
        <f t="shared" si="80"/>
        <v>1.24</v>
      </c>
      <c r="AJ268" s="32" t="s">
        <v>260</v>
      </c>
      <c r="AK268" s="32">
        <f t="shared" ref="AK268:AL268" si="81">SUM(AK16)</f>
        <v>1.68</v>
      </c>
      <c r="AL268" s="32">
        <f t="shared" si="81"/>
        <v>2.08</v>
      </c>
      <c r="AM268" s="32">
        <f t="shared" ref="AM268:AN268" si="82">SUM(AM16)</f>
        <v>1.39</v>
      </c>
      <c r="AN268" s="32">
        <f t="shared" si="82"/>
        <v>0.83</v>
      </c>
      <c r="AQ268" s="2" t="s">
        <v>260</v>
      </c>
      <c r="AR268" s="2">
        <f t="shared" ref="AR268:AS268" si="83">SUM(AR16)</f>
        <v>1.63</v>
      </c>
      <c r="AS268" s="2">
        <f t="shared" si="83"/>
        <v>1.51</v>
      </c>
      <c r="AT268" s="2">
        <f t="shared" ref="AT268:AU268" si="84">SUM(AT16)</f>
        <v>1.43</v>
      </c>
      <c r="AU268" s="2">
        <f t="shared" si="84"/>
        <v>1.28</v>
      </c>
      <c r="AX268" s="2" t="s">
        <v>260</v>
      </c>
      <c r="AY268" s="2">
        <f t="shared" ref="AY268:AZ268" si="85">SUM(AY16)</f>
        <v>1.59</v>
      </c>
      <c r="AZ268" s="2">
        <f t="shared" si="85"/>
        <v>2.4700000000000002</v>
      </c>
      <c r="BA268" s="2">
        <f t="shared" ref="BA268:BB268" si="86">SUM(BA16)</f>
        <v>1.32</v>
      </c>
      <c r="BB268" s="2">
        <f t="shared" si="86"/>
        <v>1.1000000000000001</v>
      </c>
      <c r="BE268" s="2" t="s">
        <v>260</v>
      </c>
      <c r="BF268" s="2">
        <f t="shared" ref="BF268:BG268" si="87">SUM(BF16)</f>
        <v>1.95</v>
      </c>
      <c r="BG268" s="2">
        <f t="shared" si="87"/>
        <v>3.64</v>
      </c>
      <c r="BH268" s="2">
        <f t="shared" ref="BH268:BI268" si="88">SUM(BH16)</f>
        <v>1.49</v>
      </c>
      <c r="BI268" s="2">
        <f t="shared" si="88"/>
        <v>0.77</v>
      </c>
      <c r="BL268" s="2" t="s">
        <v>260</v>
      </c>
      <c r="BM268" s="2">
        <f t="shared" ref="BM268:BN268" si="89">SUM(BM16)</f>
        <v>1.9</v>
      </c>
      <c r="BN268" s="2">
        <f t="shared" si="89"/>
        <v>3.87</v>
      </c>
      <c r="BO268" s="2">
        <f t="shared" ref="BO268:BP268" si="90">SUM(BO16)</f>
        <v>1.54</v>
      </c>
      <c r="BP268" s="2">
        <f t="shared" si="90"/>
        <v>0.41</v>
      </c>
      <c r="BS268" t="s">
        <v>260</v>
      </c>
      <c r="BT268">
        <f t="shared" si="40"/>
        <v>1.69</v>
      </c>
      <c r="BU268">
        <f t="shared" si="40"/>
        <v>3.32</v>
      </c>
      <c r="BV268">
        <f t="shared" si="66"/>
        <v>1.39</v>
      </c>
      <c r="BW268">
        <f t="shared" si="66"/>
        <v>0.67</v>
      </c>
      <c r="BZ268" s="2" t="s">
        <v>260</v>
      </c>
      <c r="CA268" s="2">
        <f t="shared" ref="CA268:CD268" si="91">SUM(CA16)</f>
        <v>1.94</v>
      </c>
      <c r="CB268" s="2">
        <f t="shared" si="91"/>
        <v>4.05</v>
      </c>
      <c r="CC268" s="2">
        <f t="shared" si="91"/>
        <v>1.62</v>
      </c>
      <c r="CD268" s="2">
        <f t="shared" si="91"/>
        <v>0.57999999999999996</v>
      </c>
      <c r="CG268" s="34" t="s">
        <v>260</v>
      </c>
      <c r="CH268" s="34">
        <f t="shared" ref="CH268:CK268" si="92">SUM(CH16)</f>
        <v>1.81</v>
      </c>
      <c r="CI268" s="34">
        <f t="shared" si="92"/>
        <v>3.8</v>
      </c>
      <c r="CJ268" s="34">
        <f t="shared" si="92"/>
        <v>1.45</v>
      </c>
      <c r="CK268" s="34">
        <f t="shared" si="92"/>
        <v>0.44</v>
      </c>
      <c r="CN268" s="34" t="s">
        <v>260</v>
      </c>
      <c r="CO268" s="34">
        <f t="shared" ref="CO268:CR268" si="93">SUM(CO16)</f>
        <v>2.02</v>
      </c>
      <c r="CP268" s="34">
        <f t="shared" si="93"/>
        <v>3.8</v>
      </c>
      <c r="CQ268" s="34">
        <f t="shared" si="93"/>
        <v>1.74</v>
      </c>
      <c r="CR268" s="34">
        <f t="shared" si="93"/>
        <v>0.48</v>
      </c>
      <c r="CS268" s="34"/>
      <c r="CU268" s="34" t="s">
        <v>260</v>
      </c>
      <c r="CV268" s="34">
        <f t="shared" ref="CV268:CY268" si="94">SUM(CV16)</f>
        <v>2.48</v>
      </c>
      <c r="CW268" s="34">
        <f t="shared" si="94"/>
        <v>5.32</v>
      </c>
      <c r="CX268" s="34">
        <f t="shared" si="94"/>
        <v>2.0099999999999998</v>
      </c>
      <c r="CY268" s="34">
        <f t="shared" si="94"/>
        <v>0.68</v>
      </c>
    </row>
    <row r="269" spans="1:665" x14ac:dyDescent="0.25">
      <c r="A269" s="32" t="s">
        <v>261</v>
      </c>
      <c r="B269" s="32">
        <f t="shared" ref="B269:C269" si="95">SUM(B17)</f>
        <v>30.6</v>
      </c>
      <c r="C269" s="32">
        <f t="shared" si="95"/>
        <v>17.11</v>
      </c>
      <c r="D269" s="32">
        <f t="shared" ref="D269:E269" si="96">SUM(D17)</f>
        <v>35.770000000000003</v>
      </c>
      <c r="E269" s="32">
        <f t="shared" si="96"/>
        <v>28.08</v>
      </c>
      <c r="H269" s="32" t="s">
        <v>261</v>
      </c>
      <c r="I269" s="32">
        <f t="shared" ref="I269:J269" si="97">SUM(I17)</f>
        <v>29.4</v>
      </c>
      <c r="J269" s="32">
        <f t="shared" si="97"/>
        <v>14.48</v>
      </c>
      <c r="K269" s="32">
        <f t="shared" ref="K269:L269" si="98">SUM(K17)</f>
        <v>34.909999999999997</v>
      </c>
      <c r="L269" s="32">
        <f t="shared" si="98"/>
        <v>26.38</v>
      </c>
      <c r="O269" s="32" t="s">
        <v>261</v>
      </c>
      <c r="P269" s="32">
        <f t="shared" ref="P269:Q269" si="99">SUM(P17)</f>
        <v>31.74</v>
      </c>
      <c r="Q269" s="32">
        <f t="shared" si="99"/>
        <v>16.61</v>
      </c>
      <c r="R269" s="32">
        <f t="shared" ref="R269:S269" si="100">SUM(R17)</f>
        <v>35.799999999999997</v>
      </c>
      <c r="S269" s="32">
        <f t="shared" si="100"/>
        <v>33.619999999999997</v>
      </c>
      <c r="V269" s="32" t="s">
        <v>261</v>
      </c>
      <c r="W269" s="32">
        <f t="shared" ref="W269:X269" si="101">SUM(W17)</f>
        <v>31.58</v>
      </c>
      <c r="X269" s="32">
        <f t="shared" si="101"/>
        <v>15.32</v>
      </c>
      <c r="Y269" s="32">
        <f t="shared" ref="Y269:Z269" si="102">SUM(Y17)</f>
        <v>35.71</v>
      </c>
      <c r="Z269" s="32">
        <f t="shared" si="102"/>
        <v>33.65</v>
      </c>
      <c r="AC269" s="32" t="s">
        <v>261</v>
      </c>
      <c r="AD269" s="32">
        <f t="shared" ref="AD269:AE269" si="103">SUM(AD17)</f>
        <v>31.95</v>
      </c>
      <c r="AE269" s="32">
        <f t="shared" si="103"/>
        <v>16.52</v>
      </c>
      <c r="AF269" s="32">
        <f t="shared" ref="AF269:AG269" si="104">SUM(AF17)</f>
        <v>35.89</v>
      </c>
      <c r="AG269" s="32">
        <f t="shared" si="104"/>
        <v>34.44</v>
      </c>
      <c r="AJ269" s="32" t="s">
        <v>261</v>
      </c>
      <c r="AK269" s="32">
        <f t="shared" ref="AK269:AL269" si="105">SUM(AK17)</f>
        <v>36.880000000000003</v>
      </c>
      <c r="AL269" s="32">
        <f t="shared" si="105"/>
        <v>16.61</v>
      </c>
      <c r="AM269" s="32">
        <f t="shared" ref="AM269:AN269" si="106">SUM(AM17)</f>
        <v>38.14</v>
      </c>
      <c r="AN269" s="32">
        <f t="shared" si="106"/>
        <v>50.16</v>
      </c>
      <c r="AQ269" s="2" t="s">
        <v>261</v>
      </c>
      <c r="AR269" s="2">
        <f t="shared" ref="AR269:AS269" si="107">SUM(AR17)</f>
        <v>36.78</v>
      </c>
      <c r="AS269" s="2">
        <f t="shared" si="107"/>
        <v>19.25</v>
      </c>
      <c r="AT269" s="2">
        <f t="shared" ref="AT269:AU269" si="108">SUM(AT17)</f>
        <v>38.54</v>
      </c>
      <c r="AU269" s="2">
        <f t="shared" si="108"/>
        <v>50.98</v>
      </c>
      <c r="AX269" s="2" t="s">
        <v>261</v>
      </c>
      <c r="AY269" s="2">
        <f t="shared" ref="AY269:AZ269" si="109">SUM(AY17)</f>
        <v>35.619999999999997</v>
      </c>
      <c r="AZ269" s="2">
        <f t="shared" si="109"/>
        <v>33.200000000000003</v>
      </c>
      <c r="BA269" s="2">
        <f t="shared" ref="BA269:BB269" si="110">SUM(BA17)</f>
        <v>37.880000000000003</v>
      </c>
      <c r="BB269" s="2">
        <f t="shared" si="110"/>
        <v>35.29</v>
      </c>
      <c r="BE269" s="2" t="s">
        <v>261</v>
      </c>
      <c r="BF269" s="2">
        <f t="shared" ref="BF269:BG269" si="111">SUM(BF17)</f>
        <v>36.65</v>
      </c>
      <c r="BG269" s="2">
        <f t="shared" si="111"/>
        <v>32.9</v>
      </c>
      <c r="BH269" s="2">
        <f t="shared" ref="BH269:BI269" si="112">SUM(BH17)</f>
        <v>39.89</v>
      </c>
      <c r="BI269" s="2">
        <f t="shared" si="112"/>
        <v>35.25</v>
      </c>
      <c r="BL269" s="2" t="s">
        <v>261</v>
      </c>
      <c r="BM269" s="2">
        <f t="shared" ref="BM269:BN269" si="113">SUM(BM17)</f>
        <v>37.11</v>
      </c>
      <c r="BN269" s="2">
        <f t="shared" si="113"/>
        <v>32.56</v>
      </c>
      <c r="BO269" s="2">
        <f t="shared" ref="BO269:BP269" si="114">SUM(BO17)</f>
        <v>40.26</v>
      </c>
      <c r="BP269" s="2">
        <f t="shared" si="114"/>
        <v>35.659999999999997</v>
      </c>
      <c r="BS269" t="s">
        <v>261</v>
      </c>
      <c r="BT269">
        <f t="shared" si="40"/>
        <v>36.549999999999997</v>
      </c>
      <c r="BU269">
        <f t="shared" si="40"/>
        <v>33.03</v>
      </c>
      <c r="BV269">
        <f t="shared" si="66"/>
        <v>40.03</v>
      </c>
      <c r="BW269">
        <f t="shared" si="66"/>
        <v>33.479999999999997</v>
      </c>
      <c r="BZ269" s="2" t="s">
        <v>261</v>
      </c>
      <c r="CA269" s="2">
        <f t="shared" ref="CA269:CD269" si="115">SUM(CA17)</f>
        <v>35.9</v>
      </c>
      <c r="CB269" s="2">
        <f t="shared" si="115"/>
        <v>31.65</v>
      </c>
      <c r="CC269" s="2">
        <f t="shared" si="115"/>
        <v>38.94</v>
      </c>
      <c r="CD269" s="2">
        <f t="shared" si="115"/>
        <v>33.630000000000003</v>
      </c>
      <c r="CG269" s="34" t="s">
        <v>261</v>
      </c>
      <c r="CH269" s="34">
        <f t="shared" ref="CH269:CK269" si="116">SUM(CH17)</f>
        <v>35.81</v>
      </c>
      <c r="CI269" s="34">
        <f t="shared" si="116"/>
        <v>30.01</v>
      </c>
      <c r="CJ269" s="34">
        <f t="shared" si="116"/>
        <v>39.35</v>
      </c>
      <c r="CK269" s="34">
        <f t="shared" si="116"/>
        <v>34.35</v>
      </c>
      <c r="CN269" s="34" t="s">
        <v>261</v>
      </c>
      <c r="CO269" s="34">
        <f t="shared" ref="CO269:CR269" si="117">SUM(CO17)</f>
        <v>36.450000000000003</v>
      </c>
      <c r="CP269" s="34">
        <f t="shared" si="117"/>
        <v>30.83</v>
      </c>
      <c r="CQ269" s="34">
        <f t="shared" si="117"/>
        <v>39.869999999999997</v>
      </c>
      <c r="CR269" s="34">
        <f t="shared" si="117"/>
        <v>34.36</v>
      </c>
      <c r="CS269" s="34"/>
      <c r="CU269" s="34" t="s">
        <v>261</v>
      </c>
      <c r="CV269" s="34">
        <f t="shared" ref="CV269:CY269" si="118">SUM(CV17)</f>
        <v>36.590000000000003</v>
      </c>
      <c r="CW269" s="34">
        <f t="shared" si="118"/>
        <v>27.55</v>
      </c>
      <c r="CX269" s="34">
        <f t="shared" si="118"/>
        <v>40.68</v>
      </c>
      <c r="CY269" s="34">
        <f t="shared" si="118"/>
        <v>35.61</v>
      </c>
    </row>
    <row r="270" spans="1:665" x14ac:dyDescent="0.25">
      <c r="A270" s="32" t="s">
        <v>262</v>
      </c>
      <c r="B270" s="32">
        <f t="shared" ref="B270:C270" si="119">SUM(B18)</f>
        <v>12.65</v>
      </c>
      <c r="C270" s="32">
        <f t="shared" si="119"/>
        <v>20.96</v>
      </c>
      <c r="D270" s="32">
        <f t="shared" ref="D270:E270" si="120">SUM(D18)</f>
        <v>6.99</v>
      </c>
      <c r="E270" s="32">
        <f t="shared" si="120"/>
        <v>26.41</v>
      </c>
      <c r="H270" s="32" t="s">
        <v>262</v>
      </c>
      <c r="I270" s="32">
        <f t="shared" ref="I270:J270" si="121">SUM(I18)</f>
        <v>13.24</v>
      </c>
      <c r="J270" s="32">
        <f t="shared" si="121"/>
        <v>21.73</v>
      </c>
      <c r="K270" s="32">
        <f t="shared" ref="K270:L270" si="122">SUM(K18)</f>
        <v>7.28</v>
      </c>
      <c r="L270" s="32">
        <f t="shared" si="122"/>
        <v>27.86</v>
      </c>
      <c r="O270" s="32" t="s">
        <v>262</v>
      </c>
      <c r="P270" s="32">
        <f t="shared" ref="P270:Q270" si="123">SUM(P18)</f>
        <v>11.45</v>
      </c>
      <c r="Q270" s="32">
        <f t="shared" si="123"/>
        <v>19.03</v>
      </c>
      <c r="R270" s="32">
        <f t="shared" ref="R270:S270" si="124">SUM(R18)</f>
        <v>7.11</v>
      </c>
      <c r="S270" s="32">
        <f t="shared" si="124"/>
        <v>21.84</v>
      </c>
      <c r="V270" s="32" t="s">
        <v>262</v>
      </c>
      <c r="W270" s="32">
        <f t="shared" ref="W270:X270" si="125">SUM(W18)</f>
        <v>11.29</v>
      </c>
      <c r="X270" s="32">
        <f t="shared" si="125"/>
        <v>20.91</v>
      </c>
      <c r="Y270" s="32">
        <f t="shared" ref="Y270:Z270" si="126">SUM(Y18)</f>
        <v>6.94</v>
      </c>
      <c r="Z270" s="32">
        <f t="shared" si="126"/>
        <v>20.170000000000002</v>
      </c>
      <c r="AC270" s="32" t="s">
        <v>262</v>
      </c>
      <c r="AD270" s="32">
        <f t="shared" ref="AD270:AE270" si="127">SUM(AD18)</f>
        <v>11.31</v>
      </c>
      <c r="AE270" s="32">
        <f t="shared" si="127"/>
        <v>19.82</v>
      </c>
      <c r="AF270" s="32">
        <f t="shared" ref="AF270:AG270" si="128">SUM(AF18)</f>
        <v>6.9</v>
      </c>
      <c r="AG270" s="32">
        <f t="shared" si="128"/>
        <v>20.49</v>
      </c>
      <c r="AJ270" s="32" t="s">
        <v>262</v>
      </c>
      <c r="AK270" s="32">
        <f t="shared" ref="AK270:AL270" si="129">SUM(AK18)</f>
        <v>6.69</v>
      </c>
      <c r="AL270" s="32">
        <f t="shared" si="129"/>
        <v>20.68</v>
      </c>
      <c r="AM270" s="32">
        <f t="shared" ref="AM270:AN270" si="130">SUM(AM18)</f>
        <v>4.75</v>
      </c>
      <c r="AN270" s="32">
        <f t="shared" si="130"/>
        <v>3.87</v>
      </c>
      <c r="AQ270" s="2" t="s">
        <v>262</v>
      </c>
      <c r="AR270" s="2">
        <f t="shared" ref="AR270:AS270" si="131">SUM(AR18)</f>
        <v>6.53</v>
      </c>
      <c r="AS270" s="2">
        <f t="shared" si="131"/>
        <v>18.14</v>
      </c>
      <c r="AT270" s="2">
        <f t="shared" ref="AT270:AU270" si="132">SUM(AT18)</f>
        <v>4.4800000000000004</v>
      </c>
      <c r="AU270" s="2">
        <f t="shared" si="132"/>
        <v>4.0599999999999996</v>
      </c>
      <c r="AX270" s="2" t="s">
        <v>262</v>
      </c>
      <c r="AY270" s="2">
        <f t="shared" ref="AY270:AZ270" si="133">SUM(AY18)</f>
        <v>7.87</v>
      </c>
      <c r="AZ270" s="2">
        <f t="shared" si="133"/>
        <v>5</v>
      </c>
      <c r="BA270" s="2">
        <f t="shared" ref="BA270:BB270" si="134">SUM(BA18)</f>
        <v>4.9400000000000004</v>
      </c>
      <c r="BB270" s="2">
        <f t="shared" si="134"/>
        <v>19.559999999999999</v>
      </c>
      <c r="BE270" s="2" t="s">
        <v>262</v>
      </c>
      <c r="BF270" s="2">
        <f t="shared" ref="BF270:BG270" si="135">SUM(BF18)</f>
        <v>7.82</v>
      </c>
      <c r="BG270" s="2">
        <f t="shared" si="135"/>
        <v>6.3</v>
      </c>
      <c r="BH270" s="2">
        <f t="shared" ref="BH270:BI270" si="136">SUM(BH18)</f>
        <v>4.21</v>
      </c>
      <c r="BI270" s="2">
        <f t="shared" si="136"/>
        <v>19.920000000000002</v>
      </c>
      <c r="BL270" s="2" t="s">
        <v>262</v>
      </c>
      <c r="BM270" s="2">
        <f t="shared" ref="BM270:BN270" si="137">SUM(BM18)</f>
        <v>8.3699999999999992</v>
      </c>
      <c r="BN270" s="2">
        <f t="shared" si="137"/>
        <v>4.41</v>
      </c>
      <c r="BO270" s="2">
        <f t="shared" ref="BO270:BP270" si="138">SUM(BO18)</f>
        <v>4.93</v>
      </c>
      <c r="BP270" s="2">
        <f t="shared" si="138"/>
        <v>22.95</v>
      </c>
      <c r="BS270" t="s">
        <v>262</v>
      </c>
      <c r="BT270">
        <f t="shared" si="40"/>
        <v>8.4600000000000009</v>
      </c>
      <c r="BU270">
        <f t="shared" si="40"/>
        <v>3.95</v>
      </c>
      <c r="BV270">
        <f t="shared" si="66"/>
        <v>5.14</v>
      </c>
      <c r="BW270">
        <f t="shared" si="66"/>
        <v>22.57</v>
      </c>
      <c r="BZ270" s="2" t="s">
        <v>262</v>
      </c>
      <c r="CA270" s="2">
        <f t="shared" ref="CA270:CD270" si="139">SUM(CA18)</f>
        <v>7.24</v>
      </c>
      <c r="CB270" s="2">
        <f t="shared" si="139"/>
        <v>2.48</v>
      </c>
      <c r="CC270" s="2">
        <f t="shared" si="139"/>
        <v>4.08</v>
      </c>
      <c r="CD270" s="2">
        <f t="shared" si="139"/>
        <v>19.670000000000002</v>
      </c>
      <c r="CG270" s="34" t="s">
        <v>262</v>
      </c>
      <c r="CH270" s="34">
        <f t="shared" ref="CH270:CK270" si="140">SUM(CH18)</f>
        <v>6.54</v>
      </c>
      <c r="CI270" s="34">
        <f t="shared" si="140"/>
        <v>2.94</v>
      </c>
      <c r="CJ270" s="34">
        <f t="shared" si="140"/>
        <v>3.22</v>
      </c>
      <c r="CK270" s="34">
        <f t="shared" si="140"/>
        <v>19.98</v>
      </c>
      <c r="CN270" s="34" t="s">
        <v>262</v>
      </c>
      <c r="CO270" s="34">
        <f t="shared" ref="CO270:CR270" si="141">SUM(CO18)</f>
        <v>7.09</v>
      </c>
      <c r="CP270" s="34">
        <f t="shared" si="141"/>
        <v>3.38</v>
      </c>
      <c r="CQ270" s="34">
        <f t="shared" si="141"/>
        <v>3.72</v>
      </c>
      <c r="CR270" s="34">
        <f t="shared" si="141"/>
        <v>20.61</v>
      </c>
      <c r="CS270" s="34"/>
      <c r="CU270" s="34" t="s">
        <v>262</v>
      </c>
      <c r="CV270" s="34">
        <f t="shared" ref="CV270:CY270" si="142">SUM(CV18)</f>
        <v>6.6</v>
      </c>
      <c r="CW270" s="34">
        <f t="shared" si="142"/>
        <v>2.75</v>
      </c>
      <c r="CX270" s="34">
        <f t="shared" si="142"/>
        <v>3.58</v>
      </c>
      <c r="CY270" s="34">
        <f t="shared" si="142"/>
        <v>19.09</v>
      </c>
    </row>
    <row r="271" spans="1:665" x14ac:dyDescent="0.25">
      <c r="A271" s="32" t="s">
        <v>263</v>
      </c>
      <c r="B271" s="32">
        <f t="shared" ref="B271:C271" si="143">SUM(B19)</f>
        <v>5.32</v>
      </c>
      <c r="C271" s="32">
        <f t="shared" si="143"/>
        <v>5.77</v>
      </c>
      <c r="D271" s="32">
        <f t="shared" ref="D271:E271" si="144">SUM(D19)</f>
        <v>5.79</v>
      </c>
      <c r="E271" s="32">
        <f t="shared" si="144"/>
        <v>2.39</v>
      </c>
      <c r="H271" s="32" t="s">
        <v>263</v>
      </c>
      <c r="I271" s="32">
        <f t="shared" ref="I271:J271" si="145">SUM(I19)</f>
        <v>5.38</v>
      </c>
      <c r="J271" s="32">
        <f t="shared" si="145"/>
        <v>7.62</v>
      </c>
      <c r="K271" s="32">
        <f t="shared" ref="K271:L271" si="146">SUM(K19)</f>
        <v>5.87</v>
      </c>
      <c r="L271" s="32">
        <f t="shared" si="146"/>
        <v>1.81</v>
      </c>
      <c r="O271" s="32" t="s">
        <v>263</v>
      </c>
      <c r="P271" s="32">
        <f t="shared" ref="P271:Q271" si="147">SUM(P19)</f>
        <v>4.9800000000000004</v>
      </c>
      <c r="Q271" s="32">
        <f t="shared" si="147"/>
        <v>6.76</v>
      </c>
      <c r="R271" s="32">
        <f t="shared" ref="R271:S271" si="148">SUM(R19)</f>
        <v>5.0199999999999996</v>
      </c>
      <c r="S271" s="32">
        <f t="shared" si="148"/>
        <v>2.54</v>
      </c>
      <c r="V271" s="32" t="s">
        <v>263</v>
      </c>
      <c r="W271" s="32">
        <f t="shared" ref="W271:X271" si="149">SUM(W19)</f>
        <v>6.36</v>
      </c>
      <c r="X271" s="32">
        <f t="shared" si="149"/>
        <v>10.4</v>
      </c>
      <c r="Y271" s="32">
        <f t="shared" ref="Y271:Z271" si="150">SUM(Y19)</f>
        <v>6.31</v>
      </c>
      <c r="Z271" s="32">
        <f t="shared" si="150"/>
        <v>2.8</v>
      </c>
      <c r="AC271" s="32" t="s">
        <v>263</v>
      </c>
      <c r="AD271" s="32">
        <f t="shared" ref="AD271:AE271" si="151">SUM(AD19)</f>
        <v>6.02</v>
      </c>
      <c r="AE271" s="32">
        <f t="shared" si="151"/>
        <v>8.76</v>
      </c>
      <c r="AF271" s="32">
        <f t="shared" ref="AF271:AG271" si="152">SUM(AF19)</f>
        <v>6.1</v>
      </c>
      <c r="AG271" s="32">
        <f t="shared" si="152"/>
        <v>3.08</v>
      </c>
      <c r="AJ271" s="32" t="s">
        <v>263</v>
      </c>
      <c r="AK271" s="32">
        <f t="shared" ref="AK271:AL271" si="153">SUM(AK19)</f>
        <v>5.56</v>
      </c>
      <c r="AL271" s="32">
        <f t="shared" si="153"/>
        <v>7.32</v>
      </c>
      <c r="AM271" s="32">
        <f t="shared" ref="AM271:AN271" si="154">SUM(AM19)</f>
        <v>5.8</v>
      </c>
      <c r="AN271" s="32">
        <f t="shared" si="154"/>
        <v>2.75</v>
      </c>
      <c r="AQ271" s="2" t="s">
        <v>263</v>
      </c>
      <c r="AR271" s="2">
        <f t="shared" ref="AR271:AS271" si="155">SUM(AR19)</f>
        <v>5.41</v>
      </c>
      <c r="AS271" s="2">
        <f t="shared" si="155"/>
        <v>7.42</v>
      </c>
      <c r="AT271" s="2">
        <f t="shared" ref="AT271:AU271" si="156">SUM(AT19)</f>
        <v>5.65</v>
      </c>
      <c r="AU271" s="2">
        <f t="shared" si="156"/>
        <v>2.13</v>
      </c>
      <c r="AX271" s="2" t="s">
        <v>263</v>
      </c>
      <c r="AY271" s="2">
        <f t="shared" ref="AY271:AZ271" si="157">SUM(AY19)</f>
        <v>6.32</v>
      </c>
      <c r="AZ271" s="2">
        <f t="shared" si="157"/>
        <v>11.03</v>
      </c>
      <c r="BA271" s="2">
        <f t="shared" ref="BA271:BB271" si="158">SUM(BA19)</f>
        <v>5.95</v>
      </c>
      <c r="BB271" s="2">
        <f t="shared" si="158"/>
        <v>2.73</v>
      </c>
      <c r="BE271" s="2" t="s">
        <v>263</v>
      </c>
      <c r="BF271" s="2">
        <f t="shared" ref="BF271:BG271" si="159">SUM(BF19)</f>
        <v>5.77</v>
      </c>
      <c r="BG271" s="2">
        <f t="shared" si="159"/>
        <v>6.5</v>
      </c>
      <c r="BH271" s="2">
        <f t="shared" ref="BH271:BI271" si="160">SUM(BH19)</f>
        <v>6</v>
      </c>
      <c r="BI271" s="2">
        <f t="shared" si="160"/>
        <v>3.11</v>
      </c>
      <c r="BL271" s="2" t="s">
        <v>263</v>
      </c>
      <c r="BM271" s="2">
        <f t="shared" ref="BM271:BN271" si="161">SUM(BM19)</f>
        <v>4.9400000000000004</v>
      </c>
      <c r="BN271" s="2">
        <f t="shared" si="161"/>
        <v>7.25</v>
      </c>
      <c r="BO271" s="2">
        <f t="shared" ref="BO271:BP271" si="162">SUM(BO19)</f>
        <v>5.15</v>
      </c>
      <c r="BP271" s="2">
        <f t="shared" si="162"/>
        <v>1.54</v>
      </c>
      <c r="BS271" t="s">
        <v>263</v>
      </c>
      <c r="BT271">
        <f t="shared" si="40"/>
        <v>4.82</v>
      </c>
      <c r="BU271">
        <f t="shared" si="40"/>
        <v>6.04</v>
      </c>
      <c r="BV271">
        <f t="shared" si="66"/>
        <v>5.3</v>
      </c>
      <c r="BW271">
        <f t="shared" si="66"/>
        <v>1.48</v>
      </c>
      <c r="BZ271" s="2" t="s">
        <v>263</v>
      </c>
      <c r="CA271" s="2">
        <f t="shared" ref="CA271:CD271" si="163">SUM(CA19)</f>
        <v>5.48</v>
      </c>
      <c r="CB271" s="2">
        <f t="shared" si="163"/>
        <v>7.39</v>
      </c>
      <c r="CC271" s="2">
        <f t="shared" si="163"/>
        <v>6.03</v>
      </c>
      <c r="CD271" s="2">
        <f t="shared" si="163"/>
        <v>1.6</v>
      </c>
      <c r="CG271" s="34" t="s">
        <v>263</v>
      </c>
      <c r="CH271" s="34">
        <f t="shared" ref="CH271:CK271" si="164">SUM(CH19)</f>
        <v>5.37</v>
      </c>
      <c r="CI271" s="34">
        <f t="shared" si="164"/>
        <v>8.31</v>
      </c>
      <c r="CJ271" s="34">
        <f t="shared" si="164"/>
        <v>5.26</v>
      </c>
      <c r="CK271" s="34">
        <f t="shared" si="164"/>
        <v>2.4700000000000002</v>
      </c>
      <c r="CN271" s="34" t="s">
        <v>263</v>
      </c>
      <c r="CO271" s="34">
        <f t="shared" ref="CO271:CR271" si="165">SUM(CO19)</f>
        <v>5.43</v>
      </c>
      <c r="CP271" s="34">
        <f t="shared" si="165"/>
        <v>8.94</v>
      </c>
      <c r="CQ271" s="34">
        <f t="shared" si="165"/>
        <v>5.42</v>
      </c>
      <c r="CR271" s="34">
        <f t="shared" si="165"/>
        <v>1.83</v>
      </c>
      <c r="CS271" s="34"/>
      <c r="CU271" s="34" t="s">
        <v>263</v>
      </c>
      <c r="CV271" s="34">
        <f t="shared" ref="CV271:CY271" si="166">SUM(CV19)</f>
        <v>4.8899999999999997</v>
      </c>
      <c r="CW271" s="34">
        <f t="shared" si="166"/>
        <v>9.15</v>
      </c>
      <c r="CX271" s="34">
        <f t="shared" si="166"/>
        <v>4.78</v>
      </c>
      <c r="CY271" s="34">
        <f t="shared" si="166"/>
        <v>1.52</v>
      </c>
    </row>
    <row r="272" spans="1:665" x14ac:dyDescent="0.25">
      <c r="A272" s="32" t="s">
        <v>264</v>
      </c>
      <c r="B272" s="32">
        <f t="shared" ref="B272:C272" si="167">SUM(B20)</f>
        <v>12.39</v>
      </c>
      <c r="C272" s="32">
        <f t="shared" si="167"/>
        <v>9.84</v>
      </c>
      <c r="D272" s="32">
        <f t="shared" ref="D272:E272" si="168">SUM(D20)</f>
        <v>13.69</v>
      </c>
      <c r="E272" s="32">
        <f t="shared" si="168"/>
        <v>11.57</v>
      </c>
      <c r="H272" s="32" t="s">
        <v>264</v>
      </c>
      <c r="I272" s="32">
        <f t="shared" ref="I272:J272" si="169">SUM(I20)</f>
        <v>12.6</v>
      </c>
      <c r="J272" s="32">
        <f t="shared" si="169"/>
        <v>8.16</v>
      </c>
      <c r="K272" s="32">
        <f t="shared" ref="K272:L272" si="170">SUM(K20)</f>
        <v>14.41</v>
      </c>
      <c r="L272" s="32">
        <f t="shared" si="170"/>
        <v>11.48</v>
      </c>
      <c r="O272" s="32" t="s">
        <v>264</v>
      </c>
      <c r="P272" s="32">
        <f t="shared" ref="P272:Q272" si="171">SUM(P20)</f>
        <v>12.26</v>
      </c>
      <c r="Q272" s="32">
        <f t="shared" si="171"/>
        <v>7.86</v>
      </c>
      <c r="R272" s="32">
        <f t="shared" ref="R272:S272" si="172">SUM(R20)</f>
        <v>13.85</v>
      </c>
      <c r="S272" s="32">
        <f t="shared" si="172"/>
        <v>11.27</v>
      </c>
      <c r="V272" s="32" t="s">
        <v>264</v>
      </c>
      <c r="W272" s="32">
        <f t="shared" ref="W272:X272" si="173">SUM(W20)</f>
        <v>12.3</v>
      </c>
      <c r="X272" s="32">
        <f t="shared" si="173"/>
        <v>5.13</v>
      </c>
      <c r="Y272" s="32">
        <f t="shared" ref="Y272:Z272" si="174">SUM(Y20)</f>
        <v>13.67</v>
      </c>
      <c r="Z272" s="32">
        <f t="shared" si="174"/>
        <v>14.12</v>
      </c>
      <c r="AC272" s="32" t="s">
        <v>264</v>
      </c>
      <c r="AD272" s="32">
        <f t="shared" ref="AD272:AE272" si="175">SUM(AD20)</f>
        <v>12.29</v>
      </c>
      <c r="AE272" s="32">
        <f t="shared" si="175"/>
        <v>9.1300000000000008</v>
      </c>
      <c r="AF272" s="32">
        <f t="shared" ref="AF272:AG272" si="176">SUM(AF20)</f>
        <v>13.23</v>
      </c>
      <c r="AG272" s="32">
        <f t="shared" si="176"/>
        <v>12.92</v>
      </c>
      <c r="AJ272" s="32" t="s">
        <v>264</v>
      </c>
      <c r="AK272" s="32">
        <f t="shared" ref="AK272:AL272" si="177">SUM(AK20)</f>
        <v>12.24</v>
      </c>
      <c r="AL272" s="32">
        <f t="shared" si="177"/>
        <v>8.32</v>
      </c>
      <c r="AM272" s="32">
        <f t="shared" ref="AM272:AN272" si="178">SUM(AM20)</f>
        <v>13.85</v>
      </c>
      <c r="AN272" s="32">
        <f t="shared" si="178"/>
        <v>10.98</v>
      </c>
      <c r="AQ272" s="2" t="s">
        <v>264</v>
      </c>
      <c r="AR272" s="2">
        <f t="shared" ref="AR272:AS272" si="179">SUM(AR20)</f>
        <v>12.31</v>
      </c>
      <c r="AS272" s="2">
        <f t="shared" si="179"/>
        <v>9.3800000000000008</v>
      </c>
      <c r="AT272" s="2">
        <f t="shared" ref="AT272:AU272" si="180">SUM(AT20)</f>
        <v>14.08</v>
      </c>
      <c r="AU272" s="2">
        <f t="shared" si="180"/>
        <v>10.56</v>
      </c>
      <c r="AX272" s="2" t="s">
        <v>264</v>
      </c>
      <c r="AY272" s="2">
        <f t="shared" ref="AY272:AZ272" si="181">SUM(AY20)</f>
        <v>12</v>
      </c>
      <c r="AZ272" s="2">
        <f t="shared" si="181"/>
        <v>7.35</v>
      </c>
      <c r="BA272" s="2">
        <f t="shared" ref="BA272:BB272" si="182">SUM(BA20)</f>
        <v>13.59</v>
      </c>
      <c r="BB272" s="2">
        <f t="shared" si="182"/>
        <v>11.65</v>
      </c>
      <c r="BE272" s="2" t="s">
        <v>264</v>
      </c>
      <c r="BF272" s="2">
        <f t="shared" ref="BF272:BG272" si="183">SUM(BF20)</f>
        <v>11.76</v>
      </c>
      <c r="BG272" s="2">
        <f t="shared" si="183"/>
        <v>7.14</v>
      </c>
      <c r="BH272" s="2">
        <f t="shared" ref="BH272:BI272" si="184">SUM(BH20)</f>
        <v>13.29</v>
      </c>
      <c r="BI272" s="2">
        <f t="shared" si="184"/>
        <v>11.79</v>
      </c>
      <c r="BL272" s="2" t="s">
        <v>264</v>
      </c>
      <c r="BM272" s="2">
        <f t="shared" ref="BM272:BN272" si="185">SUM(BM20)</f>
        <v>11.77</v>
      </c>
      <c r="BN272" s="2">
        <f t="shared" si="185"/>
        <v>5.86</v>
      </c>
      <c r="BO272" s="2">
        <f t="shared" ref="BO272:BP272" si="186">SUM(BO20)</f>
        <v>13.45</v>
      </c>
      <c r="BP272" s="2">
        <f t="shared" si="186"/>
        <v>11.69</v>
      </c>
      <c r="BS272" t="s">
        <v>264</v>
      </c>
      <c r="BT272">
        <f t="shared" si="40"/>
        <v>12.66</v>
      </c>
      <c r="BU272">
        <f t="shared" si="40"/>
        <v>7.93</v>
      </c>
      <c r="BV272">
        <f t="shared" si="66"/>
        <v>13.79</v>
      </c>
      <c r="BW272">
        <f t="shared" si="66"/>
        <v>13.34</v>
      </c>
      <c r="BZ272" s="2" t="s">
        <v>264</v>
      </c>
      <c r="CA272" s="2">
        <f>SUM(CA20)</f>
        <v>12.8</v>
      </c>
      <c r="CB272" s="2">
        <f t="shared" ref="CB272:CD272" si="187">SUM(CB20)</f>
        <v>8.9600000000000009</v>
      </c>
      <c r="CC272" s="2">
        <f t="shared" si="187"/>
        <v>14.02</v>
      </c>
      <c r="CD272" s="2">
        <f t="shared" si="187"/>
        <v>13.07</v>
      </c>
      <c r="CG272" s="34" t="s">
        <v>264</v>
      </c>
      <c r="CH272" s="34">
        <f>SUM(CH20)</f>
        <v>12.63</v>
      </c>
      <c r="CI272" s="34">
        <f t="shared" ref="CI272:CK272" si="188">SUM(CI20)</f>
        <v>7.81</v>
      </c>
      <c r="CJ272" s="34">
        <f t="shared" si="188"/>
        <v>14.86</v>
      </c>
      <c r="CK272" s="34">
        <f t="shared" si="188"/>
        <v>10.51</v>
      </c>
      <c r="CN272" s="34" t="s">
        <v>264</v>
      </c>
      <c r="CO272" s="34">
        <f>SUM(CO20)</f>
        <v>12.87</v>
      </c>
      <c r="CP272" s="34">
        <f t="shared" ref="CP272:CR272" si="189">SUM(CP20)</f>
        <v>8.58</v>
      </c>
      <c r="CQ272" s="34">
        <f t="shared" si="189"/>
        <v>14.51</v>
      </c>
      <c r="CR272" s="34">
        <f t="shared" si="189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190">SUM(CW20)</f>
        <v>9.43</v>
      </c>
      <c r="CX272" s="34">
        <f t="shared" si="190"/>
        <v>13.68</v>
      </c>
      <c r="CY272" s="34">
        <f t="shared" si="190"/>
        <v>12.48</v>
      </c>
    </row>
    <row r="273" spans="1:103" x14ac:dyDescent="0.25">
      <c r="A273" s="32" t="s">
        <v>265</v>
      </c>
      <c r="B273" s="32">
        <f t="shared" ref="B273:C273" si="191">SUM(B21)</f>
        <v>15.56</v>
      </c>
      <c r="C273" s="32">
        <f t="shared" si="191"/>
        <v>15.13</v>
      </c>
      <c r="D273" s="32">
        <f t="shared" ref="D273:E273" si="192">SUM(D21)</f>
        <v>14.7</v>
      </c>
      <c r="E273" s="32">
        <f t="shared" si="192"/>
        <v>18.78</v>
      </c>
      <c r="H273" s="32" t="s">
        <v>265</v>
      </c>
      <c r="I273" s="32">
        <f t="shared" ref="I273:J273" si="193">SUM(I21)</f>
        <v>14.55</v>
      </c>
      <c r="J273" s="32">
        <f t="shared" si="193"/>
        <v>15.32</v>
      </c>
      <c r="K273" s="32">
        <f t="shared" ref="K273:L273" si="194">SUM(K21)</f>
        <v>12.89</v>
      </c>
      <c r="L273" s="32">
        <f t="shared" si="194"/>
        <v>20.170000000000002</v>
      </c>
      <c r="O273" s="32" t="s">
        <v>265</v>
      </c>
      <c r="P273" s="32">
        <f t="shared" ref="P273:Q273" si="195">SUM(P21)</f>
        <v>15.63</v>
      </c>
      <c r="Q273" s="32">
        <f t="shared" si="195"/>
        <v>17.03</v>
      </c>
      <c r="R273" s="32">
        <f t="shared" ref="R273:S273" si="196">SUM(R21)</f>
        <v>15.3</v>
      </c>
      <c r="S273" s="32">
        <f t="shared" si="196"/>
        <v>16.43</v>
      </c>
      <c r="V273" s="32" t="s">
        <v>265</v>
      </c>
      <c r="W273" s="32">
        <f t="shared" ref="W273:X273" si="197">SUM(W21)</f>
        <v>14.82</v>
      </c>
      <c r="X273" s="32">
        <f t="shared" si="197"/>
        <v>15.54</v>
      </c>
      <c r="Y273" s="32">
        <f t="shared" ref="Y273:Z273" si="198">SUM(Y21)</f>
        <v>14.26</v>
      </c>
      <c r="Z273" s="32">
        <f t="shared" si="198"/>
        <v>16.52</v>
      </c>
      <c r="AC273" s="32" t="s">
        <v>265</v>
      </c>
      <c r="AD273" s="32">
        <f t="shared" ref="AD273:AE273" si="199">SUM(AD21)</f>
        <v>14.55</v>
      </c>
      <c r="AE273" s="32">
        <f t="shared" si="199"/>
        <v>14.05</v>
      </c>
      <c r="AF273" s="32">
        <f t="shared" ref="AF273:AG273" si="200">SUM(AF21)</f>
        <v>14.49</v>
      </c>
      <c r="AG273" s="32">
        <f t="shared" si="200"/>
        <v>16.03</v>
      </c>
      <c r="AJ273" s="32" t="s">
        <v>265</v>
      </c>
      <c r="AK273" s="32">
        <f t="shared" ref="AK273:AL273" si="201">SUM(AK21)</f>
        <v>15.56</v>
      </c>
      <c r="AL273" s="32">
        <f t="shared" si="201"/>
        <v>13.69</v>
      </c>
      <c r="AM273" s="32">
        <f t="shared" ref="AM273:AN273" si="202">SUM(AM21)</f>
        <v>15.26</v>
      </c>
      <c r="AN273" s="32">
        <f t="shared" si="202"/>
        <v>18.48</v>
      </c>
      <c r="AQ273" s="2" t="s">
        <v>265</v>
      </c>
      <c r="AR273" s="2">
        <f t="shared" ref="AR273:AS273" si="203">SUM(AR21)</f>
        <v>15.2</v>
      </c>
      <c r="AS273" s="2">
        <f t="shared" si="203"/>
        <v>12.49</v>
      </c>
      <c r="AT273" s="2">
        <f t="shared" ref="AT273:AU273" si="204">SUM(AT21)</f>
        <v>15.07</v>
      </c>
      <c r="AU273" s="2">
        <f t="shared" si="204"/>
        <v>18.27</v>
      </c>
      <c r="AX273" s="2" t="s">
        <v>265</v>
      </c>
      <c r="AY273" s="2">
        <f t="shared" ref="AY273:AZ273" si="205">SUM(AY21)</f>
        <v>14.99</v>
      </c>
      <c r="AZ273" s="2">
        <f t="shared" si="205"/>
        <v>11.56</v>
      </c>
      <c r="BA273" s="2">
        <f t="shared" ref="BA273:BB273" si="206">SUM(BA21)</f>
        <v>15</v>
      </c>
      <c r="BB273" s="2">
        <f t="shared" si="206"/>
        <v>18.23</v>
      </c>
      <c r="BE273" s="2" t="s">
        <v>265</v>
      </c>
      <c r="BF273" s="2">
        <f t="shared" ref="BF273:BG273" si="207">SUM(BF21)</f>
        <v>15.39</v>
      </c>
      <c r="BG273" s="2">
        <f t="shared" si="207"/>
        <v>12.85</v>
      </c>
      <c r="BH273" s="2">
        <f t="shared" ref="BH273:BI273" si="208">SUM(BH21)</f>
        <v>15.1</v>
      </c>
      <c r="BI273" s="2">
        <f t="shared" si="208"/>
        <v>18.87</v>
      </c>
      <c r="BL273" s="2" t="s">
        <v>265</v>
      </c>
      <c r="BM273" s="2">
        <f t="shared" ref="BM273:BN273" si="209">SUM(BM21)</f>
        <v>15.19</v>
      </c>
      <c r="BN273" s="2">
        <f t="shared" si="209"/>
        <v>14.57</v>
      </c>
      <c r="BO273" s="2">
        <f t="shared" ref="BO273:BP273" si="210">SUM(BO21)</f>
        <v>15.03</v>
      </c>
      <c r="BP273" s="2">
        <f t="shared" si="210"/>
        <v>16.760000000000002</v>
      </c>
      <c r="BS273" t="s">
        <v>265</v>
      </c>
      <c r="BT273">
        <f t="shared" si="40"/>
        <v>15.48</v>
      </c>
      <c r="BU273">
        <f t="shared" si="40"/>
        <v>15.08</v>
      </c>
      <c r="BV273">
        <f t="shared" si="66"/>
        <v>14.81</v>
      </c>
      <c r="BW273">
        <f t="shared" si="66"/>
        <v>18.39</v>
      </c>
      <c r="BZ273" s="2" t="s">
        <v>265</v>
      </c>
      <c r="CA273" s="2">
        <f t="shared" ref="CA273:CD273" si="211">SUM(CA21)</f>
        <v>15.29</v>
      </c>
      <c r="CB273" s="2">
        <f t="shared" si="211"/>
        <v>13.96</v>
      </c>
      <c r="CC273" s="2">
        <f t="shared" si="211"/>
        <v>14.54</v>
      </c>
      <c r="CD273" s="2">
        <f t="shared" si="211"/>
        <v>19.34</v>
      </c>
      <c r="CG273" s="34" t="s">
        <v>265</v>
      </c>
      <c r="CH273" s="34">
        <f t="shared" ref="CH273:CK273" si="212">SUM(CH21)</f>
        <v>15.89</v>
      </c>
      <c r="CI273" s="34">
        <f t="shared" si="212"/>
        <v>16.18</v>
      </c>
      <c r="CJ273" s="34">
        <f t="shared" si="212"/>
        <v>14.18</v>
      </c>
      <c r="CK273" s="34">
        <f t="shared" si="212"/>
        <v>21.76</v>
      </c>
      <c r="CN273" s="34" t="s">
        <v>265</v>
      </c>
      <c r="CO273" s="34">
        <f t="shared" ref="CO273:CR273" si="213">SUM(CO21)</f>
        <v>14.6</v>
      </c>
      <c r="CP273" s="34">
        <f t="shared" si="213"/>
        <v>14.85</v>
      </c>
      <c r="CQ273" s="34">
        <f t="shared" si="213"/>
        <v>13.33</v>
      </c>
      <c r="CR273" s="34">
        <f t="shared" si="213"/>
        <v>19.72</v>
      </c>
      <c r="CS273" s="34"/>
      <c r="CU273" s="34" t="s">
        <v>265</v>
      </c>
      <c r="CV273" s="34">
        <f t="shared" ref="CV273:CY273" si="214">SUM(CV21)</f>
        <v>15.68</v>
      </c>
      <c r="CW273" s="34">
        <f t="shared" si="214"/>
        <v>14.85</v>
      </c>
      <c r="CX273" s="34">
        <f t="shared" si="214"/>
        <v>14.77</v>
      </c>
      <c r="CY273" s="34">
        <f t="shared" si="214"/>
        <v>19.95</v>
      </c>
    </row>
    <row r="274" spans="1:103" x14ac:dyDescent="0.25">
      <c r="A274" s="32" t="s">
        <v>266</v>
      </c>
      <c r="B274" s="32">
        <f t="shared" ref="B274:C274" si="215">SUM(B22)</f>
        <v>4.63</v>
      </c>
      <c r="C274" s="32">
        <f t="shared" si="215"/>
        <v>4.78</v>
      </c>
      <c r="D274" s="32">
        <f t="shared" ref="D274:E274" si="216">SUM(D22)</f>
        <v>4.74</v>
      </c>
      <c r="E274" s="32">
        <f t="shared" si="216"/>
        <v>3.26</v>
      </c>
      <c r="H274" s="32" t="s">
        <v>266</v>
      </c>
      <c r="I274" s="32">
        <f t="shared" ref="I274:J274" si="217">SUM(I22)</f>
        <v>5.37</v>
      </c>
      <c r="J274" s="32">
        <f t="shared" si="217"/>
        <v>5.35</v>
      </c>
      <c r="K274" s="32">
        <f t="shared" ref="K274:L274" si="218">SUM(K22)</f>
        <v>5.57</v>
      </c>
      <c r="L274" s="32">
        <f t="shared" si="218"/>
        <v>3.9</v>
      </c>
      <c r="O274" s="32" t="s">
        <v>266</v>
      </c>
      <c r="P274" s="32">
        <f t="shared" ref="P274:Q274" si="219">SUM(P22)</f>
        <v>5.41</v>
      </c>
      <c r="Q274" s="32">
        <f t="shared" si="219"/>
        <v>5.8</v>
      </c>
      <c r="R274" s="32">
        <f t="shared" ref="R274:S274" si="220">SUM(R22)</f>
        <v>5.25</v>
      </c>
      <c r="S274" s="32">
        <f t="shared" si="220"/>
        <v>4.91</v>
      </c>
      <c r="V274" s="32" t="s">
        <v>266</v>
      </c>
      <c r="W274" s="32">
        <f t="shared" ref="W274:X274" si="221">SUM(W22)</f>
        <v>6.09</v>
      </c>
      <c r="X274" s="32">
        <f t="shared" si="221"/>
        <v>6.26</v>
      </c>
      <c r="Y274" s="32">
        <f t="shared" ref="Y274:Z274" si="222">SUM(Y22)</f>
        <v>6.6</v>
      </c>
      <c r="Z274" s="32">
        <f t="shared" si="222"/>
        <v>3.73</v>
      </c>
      <c r="AC274" s="32" t="s">
        <v>266</v>
      </c>
      <c r="AD274" s="32">
        <f t="shared" ref="AD274:AE274" si="223">SUM(AD22)</f>
        <v>6.77</v>
      </c>
      <c r="AE274" s="32">
        <f t="shared" si="223"/>
        <v>7.03</v>
      </c>
      <c r="AF274" s="32">
        <f t="shared" ref="AF274:AG274" si="224">SUM(AF22)</f>
        <v>7.8</v>
      </c>
      <c r="AG274" s="32">
        <f t="shared" si="224"/>
        <v>2.83</v>
      </c>
      <c r="AJ274" s="32" t="s">
        <v>266</v>
      </c>
      <c r="AK274" s="32">
        <f t="shared" ref="AK274:AL274" si="225">SUM(AK22)</f>
        <v>5.19</v>
      </c>
      <c r="AL274" s="32">
        <f t="shared" si="225"/>
        <v>4.63</v>
      </c>
      <c r="AM274" s="32">
        <f t="shared" ref="AM274:AN274" si="226">SUM(AM22)</f>
        <v>5.77</v>
      </c>
      <c r="AN274" s="32">
        <f t="shared" si="226"/>
        <v>3.51</v>
      </c>
      <c r="AQ274" s="2" t="s">
        <v>266</v>
      </c>
      <c r="AR274" s="2">
        <f t="shared" ref="AR274:AS274" si="227">SUM(AR22)</f>
        <v>4.7699999999999996</v>
      </c>
      <c r="AS274" s="2">
        <f t="shared" si="227"/>
        <v>4.7699999999999996</v>
      </c>
      <c r="AT274" s="2">
        <f t="shared" ref="AT274:AU274" si="228">SUM(AT22)</f>
        <v>5.28</v>
      </c>
      <c r="AU274" s="2">
        <f t="shared" si="228"/>
        <v>2.42</v>
      </c>
      <c r="AX274" s="2" t="s">
        <v>266</v>
      </c>
      <c r="AY274" s="2">
        <f t="shared" ref="AY274:AZ274" si="229">SUM(AY22)</f>
        <v>5.21</v>
      </c>
      <c r="AZ274" s="2">
        <f t="shared" si="229"/>
        <v>5.01</v>
      </c>
      <c r="BA274" s="2">
        <f t="shared" ref="BA274:BB274" si="230">SUM(BA22)</f>
        <v>5.36</v>
      </c>
      <c r="BB274" s="2">
        <f t="shared" si="230"/>
        <v>3.74</v>
      </c>
      <c r="BE274" s="2" t="s">
        <v>266</v>
      </c>
      <c r="BF274" s="2">
        <f t="shared" ref="BF274:BG274" si="231">SUM(BF22)</f>
        <v>5.36</v>
      </c>
      <c r="BG274" s="2">
        <f t="shared" si="231"/>
        <v>7.33</v>
      </c>
      <c r="BH274" s="2">
        <f t="shared" ref="BH274:BI274" si="232">SUM(BH22)</f>
        <v>5.3</v>
      </c>
      <c r="BI274" s="2">
        <f t="shared" si="232"/>
        <v>3.52</v>
      </c>
      <c r="BL274" s="2" t="s">
        <v>266</v>
      </c>
      <c r="BM274" s="2">
        <f t="shared" ref="BM274:BN274" si="233">SUM(BM22)</f>
        <v>4.7300000000000004</v>
      </c>
      <c r="BN274" s="2">
        <f t="shared" si="233"/>
        <v>5.51</v>
      </c>
      <c r="BO274" s="2">
        <f t="shared" ref="BO274:BP274" si="234">SUM(BO22)</f>
        <v>4.9800000000000004</v>
      </c>
      <c r="BP274" s="2">
        <f t="shared" si="234"/>
        <v>2.96</v>
      </c>
      <c r="BS274" t="s">
        <v>266</v>
      </c>
      <c r="BT274">
        <f t="shared" si="40"/>
        <v>4.21</v>
      </c>
      <c r="BU274">
        <f t="shared" si="40"/>
        <v>4.91</v>
      </c>
      <c r="BV274">
        <f t="shared" si="66"/>
        <v>4.28</v>
      </c>
      <c r="BW274">
        <f t="shared" si="66"/>
        <v>2.94</v>
      </c>
      <c r="BZ274" s="2" t="s">
        <v>266</v>
      </c>
      <c r="CA274" s="2">
        <f t="shared" ref="CA274:CD274" si="235">SUM(CA22)</f>
        <v>5.24</v>
      </c>
      <c r="CB274" s="2">
        <f t="shared" si="235"/>
        <v>5.81</v>
      </c>
      <c r="CC274" s="2">
        <f t="shared" si="235"/>
        <v>5.45</v>
      </c>
      <c r="CD274" s="2">
        <f t="shared" si="235"/>
        <v>3.21</v>
      </c>
      <c r="CG274" s="34" t="s">
        <v>266</v>
      </c>
      <c r="CH274" s="34">
        <f t="shared" ref="CH274:CK274" si="236">SUM(CH22)</f>
        <v>4.6100000000000003</v>
      </c>
      <c r="CI274" s="34">
        <f t="shared" si="236"/>
        <v>4.57</v>
      </c>
      <c r="CJ274" s="34">
        <f t="shared" si="236"/>
        <v>5.1100000000000003</v>
      </c>
      <c r="CK274" s="34">
        <f t="shared" si="236"/>
        <v>2.54</v>
      </c>
      <c r="CN274" s="34" t="s">
        <v>266</v>
      </c>
      <c r="CO274" s="34">
        <f t="shared" ref="CO274:CR274" si="237">SUM(CO22)</f>
        <v>5.0199999999999996</v>
      </c>
      <c r="CP274" s="34">
        <f t="shared" si="237"/>
        <v>4.97</v>
      </c>
      <c r="CQ274" s="34">
        <f t="shared" si="237"/>
        <v>5.6</v>
      </c>
      <c r="CR274" s="34">
        <f t="shared" si="237"/>
        <v>2.12</v>
      </c>
      <c r="CS274" s="34"/>
      <c r="CU274" s="34" t="s">
        <v>266</v>
      </c>
      <c r="CV274" s="34">
        <f t="shared" ref="CV274:CY274" si="238">SUM(CV22)</f>
        <v>4.8499999999999996</v>
      </c>
      <c r="CW274" s="34">
        <f t="shared" si="238"/>
        <v>7.14</v>
      </c>
      <c r="CX274" s="34">
        <f t="shared" si="238"/>
        <v>4.6900000000000004</v>
      </c>
      <c r="CY274" s="34">
        <f t="shared" si="238"/>
        <v>2.5299999999999998</v>
      </c>
    </row>
    <row r="275" spans="1:103" x14ac:dyDescent="0.25">
      <c r="A275" s="32" t="s">
        <v>267</v>
      </c>
      <c r="B275" s="32">
        <f t="shared" ref="B275:C275" si="239">SUM(B23)</f>
        <v>6.91</v>
      </c>
      <c r="C275" s="32">
        <f t="shared" si="239"/>
        <v>10.1</v>
      </c>
      <c r="D275" s="32">
        <f t="shared" ref="D275:E275" si="240">SUM(D23)</f>
        <v>7.3</v>
      </c>
      <c r="E275" s="32">
        <f t="shared" si="240"/>
        <v>3.21</v>
      </c>
      <c r="H275" s="32" t="s">
        <v>267</v>
      </c>
      <c r="I275" s="32">
        <f t="shared" ref="I275:J275" si="241">SUM(I23)</f>
        <v>7.24</v>
      </c>
      <c r="J275" s="32">
        <f t="shared" si="241"/>
        <v>11.21</v>
      </c>
      <c r="K275" s="32">
        <f t="shared" ref="K275:L275" si="242">SUM(K23)</f>
        <v>7.48</v>
      </c>
      <c r="L275" s="32">
        <f t="shared" si="242"/>
        <v>2.78</v>
      </c>
      <c r="O275" s="32" t="s">
        <v>267</v>
      </c>
      <c r="P275" s="32">
        <f t="shared" ref="P275:Q275" si="243">SUM(P23)</f>
        <v>6.57</v>
      </c>
      <c r="Q275" s="32">
        <f t="shared" si="243"/>
        <v>8.99</v>
      </c>
      <c r="R275" s="32">
        <f t="shared" ref="R275:S275" si="244">SUM(R23)</f>
        <v>6.73</v>
      </c>
      <c r="S275" s="32">
        <f t="shared" si="244"/>
        <v>3.3</v>
      </c>
      <c r="V275" s="32" t="s">
        <v>267</v>
      </c>
      <c r="W275" s="32">
        <f t="shared" ref="W275:X275" si="245">SUM(W23)</f>
        <v>5.78</v>
      </c>
      <c r="X275" s="32">
        <f t="shared" si="245"/>
        <v>11.05</v>
      </c>
      <c r="Y275" s="32">
        <f t="shared" ref="Y275:Z275" si="246">SUM(Y23)</f>
        <v>5.3</v>
      </c>
      <c r="Z275" s="32">
        <f t="shared" si="246"/>
        <v>2.87</v>
      </c>
      <c r="AC275" s="32" t="s">
        <v>267</v>
      </c>
      <c r="AD275" s="32">
        <f t="shared" ref="AD275:AE275" si="247">SUM(AD23)</f>
        <v>5.71</v>
      </c>
      <c r="AE275" s="32">
        <f t="shared" si="247"/>
        <v>8.14</v>
      </c>
      <c r="AF275" s="32">
        <f t="shared" ref="AF275:AG275" si="248">SUM(AF23)</f>
        <v>5.68</v>
      </c>
      <c r="AG275" s="32">
        <f t="shared" si="248"/>
        <v>3.15</v>
      </c>
      <c r="AJ275" s="32" t="s">
        <v>267</v>
      </c>
      <c r="AK275" s="32">
        <f t="shared" ref="AK275:AL275" si="249">SUM(AK23)</f>
        <v>6.25</v>
      </c>
      <c r="AL275" s="32">
        <f t="shared" si="249"/>
        <v>10.6</v>
      </c>
      <c r="AM275" s="32">
        <f t="shared" ref="AM275:AN275" si="250">SUM(AM23)</f>
        <v>6.19</v>
      </c>
      <c r="AN275" s="32">
        <f t="shared" si="250"/>
        <v>3.13</v>
      </c>
      <c r="AQ275" s="2" t="s">
        <v>267</v>
      </c>
      <c r="AR275" s="2">
        <f t="shared" ref="AR275:AS275" si="251">SUM(AR23)</f>
        <v>7.38</v>
      </c>
      <c r="AS275" s="2">
        <f t="shared" si="251"/>
        <v>11.76</v>
      </c>
      <c r="AT275" s="2">
        <f t="shared" ref="AT275:AU275" si="252">SUM(AT23)</f>
        <v>7.09</v>
      </c>
      <c r="AU275" s="2">
        <f t="shared" si="252"/>
        <v>4.1900000000000004</v>
      </c>
      <c r="AX275" s="2" t="s">
        <v>267</v>
      </c>
      <c r="AY275" s="2">
        <f t="shared" ref="AY275:AZ275" si="253">SUM(AY23)</f>
        <v>6.08</v>
      </c>
      <c r="AZ275" s="2">
        <f t="shared" si="253"/>
        <v>8.36</v>
      </c>
      <c r="BA275" s="2">
        <f t="shared" ref="BA275:BB275" si="254">SUM(BA23)</f>
        <v>6.46</v>
      </c>
      <c r="BB275" s="2">
        <f t="shared" si="254"/>
        <v>2.85</v>
      </c>
      <c r="BE275" s="2" t="s">
        <v>267</v>
      </c>
      <c r="BF275" s="2">
        <f t="shared" ref="BF275:BG275" si="255">SUM(BF23)</f>
        <v>5.62</v>
      </c>
      <c r="BG275" s="2">
        <f t="shared" si="255"/>
        <v>9.09</v>
      </c>
      <c r="BH275" s="2">
        <f t="shared" ref="BH275:BI275" si="256">SUM(BH23)</f>
        <v>5.89</v>
      </c>
      <c r="BI275" s="2">
        <f t="shared" si="256"/>
        <v>2.1800000000000002</v>
      </c>
      <c r="BL275" s="2" t="s">
        <v>267</v>
      </c>
      <c r="BM275" s="2">
        <f t="shared" ref="BM275:BN275" si="257">SUM(BM23)</f>
        <v>6.06</v>
      </c>
      <c r="BN275" s="2">
        <f t="shared" si="257"/>
        <v>9.76</v>
      </c>
      <c r="BO275" s="2">
        <f t="shared" ref="BO275:BP275" si="258">SUM(BO23)</f>
        <v>6.04</v>
      </c>
      <c r="BP275" s="2">
        <f t="shared" si="258"/>
        <v>2.44</v>
      </c>
      <c r="BS275" t="s">
        <v>267</v>
      </c>
      <c r="BT275">
        <f t="shared" si="40"/>
        <v>5.68</v>
      </c>
      <c r="BU275">
        <f t="shared" si="40"/>
        <v>8.52</v>
      </c>
      <c r="BV275">
        <f t="shared" si="66"/>
        <v>6.19</v>
      </c>
      <c r="BW275">
        <f t="shared" si="66"/>
        <v>1.43</v>
      </c>
      <c r="BZ275" s="2" t="s">
        <v>267</v>
      </c>
      <c r="CA275" s="2">
        <f t="shared" ref="CA275:CD275" si="259">SUM(CA23)</f>
        <v>5.56</v>
      </c>
      <c r="CB275" s="2">
        <f t="shared" si="259"/>
        <v>8.76</v>
      </c>
      <c r="CC275" s="2">
        <f t="shared" si="259"/>
        <v>5.9</v>
      </c>
      <c r="CD275" s="2">
        <f t="shared" si="259"/>
        <v>2.2200000000000002</v>
      </c>
      <c r="CG275" s="34" t="s">
        <v>267</v>
      </c>
      <c r="CH275" s="34">
        <f t="shared" ref="CH275:CK275" si="260">SUM(CH23)</f>
        <v>5.93</v>
      </c>
      <c r="CI275" s="34">
        <f t="shared" si="260"/>
        <v>8.75</v>
      </c>
      <c r="CJ275" s="34">
        <f t="shared" si="260"/>
        <v>6.13</v>
      </c>
      <c r="CK275" s="34">
        <f t="shared" si="260"/>
        <v>2.38</v>
      </c>
      <c r="CN275" s="34" t="s">
        <v>267</v>
      </c>
      <c r="CO275" s="34">
        <f t="shared" ref="CO275:CR275" si="261">SUM(CO23)</f>
        <v>5.66</v>
      </c>
      <c r="CP275" s="34">
        <f t="shared" si="261"/>
        <v>8.06</v>
      </c>
      <c r="CQ275" s="34">
        <f t="shared" si="261"/>
        <v>5.76</v>
      </c>
      <c r="CR275" s="34">
        <f t="shared" si="261"/>
        <v>3.37</v>
      </c>
      <c r="CS275" s="34"/>
      <c r="CU275" s="34" t="s">
        <v>267</v>
      </c>
      <c r="CV275" s="34">
        <f t="shared" ref="CV275:CY275" si="262">SUM(CV23)</f>
        <v>4.87</v>
      </c>
      <c r="CW275" s="34">
        <f t="shared" si="262"/>
        <v>5.54</v>
      </c>
      <c r="CX275" s="34">
        <f t="shared" si="262"/>
        <v>5.39</v>
      </c>
      <c r="CY275" s="34">
        <f t="shared" si="262"/>
        <v>2.57</v>
      </c>
    </row>
    <row r="276" spans="1:103" x14ac:dyDescent="0.25">
      <c r="A276" s="32" t="s">
        <v>268</v>
      </c>
      <c r="B276" s="32">
        <f t="shared" ref="B276:C276" si="263">SUM(B24)</f>
        <v>0.69</v>
      </c>
      <c r="C276" s="32">
        <f t="shared" si="263"/>
        <v>1.43</v>
      </c>
      <c r="D276" s="32">
        <f t="shared" ref="D276:E276" si="264">SUM(D24)</f>
        <v>0.55000000000000004</v>
      </c>
      <c r="E276" s="32">
        <f t="shared" si="264"/>
        <v>0.6</v>
      </c>
      <c r="H276" s="32" t="s">
        <v>268</v>
      </c>
      <c r="I276" s="32">
        <f t="shared" ref="I276:J276" si="265">SUM(I24)</f>
        <v>0.72</v>
      </c>
      <c r="J276" s="32">
        <f t="shared" si="265"/>
        <v>1.1100000000000001</v>
      </c>
      <c r="K276" s="32">
        <f t="shared" ref="K276:L276" si="266">SUM(K24)</f>
        <v>0.64</v>
      </c>
      <c r="L276" s="32">
        <f t="shared" si="266"/>
        <v>0.33</v>
      </c>
      <c r="O276" s="32" t="s">
        <v>268</v>
      </c>
      <c r="P276" s="32">
        <f t="shared" ref="P276:Q276" si="267">SUM(P24)</f>
        <v>0.72</v>
      </c>
      <c r="Q276" s="32">
        <f t="shared" si="267"/>
        <v>1.44</v>
      </c>
      <c r="R276" s="32">
        <f t="shared" ref="R276:S276" si="268">SUM(R24)</f>
        <v>0.66</v>
      </c>
      <c r="S276" s="32">
        <f t="shared" si="268"/>
        <v>0.28000000000000003</v>
      </c>
      <c r="V276" s="32" t="s">
        <v>268</v>
      </c>
      <c r="W276" s="32">
        <f t="shared" ref="W276:X276" si="269">SUM(W24)</f>
        <v>0.74</v>
      </c>
      <c r="X276" s="32">
        <f t="shared" si="269"/>
        <v>0.95</v>
      </c>
      <c r="Y276" s="32">
        <f t="shared" ref="Y276:Z276" si="270">SUM(Y24)</f>
        <v>0.85</v>
      </c>
      <c r="Z276" s="32">
        <f t="shared" si="270"/>
        <v>0.12</v>
      </c>
      <c r="AC276" s="32" t="s">
        <v>268</v>
      </c>
      <c r="AD276" s="32">
        <f t="shared" ref="AD276:AE276" si="271">SUM(AD24)</f>
        <v>0.83</v>
      </c>
      <c r="AE276" s="32">
        <f t="shared" si="271"/>
        <v>2</v>
      </c>
      <c r="AF276" s="32">
        <f t="shared" ref="AF276:AG276" si="272">SUM(AF24)</f>
        <v>0.71</v>
      </c>
      <c r="AG276" s="32">
        <f t="shared" si="272"/>
        <v>0.28999999999999998</v>
      </c>
      <c r="AJ276" s="32" t="s">
        <v>268</v>
      </c>
      <c r="AK276" s="32">
        <f t="shared" ref="AK276:AL276" si="273">SUM(AK24)</f>
        <v>0.6</v>
      </c>
      <c r="AL276" s="32">
        <f t="shared" si="273"/>
        <v>1.49</v>
      </c>
      <c r="AM276" s="32">
        <f t="shared" ref="AM276:AN276" si="274">SUM(AM24)</f>
        <v>0.48</v>
      </c>
      <c r="AN276" s="32">
        <f t="shared" si="274"/>
        <v>0.24</v>
      </c>
      <c r="AQ276" s="2" t="s">
        <v>268</v>
      </c>
      <c r="AR276" s="2">
        <f t="shared" ref="AR276:AS276" si="275">SUM(AR24)</f>
        <v>0.6</v>
      </c>
      <c r="AS276" s="2">
        <f t="shared" si="275"/>
        <v>1.25</v>
      </c>
      <c r="AT276" s="2">
        <f t="shared" ref="AT276:AU276" si="276">SUM(AT24)</f>
        <v>0.48</v>
      </c>
      <c r="AU276" s="2">
        <f t="shared" si="276"/>
        <v>0.15</v>
      </c>
      <c r="AX276" s="2" t="s">
        <v>268</v>
      </c>
      <c r="AY276" s="2">
        <f t="shared" ref="AY276:AZ276" si="277">SUM(AY24)</f>
        <v>1.37</v>
      </c>
      <c r="AZ276" s="2">
        <f t="shared" si="277"/>
        <v>2.4</v>
      </c>
      <c r="BA276" s="2">
        <f t="shared" ref="BA276:BB276" si="278">SUM(BA24)</f>
        <v>1.22</v>
      </c>
      <c r="BB276" s="2">
        <f t="shared" si="278"/>
        <v>0.98</v>
      </c>
      <c r="BE276" s="2" t="s">
        <v>268</v>
      </c>
      <c r="BF276" s="2">
        <f t="shared" ref="BF276:BG276" si="279">SUM(BF24)</f>
        <v>1.29</v>
      </c>
      <c r="BG276" s="2">
        <f t="shared" si="279"/>
        <v>2.5</v>
      </c>
      <c r="BH276" s="2">
        <f t="shared" ref="BH276:BI276" si="280">SUM(BH24)</f>
        <v>1.03</v>
      </c>
      <c r="BI276" s="2">
        <f t="shared" si="280"/>
        <v>1.04</v>
      </c>
      <c r="BL276" s="2" t="s">
        <v>268</v>
      </c>
      <c r="BM276" s="2">
        <f t="shared" ref="BM276:BN276" si="281">SUM(BM24)</f>
        <v>1.62</v>
      </c>
      <c r="BN276" s="2">
        <f t="shared" si="281"/>
        <v>3.49</v>
      </c>
      <c r="BO276" s="2">
        <f t="shared" ref="BO276:BP276" si="282">SUM(BO24)</f>
        <v>1.24</v>
      </c>
      <c r="BP276" s="2">
        <f t="shared" si="282"/>
        <v>1.31</v>
      </c>
      <c r="BS276" t="s">
        <v>268</v>
      </c>
      <c r="BT276">
        <f t="shared" si="40"/>
        <v>1.67</v>
      </c>
      <c r="BU276">
        <f t="shared" si="40"/>
        <v>4.38</v>
      </c>
      <c r="BV276">
        <f t="shared" si="66"/>
        <v>1.32</v>
      </c>
      <c r="BW276">
        <f t="shared" si="66"/>
        <v>0.86</v>
      </c>
      <c r="BZ276" s="2" t="s">
        <v>268</v>
      </c>
      <c r="CA276" s="2">
        <f t="shared" ref="CA276:CD276" si="283">SUM(CA24)</f>
        <v>1.52</v>
      </c>
      <c r="CB276" s="2">
        <f t="shared" si="283"/>
        <v>2.54</v>
      </c>
      <c r="CC276" s="2">
        <f t="shared" si="283"/>
        <v>1.31</v>
      </c>
      <c r="CD276" s="2">
        <f t="shared" si="283"/>
        <v>1.48</v>
      </c>
      <c r="CG276" s="34" t="s">
        <v>268</v>
      </c>
      <c r="CH276" s="34">
        <f t="shared" ref="CH276:CK276" si="284">SUM(CH24)</f>
        <v>1.71</v>
      </c>
      <c r="CI276" s="34">
        <f t="shared" si="284"/>
        <v>2.96</v>
      </c>
      <c r="CJ276" s="34">
        <f t="shared" si="284"/>
        <v>1.67</v>
      </c>
      <c r="CK276" s="34">
        <f t="shared" si="284"/>
        <v>0.77</v>
      </c>
      <c r="CN276" s="34" t="s">
        <v>268</v>
      </c>
      <c r="CO276" s="34">
        <f t="shared" ref="CO276:CR276" si="285">SUM(CO24)</f>
        <v>1.79</v>
      </c>
      <c r="CP276" s="34">
        <f t="shared" si="285"/>
        <v>3.02</v>
      </c>
      <c r="CQ276" s="34">
        <f t="shared" si="285"/>
        <v>1.63</v>
      </c>
      <c r="CR276" s="34">
        <f t="shared" si="285"/>
        <v>0.91</v>
      </c>
      <c r="CS276" s="34"/>
      <c r="CU276" s="34" t="s">
        <v>268</v>
      </c>
      <c r="CV276" s="34">
        <f t="shared" ref="CV276:CY276" si="286">SUM(CV24)</f>
        <v>2.1</v>
      </c>
      <c r="CW276" s="34">
        <f t="shared" si="286"/>
        <v>4.03</v>
      </c>
      <c r="CX276" s="34">
        <f t="shared" si="286"/>
        <v>1.9</v>
      </c>
      <c r="CY276" s="34">
        <f t="shared" si="286"/>
        <v>1.25</v>
      </c>
    </row>
    <row r="277" spans="1:103" x14ac:dyDescent="0.25">
      <c r="A277" s="32" t="s">
        <v>269</v>
      </c>
      <c r="B277" s="32">
        <f t="shared" ref="B277:C277" si="287">SUM(B25)</f>
        <v>1.26</v>
      </c>
      <c r="C277" s="32">
        <f t="shared" si="287"/>
        <v>1.47</v>
      </c>
      <c r="D277" s="32">
        <f t="shared" ref="D277:E277" si="288">SUM(D25)</f>
        <v>1.05</v>
      </c>
      <c r="E277" s="32">
        <f t="shared" si="288"/>
        <v>0.59</v>
      </c>
      <c r="H277" s="32" t="s">
        <v>269</v>
      </c>
      <c r="I277" s="32">
        <f t="shared" ref="I277:J277" si="289">SUM(I25)</f>
        <v>1.49</v>
      </c>
      <c r="J277" s="32">
        <f t="shared" si="289"/>
        <v>2.12</v>
      </c>
      <c r="K277" s="32">
        <f t="shared" ref="K277:L277" si="290">SUM(K25)</f>
        <v>1.23</v>
      </c>
      <c r="L277" s="32">
        <f t="shared" si="290"/>
        <v>0.91</v>
      </c>
      <c r="O277" s="32" t="s">
        <v>269</v>
      </c>
      <c r="P277" s="32">
        <f t="shared" ref="P277:Q277" si="291">SUM(P25)</f>
        <v>1.54</v>
      </c>
      <c r="Q277" s="32">
        <f t="shared" si="291"/>
        <v>2.59</v>
      </c>
      <c r="R277" s="32">
        <f t="shared" ref="R277:S277" si="292">SUM(R25)</f>
        <v>1.33</v>
      </c>
      <c r="S277" s="32">
        <f t="shared" si="292"/>
        <v>0.86</v>
      </c>
      <c r="V277" s="32" t="s">
        <v>269</v>
      </c>
      <c r="W277" s="32">
        <f t="shared" ref="W277:X277" si="293">SUM(W25)</f>
        <v>1.46</v>
      </c>
      <c r="X277" s="32">
        <f t="shared" si="293"/>
        <v>1.37</v>
      </c>
      <c r="Y277" s="32">
        <f t="shared" ref="Y277:Z277" si="294">SUM(Y25)</f>
        <v>1.26</v>
      </c>
      <c r="Z277" s="32">
        <f t="shared" si="294"/>
        <v>1.37</v>
      </c>
      <c r="AC277" s="32" t="s">
        <v>269</v>
      </c>
      <c r="AD277" s="32">
        <f t="shared" ref="AD277:AE277" si="295">SUM(AD25)</f>
        <v>1.65</v>
      </c>
      <c r="AE277" s="32">
        <f t="shared" si="295"/>
        <v>2.09</v>
      </c>
      <c r="AF277" s="32">
        <f t="shared" ref="AF277:AG277" si="296">SUM(AF25)</f>
        <v>1.2</v>
      </c>
      <c r="AG277" s="32">
        <f t="shared" si="296"/>
        <v>1.33</v>
      </c>
      <c r="AJ277" s="32" t="s">
        <v>269</v>
      </c>
      <c r="AK277" s="32">
        <f t="shared" ref="AK277:AL277" si="297">SUM(AK25)</f>
        <v>1.38</v>
      </c>
      <c r="AL277" s="32">
        <f t="shared" si="297"/>
        <v>2.23</v>
      </c>
      <c r="AM277" s="32">
        <f t="shared" ref="AM277:AN277" si="298">SUM(AM25)</f>
        <v>1.24</v>
      </c>
      <c r="AN277" s="32">
        <f t="shared" si="298"/>
        <v>0.62</v>
      </c>
      <c r="AQ277" s="2" t="s">
        <v>269</v>
      </c>
      <c r="AR277" s="2">
        <f t="shared" ref="AR277:AS277" si="299">SUM(AR25)</f>
        <v>1.65</v>
      </c>
      <c r="AS277" s="2">
        <f t="shared" si="299"/>
        <v>2.04</v>
      </c>
      <c r="AT277" s="2">
        <f t="shared" ref="AT277:AU277" si="300">SUM(AT25)</f>
        <v>1.31</v>
      </c>
      <c r="AU277" s="2">
        <f t="shared" si="300"/>
        <v>1.18</v>
      </c>
      <c r="AX277" s="2" t="s">
        <v>269</v>
      </c>
      <c r="AY277" s="2">
        <f t="shared" ref="AY277:AZ277" si="301">SUM(AY25)</f>
        <v>1.56</v>
      </c>
      <c r="AZ277" s="2">
        <f t="shared" si="301"/>
        <v>2.34</v>
      </c>
      <c r="BA277" s="2">
        <f t="shared" ref="BA277:BB277" si="302">SUM(BA25)</f>
        <v>1.36</v>
      </c>
      <c r="BB277" s="2">
        <f t="shared" si="302"/>
        <v>1.0900000000000001</v>
      </c>
      <c r="BE277" s="2" t="s">
        <v>269</v>
      </c>
      <c r="BF277" s="2">
        <f t="shared" ref="BF277:BG277" si="303">SUM(BF25)</f>
        <v>1.34</v>
      </c>
      <c r="BG277" s="2">
        <f t="shared" si="303"/>
        <v>1.74</v>
      </c>
      <c r="BH277" s="2">
        <f t="shared" ref="BH277:BI277" si="304">SUM(BH25)</f>
        <v>1.21</v>
      </c>
      <c r="BI277" s="2">
        <f t="shared" si="304"/>
        <v>0.68</v>
      </c>
      <c r="BL277" s="2" t="s">
        <v>269</v>
      </c>
      <c r="BM277" s="2">
        <f t="shared" ref="BM277:BN277" si="305">SUM(BM25)</f>
        <v>1.33</v>
      </c>
      <c r="BN277" s="2">
        <f t="shared" si="305"/>
        <v>2.81</v>
      </c>
      <c r="BO277" s="2">
        <f t="shared" ref="BO277:BP277" si="306">SUM(BO25)</f>
        <v>0.94</v>
      </c>
      <c r="BP277" s="2">
        <f t="shared" si="306"/>
        <v>0.75</v>
      </c>
      <c r="BS277" t="s">
        <v>269</v>
      </c>
      <c r="BT277">
        <f t="shared" si="40"/>
        <v>1.6</v>
      </c>
      <c r="BU277">
        <f t="shared" si="40"/>
        <v>2.93</v>
      </c>
      <c r="BV277">
        <f t="shared" si="66"/>
        <v>1.0900000000000001</v>
      </c>
      <c r="BW277">
        <f t="shared" si="66"/>
        <v>1.1200000000000001</v>
      </c>
      <c r="BZ277" s="2" t="s">
        <v>269</v>
      </c>
      <c r="CA277" s="2">
        <f t="shared" ref="CA277:CD277" si="307">SUM(CA25)</f>
        <v>1.79</v>
      </c>
      <c r="CB277" s="2">
        <f t="shared" si="307"/>
        <v>3.71</v>
      </c>
      <c r="CC277" s="2">
        <f t="shared" si="307"/>
        <v>1.49</v>
      </c>
      <c r="CD277" s="2">
        <f t="shared" si="307"/>
        <v>0.8</v>
      </c>
      <c r="CG277" s="34" t="s">
        <v>269</v>
      </c>
      <c r="CH277" s="34">
        <f t="shared" ref="CH277:CK277" si="308">SUM(CH25)</f>
        <v>1.92</v>
      </c>
      <c r="CI277" s="34">
        <f t="shared" si="308"/>
        <v>3.41</v>
      </c>
      <c r="CJ277" s="34">
        <f t="shared" si="308"/>
        <v>1.59</v>
      </c>
      <c r="CK277" s="34">
        <f t="shared" si="308"/>
        <v>0.94</v>
      </c>
      <c r="CN277" s="34" t="s">
        <v>269</v>
      </c>
      <c r="CO277" s="34">
        <f t="shared" ref="CO277:CR277" si="309">SUM(CO25)</f>
        <v>1.43</v>
      </c>
      <c r="CP277" s="34">
        <f t="shared" si="309"/>
        <v>2.06</v>
      </c>
      <c r="CQ277" s="34">
        <f t="shared" si="309"/>
        <v>1.18</v>
      </c>
      <c r="CR277" s="34">
        <f t="shared" si="309"/>
        <v>0.87</v>
      </c>
      <c r="CS277" s="34"/>
      <c r="CU277" s="34" t="s">
        <v>269</v>
      </c>
      <c r="CV277" s="34">
        <f t="shared" ref="CV277:CY277" si="310">SUM(CV25)</f>
        <v>1.74</v>
      </c>
      <c r="CW277" s="34">
        <f t="shared" si="310"/>
        <v>2.81</v>
      </c>
      <c r="CX277" s="34">
        <f t="shared" si="310"/>
        <v>1.52</v>
      </c>
      <c r="CY277" s="34">
        <f t="shared" si="310"/>
        <v>0.98</v>
      </c>
    </row>
    <row r="278" spans="1:103" x14ac:dyDescent="0.25">
      <c r="A278" s="32" t="s">
        <v>270</v>
      </c>
      <c r="B278" s="32">
        <f t="shared" ref="B278:C278" si="311">SUM(B26)</f>
        <v>0.73</v>
      </c>
      <c r="C278" s="32">
        <f t="shared" si="311"/>
        <v>1.1100000000000001</v>
      </c>
      <c r="D278" s="32">
        <f t="shared" ref="D278:E278" si="312">SUM(D26)</f>
        <v>0.6</v>
      </c>
      <c r="E278" s="32">
        <f t="shared" si="312"/>
        <v>0.39</v>
      </c>
      <c r="H278" s="32" t="s">
        <v>270</v>
      </c>
      <c r="I278" s="32">
        <f t="shared" ref="I278:J278" si="313">SUM(I26)</f>
        <v>0.73</v>
      </c>
      <c r="J278" s="32">
        <f t="shared" si="313"/>
        <v>1.2</v>
      </c>
      <c r="K278" s="32">
        <f t="shared" ref="K278:L278" si="314">SUM(K26)</f>
        <v>0.72</v>
      </c>
      <c r="L278" s="32">
        <f t="shared" si="314"/>
        <v>0.05</v>
      </c>
      <c r="O278" s="32" t="s">
        <v>270</v>
      </c>
      <c r="P278" s="32">
        <f t="shared" ref="P278:Q278" si="315">SUM(P26)</f>
        <v>0.89</v>
      </c>
      <c r="Q278" s="32">
        <f t="shared" si="315"/>
        <v>1.19</v>
      </c>
      <c r="R278" s="32">
        <f t="shared" ref="R278:S278" si="316">SUM(R26)</f>
        <v>0.84</v>
      </c>
      <c r="S278" s="32">
        <f t="shared" si="316"/>
        <v>0.44</v>
      </c>
      <c r="V278" s="32" t="s">
        <v>270</v>
      </c>
      <c r="W278" s="32">
        <f t="shared" ref="W278:X278" si="317">SUM(W26)</f>
        <v>0.7</v>
      </c>
      <c r="X278" s="32">
        <f t="shared" si="317"/>
        <v>1.82</v>
      </c>
      <c r="Y278" s="32">
        <f t="shared" ref="Y278:Z278" si="318">SUM(Y26)</f>
        <v>0.46</v>
      </c>
      <c r="Z278" s="32">
        <f t="shared" si="318"/>
        <v>0.27</v>
      </c>
      <c r="AC278" s="32" t="s">
        <v>270</v>
      </c>
      <c r="AD278" s="32">
        <f t="shared" ref="AD278:AE278" si="319">SUM(AD26)</f>
        <v>0.87</v>
      </c>
      <c r="AE278" s="32">
        <f t="shared" si="319"/>
        <v>2.2200000000000002</v>
      </c>
      <c r="AF278" s="32">
        <f t="shared" ref="AF278:AG278" si="320">SUM(AF26)</f>
        <v>0.61</v>
      </c>
      <c r="AG278" s="32">
        <f t="shared" si="320"/>
        <v>0.27</v>
      </c>
      <c r="AJ278" s="32" t="s">
        <v>270</v>
      </c>
      <c r="AK278" s="32">
        <f t="shared" ref="AK278:AL278" si="321">SUM(AK26)</f>
        <v>1.0900000000000001</v>
      </c>
      <c r="AL278" s="32">
        <f t="shared" si="321"/>
        <v>2.0499999999999998</v>
      </c>
      <c r="AM278" s="32">
        <f t="shared" ref="AM278:AN278" si="322">SUM(AM26)</f>
        <v>1.04</v>
      </c>
      <c r="AN278" s="32">
        <f t="shared" si="322"/>
        <v>0.22</v>
      </c>
      <c r="AQ278" s="2" t="s">
        <v>270</v>
      </c>
      <c r="AR278" s="2">
        <f t="shared" ref="AR278:AS278" si="323">SUM(AR26)</f>
        <v>0.95</v>
      </c>
      <c r="AS278" s="2">
        <f t="shared" si="323"/>
        <v>1.95</v>
      </c>
      <c r="AT278" s="2">
        <f t="shared" ref="AT278:AU278" si="324">SUM(AT26)</f>
        <v>0.77</v>
      </c>
      <c r="AU278" s="2">
        <f t="shared" si="324"/>
        <v>0.41</v>
      </c>
      <c r="AX278" s="2" t="s">
        <v>270</v>
      </c>
      <c r="AY278" s="2">
        <f t="shared" ref="AY278:AZ278" si="325">SUM(AY26)</f>
        <v>0.9</v>
      </c>
      <c r="AZ278" s="2">
        <f t="shared" si="325"/>
        <v>1.98</v>
      </c>
      <c r="BA278" s="2">
        <f t="shared" ref="BA278:BB278" si="326">SUM(BA26)</f>
        <v>0.6</v>
      </c>
      <c r="BB278" s="2">
        <f t="shared" si="326"/>
        <v>0.16</v>
      </c>
      <c r="BE278" s="2" t="s">
        <v>270</v>
      </c>
      <c r="BF278" s="2">
        <f t="shared" ref="BF278:BG278" si="327">SUM(BF26)</f>
        <v>1.06</v>
      </c>
      <c r="BG278" s="2">
        <f t="shared" si="327"/>
        <v>1.8</v>
      </c>
      <c r="BH278" s="2">
        <f t="shared" ref="BH278:BI278" si="328">SUM(BH26)</f>
        <v>0.97</v>
      </c>
      <c r="BI278" s="2">
        <f t="shared" si="328"/>
        <v>0.2</v>
      </c>
      <c r="BL278" s="2" t="s">
        <v>270</v>
      </c>
      <c r="BM278" s="2">
        <f t="shared" ref="BM278:BN278" si="329">SUM(BM26)</f>
        <v>1.0900000000000001</v>
      </c>
      <c r="BN278" s="2">
        <f t="shared" si="329"/>
        <v>1.63</v>
      </c>
      <c r="BO278" s="2">
        <f t="shared" ref="BO278:BP278" si="330">SUM(BO26)</f>
        <v>0.84</v>
      </c>
      <c r="BP278" s="2">
        <f t="shared" si="330"/>
        <v>0.71</v>
      </c>
      <c r="BS278" t="s">
        <v>270</v>
      </c>
      <c r="BT278">
        <f t="shared" si="40"/>
        <v>0.82</v>
      </c>
      <c r="BU278">
        <f t="shared" si="40"/>
        <v>1.06</v>
      </c>
      <c r="BV278">
        <f t="shared" si="66"/>
        <v>0.81</v>
      </c>
      <c r="BW278">
        <f t="shared" si="66"/>
        <v>0.52</v>
      </c>
      <c r="BZ278" s="2" t="s">
        <v>270</v>
      </c>
      <c r="CA278" s="2">
        <f t="shared" ref="CA278:CD278" si="331">SUM(CA26)</f>
        <v>0.81</v>
      </c>
      <c r="CB278" s="2">
        <f t="shared" si="331"/>
        <v>1.5</v>
      </c>
      <c r="CC278" s="2">
        <f t="shared" si="331"/>
        <v>0.72</v>
      </c>
      <c r="CD278" s="2">
        <f t="shared" si="331"/>
        <v>7.0000000000000007E-2</v>
      </c>
      <c r="CG278" s="34" t="s">
        <v>270</v>
      </c>
      <c r="CH278" s="34">
        <f t="shared" ref="CH278:CK278" si="332">SUM(CH26)</f>
        <v>0.91</v>
      </c>
      <c r="CI278" s="34">
        <f t="shared" si="332"/>
        <v>1.17</v>
      </c>
      <c r="CJ278" s="34">
        <f t="shared" si="332"/>
        <v>0.85</v>
      </c>
      <c r="CK278" s="34">
        <f t="shared" si="332"/>
        <v>0.26</v>
      </c>
      <c r="CN278" s="34" t="s">
        <v>270</v>
      </c>
      <c r="CO278" s="34">
        <f t="shared" ref="CO278:CR278" si="333">SUM(CO26)</f>
        <v>1.3</v>
      </c>
      <c r="CP278" s="34">
        <f t="shared" si="333"/>
        <v>2.14</v>
      </c>
      <c r="CQ278" s="34">
        <f t="shared" si="333"/>
        <v>1.26</v>
      </c>
      <c r="CR278" s="34">
        <f t="shared" si="333"/>
        <v>0.49</v>
      </c>
      <c r="CS278" s="34"/>
      <c r="CU278" s="34" t="s">
        <v>270</v>
      </c>
      <c r="CV278" s="34">
        <f t="shared" ref="CV278:CY278" si="334">SUM(CV26)</f>
        <v>1.1000000000000001</v>
      </c>
      <c r="CW278" s="34">
        <f t="shared" si="334"/>
        <v>1.87</v>
      </c>
      <c r="CX278" s="34">
        <f t="shared" si="334"/>
        <v>0.88</v>
      </c>
      <c r="CY278" s="34">
        <f t="shared" si="334"/>
        <v>0.25</v>
      </c>
    </row>
    <row r="279" spans="1:103" x14ac:dyDescent="0.25">
      <c r="A279" s="32" t="s">
        <v>271</v>
      </c>
      <c r="B279" s="32">
        <f t="shared" ref="B279:C279" si="335">SUM(B27)</f>
        <v>0.71</v>
      </c>
      <c r="C279" s="32">
        <f t="shared" si="335"/>
        <v>0.96</v>
      </c>
      <c r="D279" s="32">
        <f t="shared" ref="D279:E279" si="336">SUM(D27)</f>
        <v>0.77</v>
      </c>
      <c r="E279" s="32">
        <f t="shared" si="336"/>
        <v>0.31</v>
      </c>
      <c r="H279" s="32" t="s">
        <v>271</v>
      </c>
      <c r="I279" s="32">
        <f t="shared" ref="I279:J279" si="337">SUM(I27)</f>
        <v>0.54</v>
      </c>
      <c r="J279" s="32">
        <f t="shared" si="337"/>
        <v>0.52</v>
      </c>
      <c r="K279" s="32">
        <f t="shared" ref="K279:L279" si="338">SUM(K27)</f>
        <v>0.54</v>
      </c>
      <c r="L279" s="32">
        <f t="shared" si="338"/>
        <v>0.39</v>
      </c>
      <c r="O279" s="32" t="s">
        <v>271</v>
      </c>
      <c r="P279" s="32">
        <f t="shared" ref="P279:Q279" si="339">SUM(P27)</f>
        <v>0.35</v>
      </c>
      <c r="Q279" s="32">
        <f t="shared" si="339"/>
        <v>0.23</v>
      </c>
      <c r="R279" s="32">
        <f t="shared" ref="R279:S279" si="340">SUM(R27)</f>
        <v>0.41</v>
      </c>
      <c r="S279" s="32">
        <f t="shared" si="340"/>
        <v>0.18</v>
      </c>
      <c r="V279" s="32" t="s">
        <v>271</v>
      </c>
      <c r="W279" s="32">
        <f t="shared" ref="W279:X279" si="341">SUM(W27)</f>
        <v>0.46</v>
      </c>
      <c r="X279" s="32">
        <f t="shared" si="341"/>
        <v>0.25</v>
      </c>
      <c r="Y279" s="32">
        <f t="shared" ref="Y279:Z279" si="342">SUM(Y27)</f>
        <v>0.47</v>
      </c>
      <c r="Z279" s="32">
        <f t="shared" si="342"/>
        <v>0.26</v>
      </c>
      <c r="AC279" s="32" t="s">
        <v>271</v>
      </c>
      <c r="AD279" s="32">
        <f t="shared" ref="AD279:AE279" si="343">SUM(AD27)</f>
        <v>0.46</v>
      </c>
      <c r="AE279" s="32">
        <f t="shared" si="343"/>
        <v>1.34</v>
      </c>
      <c r="AF279" s="32">
        <f t="shared" ref="AF279:AG279" si="344">SUM(AF27)</f>
        <v>0.32</v>
      </c>
      <c r="AG279" s="32">
        <f t="shared" si="344"/>
        <v>0.08</v>
      </c>
      <c r="AJ279" s="32" t="s">
        <v>271</v>
      </c>
      <c r="AK279" s="32">
        <f t="shared" ref="AK279:AL279" si="345">SUM(AK27)</f>
        <v>0.48</v>
      </c>
      <c r="AL279" s="32">
        <f t="shared" si="345"/>
        <v>1.1599999999999999</v>
      </c>
      <c r="AM279" s="32">
        <f t="shared" ref="AM279:AN279" si="346">SUM(AM27)</f>
        <v>0.36</v>
      </c>
      <c r="AN279" s="32">
        <f t="shared" si="346"/>
        <v>0.24</v>
      </c>
      <c r="AQ279" s="2" t="s">
        <v>271</v>
      </c>
      <c r="AR279" s="2">
        <f t="shared" ref="AR279:AS279" si="347">SUM(AR27)</f>
        <v>0.44</v>
      </c>
      <c r="AS279" s="2">
        <f t="shared" si="347"/>
        <v>1.03</v>
      </c>
      <c r="AT279" s="2">
        <f t="shared" ref="AT279:AU279" si="348">SUM(AT27)</f>
        <v>0.28000000000000003</v>
      </c>
      <c r="AU279" s="2">
        <f t="shared" si="348"/>
        <v>0.28000000000000003</v>
      </c>
      <c r="AX279" s="2" t="s">
        <v>271</v>
      </c>
      <c r="AY279" s="2">
        <f t="shared" ref="AY279:AZ279" si="349">SUM(AY27)</f>
        <v>0.56999999999999995</v>
      </c>
      <c r="AZ279" s="2">
        <f t="shared" si="349"/>
        <v>1.17</v>
      </c>
      <c r="BA279" s="2">
        <f t="shared" ref="BA279:BB279" si="350">SUM(BA27)</f>
        <v>0.47</v>
      </c>
      <c r="BB279" s="2">
        <f t="shared" si="350"/>
        <v>0.18</v>
      </c>
      <c r="BE279" s="2" t="s">
        <v>271</v>
      </c>
      <c r="BF279" s="2">
        <f t="shared" ref="BF279:BG279" si="351">SUM(BF27)</f>
        <v>0.46</v>
      </c>
      <c r="BG279" s="2">
        <f t="shared" si="351"/>
        <v>1.19</v>
      </c>
      <c r="BH279" s="2">
        <f t="shared" ref="BH279:BI279" si="352">SUM(BH27)</f>
        <v>0.31</v>
      </c>
      <c r="BI279" s="2">
        <f t="shared" si="352"/>
        <v>0.21</v>
      </c>
      <c r="BL279" s="2" t="s">
        <v>271</v>
      </c>
      <c r="BM279" s="2">
        <f t="shared" ref="BM279:BN279" si="353">SUM(BM27)</f>
        <v>0.4</v>
      </c>
      <c r="BN279" s="2">
        <f t="shared" si="353"/>
        <v>0.86</v>
      </c>
      <c r="BO279" s="2">
        <f t="shared" ref="BO279:BP279" si="354">SUM(BO27)</f>
        <v>0.34</v>
      </c>
      <c r="BP279" s="2">
        <f t="shared" si="354"/>
        <v>0.15</v>
      </c>
      <c r="BS279" t="s">
        <v>271</v>
      </c>
      <c r="BT279">
        <f t="shared" si="40"/>
        <v>0.55000000000000004</v>
      </c>
      <c r="BU279">
        <f t="shared" si="40"/>
        <v>1.08</v>
      </c>
      <c r="BV279">
        <f t="shared" si="66"/>
        <v>0.39</v>
      </c>
      <c r="BW279">
        <f t="shared" si="66"/>
        <v>0.24</v>
      </c>
      <c r="BZ279" s="2" t="s">
        <v>271</v>
      </c>
      <c r="CA279" s="2">
        <f t="shared" ref="CA279:CD279" si="355">SUM(CA27)</f>
        <v>0.46</v>
      </c>
      <c r="CB279" s="2">
        <f t="shared" si="355"/>
        <v>0.5</v>
      </c>
      <c r="CC279" s="2">
        <f t="shared" si="355"/>
        <v>0.47</v>
      </c>
      <c r="CD279" s="2">
        <f t="shared" si="355"/>
        <v>0.22</v>
      </c>
      <c r="CG279" s="34" t="s">
        <v>271</v>
      </c>
      <c r="CH279" s="34">
        <f t="shared" ref="CH279:CK279" si="356">SUM(CH27)</f>
        <v>0.44</v>
      </c>
      <c r="CI279" s="34">
        <f t="shared" si="356"/>
        <v>1.02</v>
      </c>
      <c r="CJ279" s="34">
        <f t="shared" si="356"/>
        <v>0.26</v>
      </c>
      <c r="CK279" s="34">
        <f t="shared" si="356"/>
        <v>0.12</v>
      </c>
      <c r="CN279" s="34" t="s">
        <v>271</v>
      </c>
      <c r="CO279" s="34">
        <f t="shared" ref="CO279:CR279" si="357">SUM(CO27)</f>
        <v>0.63</v>
      </c>
      <c r="CP279" s="34">
        <f t="shared" si="357"/>
        <v>0.89</v>
      </c>
      <c r="CQ279" s="34">
        <f t="shared" si="357"/>
        <v>0.51</v>
      </c>
      <c r="CR279" s="34">
        <f t="shared" si="357"/>
        <v>0.12</v>
      </c>
      <c r="CS279" s="34"/>
      <c r="CU279" s="34" t="s">
        <v>271</v>
      </c>
      <c r="CV279" s="34">
        <f t="shared" ref="CV279:CY279" si="358">SUM(CV27)</f>
        <v>0.64</v>
      </c>
      <c r="CW279" s="34">
        <f t="shared" si="358"/>
        <v>0.82</v>
      </c>
      <c r="CX279" s="34">
        <f t="shared" si="358"/>
        <v>0.61</v>
      </c>
      <c r="CY279" s="34">
        <f t="shared" si="358"/>
        <v>0.28999999999999998</v>
      </c>
    </row>
    <row r="280" spans="1:103" x14ac:dyDescent="0.25">
      <c r="A280" s="32" t="s">
        <v>272</v>
      </c>
      <c r="B280" s="32">
        <f t="shared" ref="B280:C280" si="359">SUM(B28)</f>
        <v>0.56999999999999995</v>
      </c>
      <c r="C280" s="32">
        <f t="shared" si="359"/>
        <v>1.22</v>
      </c>
      <c r="D280" s="32">
        <f t="shared" ref="D280:E280" si="360">SUM(D28)</f>
        <v>0.48</v>
      </c>
      <c r="E280" s="32">
        <f t="shared" si="360"/>
        <v>0.28000000000000003</v>
      </c>
      <c r="H280" s="32" t="s">
        <v>272</v>
      </c>
      <c r="I280" s="32">
        <f t="shared" ref="I280:J280" si="361">SUM(I28)</f>
        <v>0.52</v>
      </c>
      <c r="J280" s="32">
        <f t="shared" si="361"/>
        <v>0.98</v>
      </c>
      <c r="K280" s="32">
        <f t="shared" ref="K280:L280" si="362">SUM(K28)</f>
        <v>0.5</v>
      </c>
      <c r="L280" s="32">
        <f t="shared" si="362"/>
        <v>0.17</v>
      </c>
      <c r="O280" s="32" t="s">
        <v>272</v>
      </c>
      <c r="P280" s="32">
        <f t="shared" ref="P280:Q280" si="363">SUM(P28)</f>
        <v>0.46</v>
      </c>
      <c r="Q280" s="32">
        <f t="shared" si="363"/>
        <v>1.0900000000000001</v>
      </c>
      <c r="R280" s="32">
        <f t="shared" ref="R280:S280" si="364">SUM(R28)</f>
        <v>0.34</v>
      </c>
      <c r="S280" s="32">
        <f t="shared" si="364"/>
        <v>0.37</v>
      </c>
      <c r="V280" s="32" t="s">
        <v>272</v>
      </c>
      <c r="W280" s="32">
        <f t="shared" ref="W280:X280" si="365">SUM(W28)</f>
        <v>0.49</v>
      </c>
      <c r="X280" s="32">
        <f t="shared" si="365"/>
        <v>0.89</v>
      </c>
      <c r="Y280" s="32">
        <f t="shared" ref="Y280:Z280" si="366">SUM(Y28)</f>
        <v>0.33</v>
      </c>
      <c r="Z280" s="32">
        <f t="shared" si="366"/>
        <v>0.4</v>
      </c>
      <c r="AC280" s="32" t="s">
        <v>272</v>
      </c>
      <c r="AD280" s="32">
        <f t="shared" ref="AD280:AE280" si="367">SUM(AD28)</f>
        <v>0.55000000000000004</v>
      </c>
      <c r="AE280" s="32">
        <f t="shared" si="367"/>
        <v>0.53</v>
      </c>
      <c r="AF280" s="32">
        <f t="shared" ref="AF280:AG280" si="368">SUM(AF28)</f>
        <v>0.42</v>
      </c>
      <c r="AG280" s="32">
        <f t="shared" si="368"/>
        <v>0.7</v>
      </c>
      <c r="AJ280" s="32" t="s">
        <v>272</v>
      </c>
      <c r="AK280" s="32">
        <f t="shared" ref="AK280:AL280" si="369">SUM(AK28)</f>
        <v>0.56000000000000005</v>
      </c>
      <c r="AL280" s="32">
        <f t="shared" si="369"/>
        <v>1.34</v>
      </c>
      <c r="AM280" s="32">
        <f t="shared" ref="AM280:AN280" si="370">SUM(AM28)</f>
        <v>0.37</v>
      </c>
      <c r="AN280" s="32">
        <f t="shared" si="370"/>
        <v>0.47</v>
      </c>
      <c r="AQ280" s="2" t="s">
        <v>272</v>
      </c>
      <c r="AR280" s="2">
        <f t="shared" ref="AR280:AS280" si="371">SUM(AR28)</f>
        <v>0.49</v>
      </c>
      <c r="AS280" s="2">
        <f t="shared" si="371"/>
        <v>1.4</v>
      </c>
      <c r="AT280" s="2">
        <f t="shared" ref="AT280:AU280" si="372">SUM(AT28)</f>
        <v>0.28999999999999998</v>
      </c>
      <c r="AU280" s="2">
        <f t="shared" si="372"/>
        <v>0.24</v>
      </c>
      <c r="AX280" s="2" t="s">
        <v>272</v>
      </c>
      <c r="AY280" s="2">
        <f t="shared" ref="AY280:AZ280" si="373">SUM(AY28)</f>
        <v>0.51</v>
      </c>
      <c r="AZ280" s="2">
        <f t="shared" si="373"/>
        <v>1.0900000000000001</v>
      </c>
      <c r="BA280" s="2">
        <f t="shared" ref="BA280:BB280" si="374">SUM(BA28)</f>
        <v>0.47</v>
      </c>
      <c r="BB280" s="2">
        <f t="shared" si="374"/>
        <v>0.27</v>
      </c>
      <c r="BE280" s="2" t="s">
        <v>272</v>
      </c>
      <c r="BF280" s="2">
        <f t="shared" ref="BF280:BG280" si="375">SUM(BF28)</f>
        <v>0.64</v>
      </c>
      <c r="BG280" s="2">
        <f t="shared" si="375"/>
        <v>0.55000000000000004</v>
      </c>
      <c r="BH280" s="2">
        <f t="shared" ref="BH280:BI280" si="376">SUM(BH28)</f>
        <v>0.68</v>
      </c>
      <c r="BI280" s="2">
        <f t="shared" si="376"/>
        <v>0.36</v>
      </c>
      <c r="BL280" s="2" t="s">
        <v>272</v>
      </c>
      <c r="BM280" s="2">
        <f t="shared" ref="BM280:BN280" si="377">SUM(BM28)</f>
        <v>0.52</v>
      </c>
      <c r="BN280" s="2">
        <f t="shared" si="377"/>
        <v>0.65</v>
      </c>
      <c r="BO280" s="2">
        <f t="shared" ref="BO280:BP280" si="378">SUM(BO28)</f>
        <v>0.51</v>
      </c>
      <c r="BP280" s="2">
        <f t="shared" si="378"/>
        <v>0.16</v>
      </c>
      <c r="BS280" t="s">
        <v>272</v>
      </c>
      <c r="BT280">
        <f t="shared" si="40"/>
        <v>0.34</v>
      </c>
      <c r="BU280">
        <f t="shared" si="40"/>
        <v>0.33</v>
      </c>
      <c r="BV280">
        <f t="shared" si="66"/>
        <v>0.37</v>
      </c>
      <c r="BW280">
        <f t="shared" si="66"/>
        <v>7.0000000000000007E-2</v>
      </c>
      <c r="BZ280" s="2" t="s">
        <v>272</v>
      </c>
      <c r="CA280" s="2">
        <f t="shared" ref="CA280:CD280" si="379">SUM(CA28)</f>
        <v>0.35</v>
      </c>
      <c r="CB280" s="2">
        <f t="shared" si="379"/>
        <v>0.67</v>
      </c>
      <c r="CC280" s="2">
        <f t="shared" si="379"/>
        <v>0.32</v>
      </c>
      <c r="CD280" s="2">
        <f t="shared" si="379"/>
        <v>7.0000000000000007E-2</v>
      </c>
      <c r="CG280" s="34" t="s">
        <v>272</v>
      </c>
      <c r="CH280" s="34">
        <f t="shared" ref="CH280:CK280" si="380">SUM(CH28)</f>
        <v>0.54</v>
      </c>
      <c r="CI280" s="34">
        <f t="shared" si="380"/>
        <v>0.64</v>
      </c>
      <c r="CJ280" s="34">
        <f t="shared" si="380"/>
        <v>0.48</v>
      </c>
      <c r="CK280" s="34">
        <f t="shared" si="380"/>
        <v>0.17</v>
      </c>
      <c r="CN280" s="34" t="s">
        <v>272</v>
      </c>
      <c r="CO280" s="34">
        <f t="shared" ref="CO280:CR280" si="381">SUM(CO28)</f>
        <v>0.45</v>
      </c>
      <c r="CP280" s="34">
        <f t="shared" si="381"/>
        <v>1.2</v>
      </c>
      <c r="CQ280" s="34">
        <f t="shared" si="381"/>
        <v>0.31</v>
      </c>
      <c r="CR280" s="34">
        <f t="shared" si="381"/>
        <v>0.32</v>
      </c>
      <c r="CS280" s="34"/>
      <c r="CU280" s="34" t="s">
        <v>272</v>
      </c>
      <c r="CV280" s="34">
        <f t="shared" ref="CV280:CY280" si="382">SUM(CV28)</f>
        <v>0.48</v>
      </c>
      <c r="CW280" s="34">
        <f t="shared" si="382"/>
        <v>0.84</v>
      </c>
      <c r="CX280" s="34">
        <f t="shared" si="382"/>
        <v>0.39</v>
      </c>
      <c r="CY280" s="34">
        <f t="shared" si="382"/>
        <v>0.11</v>
      </c>
    </row>
    <row r="281" spans="1:103" x14ac:dyDescent="0.25">
      <c r="A281" s="32" t="s">
        <v>273</v>
      </c>
      <c r="B281" s="32">
        <f t="shared" ref="B281:C281" si="383">SUM(B29)</f>
        <v>0.83</v>
      </c>
      <c r="C281" s="32">
        <f t="shared" si="383"/>
        <v>1.07</v>
      </c>
      <c r="D281" s="32">
        <f t="shared" ref="D281:E281" si="384">SUM(D29)</f>
        <v>0.8</v>
      </c>
      <c r="E281" s="32">
        <f t="shared" si="384"/>
        <v>0.32</v>
      </c>
      <c r="H281" s="32" t="s">
        <v>273</v>
      </c>
      <c r="I281" s="32">
        <f t="shared" ref="I281:J281" si="385">SUM(I29)</f>
        <v>0.88</v>
      </c>
      <c r="J281" s="32">
        <f t="shared" si="385"/>
        <v>1.35</v>
      </c>
      <c r="K281" s="32">
        <f t="shared" ref="K281:L281" si="386">SUM(K29)</f>
        <v>0.91</v>
      </c>
      <c r="L281" s="32">
        <f t="shared" si="386"/>
        <v>0.28999999999999998</v>
      </c>
      <c r="O281" s="32" t="s">
        <v>273</v>
      </c>
      <c r="P281" s="32">
        <f t="shared" ref="P281:Q281" si="387">SUM(P29)</f>
        <v>0.88</v>
      </c>
      <c r="Q281" s="32">
        <f t="shared" si="387"/>
        <v>1.84</v>
      </c>
      <c r="R281" s="32">
        <f t="shared" ref="R281:S281" si="388">SUM(R29)</f>
        <v>0.74</v>
      </c>
      <c r="S281" s="32">
        <f t="shared" si="388"/>
        <v>0.39</v>
      </c>
      <c r="V281" s="32" t="s">
        <v>273</v>
      </c>
      <c r="W281" s="32">
        <f t="shared" ref="W281:X281" si="389">SUM(W29)</f>
        <v>0.91</v>
      </c>
      <c r="X281" s="32">
        <f t="shared" si="389"/>
        <v>1.46</v>
      </c>
      <c r="Y281" s="32">
        <f t="shared" ref="Y281:Z281" si="390">SUM(Y29)</f>
        <v>0.94</v>
      </c>
      <c r="Z281" s="32">
        <f t="shared" si="390"/>
        <v>0.36</v>
      </c>
      <c r="AC281" s="32" t="s">
        <v>273</v>
      </c>
      <c r="AD281" s="32">
        <f t="shared" ref="AD281:AE281" si="391">SUM(AD29)</f>
        <v>0.63</v>
      </c>
      <c r="AE281" s="32">
        <f t="shared" si="391"/>
        <v>1.38</v>
      </c>
      <c r="AF281" s="32">
        <f t="shared" ref="AF281:AG281" si="392">SUM(AF29)</f>
        <v>0.56000000000000005</v>
      </c>
      <c r="AG281" s="32">
        <f t="shared" si="392"/>
        <v>0.31</v>
      </c>
      <c r="AJ281" s="32" t="s">
        <v>273</v>
      </c>
      <c r="AK281" s="32">
        <f t="shared" ref="AK281:AL281" si="393">SUM(AK29)</f>
        <v>0.91</v>
      </c>
      <c r="AL281" s="32">
        <f t="shared" si="393"/>
        <v>2.34</v>
      </c>
      <c r="AM281" s="32">
        <f t="shared" ref="AM281:AN281" si="394">SUM(AM29)</f>
        <v>0.8</v>
      </c>
      <c r="AN281" s="32">
        <f t="shared" si="394"/>
        <v>0.21</v>
      </c>
      <c r="AQ281" s="2" t="s">
        <v>273</v>
      </c>
      <c r="AR281" s="2">
        <f t="shared" ref="AR281:AS281" si="395">SUM(AR29)</f>
        <v>1.21</v>
      </c>
      <c r="AS281" s="2">
        <f t="shared" si="395"/>
        <v>2.16</v>
      </c>
      <c r="AT281" s="2">
        <f t="shared" ref="AT281:AU281" si="396">SUM(AT29)</f>
        <v>1.1499999999999999</v>
      </c>
      <c r="AU281" s="2">
        <f t="shared" si="396"/>
        <v>0.24</v>
      </c>
      <c r="AX281" s="2" t="s">
        <v>273</v>
      </c>
      <c r="AY281" s="2">
        <f t="shared" ref="AY281:AZ281" si="397">SUM(AY29)</f>
        <v>0.8</v>
      </c>
      <c r="AZ281" s="2">
        <f t="shared" si="397"/>
        <v>1.56</v>
      </c>
      <c r="BA281" s="2">
        <f t="shared" ref="BA281:BB281" si="398">SUM(BA29)</f>
        <v>0.66</v>
      </c>
      <c r="BB281" s="2">
        <f t="shared" si="398"/>
        <v>0.26</v>
      </c>
      <c r="BE281" s="2" t="s">
        <v>273</v>
      </c>
      <c r="BF281" s="2">
        <f t="shared" ref="BF281:BG281" si="399">SUM(BF29)</f>
        <v>0.83</v>
      </c>
      <c r="BG281" s="2">
        <f t="shared" si="399"/>
        <v>1.52</v>
      </c>
      <c r="BH281" s="2">
        <f t="shared" ref="BH281:BI281" si="400">SUM(BH29)</f>
        <v>0.74</v>
      </c>
      <c r="BI281" s="2">
        <f t="shared" si="400"/>
        <v>0.33</v>
      </c>
      <c r="BL281" s="2" t="s">
        <v>273</v>
      </c>
      <c r="BM281" s="2">
        <f t="shared" ref="BM281:BN281" si="401">SUM(BM29)</f>
        <v>0.6</v>
      </c>
      <c r="BN281" s="2">
        <f t="shared" si="401"/>
        <v>1.63</v>
      </c>
      <c r="BO281" s="2">
        <f t="shared" ref="BO281:BP281" si="402">SUM(BO29)</f>
        <v>0.43</v>
      </c>
      <c r="BP281" s="2">
        <f t="shared" si="402"/>
        <v>0.23</v>
      </c>
      <c r="BS281" t="s">
        <v>273</v>
      </c>
      <c r="BT281">
        <f t="shared" si="40"/>
        <v>0.85</v>
      </c>
      <c r="BU281">
        <f t="shared" si="40"/>
        <v>2.08</v>
      </c>
      <c r="BV281">
        <f t="shared" si="66"/>
        <v>0.68</v>
      </c>
      <c r="BW281">
        <f t="shared" si="66"/>
        <v>0.37</v>
      </c>
      <c r="BZ281" s="2" t="s">
        <v>273</v>
      </c>
      <c r="CA281" s="2">
        <f t="shared" ref="CA281:CD281" si="403">SUM(CA29)</f>
        <v>0.86</v>
      </c>
      <c r="CB281" s="2">
        <f t="shared" si="403"/>
        <v>1.71</v>
      </c>
      <c r="CC281" s="2">
        <f t="shared" si="403"/>
        <v>0.62</v>
      </c>
      <c r="CD281" s="2">
        <f t="shared" si="403"/>
        <v>0.82</v>
      </c>
      <c r="CG281" s="34" t="s">
        <v>273</v>
      </c>
      <c r="CH281" s="34">
        <f t="shared" ref="CH281:CK281" si="404">SUM(CH29)</f>
        <v>0.78</v>
      </c>
      <c r="CI281" s="34">
        <f t="shared" si="404"/>
        <v>1.52</v>
      </c>
      <c r="CJ281" s="34">
        <f t="shared" si="404"/>
        <v>0.57999999999999996</v>
      </c>
      <c r="CK281" s="34">
        <f t="shared" si="404"/>
        <v>0.57999999999999996</v>
      </c>
      <c r="CN281" s="34" t="s">
        <v>273</v>
      </c>
      <c r="CO281" s="34">
        <f t="shared" ref="CO281:CR281" si="405">SUM(CO29)</f>
        <v>0.7</v>
      </c>
      <c r="CP281" s="34">
        <f t="shared" si="405"/>
        <v>1.45</v>
      </c>
      <c r="CQ281" s="34">
        <f t="shared" si="405"/>
        <v>0.55000000000000004</v>
      </c>
      <c r="CR281" s="34">
        <f t="shared" si="405"/>
        <v>0.57999999999999996</v>
      </c>
      <c r="CS281" s="34"/>
      <c r="CU281" s="34" t="s">
        <v>273</v>
      </c>
      <c r="CV281" s="34">
        <f t="shared" ref="CV281:CY281" si="406">SUM(CV29)</f>
        <v>0.82</v>
      </c>
      <c r="CW281" s="34">
        <f t="shared" si="406"/>
        <v>1.1000000000000001</v>
      </c>
      <c r="CX281" s="34">
        <f t="shared" si="406"/>
        <v>0.77</v>
      </c>
      <c r="CY281" s="34">
        <f t="shared" si="406"/>
        <v>0.68</v>
      </c>
    </row>
    <row r="282" spans="1:103" x14ac:dyDescent="0.25">
      <c r="A282" s="32" t="s">
        <v>274</v>
      </c>
      <c r="B282" s="32">
        <f t="shared" ref="B282:C282" si="407">SUM(B30)</f>
        <v>0.85</v>
      </c>
      <c r="C282" s="32">
        <f t="shared" si="407"/>
        <v>0.87</v>
      </c>
      <c r="D282" s="32">
        <f t="shared" ref="D282:E282" si="408">SUM(D30)</f>
        <v>0.92</v>
      </c>
      <c r="E282" s="32">
        <f t="shared" si="408"/>
        <v>0.65</v>
      </c>
      <c r="H282" s="32" t="s">
        <v>274</v>
      </c>
      <c r="I282" s="32">
        <f t="shared" ref="I282:J282" si="409">SUM(I30)</f>
        <v>0.8</v>
      </c>
      <c r="J282" s="32">
        <f t="shared" si="409"/>
        <v>1.64</v>
      </c>
      <c r="K282" s="32">
        <f t="shared" ref="K282:L282" si="410">SUM(K30)</f>
        <v>0.68</v>
      </c>
      <c r="L282" s="32">
        <f t="shared" si="410"/>
        <v>0.45</v>
      </c>
      <c r="O282" s="32" t="s">
        <v>274</v>
      </c>
      <c r="P282" s="32">
        <f t="shared" ref="P282:Q282" si="411">SUM(P30)</f>
        <v>0.68</v>
      </c>
      <c r="Q282" s="32">
        <f t="shared" si="411"/>
        <v>1.26</v>
      </c>
      <c r="R282" s="32">
        <f t="shared" ref="R282:S282" si="412">SUM(R30)</f>
        <v>0.51</v>
      </c>
      <c r="S282" s="32">
        <f t="shared" si="412"/>
        <v>0.82</v>
      </c>
      <c r="V282" s="32" t="s">
        <v>274</v>
      </c>
      <c r="W282" s="32">
        <f t="shared" ref="W282:X282" si="413">SUM(W30)</f>
        <v>0.99</v>
      </c>
      <c r="X282" s="32">
        <f t="shared" si="413"/>
        <v>0.87</v>
      </c>
      <c r="Y282" s="32">
        <f t="shared" ref="Y282:Z282" si="414">SUM(Y30)</f>
        <v>1.03</v>
      </c>
      <c r="Z282" s="32">
        <f t="shared" si="414"/>
        <v>0.92</v>
      </c>
      <c r="AC282" s="32" t="s">
        <v>274</v>
      </c>
      <c r="AD282" s="32">
        <f t="shared" ref="AD282:AE282" si="415">SUM(AD30)</f>
        <v>0.91</v>
      </c>
      <c r="AE282" s="32">
        <f t="shared" si="415"/>
        <v>0.68</v>
      </c>
      <c r="AF282" s="32">
        <f t="shared" ref="AF282:AG282" si="416">SUM(AF30)</f>
        <v>0.9</v>
      </c>
      <c r="AG282" s="32">
        <f t="shared" si="416"/>
        <v>0.93</v>
      </c>
      <c r="AJ282" s="32" t="s">
        <v>274</v>
      </c>
      <c r="AK282" s="32">
        <f t="shared" ref="AK282:AL282" si="417">SUM(AK30)</f>
        <v>0.64</v>
      </c>
      <c r="AL282" s="32">
        <f t="shared" si="417"/>
        <v>0.48</v>
      </c>
      <c r="AM282" s="32">
        <f t="shared" ref="AM282:AN282" si="418">SUM(AM30)</f>
        <v>0.69</v>
      </c>
      <c r="AN282" s="32">
        <f t="shared" si="418"/>
        <v>0.62</v>
      </c>
      <c r="AQ282" s="2" t="s">
        <v>274</v>
      </c>
      <c r="AR282" s="2">
        <f t="shared" ref="AR282:AS282" si="419">SUM(AR30)</f>
        <v>0.79</v>
      </c>
      <c r="AS282" s="2">
        <f t="shared" si="419"/>
        <v>0.62</v>
      </c>
      <c r="AT282" s="2">
        <f t="shared" ref="AT282:AU282" si="420">SUM(AT30)</f>
        <v>0.86</v>
      </c>
      <c r="AU282" s="2">
        <f t="shared" si="420"/>
        <v>0.64</v>
      </c>
      <c r="AX282" s="2" t="s">
        <v>274</v>
      </c>
      <c r="AY282" s="2">
        <f t="shared" ref="AY282:AZ282" si="421">SUM(AY30)</f>
        <v>0.52</v>
      </c>
      <c r="AZ282" s="2">
        <f t="shared" si="421"/>
        <v>0.37</v>
      </c>
      <c r="BA282" s="2">
        <f t="shared" ref="BA282:BB282" si="422">SUM(BA30)</f>
        <v>0.52</v>
      </c>
      <c r="BB282" s="2">
        <f t="shared" si="422"/>
        <v>0.51</v>
      </c>
      <c r="BE282" s="2" t="s">
        <v>274</v>
      </c>
      <c r="BF282" s="2">
        <f t="shared" ref="BF282:BG282" si="423">SUM(BF30)</f>
        <v>0.56999999999999995</v>
      </c>
      <c r="BG282" s="2">
        <f t="shared" si="423"/>
        <v>0.63</v>
      </c>
      <c r="BH282" s="2">
        <f t="shared" ref="BH282:BI282" si="424">SUM(BH30)</f>
        <v>0.44</v>
      </c>
      <c r="BI282" s="2">
        <f t="shared" si="424"/>
        <v>0.5</v>
      </c>
      <c r="BL282" s="2" t="s">
        <v>274</v>
      </c>
      <c r="BM282" s="2">
        <f t="shared" ref="BM282:BN282" si="425">SUM(BM30)</f>
        <v>0.45</v>
      </c>
      <c r="BN282" s="2">
        <f t="shared" si="425"/>
        <v>0.51</v>
      </c>
      <c r="BO282" s="2">
        <f t="shared" ref="BO282:BP282" si="426">SUM(BO30)</f>
        <v>0.33</v>
      </c>
      <c r="BP282" s="2">
        <f t="shared" si="426"/>
        <v>0.74</v>
      </c>
      <c r="BS282" t="s">
        <v>274</v>
      </c>
      <c r="BT282">
        <f t="shared" si="40"/>
        <v>0.55000000000000004</v>
      </c>
      <c r="BU282">
        <f t="shared" si="40"/>
        <v>0.65</v>
      </c>
      <c r="BV282">
        <f t="shared" si="66"/>
        <v>0.5</v>
      </c>
      <c r="BW282">
        <f t="shared" si="66"/>
        <v>0.57999999999999996</v>
      </c>
      <c r="BZ282" s="2" t="s">
        <v>274</v>
      </c>
      <c r="CA282" s="2">
        <f t="shared" ref="CA282:CD282" si="427">SUM(CA30)</f>
        <v>0.71</v>
      </c>
      <c r="CB282" s="2">
        <f t="shared" si="427"/>
        <v>1.03</v>
      </c>
      <c r="CC282" s="2">
        <f t="shared" si="427"/>
        <v>0.55000000000000004</v>
      </c>
      <c r="CD282" s="2">
        <f t="shared" si="427"/>
        <v>0.99</v>
      </c>
      <c r="CG282" s="34" t="s">
        <v>274</v>
      </c>
      <c r="CH282" s="34">
        <f t="shared" ref="CH282:CK282" si="428">SUM(CH30)</f>
        <v>0.73</v>
      </c>
      <c r="CI282" s="34">
        <f t="shared" si="428"/>
        <v>0.87</v>
      </c>
      <c r="CJ282" s="34">
        <f t="shared" si="428"/>
        <v>0.76</v>
      </c>
      <c r="CK282" s="34">
        <f t="shared" si="428"/>
        <v>0.45</v>
      </c>
      <c r="CN282" s="34" t="s">
        <v>274</v>
      </c>
      <c r="CO282" s="34">
        <f t="shared" ref="CO282:CR282" si="429">SUM(CO30)</f>
        <v>0.69</v>
      </c>
      <c r="CP282" s="34">
        <f t="shared" si="429"/>
        <v>1.1100000000000001</v>
      </c>
      <c r="CQ282" s="34">
        <f t="shared" si="429"/>
        <v>0.71</v>
      </c>
      <c r="CR282" s="34">
        <f t="shared" si="429"/>
        <v>0.21</v>
      </c>
      <c r="CS282" s="34"/>
      <c r="CU282" s="34" t="s">
        <v>274</v>
      </c>
      <c r="CV282" s="34">
        <f t="shared" ref="CV282:CY282" si="430">SUM(CV30)</f>
        <v>0.46</v>
      </c>
      <c r="CW282" s="34">
        <f t="shared" si="430"/>
        <v>0.38</v>
      </c>
      <c r="CX282" s="34">
        <f t="shared" si="430"/>
        <v>0.46</v>
      </c>
      <c r="CY282" s="34">
        <f t="shared" si="430"/>
        <v>0.43</v>
      </c>
    </row>
    <row r="283" spans="1:103" x14ac:dyDescent="0.25">
      <c r="A283" s="32" t="s">
        <v>275</v>
      </c>
      <c r="B283" s="32">
        <f t="shared" ref="B283:C283" si="431">SUM(B31)</f>
        <v>1.41</v>
      </c>
      <c r="C283" s="32">
        <f t="shared" si="431"/>
        <v>1.5</v>
      </c>
      <c r="D283" s="32">
        <f t="shared" ref="D283:E283" si="432">SUM(D31)</f>
        <v>1.73</v>
      </c>
      <c r="E283" s="32">
        <f t="shared" si="432"/>
        <v>0.26</v>
      </c>
      <c r="H283" s="32" t="s">
        <v>275</v>
      </c>
      <c r="I283" s="32">
        <f t="shared" ref="I283:J283" si="433">SUM(I31)</f>
        <v>1.4</v>
      </c>
      <c r="J283" s="32">
        <f t="shared" si="433"/>
        <v>1.08</v>
      </c>
      <c r="K283" s="32">
        <f t="shared" ref="K283:L283" si="434">SUM(K31)</f>
        <v>1.7</v>
      </c>
      <c r="L283" s="32">
        <f t="shared" si="434"/>
        <v>0.27</v>
      </c>
      <c r="O283" s="32" t="s">
        <v>275</v>
      </c>
      <c r="P283" s="32">
        <f t="shared" ref="P283:Q283" si="435">SUM(P31)</f>
        <v>1.44</v>
      </c>
      <c r="Q283" s="32">
        <f t="shared" si="435"/>
        <v>1.47</v>
      </c>
      <c r="R283" s="32">
        <f t="shared" ref="R283:S283" si="436">SUM(R31)</f>
        <v>1.76</v>
      </c>
      <c r="S283" s="32">
        <f t="shared" si="436"/>
        <v>0.46</v>
      </c>
      <c r="V283" s="32" t="s">
        <v>275</v>
      </c>
      <c r="W283" s="32">
        <f t="shared" ref="W283:X283" si="437">SUM(W31)</f>
        <v>1.1499999999999999</v>
      </c>
      <c r="X283" s="32">
        <f t="shared" si="437"/>
        <v>1.27</v>
      </c>
      <c r="Y283" s="32">
        <f t="shared" ref="Y283:Z283" si="438">SUM(Y31)</f>
        <v>1.44</v>
      </c>
      <c r="Z283" s="32">
        <f t="shared" si="438"/>
        <v>0.23</v>
      </c>
      <c r="AC283" s="32" t="s">
        <v>275</v>
      </c>
      <c r="AD283" s="32">
        <f t="shared" ref="AD283:AE283" si="439">SUM(AD31)</f>
        <v>1.23</v>
      </c>
      <c r="AE283" s="32">
        <f t="shared" si="439"/>
        <v>0.88</v>
      </c>
      <c r="AF283" s="32">
        <f t="shared" ref="AF283:AG283" si="440">SUM(AF31)</f>
        <v>1.64</v>
      </c>
      <c r="AG283" s="32">
        <f t="shared" si="440"/>
        <v>0.14000000000000001</v>
      </c>
      <c r="AJ283" s="32" t="s">
        <v>275</v>
      </c>
      <c r="AK283" s="32">
        <f t="shared" ref="AK283:AL283" si="441">SUM(AK31)</f>
        <v>1.1399999999999999</v>
      </c>
      <c r="AL283" s="32">
        <f t="shared" si="441"/>
        <v>0.4</v>
      </c>
      <c r="AM283" s="32">
        <f t="shared" ref="AM283:AN283" si="442">SUM(AM31)</f>
        <v>1.55</v>
      </c>
      <c r="AN283" s="32">
        <f t="shared" si="442"/>
        <v>0.42</v>
      </c>
      <c r="AQ283" s="2" t="s">
        <v>275</v>
      </c>
      <c r="AR283" s="2">
        <f t="shared" ref="AR283:AS283" si="443">SUM(AR31)</f>
        <v>0.95</v>
      </c>
      <c r="AS283" s="2">
        <f t="shared" si="443"/>
        <v>0.51</v>
      </c>
      <c r="AT283" s="2">
        <f t="shared" ref="AT283:AU283" si="444">SUM(AT31)</f>
        <v>1.26</v>
      </c>
      <c r="AU283" s="2">
        <f t="shared" si="444"/>
        <v>0.17</v>
      </c>
      <c r="AX283" s="2" t="s">
        <v>275</v>
      </c>
      <c r="AY283" s="2">
        <f t="shared" ref="AY283:AZ283" si="445">SUM(AY31)</f>
        <v>1.3</v>
      </c>
      <c r="AZ283" s="2">
        <f t="shared" si="445"/>
        <v>0.55000000000000004</v>
      </c>
      <c r="BA283" s="2">
        <f t="shared" ref="BA283:BB283" si="446">SUM(BA31)</f>
        <v>1.88</v>
      </c>
      <c r="BB283" s="2">
        <f t="shared" si="446"/>
        <v>0.1</v>
      </c>
      <c r="BE283" s="2" t="s">
        <v>275</v>
      </c>
      <c r="BF283" s="2">
        <f t="shared" ref="BF283:BG283" si="447">SUM(BF31)</f>
        <v>1.04</v>
      </c>
      <c r="BG283" s="2">
        <f t="shared" si="447"/>
        <v>0.51</v>
      </c>
      <c r="BH283" s="2">
        <f t="shared" ref="BH283:BI283" si="448">SUM(BH31)</f>
        <v>1.39</v>
      </c>
      <c r="BI283" s="2">
        <f t="shared" si="448"/>
        <v>0.11</v>
      </c>
      <c r="BL283" s="2" t="s">
        <v>275</v>
      </c>
      <c r="BM283" s="2">
        <f t="shared" ref="BM283:BN283" si="449">SUM(BM31)</f>
        <v>1.23</v>
      </c>
      <c r="BN283" s="2">
        <f t="shared" si="449"/>
        <v>0.76</v>
      </c>
      <c r="BO283" s="2">
        <f t="shared" ref="BO283:BP283" si="450">SUM(BO31)</f>
        <v>1.71</v>
      </c>
      <c r="BP283" s="2">
        <f t="shared" si="450"/>
        <v>0.04</v>
      </c>
      <c r="BS283" t="s">
        <v>275</v>
      </c>
      <c r="BT283">
        <f t="shared" si="40"/>
        <v>1.47</v>
      </c>
      <c r="BU283">
        <f t="shared" si="40"/>
        <v>1.1000000000000001</v>
      </c>
      <c r="BV283">
        <f t="shared" si="66"/>
        <v>1.9</v>
      </c>
      <c r="BW283">
        <f t="shared" si="66"/>
        <v>0.47</v>
      </c>
      <c r="BZ283" s="2" t="s">
        <v>275</v>
      </c>
      <c r="CA283" s="2">
        <f t="shared" ref="CA283:CD283" si="451">SUM(CA31)</f>
        <v>1.56</v>
      </c>
      <c r="CB283" s="2">
        <f t="shared" si="451"/>
        <v>1.38</v>
      </c>
      <c r="CC283" s="2">
        <f t="shared" si="451"/>
        <v>1.88</v>
      </c>
      <c r="CD283" s="2">
        <f t="shared" si="451"/>
        <v>0.56999999999999995</v>
      </c>
      <c r="CG283" s="34" t="s">
        <v>275</v>
      </c>
      <c r="CH283" s="34">
        <f t="shared" ref="CH283:CK283" si="452">SUM(CH31)</f>
        <v>1.42</v>
      </c>
      <c r="CI283" s="34">
        <f t="shared" si="452"/>
        <v>1.34</v>
      </c>
      <c r="CJ283" s="34">
        <f t="shared" si="452"/>
        <v>1.78</v>
      </c>
      <c r="CK283" s="34">
        <f t="shared" si="452"/>
        <v>0.28999999999999998</v>
      </c>
      <c r="CN283" s="34" t="s">
        <v>275</v>
      </c>
      <c r="CO283" s="34">
        <f t="shared" ref="CO283:CR283" si="453">SUM(CO31)</f>
        <v>1.24</v>
      </c>
      <c r="CP283" s="34">
        <f t="shared" si="453"/>
        <v>0.84</v>
      </c>
      <c r="CQ283" s="34">
        <f t="shared" si="453"/>
        <v>1.66</v>
      </c>
      <c r="CR283" s="34">
        <f t="shared" si="453"/>
        <v>0.17</v>
      </c>
      <c r="CS283" s="34"/>
      <c r="CU283" s="34" t="s">
        <v>275</v>
      </c>
      <c r="CV283" s="34">
        <f t="shared" ref="CV283:CY283" si="454">SUM(CV31)</f>
        <v>1.43</v>
      </c>
      <c r="CW283" s="34">
        <f t="shared" si="454"/>
        <v>1.88</v>
      </c>
      <c r="CX283" s="34">
        <f t="shared" si="454"/>
        <v>1.69</v>
      </c>
      <c r="CY283" s="34">
        <f t="shared" si="454"/>
        <v>0.15</v>
      </c>
    </row>
    <row r="284" spans="1:103" x14ac:dyDescent="0.25">
      <c r="A284" s="32" t="s">
        <v>276</v>
      </c>
      <c r="B284" s="32">
        <f t="shared" ref="B284:C284" si="455">SUM(B32)</f>
        <v>0.39</v>
      </c>
      <c r="C284" s="32">
        <f t="shared" si="455"/>
        <v>0.6</v>
      </c>
      <c r="D284" s="32">
        <f t="shared" ref="D284:E284" si="456">SUM(D32)</f>
        <v>0.33</v>
      </c>
      <c r="E284" s="32">
        <f t="shared" si="456"/>
        <v>0.17</v>
      </c>
      <c r="H284" s="32" t="s">
        <v>276</v>
      </c>
      <c r="I284" s="32">
        <f t="shared" ref="I284:J284" si="457">SUM(I32)</f>
        <v>0.31</v>
      </c>
      <c r="J284" s="32">
        <f t="shared" si="457"/>
        <v>0.59</v>
      </c>
      <c r="K284" s="32">
        <f t="shared" ref="K284:L284" si="458">SUM(K32)</f>
        <v>0.12</v>
      </c>
      <c r="L284" s="32">
        <f t="shared" si="458"/>
        <v>0.09</v>
      </c>
      <c r="O284" s="32" t="s">
        <v>276</v>
      </c>
      <c r="P284" s="32">
        <f t="shared" ref="P284:Q284" si="459">SUM(P32)</f>
        <v>0.36</v>
      </c>
      <c r="Q284" s="32">
        <f t="shared" si="459"/>
        <v>0.67</v>
      </c>
      <c r="R284" s="32">
        <f t="shared" ref="R284:S284" si="460">SUM(R32)</f>
        <v>0.27</v>
      </c>
      <c r="S284" s="32">
        <f t="shared" si="460"/>
        <v>0.18</v>
      </c>
      <c r="V284" s="32" t="s">
        <v>276</v>
      </c>
      <c r="W284" s="32">
        <f t="shared" ref="W284:X284" si="461">SUM(W32)</f>
        <v>0.38</v>
      </c>
      <c r="X284" s="32">
        <f t="shared" si="461"/>
        <v>0.54</v>
      </c>
      <c r="Y284" s="32">
        <f t="shared" ref="Y284:Z284" si="462">SUM(Y32)</f>
        <v>0.35</v>
      </c>
      <c r="Z284" s="32">
        <f t="shared" si="462"/>
        <v>0.28000000000000003</v>
      </c>
      <c r="AC284" s="32" t="s">
        <v>276</v>
      </c>
      <c r="AD284" s="32">
        <f t="shared" ref="AD284:AE284" si="463">SUM(AD32)</f>
        <v>0.33</v>
      </c>
      <c r="AE284" s="32">
        <f t="shared" si="463"/>
        <v>0.41</v>
      </c>
      <c r="AF284" s="32">
        <f t="shared" ref="AF284:AG284" si="464">SUM(AF32)</f>
        <v>0.19</v>
      </c>
      <c r="AG284" s="32">
        <f t="shared" si="464"/>
        <v>0.54</v>
      </c>
      <c r="AJ284" s="32" t="s">
        <v>276</v>
      </c>
      <c r="AK284" s="32">
        <f t="shared" ref="AK284:AL284" si="465">SUM(AK32)</f>
        <v>0.34</v>
      </c>
      <c r="AL284" s="32">
        <f t="shared" si="465"/>
        <v>0.89</v>
      </c>
      <c r="AM284" s="32">
        <f t="shared" ref="AM284:AN284" si="466">SUM(AM32)</f>
        <v>0.12</v>
      </c>
      <c r="AN284" s="32">
        <f t="shared" si="466"/>
        <v>0.59</v>
      </c>
      <c r="AQ284" s="2" t="s">
        <v>276</v>
      </c>
      <c r="AR284" s="2">
        <f t="shared" ref="AR284:AS284" si="467">SUM(AR32)</f>
        <v>0.28000000000000003</v>
      </c>
      <c r="AS284" s="2">
        <f t="shared" si="467"/>
        <v>0.56000000000000005</v>
      </c>
      <c r="AT284" s="2">
        <f t="shared" ref="AT284:AU284" si="468">SUM(AT32)</f>
        <v>0.22</v>
      </c>
      <c r="AU284" s="2">
        <f t="shared" si="468"/>
        <v>0.09</v>
      </c>
      <c r="AX284" s="2" t="s">
        <v>276</v>
      </c>
      <c r="AY284" s="2">
        <f t="shared" ref="AY284:AZ284" si="469">SUM(AY32)</f>
        <v>0.3</v>
      </c>
      <c r="AZ284" s="2">
        <f t="shared" si="469"/>
        <v>1.03</v>
      </c>
      <c r="BA284" s="2">
        <f t="shared" ref="BA284:BB284" si="470">SUM(BA32)</f>
        <v>0.15</v>
      </c>
      <c r="BB284" s="2">
        <f t="shared" si="470"/>
        <v>0.27</v>
      </c>
      <c r="BE284" s="2" t="s">
        <v>276</v>
      </c>
      <c r="BF284" s="2">
        <f t="shared" ref="BF284:BG284" si="471">SUM(BF32)</f>
        <v>0.24</v>
      </c>
      <c r="BG284" s="2">
        <f t="shared" si="471"/>
        <v>0.69</v>
      </c>
      <c r="BH284" s="2">
        <f t="shared" ref="BH284:BI284" si="472">SUM(BH32)</f>
        <v>0.16</v>
      </c>
      <c r="BI284" s="2">
        <f t="shared" si="472"/>
        <v>0.08</v>
      </c>
      <c r="BL284" s="2" t="s">
        <v>276</v>
      </c>
      <c r="BM284" s="2">
        <f t="shared" ref="BM284:BN284" si="473">SUM(BM32)</f>
        <v>0.21</v>
      </c>
      <c r="BN284" s="2">
        <f t="shared" si="473"/>
        <v>0.6</v>
      </c>
      <c r="BO284" s="2">
        <f t="shared" ref="BO284:BP284" si="474">SUM(BO32)</f>
        <v>0.15</v>
      </c>
      <c r="BP284" s="2">
        <f t="shared" si="474"/>
        <v>0.09</v>
      </c>
      <c r="BS284" t="s">
        <v>276</v>
      </c>
      <c r="BT284">
        <f t="shared" si="40"/>
        <v>0.26</v>
      </c>
      <c r="BU284">
        <f t="shared" si="40"/>
        <v>0.73</v>
      </c>
      <c r="BV284">
        <f t="shared" si="66"/>
        <v>0.19</v>
      </c>
      <c r="BW284">
        <f t="shared" si="66"/>
        <v>0.06</v>
      </c>
      <c r="BZ284" s="2" t="s">
        <v>276</v>
      </c>
      <c r="CA284" s="2">
        <f t="shared" ref="CA284:CD284" si="475">SUM(CA32)</f>
        <v>0.28000000000000003</v>
      </c>
      <c r="CB284" s="2">
        <f t="shared" si="475"/>
        <v>0.53</v>
      </c>
      <c r="CC284" s="2">
        <f t="shared" si="475"/>
        <v>0.17</v>
      </c>
      <c r="CD284" s="2">
        <f t="shared" si="475"/>
        <v>0.28000000000000003</v>
      </c>
      <c r="CG284" s="34" t="s">
        <v>276</v>
      </c>
      <c r="CH284" s="34">
        <f t="shared" ref="CH284:CK284" si="476">SUM(CH32)</f>
        <v>0.37</v>
      </c>
      <c r="CI284" s="34">
        <f t="shared" si="476"/>
        <v>0.66</v>
      </c>
      <c r="CJ284" s="34">
        <f t="shared" si="476"/>
        <v>0.31</v>
      </c>
      <c r="CK284" s="34">
        <f t="shared" si="476"/>
        <v>0.41</v>
      </c>
      <c r="CN284" s="34" t="s">
        <v>276</v>
      </c>
      <c r="CO284" s="34">
        <f t="shared" ref="CO284:CR284" si="477">SUM(CO32)</f>
        <v>0.2</v>
      </c>
      <c r="CP284" s="34">
        <f t="shared" si="477"/>
        <v>0.4</v>
      </c>
      <c r="CQ284" s="34">
        <f t="shared" si="477"/>
        <v>0.21</v>
      </c>
      <c r="CR284" s="34">
        <f t="shared" si="477"/>
        <v>0.03</v>
      </c>
      <c r="CS284" s="34"/>
      <c r="CU284" s="34" t="s">
        <v>276</v>
      </c>
      <c r="CV284" s="34">
        <f t="shared" ref="CV284:CY284" si="478">SUM(CV32)</f>
        <v>0.28000000000000003</v>
      </c>
      <c r="CW284" s="34">
        <f t="shared" si="478"/>
        <v>0.66</v>
      </c>
      <c r="CX284" s="34">
        <f t="shared" si="478"/>
        <v>0.24</v>
      </c>
      <c r="CY284" s="34">
        <f t="shared" si="478"/>
        <v>0.02</v>
      </c>
    </row>
    <row r="285" spans="1:103" x14ac:dyDescent="0.25">
      <c r="A285" s="32" t="s">
        <v>277</v>
      </c>
      <c r="B285" s="32">
        <f t="shared" ref="B285:C285" si="479">SUM(B33)</f>
        <v>0.85</v>
      </c>
      <c r="C285" s="32">
        <f t="shared" si="479"/>
        <v>1.65</v>
      </c>
      <c r="D285" s="32">
        <f t="shared" ref="D285:E285" si="480">SUM(D33)</f>
        <v>0.7</v>
      </c>
      <c r="E285" s="32">
        <f t="shared" si="480"/>
        <v>0.52</v>
      </c>
      <c r="H285" s="32" t="s">
        <v>277</v>
      </c>
      <c r="I285" s="32">
        <f t="shared" ref="I285:J285" si="481">SUM(I33)</f>
        <v>0.86</v>
      </c>
      <c r="J285" s="32">
        <f t="shared" si="481"/>
        <v>1.02</v>
      </c>
      <c r="K285" s="32">
        <f t="shared" ref="K285:L285" si="482">SUM(K33)</f>
        <v>0.95</v>
      </c>
      <c r="L285" s="32">
        <f t="shared" si="482"/>
        <v>0.46</v>
      </c>
      <c r="O285" s="32" t="s">
        <v>277</v>
      </c>
      <c r="P285" s="32">
        <f t="shared" ref="P285:Q285" si="483">SUM(P33)</f>
        <v>0.71</v>
      </c>
      <c r="Q285" s="32">
        <f t="shared" si="483"/>
        <v>1.31</v>
      </c>
      <c r="R285" s="32">
        <f t="shared" ref="R285:S285" si="484">SUM(R33)</f>
        <v>0.65</v>
      </c>
      <c r="S285" s="32">
        <f t="shared" si="484"/>
        <v>0.24</v>
      </c>
      <c r="V285" s="32" t="s">
        <v>277</v>
      </c>
      <c r="W285" s="32">
        <f t="shared" ref="W285:X285" si="485">SUM(W33)</f>
        <v>0.78</v>
      </c>
      <c r="X285" s="32">
        <f t="shared" si="485"/>
        <v>0.86</v>
      </c>
      <c r="Y285" s="32">
        <f t="shared" ref="Y285:Z285" si="486">SUM(Y33)</f>
        <v>0.82</v>
      </c>
      <c r="Z285" s="32">
        <f t="shared" si="486"/>
        <v>0.16</v>
      </c>
      <c r="AC285" s="32" t="s">
        <v>277</v>
      </c>
      <c r="AD285" s="32">
        <f t="shared" ref="AD285:AE285" si="487">SUM(AD33)</f>
        <v>0.53</v>
      </c>
      <c r="AE285" s="32">
        <f t="shared" si="487"/>
        <v>0.63</v>
      </c>
      <c r="AF285" s="32">
        <f t="shared" ref="AF285:AG285" si="488">SUM(AF33)</f>
        <v>0.55000000000000004</v>
      </c>
      <c r="AG285" s="32">
        <f t="shared" si="488"/>
        <v>0.36</v>
      </c>
      <c r="AJ285" s="32" t="s">
        <v>277</v>
      </c>
      <c r="AK285" s="32">
        <f t="shared" ref="AK285:AL285" si="489">SUM(AK33)</f>
        <v>0.6</v>
      </c>
      <c r="AL285" s="32">
        <f t="shared" si="489"/>
        <v>0.62</v>
      </c>
      <c r="AM285" s="32">
        <f t="shared" ref="AM285:AN285" si="490">SUM(AM33)</f>
        <v>0.74</v>
      </c>
      <c r="AN285" s="32">
        <f t="shared" si="490"/>
        <v>0.19</v>
      </c>
      <c r="AQ285" s="2" t="s">
        <v>277</v>
      </c>
      <c r="AR285" s="2">
        <f t="shared" ref="AR285:AS285" si="491">SUM(AR33)</f>
        <v>0.74</v>
      </c>
      <c r="AS285" s="2">
        <f t="shared" si="491"/>
        <v>1.58</v>
      </c>
      <c r="AT285" s="2">
        <f t="shared" ref="AT285:AU285" si="492">SUM(AT33)</f>
        <v>0.64</v>
      </c>
      <c r="AU285" s="2">
        <f t="shared" si="492"/>
        <v>0.26</v>
      </c>
      <c r="AX285" s="2" t="s">
        <v>277</v>
      </c>
      <c r="AY285" s="2">
        <f t="shared" ref="AY285:AZ285" si="493">SUM(AY33)</f>
        <v>0.51</v>
      </c>
      <c r="AZ285" s="2">
        <f t="shared" si="493"/>
        <v>0.73</v>
      </c>
      <c r="BA285" s="2">
        <f t="shared" ref="BA285:BB285" si="494">SUM(BA33)</f>
        <v>0.52</v>
      </c>
      <c r="BB285" s="2">
        <f t="shared" si="494"/>
        <v>0.21</v>
      </c>
      <c r="BE285" s="2" t="s">
        <v>277</v>
      </c>
      <c r="BF285" s="2">
        <f t="shared" ref="BF285:BG285" si="495">SUM(BF33)</f>
        <v>0.51</v>
      </c>
      <c r="BG285" s="2">
        <f t="shared" si="495"/>
        <v>0.82</v>
      </c>
      <c r="BH285" s="2">
        <f t="shared" ref="BH285:BI285" si="496">SUM(BH33)</f>
        <v>0.5</v>
      </c>
      <c r="BI285" s="2">
        <f t="shared" si="496"/>
        <v>0.16</v>
      </c>
      <c r="BL285" s="2" t="s">
        <v>277</v>
      </c>
      <c r="BM285" s="2">
        <f t="shared" ref="BM285:BN285" si="497">SUM(BM33)</f>
        <v>0.54</v>
      </c>
      <c r="BN285" s="2">
        <f t="shared" si="497"/>
        <v>0.75</v>
      </c>
      <c r="BO285" s="2">
        <f t="shared" ref="BO285:BP285" si="498">SUM(BO33)</f>
        <v>0.55000000000000004</v>
      </c>
      <c r="BP285" s="2">
        <f t="shared" si="498"/>
        <v>0.22</v>
      </c>
      <c r="BS285" t="s">
        <v>277</v>
      </c>
      <c r="BT285">
        <f t="shared" si="40"/>
        <v>0.64</v>
      </c>
      <c r="BU285">
        <f t="shared" si="40"/>
        <v>0.97</v>
      </c>
      <c r="BV285">
        <f t="shared" si="66"/>
        <v>0.63</v>
      </c>
      <c r="BW285">
        <f t="shared" si="66"/>
        <v>0.4</v>
      </c>
      <c r="BZ285" s="2" t="s">
        <v>277</v>
      </c>
      <c r="CA285" s="2">
        <f t="shared" ref="CA285:CD285" si="499">SUM(CA33)</f>
        <v>0.67</v>
      </c>
      <c r="CB285" s="2">
        <f t="shared" si="499"/>
        <v>0.94</v>
      </c>
      <c r="CC285" s="2">
        <f t="shared" si="499"/>
        <v>0.57999999999999996</v>
      </c>
      <c r="CD285" s="2">
        <f t="shared" si="499"/>
        <v>0.6</v>
      </c>
      <c r="CG285" s="34" t="s">
        <v>277</v>
      </c>
      <c r="CH285" s="34">
        <f t="shared" ref="CH285:CK285" si="500">SUM(CH33)</f>
        <v>0.81</v>
      </c>
      <c r="CI285" s="34">
        <f t="shared" si="500"/>
        <v>1.19</v>
      </c>
      <c r="CJ285" s="34">
        <f t="shared" si="500"/>
        <v>0.76</v>
      </c>
      <c r="CK285" s="34">
        <f t="shared" si="500"/>
        <v>0.64</v>
      </c>
      <c r="CN285" s="34" t="s">
        <v>277</v>
      </c>
      <c r="CO285" s="34">
        <f t="shared" ref="CO285:CR285" si="501">SUM(CO33)</f>
        <v>0.63</v>
      </c>
      <c r="CP285" s="34">
        <f t="shared" si="501"/>
        <v>1.19</v>
      </c>
      <c r="CQ285" s="34">
        <f t="shared" si="501"/>
        <v>0.57999999999999996</v>
      </c>
      <c r="CR285" s="34">
        <f t="shared" si="501"/>
        <v>0.28000000000000003</v>
      </c>
      <c r="CS285" s="34"/>
      <c r="CU285" s="34" t="s">
        <v>277</v>
      </c>
      <c r="CV285" s="34">
        <f t="shared" ref="CV285:CY285" si="502">SUM(CV33)</f>
        <v>0.68</v>
      </c>
      <c r="CW285" s="34">
        <f t="shared" si="502"/>
        <v>1.48</v>
      </c>
      <c r="CX285" s="34">
        <f t="shared" si="502"/>
        <v>0.55000000000000004</v>
      </c>
      <c r="CY285" s="34">
        <f t="shared" si="502"/>
        <v>0.39</v>
      </c>
    </row>
    <row r="286" spans="1:103" x14ac:dyDescent="0.25">
      <c r="A286" s="32" t="s">
        <v>278</v>
      </c>
      <c r="B286" s="32">
        <f t="shared" ref="B286:C286" si="503">SUM(B34)</f>
        <v>0.4</v>
      </c>
      <c r="C286" s="32">
        <f t="shared" si="503"/>
        <v>0.36</v>
      </c>
      <c r="D286" s="32">
        <f t="shared" ref="D286:E286" si="504">SUM(D34)</f>
        <v>0.52</v>
      </c>
      <c r="E286" s="32">
        <f t="shared" si="504"/>
        <v>0.04</v>
      </c>
      <c r="H286" s="32" t="s">
        <v>278</v>
      </c>
      <c r="I286" s="32">
        <f t="shared" ref="I286:J286" si="505">SUM(I34)</f>
        <v>0.45</v>
      </c>
      <c r="J286" s="32">
        <f t="shared" si="505"/>
        <v>0.3</v>
      </c>
      <c r="K286" s="32">
        <f t="shared" ref="K286:L286" si="506">SUM(K34)</f>
        <v>0.5</v>
      </c>
      <c r="L286" s="32">
        <f t="shared" si="506"/>
        <v>0.26</v>
      </c>
      <c r="O286" s="32" t="s">
        <v>278</v>
      </c>
      <c r="P286" s="32">
        <f t="shared" ref="P286:Q286" si="507">SUM(P34)</f>
        <v>0.41</v>
      </c>
      <c r="Q286" s="32">
        <f t="shared" si="507"/>
        <v>0.25</v>
      </c>
      <c r="R286" s="32">
        <f t="shared" ref="R286:S286" si="508">SUM(R34)</f>
        <v>0.45</v>
      </c>
      <c r="S286" s="32">
        <f t="shared" si="508"/>
        <v>0.18</v>
      </c>
      <c r="V286" s="32" t="s">
        <v>278</v>
      </c>
      <c r="W286" s="32">
        <f t="shared" ref="W286:X286" si="509">SUM(W34)</f>
        <v>0.41</v>
      </c>
      <c r="X286" s="32">
        <f t="shared" si="509"/>
        <v>0.37</v>
      </c>
      <c r="Y286" s="32">
        <f t="shared" ref="Y286:Z286" si="510">SUM(Y34)</f>
        <v>0.44</v>
      </c>
      <c r="Z286" s="32">
        <f t="shared" si="510"/>
        <v>0.15</v>
      </c>
      <c r="AC286" s="32" t="s">
        <v>278</v>
      </c>
      <c r="AD286" s="32">
        <f t="shared" ref="AD286:AE286" si="511">SUM(AD34)</f>
        <v>0.25</v>
      </c>
      <c r="AE286" s="32">
        <f t="shared" si="511"/>
        <v>0.21</v>
      </c>
      <c r="AF286" s="32">
        <f t="shared" ref="AF286:AG286" si="512">SUM(AF34)</f>
        <v>0.32</v>
      </c>
      <c r="AG286" s="32">
        <f t="shared" si="512"/>
        <v>0.09</v>
      </c>
      <c r="AJ286" s="32" t="s">
        <v>278</v>
      </c>
      <c r="AK286" s="32">
        <f t="shared" ref="AK286:AL286" si="513">SUM(AK34)</f>
        <v>0.32</v>
      </c>
      <c r="AL286" s="32">
        <f t="shared" si="513"/>
        <v>0.19</v>
      </c>
      <c r="AM286" s="32">
        <f t="shared" ref="AM286:AN286" si="514">SUM(AM34)</f>
        <v>0.39</v>
      </c>
      <c r="AN286" s="32">
        <f t="shared" si="514"/>
        <v>0.06</v>
      </c>
      <c r="AQ286" s="2" t="s">
        <v>278</v>
      </c>
      <c r="AR286" s="2">
        <f t="shared" ref="AR286:AS286" si="515">SUM(AR34)</f>
        <v>0.13</v>
      </c>
      <c r="AS286" s="2">
        <f t="shared" si="515"/>
        <v>0.04</v>
      </c>
      <c r="AT286" s="2">
        <f t="shared" ref="AT286:AU286" si="516">SUM(AT34)</f>
        <v>0.14000000000000001</v>
      </c>
      <c r="AU286" s="2">
        <f t="shared" si="516"/>
        <v>0.17</v>
      </c>
      <c r="AX286" s="2" t="s">
        <v>278</v>
      </c>
      <c r="AY286" s="2">
        <f t="shared" ref="AY286:AZ286" si="517">SUM(AY34)</f>
        <v>0.37</v>
      </c>
      <c r="AZ286" s="2">
        <f t="shared" si="517"/>
        <v>0.14000000000000001</v>
      </c>
      <c r="BA286" s="2">
        <f t="shared" ref="BA286:BB286" si="518">SUM(BA34)</f>
        <v>0.49</v>
      </c>
      <c r="BB286" s="2">
        <f t="shared" si="518"/>
        <v>0.1</v>
      </c>
      <c r="BE286" s="2" t="s">
        <v>278</v>
      </c>
      <c r="BF286" s="2">
        <f t="shared" ref="BF286:BG286" si="519">SUM(BF34)</f>
        <v>0.32</v>
      </c>
      <c r="BG286" s="2">
        <f t="shared" si="519"/>
        <v>0.14000000000000001</v>
      </c>
      <c r="BH286" s="2">
        <f t="shared" ref="BH286:BI286" si="520">SUM(BH34)</f>
        <v>0.39</v>
      </c>
      <c r="BI286" s="2">
        <f t="shared" si="520"/>
        <v>0</v>
      </c>
      <c r="BL286" s="2" t="s">
        <v>278</v>
      </c>
      <c r="BM286" s="2">
        <f t="shared" ref="BM286:BN286" si="521">SUM(BM34)</f>
        <v>0.55000000000000004</v>
      </c>
      <c r="BN286" s="2">
        <f t="shared" si="521"/>
        <v>0.64</v>
      </c>
      <c r="BO286" s="2">
        <f t="shared" ref="BO286:BP286" si="522">SUM(BO34)</f>
        <v>0.56000000000000005</v>
      </c>
      <c r="BP286" s="2">
        <f t="shared" si="522"/>
        <v>0.23</v>
      </c>
      <c r="BS286" t="s">
        <v>278</v>
      </c>
      <c r="BT286">
        <f t="shared" si="40"/>
        <v>0.42</v>
      </c>
      <c r="BU286">
        <f t="shared" si="40"/>
        <v>0.76</v>
      </c>
      <c r="BV286">
        <f t="shared" si="66"/>
        <v>0.42</v>
      </c>
      <c r="BW286">
        <f t="shared" si="66"/>
        <v>0.08</v>
      </c>
      <c r="BZ286" s="2" t="s">
        <v>278</v>
      </c>
      <c r="CA286" s="2">
        <f t="shared" ref="CA286:CD286" si="523">SUM(CA34)</f>
        <v>0.31</v>
      </c>
      <c r="CB286" s="2">
        <f t="shared" si="523"/>
        <v>0.31</v>
      </c>
      <c r="CC286" s="2">
        <f t="shared" si="523"/>
        <v>0.38</v>
      </c>
      <c r="CD286" s="2">
        <f t="shared" si="523"/>
        <v>0.05</v>
      </c>
      <c r="CG286" s="34" t="s">
        <v>278</v>
      </c>
      <c r="CH286" s="34">
        <f t="shared" ref="CH286:CK286" si="524">SUM(CH34)</f>
        <v>0.42</v>
      </c>
      <c r="CI286" s="34">
        <f t="shared" si="524"/>
        <v>0.49</v>
      </c>
      <c r="CJ286" s="34">
        <f t="shared" si="524"/>
        <v>0.44</v>
      </c>
      <c r="CK286" s="34">
        <f t="shared" si="524"/>
        <v>0.28000000000000003</v>
      </c>
      <c r="CN286" s="34" t="s">
        <v>278</v>
      </c>
      <c r="CO286" s="34">
        <f t="shared" ref="CO286:CR286" si="525">SUM(CO34)</f>
        <v>0.43</v>
      </c>
      <c r="CP286" s="34">
        <f t="shared" si="525"/>
        <v>0.28000000000000003</v>
      </c>
      <c r="CQ286" s="34">
        <f t="shared" si="525"/>
        <v>0.54</v>
      </c>
      <c r="CR286" s="34">
        <f t="shared" si="525"/>
        <v>0.18</v>
      </c>
      <c r="CS286" s="34"/>
      <c r="CU286" s="34" t="s">
        <v>278</v>
      </c>
      <c r="CV286" s="34">
        <f t="shared" ref="CV286:CY286" si="526">SUM(CV34)</f>
        <v>0.25</v>
      </c>
      <c r="CW286" s="34">
        <f t="shared" si="526"/>
        <v>0.13</v>
      </c>
      <c r="CX286" s="34">
        <f t="shared" si="526"/>
        <v>0.32</v>
      </c>
      <c r="CY286" s="34">
        <f t="shared" si="526"/>
        <v>0.03</v>
      </c>
    </row>
    <row r="287" spans="1:103" x14ac:dyDescent="0.25">
      <c r="A287" s="32" t="s">
        <v>279</v>
      </c>
      <c r="B287" s="32">
        <f>SUM(B35:B258)</f>
        <v>0.84000000000000008</v>
      </c>
      <c r="C287" s="32">
        <f t="shared" ref="C287:E287" si="527">SUM(C35:C258)</f>
        <v>1.4800000000000002</v>
      </c>
      <c r="D287" s="32">
        <f t="shared" si="527"/>
        <v>0.78000000000000014</v>
      </c>
      <c r="E287" s="32">
        <f t="shared" si="527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528">SUM(J35:J258)</f>
        <v>0.82000000000000006</v>
      </c>
      <c r="K287" s="32">
        <f t="shared" si="528"/>
        <v>0.79000000000000015</v>
      </c>
      <c r="L287" s="32">
        <f t="shared" si="528"/>
        <v>0.26</v>
      </c>
      <c r="O287" s="32" t="s">
        <v>279</v>
      </c>
      <c r="P287" s="32">
        <f>SUM(P35:P258)</f>
        <v>0.91000000000000014</v>
      </c>
      <c r="Q287" s="32">
        <f t="shared" ref="Q287:S287" si="529">SUM(Q35:Q258)</f>
        <v>1.37</v>
      </c>
      <c r="R287" s="32">
        <f t="shared" si="529"/>
        <v>0.95000000000000018</v>
      </c>
      <c r="S287" s="32">
        <f t="shared" si="529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530">SUM(X35:X258)</f>
        <v>1.6</v>
      </c>
      <c r="Y287" s="32">
        <f t="shared" si="530"/>
        <v>0.76000000000000012</v>
      </c>
      <c r="Z287" s="32">
        <f t="shared" si="530"/>
        <v>0.19</v>
      </c>
      <c r="AC287" s="32" t="s">
        <v>279</v>
      </c>
      <c r="AD287" s="32">
        <f>SUM(AD35:AD258)</f>
        <v>0.78000000000000025</v>
      </c>
      <c r="AE287" s="32">
        <f t="shared" ref="AE287:AG287" si="531">SUM(AE35:AE258)</f>
        <v>1.7100000000000004</v>
      </c>
      <c r="AF287" s="32">
        <f t="shared" si="531"/>
        <v>0.71000000000000019</v>
      </c>
      <c r="AG287" s="32">
        <f t="shared" si="531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532">SUM(AL35:AL258)</f>
        <v>1.62</v>
      </c>
      <c r="AM287" s="32">
        <f t="shared" si="532"/>
        <v>0.52</v>
      </c>
      <c r="AN287" s="32">
        <f t="shared" si="532"/>
        <v>0.22</v>
      </c>
      <c r="AQ287" s="2" t="s">
        <v>279</v>
      </c>
      <c r="AR287" s="2">
        <f>SUM(AR35:AR258)</f>
        <v>0.66000000000000014</v>
      </c>
      <c r="AS287" s="2">
        <f t="shared" ref="AS287:AU287" si="533">SUM(AS35:AS258)</f>
        <v>1.2600000000000002</v>
      </c>
      <c r="AT287" s="2">
        <f t="shared" si="533"/>
        <v>0.59000000000000008</v>
      </c>
      <c r="AU287" s="2">
        <f t="shared" si="533"/>
        <v>0</v>
      </c>
      <c r="AX287" s="2" t="s">
        <v>279</v>
      </c>
      <c r="AY287" s="2">
        <f>SUM(AY35:AY258)</f>
        <v>0.68000000000000016</v>
      </c>
      <c r="AZ287" s="2">
        <f t="shared" ref="AZ287:BB287" si="534">SUM(AZ35:AZ258)</f>
        <v>1.29</v>
      </c>
      <c r="BA287" s="2">
        <f t="shared" si="534"/>
        <v>0.67</v>
      </c>
      <c r="BB287" s="2">
        <f t="shared" si="534"/>
        <v>0.01</v>
      </c>
      <c r="BE287" s="2" t="s">
        <v>279</v>
      </c>
      <c r="BF287" s="2">
        <f>SUM(BF35:BF258)</f>
        <v>0.59000000000000008</v>
      </c>
      <c r="BG287" s="2">
        <f t="shared" ref="BG287:BI287" si="535">SUM(BG35:BG258)</f>
        <v>1.1300000000000001</v>
      </c>
      <c r="BH287" s="2">
        <f t="shared" si="535"/>
        <v>0.50000000000000011</v>
      </c>
      <c r="BI287" s="2">
        <f t="shared" si="535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536">SUM(BN35:BN258)</f>
        <v>1.1600000000000001</v>
      </c>
      <c r="BO287" s="2">
        <f t="shared" si="536"/>
        <v>0.65</v>
      </c>
      <c r="BP287" s="2">
        <f t="shared" si="536"/>
        <v>0.2</v>
      </c>
      <c r="BS287" t="s">
        <v>279</v>
      </c>
      <c r="BT287">
        <f>SUM(BT35:BT258)</f>
        <v>0.59000000000000019</v>
      </c>
      <c r="BU287">
        <f t="shared" ref="BU287:BW287" si="537">SUM(BU35:BU258)</f>
        <v>0.94000000000000017</v>
      </c>
      <c r="BV287">
        <f t="shared" si="537"/>
        <v>0.54</v>
      </c>
      <c r="BW287">
        <f t="shared" si="537"/>
        <v>0.05</v>
      </c>
      <c r="BZ287" s="2" t="s">
        <v>279</v>
      </c>
      <c r="CA287" s="2">
        <f>SUM(CA35:CA258)</f>
        <v>0.59000000000000019</v>
      </c>
      <c r="CB287" s="2">
        <f t="shared" ref="CB287:CD287" si="538">SUM(CB35:CB258)</f>
        <v>1.2200000000000002</v>
      </c>
      <c r="CC287" s="2">
        <f t="shared" si="538"/>
        <v>0.57000000000000006</v>
      </c>
      <c r="CD287" s="2">
        <f t="shared" si="538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539">SUM(CI35:CI258)</f>
        <v>0.73</v>
      </c>
      <c r="CJ287" s="34">
        <f t="shared" si="539"/>
        <v>0.52</v>
      </c>
      <c r="CK287" s="34">
        <f t="shared" si="539"/>
        <v>0.04</v>
      </c>
      <c r="CN287" s="34" t="s">
        <v>279</v>
      </c>
      <c r="CO287" s="34">
        <f>SUM(CO35:CO258)</f>
        <v>0.68000000000000016</v>
      </c>
      <c r="CP287" s="34">
        <f t="shared" ref="CP287:CR287" si="540">SUM(CP35:CP258)</f>
        <v>1.2400000000000002</v>
      </c>
      <c r="CQ287" s="34">
        <f t="shared" si="540"/>
        <v>0.71000000000000008</v>
      </c>
      <c r="CR287" s="34">
        <f t="shared" si="540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541">SUM(CW35:CW258)</f>
        <v>1.5200000000000005</v>
      </c>
      <c r="CX287" s="34">
        <f t="shared" si="541"/>
        <v>0.58000000000000007</v>
      </c>
      <c r="CY287" s="34">
        <f t="shared" si="541"/>
        <v>0.22</v>
      </c>
    </row>
    <row r="288" spans="1:103" x14ac:dyDescent="0.25">
      <c r="BZ288" s="2"/>
      <c r="CA288" s="2"/>
      <c r="CB288" s="2"/>
      <c r="CC288" s="2"/>
      <c r="CD288" s="2"/>
    </row>
    <row r="289" spans="2:103" x14ac:dyDescent="0.25">
      <c r="B289" s="1">
        <f>+SUM(B265:B287)</f>
        <v>99.949999999999974</v>
      </c>
      <c r="C289" s="1">
        <f t="shared" ref="C289:E289" si="542">+SUM(C265:C287)</f>
        <v>99.99</v>
      </c>
      <c r="D289" s="1">
        <f t="shared" si="542"/>
        <v>99.999999999999986</v>
      </c>
      <c r="E289" s="1">
        <f t="shared" si="542"/>
        <v>100.00000000000001</v>
      </c>
      <c r="I289" s="1">
        <f>+SUM(I265:I287)</f>
        <v>99.98</v>
      </c>
      <c r="J289" s="1">
        <f t="shared" ref="J289:L289" si="543">+SUM(J265:J287)</f>
        <v>100.01999999999998</v>
      </c>
      <c r="K289" s="1">
        <f t="shared" si="543"/>
        <v>100.03000000000004</v>
      </c>
      <c r="L289" s="1">
        <f t="shared" si="543"/>
        <v>100.00000000000001</v>
      </c>
      <c r="P289" s="1">
        <f>+SUM(P265:P287)</f>
        <v>99.969999999999985</v>
      </c>
      <c r="Q289" s="1">
        <f t="shared" ref="Q289:S289" si="544">+SUM(Q265:Q287)</f>
        <v>100.02000000000002</v>
      </c>
      <c r="R289" s="1">
        <f t="shared" si="544"/>
        <v>100.03000000000002</v>
      </c>
      <c r="S289" s="1">
        <f t="shared" si="544"/>
        <v>99.98</v>
      </c>
      <c r="W289" s="1">
        <f>+SUM(W265:W287)</f>
        <v>100.01999999999997</v>
      </c>
      <c r="X289" s="1">
        <f t="shared" ref="X289:Z289" si="545">+SUM(X265:X287)</f>
        <v>100.00999999999999</v>
      </c>
      <c r="Y289" s="1">
        <f t="shared" si="545"/>
        <v>100.01999999999997</v>
      </c>
      <c r="Z289" s="1">
        <f t="shared" si="545"/>
        <v>99.990000000000023</v>
      </c>
      <c r="AD289" s="1">
        <f>+SUM(AD265:AD287)</f>
        <v>99.99</v>
      </c>
      <c r="AE289" s="1">
        <f t="shared" ref="AE289:AG289" si="546">+SUM(AE265:AE287)</f>
        <v>99.999999999999986</v>
      </c>
      <c r="AF289" s="1">
        <f t="shared" si="546"/>
        <v>99.969999999999985</v>
      </c>
      <c r="AG289" s="1">
        <f t="shared" si="546"/>
        <v>100.00000000000003</v>
      </c>
      <c r="AK289" s="1">
        <f>+SUM(AK265:AK287)</f>
        <v>99.999999999999986</v>
      </c>
      <c r="AL289" s="1">
        <f t="shared" ref="AL289:AN289" si="547">+SUM(AL265:AL287)</f>
        <v>100.01</v>
      </c>
      <c r="AM289" s="1">
        <f t="shared" si="547"/>
        <v>99.969999999999985</v>
      </c>
      <c r="AN289" s="1">
        <f t="shared" si="547"/>
        <v>100.02</v>
      </c>
      <c r="AR289" s="1">
        <f>+SUM(AR265:AR287)</f>
        <v>100.00999999999999</v>
      </c>
      <c r="AS289" s="1">
        <f t="shared" ref="AS289:AU289" si="548">+SUM(AS265:AS287)</f>
        <v>100.00000000000004</v>
      </c>
      <c r="AT289" s="1">
        <f t="shared" si="548"/>
        <v>99.980000000000032</v>
      </c>
      <c r="AU289" s="1">
        <f t="shared" si="548"/>
        <v>99.990000000000009</v>
      </c>
      <c r="AY289" s="1">
        <f>+SUM(AY265:AY287)</f>
        <v>99.98</v>
      </c>
      <c r="AZ289" s="1">
        <f t="shared" ref="AZ289:BB289" si="549">+SUM(AZ265:AZ287)</f>
        <v>99.980000000000047</v>
      </c>
      <c r="BA289" s="1">
        <f t="shared" si="549"/>
        <v>99.96999999999997</v>
      </c>
      <c r="BB289" s="1">
        <f t="shared" si="549"/>
        <v>99.969999999999985</v>
      </c>
      <c r="BF289" s="1">
        <f>+SUM(BF265:BF287)</f>
        <v>99.990000000000009</v>
      </c>
      <c r="BG289" s="1">
        <f t="shared" ref="BG289:BI289" si="550">+SUM(BG265:BG287)</f>
        <v>99.989999999999966</v>
      </c>
      <c r="BH289" s="1">
        <f t="shared" si="550"/>
        <v>100.00999999999999</v>
      </c>
      <c r="BI289" s="1">
        <f t="shared" si="550"/>
        <v>100.01000000000002</v>
      </c>
      <c r="BM289" s="1">
        <f>+SUM(BM265:BM287)</f>
        <v>99.98</v>
      </c>
      <c r="BN289" s="1">
        <f t="shared" ref="BN289:BP289" si="551">+SUM(BN265:BN287)</f>
        <v>99.99</v>
      </c>
      <c r="BO289" s="1">
        <f t="shared" si="551"/>
        <v>100.00000000000003</v>
      </c>
      <c r="BP289" s="1">
        <f t="shared" si="551"/>
        <v>100.01</v>
      </c>
      <c r="BT289" s="1">
        <f>+SUM(BT265:BT287)</f>
        <v>99.989999999999981</v>
      </c>
      <c r="BU289" s="1">
        <f t="shared" ref="BU289:BW289" si="552">+SUM(BU265:BU287)</f>
        <v>100.01</v>
      </c>
      <c r="BV289" s="1">
        <f t="shared" si="552"/>
        <v>99.990000000000023</v>
      </c>
      <c r="BW289" s="1">
        <f t="shared" si="552"/>
        <v>99.999999999999986</v>
      </c>
      <c r="BZ289" s="2"/>
      <c r="CA289" s="1">
        <f>+SUM(CA265:CA287)</f>
        <v>99.999999999999986</v>
      </c>
      <c r="CB289" s="1">
        <f t="shared" ref="CB289:CD289" si="553">+SUM(CB265:CB287)</f>
        <v>100.01</v>
      </c>
      <c r="CC289" s="1">
        <f t="shared" si="553"/>
        <v>100.02999999999999</v>
      </c>
      <c r="CD289" s="1">
        <f t="shared" si="553"/>
        <v>99.989999999999966</v>
      </c>
      <c r="CH289" s="1">
        <f>+SUM(CH265:CH287)</f>
        <v>100.00000000000001</v>
      </c>
      <c r="CI289" s="1">
        <f t="shared" ref="CI289:CK289" si="554">+SUM(CI265:CI287)</f>
        <v>99.99</v>
      </c>
      <c r="CJ289" s="1">
        <f t="shared" si="554"/>
        <v>99.980000000000018</v>
      </c>
      <c r="CK289" s="1">
        <f t="shared" si="554"/>
        <v>99.990000000000023</v>
      </c>
      <c r="CO289" s="1">
        <f>+SUM(CO265:CO287)</f>
        <v>99.98</v>
      </c>
      <c r="CP289" s="1">
        <f t="shared" ref="CP289:CR289" si="555">+SUM(CP265:CP287)</f>
        <v>100</v>
      </c>
      <c r="CQ289" s="1">
        <f t="shared" si="555"/>
        <v>99.999999999999986</v>
      </c>
      <c r="CR289" s="1">
        <f t="shared" si="555"/>
        <v>100.04</v>
      </c>
      <c r="CV289" s="1">
        <f>+SUM(CV265:CV287)</f>
        <v>100</v>
      </c>
      <c r="CW289" s="1">
        <f t="shared" ref="CW289:CY289" si="556">+SUM(CW265:CW287)</f>
        <v>99.989999999999981</v>
      </c>
      <c r="CX289" s="1">
        <f t="shared" si="556"/>
        <v>99.989999999999952</v>
      </c>
      <c r="CY289" s="1">
        <f t="shared" si="556"/>
        <v>99.990000000000023</v>
      </c>
    </row>
    <row r="291" spans="2:103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N31"/>
  <sheetViews>
    <sheetView workbookViewId="0">
      <selection activeCell="C4" sqref="C4"/>
    </sheetView>
  </sheetViews>
  <sheetFormatPr baseColWidth="10" defaultRowHeight="15" x14ac:dyDescent="0.25"/>
  <cols>
    <col min="1" max="1" width="3.85546875" style="9" customWidth="1"/>
    <col min="2" max="2" width="19.7109375" style="9" customWidth="1"/>
    <col min="3" max="12" width="10.710937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4" x14ac:dyDescent="0.25">
      <c r="B1" s="21" t="s">
        <v>322</v>
      </c>
      <c r="C1" s="9" t="str">
        <f>VLOOKUP(Enlaces!G1,Enlaces!F2:G5,2,0)</f>
        <v>Total Leche Líquida</v>
      </c>
    </row>
    <row r="2" spans="2:14" x14ac:dyDescent="0.25">
      <c r="B2" s="21" t="s">
        <v>286</v>
      </c>
      <c r="C2" s="8" t="str">
        <f>VLOOKUP(Enlaces!C1,Enlaces!$B$2:$C$5,2,0)</f>
        <v>T.España</v>
      </c>
      <c r="D2" s="8"/>
    </row>
    <row r="3" spans="2:14" x14ac:dyDescent="0.25">
      <c r="B3" s="21"/>
      <c r="C3" s="8"/>
      <c r="D3" s="8"/>
      <c r="M3" s="28"/>
    </row>
    <row r="4" spans="2:14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4" x14ac:dyDescent="0.25">
      <c r="C5" s="8" t="str">
        <f t="shared" ref="C5" si="0">C6&amp;$C$2</f>
        <v xml:space="preserve"> SEPTIEMBRE 17T.España</v>
      </c>
      <c r="D5" s="8" t="str">
        <f t="shared" ref="D5" si="1">D6&amp;$C$2</f>
        <v xml:space="preserve"> OCTUBRE 17T.España</v>
      </c>
      <c r="E5" s="8" t="str">
        <f t="shared" ref="E5" si="2">E6&amp;$C$2</f>
        <v xml:space="preserve"> NOVIEMBRE 17T.España</v>
      </c>
      <c r="F5" s="8" t="str">
        <f t="shared" ref="F5" si="3">F6&amp;$C$2</f>
        <v xml:space="preserve"> DICIEMBRE 17T.España</v>
      </c>
      <c r="G5" s="8" t="str">
        <f t="shared" ref="G5" si="4">G6&amp;$C$2</f>
        <v xml:space="preserve"> ENERO 18T.España</v>
      </c>
      <c r="H5" s="8" t="str">
        <f t="shared" ref="H5" si="5">H6&amp;$C$2</f>
        <v xml:space="preserve"> FEBRERO 18T.España</v>
      </c>
      <c r="I5" s="8" t="str">
        <f t="shared" ref="I5" si="6">I6&amp;$C$2</f>
        <v xml:space="preserve"> MARZO 18T.España</v>
      </c>
      <c r="J5" s="8" t="str">
        <f t="shared" ref="J5" si="7">J6&amp;$C$2</f>
        <v xml:space="preserve"> ABRIL 18T.España</v>
      </c>
      <c r="K5" s="8" t="str">
        <f t="shared" ref="K5" si="8">K6&amp;$C$2</f>
        <v xml:space="preserve"> MAYO 18T.España</v>
      </c>
      <c r="L5" s="8" t="str">
        <f t="shared" ref="L5" si="9">L6&amp;$C$2</f>
        <v xml:space="preserve"> JUNIO 18T.España</v>
      </c>
      <c r="M5" s="8" t="str">
        <f>M6&amp;$C$2</f>
        <v xml:space="preserve"> JULIO 18T.España</v>
      </c>
      <c r="N5" s="8" t="str">
        <f>N6&amp;$C$2</f>
        <v xml:space="preserve"> AGOSTO 18T.España</v>
      </c>
    </row>
    <row r="6" spans="2:14" x14ac:dyDescent="0.25">
      <c r="C6" s="28" t="str">
        <f t="array" ref="C6">INDEX('TOTAL LECHE LIQUIDA Back Data'!$A$262:$YO$262,,MAX(IF('TOTAL LECHE LIQUIDA Back Data'!$A$262:$YO$262&lt;&gt;"",COLUMN('TOTAL LECHE LIQUIDA Back Data'!$A$262:$YO$262)))-(7*C4))</f>
        <v xml:space="preserve"> SEPTIEMBRE 17</v>
      </c>
      <c r="D6" s="28" t="str">
        <f t="array" ref="D6">INDEX('TOTAL LECHE LIQUIDA Back Data'!$A$262:$YO$262,,MAX(IF('TOTAL LECHE LIQUIDA Back Data'!$A$262:$YO$262&lt;&gt;"",COLUMN('TOTAL LECHE LIQUIDA Back Data'!$A$262:$YO$262)))-(7*D4))</f>
        <v xml:space="preserve"> OCTUBRE 17</v>
      </c>
      <c r="E6" s="28" t="str">
        <f t="array" ref="E6">INDEX('TOTAL LECHE LIQUIDA Back Data'!$A$262:$YO$262,,MAX(IF('TOTAL LECHE LIQUIDA Back Data'!$A$262:$YO$262&lt;&gt;"",COLUMN('TOTAL LECHE LIQUIDA Back Data'!$A$262:$YO$262)))-(7*E4))</f>
        <v xml:space="preserve"> NOVIEMBRE 17</v>
      </c>
      <c r="F6" s="28" t="str">
        <f t="array" ref="F6">INDEX('TOTAL LECHE LIQUIDA Back Data'!$A$262:$YO$262,,MAX(IF('TOTAL LECHE LIQUIDA Back Data'!$A$262:$YO$262&lt;&gt;"",COLUMN('TOTAL LECHE LIQUIDA Back Data'!$A$262:$YO$262)))-(7*F4))</f>
        <v xml:space="preserve"> DICIEMBRE 17</v>
      </c>
      <c r="G6" s="28" t="str">
        <f t="array" ref="G6">INDEX('TOTAL LECHE LIQUIDA Back Data'!$A$262:$YO$262,,MAX(IF('TOTAL LECHE LIQUIDA Back Data'!$A$262:$YO$262&lt;&gt;"",COLUMN('TOTAL LECHE LIQUIDA Back Data'!$A$262:$YO$262)))-(7*G4))</f>
        <v xml:space="preserve"> ENERO 18</v>
      </c>
      <c r="H6" s="28" t="str">
        <f t="array" ref="H6">INDEX('TOTAL LECHE LIQUIDA Back Data'!$A$262:$YO$262,,MAX(IF('TOTAL LECHE LIQUIDA Back Data'!$A$262:$YO$262&lt;&gt;"",COLUMN('TOTAL LECHE LIQUIDA Back Data'!$A$262:$YO$262)))-(7*H4))</f>
        <v xml:space="preserve"> FEBRERO 18</v>
      </c>
      <c r="I6" s="28" t="str">
        <f t="array" ref="I6">INDEX('TOTAL LECHE LIQUIDA Back Data'!$A$262:$YO$262,,MAX(IF('TOTAL LECHE LIQUIDA Back Data'!$A$262:$YO$262&lt;&gt;"",COLUMN('TOTAL LECHE LIQUIDA Back Data'!$A$262:$YO$262)))-(7*I4))</f>
        <v xml:space="preserve"> MARZO 18</v>
      </c>
      <c r="J6" s="28" t="str">
        <f t="array" ref="J6">INDEX('TOTAL LECHE LIQUIDA Back Data'!$A$262:$YO$262,,MAX(IF('TOTAL LECHE LIQUIDA Back Data'!$A$262:$YO$262&lt;&gt;"",COLUMN('TOTAL LECHE LIQUIDA Back Data'!$A$262:$YO$262)))-(7*J4))</f>
        <v xml:space="preserve"> ABRIL 18</v>
      </c>
      <c r="K6" s="28" t="str">
        <f t="array" ref="K6">INDEX('TOTAL LECHE LIQUIDA Back Data'!$A$262:$YO$262,,MAX(IF('TOTAL LECHE LIQUIDA Back Data'!$A$262:$YO$262&lt;&gt;"",COLUMN('TOTAL LECHE LIQUIDA Back Data'!$A$262:$YO$262)))-(7*K4))</f>
        <v xml:space="preserve"> MAYO 18</v>
      </c>
      <c r="L6" s="28" t="str">
        <f t="array" ref="L6">INDEX('TOTAL LECHE LIQUIDA Back Data'!$A$262:$YO$262,,MAX(IF('TOTAL LECHE LIQUIDA Back Data'!$A$262:$YO$262&lt;&gt;"",COLUMN('TOTAL LECHE LIQUIDA Back Data'!$A$262:$YO$262)))-(7*L4))</f>
        <v xml:space="preserve"> JUNIO 18</v>
      </c>
      <c r="M6" s="28" t="str">
        <f t="array" ref="M6">INDEX('TOTAL LECHE LIQUIDA Back Data'!$A$262:$YO$262,,MAX(IF('TOTAL LECHE LIQUIDA Back Data'!$A$262:$YO$262&lt;&gt;"",COLUMN('TOTAL LECHE LIQUIDA Back Data'!$A$262:$YO$262)))-(7*M4))</f>
        <v xml:space="preserve"> JULIO 18</v>
      </c>
      <c r="N6" s="28" t="str">
        <f t="array" ref="N6">INDEX('TOTAL LECHE LIQUIDA Back Data'!$A$262:$YO$262,,MAX(IF('TOTAL LECHE LIQUIDA Back Data'!$A$262:$YO$262&lt;&gt;"",COLUMN('TOTAL LECHE LIQUIDA Back Data'!$A$262:$YO$262)))-(7*N4))</f>
        <v xml:space="preserve"> AGOSTO 18</v>
      </c>
    </row>
    <row r="7" spans="2:14" x14ac:dyDescent="0.25">
      <c r="B7" s="9" t="s">
        <v>258</v>
      </c>
      <c r="C7" s="38">
        <f t="array" ref="C7">CHOOSE(Enlaces!$G$1,INDEX('TOTAL LECHE LIQUIDA Back Data'!$A$261:$YO$287,MATCH($B7,'TOTAL LECHE LIQUIDA Back Data'!$A$261:$A$287,0),MATCH(C$5,'TOTAL LECHE LIQUIDA Back Data'!$A$261:$YO$261,0)),INDEX('Leche Entera Back Data'!$A$261:$YO$287,MATCH($B7,'Leche Entera Back Data'!$A$261:$A$287,0),MATCH(C$5,'Leche Entera Back Data'!$A$261:$YO$261,0)),INDEX('Leche Desnatada Back Data'!$A$261:$YO$287,MATCH($B7,'Leche Desnatada Back Data'!$A$261:$A$287,0),MATCH(C$5,'Leche Desnatada Back Data'!$A$261:$YO$261,0)),INDEX('Leche Semidesnatada Back Data'!$A$261:$YO$287,MATCH($B7,'Leche Semidesnatada Back Data'!$A$261:$A$287,0),MATCH(C$5,'Leche Semidesnatada Back Data'!$A$261:$YO$261,0)))</f>
        <v>0.18</v>
      </c>
      <c r="D7" s="38">
        <f t="array" ref="D7">CHOOSE(Enlaces!$G$1,INDEX('TOTAL LECHE LIQUIDA Back Data'!$A$261:$YO$287,MATCH($B7,'TOTAL LECHE LIQUIDA Back Data'!$A$261:$A$287,0),MATCH(D$5,'TOTAL LECHE LIQUIDA Back Data'!$A$261:$YO$261,0)),INDEX('Leche Entera Back Data'!$A$261:$YO$287,MATCH($B7,'Leche Entera Back Data'!$A$261:$A$287,0),MATCH(D$5,'Leche Entera Back Data'!$A$261:$YO$261,0)),INDEX('Leche Desnatada Back Data'!$A$261:$YO$287,MATCH($B7,'Leche Desnatada Back Data'!$A$261:$A$287,0),MATCH(D$5,'Leche Desnatada Back Data'!$A$261:$YO$261,0)),INDEX('Leche Semidesnatada Back Data'!$A$261:$YO$287,MATCH($B7,'Leche Semidesnatada Back Data'!$A$261:$A$287,0),MATCH(D$5,'Leche Semidesnatada Back Data'!$A$261:$YO$261,0)))</f>
        <v>0.25</v>
      </c>
      <c r="E7" s="38">
        <f t="array" ref="E7">CHOOSE(Enlaces!$G$1,INDEX('TOTAL LECHE LIQUIDA Back Data'!$A$261:$YO$287,MATCH($B7,'TOTAL LECHE LIQUIDA Back Data'!$A$261:$A$287,0),MATCH(E$5,'TOTAL LECHE LIQUIDA Back Data'!$A$261:$YO$261,0)),INDEX('Leche Entera Back Data'!$A$261:$YO$287,MATCH($B7,'Leche Entera Back Data'!$A$261:$A$287,0),MATCH(E$5,'Leche Entera Back Data'!$A$261:$YO$261,0)),INDEX('Leche Desnatada Back Data'!$A$261:$YO$287,MATCH($B7,'Leche Desnatada Back Data'!$A$261:$A$287,0),MATCH(E$5,'Leche Desnatada Back Data'!$A$261:$YO$261,0)),INDEX('Leche Semidesnatada Back Data'!$A$261:$YO$287,MATCH($B7,'Leche Semidesnatada Back Data'!$A$261:$A$287,0),MATCH(E$5,'Leche Semidesnatada Back Data'!$A$261:$YO$261,0)))</f>
        <v>0.35000000000000009</v>
      </c>
      <c r="F7" s="38">
        <f t="array" ref="F7">CHOOSE(Enlaces!$G$1,INDEX('TOTAL LECHE LIQUIDA Back Data'!$A$261:$YO$287,MATCH($B7,'TOTAL LECHE LIQUIDA Back Data'!$A$261:$A$287,0),MATCH(F$5,'TOTAL LECHE LIQUIDA Back Data'!$A$261:$YO$261,0)),INDEX('Leche Entera Back Data'!$A$261:$YO$287,MATCH($B7,'Leche Entera Back Data'!$A$261:$A$287,0),MATCH(F$5,'Leche Entera Back Data'!$A$261:$YO$261,0)),INDEX('Leche Desnatada Back Data'!$A$261:$YO$287,MATCH($B7,'Leche Desnatada Back Data'!$A$261:$A$287,0),MATCH(F$5,'Leche Desnatada Back Data'!$A$261:$YO$261,0)),INDEX('Leche Semidesnatada Back Data'!$A$261:$YO$287,MATCH($B7,'Leche Semidesnatada Back Data'!$A$261:$A$287,0),MATCH(F$5,'Leche Semidesnatada Back Data'!$A$261:$YO$261,0)))</f>
        <v>0.16</v>
      </c>
      <c r="G7" s="38">
        <f t="array" ref="G7">CHOOSE(Enlaces!$G$1,INDEX('TOTAL LECHE LIQUIDA Back Data'!$A$261:$YO$287,MATCH($B7,'TOTAL LECHE LIQUIDA Back Data'!$A$261:$A$287,0),MATCH(G$5,'TOTAL LECHE LIQUIDA Back Data'!$A$261:$YO$261,0)),INDEX('Leche Entera Back Data'!$A$261:$YO$287,MATCH($B7,'Leche Entera Back Data'!$A$261:$A$287,0),MATCH(G$5,'Leche Entera Back Data'!$A$261:$YO$261,0)),INDEX('Leche Desnatada Back Data'!$A$261:$YO$287,MATCH($B7,'Leche Desnatada Back Data'!$A$261:$A$287,0),MATCH(G$5,'Leche Desnatada Back Data'!$A$261:$YO$261,0)),INDEX('Leche Semidesnatada Back Data'!$A$261:$YO$287,MATCH($B7,'Leche Semidesnatada Back Data'!$A$261:$A$287,0),MATCH(G$5,'Leche Semidesnatada Back Data'!$A$261:$YO$261,0)))</f>
        <v>0.27</v>
      </c>
      <c r="H7" s="38">
        <f t="array" ref="H7">CHOOSE(Enlaces!$G$1,INDEX('TOTAL LECHE LIQUIDA Back Data'!$A$261:$YO$287,MATCH($B7,'TOTAL LECHE LIQUIDA Back Data'!$A$261:$A$287,0),MATCH(H$5,'TOTAL LECHE LIQUIDA Back Data'!$A$261:$YO$261,0)),INDEX('Leche Entera Back Data'!$A$261:$YO$287,MATCH($B7,'Leche Entera Back Data'!$A$261:$A$287,0),MATCH(H$5,'Leche Entera Back Data'!$A$261:$YO$261,0)),INDEX('Leche Desnatada Back Data'!$A$261:$YO$287,MATCH($B7,'Leche Desnatada Back Data'!$A$261:$A$287,0),MATCH(H$5,'Leche Desnatada Back Data'!$A$261:$YO$261,0)),INDEX('Leche Semidesnatada Back Data'!$A$261:$YO$287,MATCH($B7,'Leche Semidesnatada Back Data'!$A$261:$A$287,0),MATCH(H$5,'Leche Semidesnatada Back Data'!$A$261:$YO$261,0)))</f>
        <v>0.22999999999999998</v>
      </c>
      <c r="I7" s="38">
        <f t="array" ref="I7">CHOOSE(Enlaces!$G$1,INDEX('TOTAL LECHE LIQUIDA Back Data'!$A$261:$YO$287,MATCH($B7,'TOTAL LECHE LIQUIDA Back Data'!$A$261:$A$287,0),MATCH(I$5,'TOTAL LECHE LIQUIDA Back Data'!$A$261:$YO$261,0)),INDEX('Leche Entera Back Data'!$A$261:$YO$287,MATCH($B7,'Leche Entera Back Data'!$A$261:$A$287,0),MATCH(I$5,'Leche Entera Back Data'!$A$261:$YO$261,0)),INDEX('Leche Desnatada Back Data'!$A$261:$YO$287,MATCH($B7,'Leche Desnatada Back Data'!$A$261:$A$287,0),MATCH(I$5,'Leche Desnatada Back Data'!$A$261:$YO$261,0)),INDEX('Leche Semidesnatada Back Data'!$A$261:$YO$287,MATCH($B7,'Leche Semidesnatada Back Data'!$A$261:$A$287,0),MATCH(I$5,'Leche Semidesnatada Back Data'!$A$261:$YO$261,0)))</f>
        <v>0.24</v>
      </c>
      <c r="J7" s="38">
        <f t="array" ref="J7">CHOOSE(Enlaces!$G$1,INDEX('TOTAL LECHE LIQUIDA Back Data'!$A$261:$YO$287,MATCH($B7,'TOTAL LECHE LIQUIDA Back Data'!$A$261:$A$287,0),MATCH(J$5,'TOTAL LECHE LIQUIDA Back Data'!$A$261:$YO$261,0)),INDEX('Leche Entera Back Data'!$A$261:$YO$287,MATCH($B7,'Leche Entera Back Data'!$A$261:$A$287,0),MATCH(J$5,'Leche Entera Back Data'!$A$261:$YO$261,0)),INDEX('Leche Desnatada Back Data'!$A$261:$YO$287,MATCH($B7,'Leche Desnatada Back Data'!$A$261:$A$287,0),MATCH(J$5,'Leche Desnatada Back Data'!$A$261:$YO$261,0)),INDEX('Leche Semidesnatada Back Data'!$A$261:$YO$287,MATCH($B7,'Leche Semidesnatada Back Data'!$A$261:$A$287,0),MATCH(J$5,'Leche Semidesnatada Back Data'!$A$261:$YO$261,0)))</f>
        <v>0.20000000000000004</v>
      </c>
      <c r="K7" s="38">
        <f t="array" ref="K7">CHOOSE(Enlaces!$G$1,INDEX('TOTAL LECHE LIQUIDA Back Data'!$A$261:$YO$287,MATCH($B7,'TOTAL LECHE LIQUIDA Back Data'!$A$261:$A$287,0),MATCH(K$5,'TOTAL LECHE LIQUIDA Back Data'!$A$261:$YO$261,0)),INDEX('Leche Entera Back Data'!$A$261:$YO$287,MATCH($B7,'Leche Entera Back Data'!$A$261:$A$287,0),MATCH(K$5,'Leche Entera Back Data'!$A$261:$YO$261,0)),INDEX('Leche Desnatada Back Data'!$A$261:$YO$287,MATCH($B7,'Leche Desnatada Back Data'!$A$261:$A$287,0),MATCH(K$5,'Leche Desnatada Back Data'!$A$261:$YO$261,0)),INDEX('Leche Semidesnatada Back Data'!$A$261:$YO$287,MATCH($B7,'Leche Semidesnatada Back Data'!$A$261:$A$287,0),MATCH(K$5,'Leche Semidesnatada Back Data'!$A$261:$YO$261,0)))</f>
        <v>0.25</v>
      </c>
      <c r="L7" s="38">
        <f t="array" ref="L7">CHOOSE(Enlaces!$G$1,INDEX('TOTAL LECHE LIQUIDA Back Data'!$A$261:$YO$287,MATCH($B7,'TOTAL LECHE LIQUIDA Back Data'!$A$261:$A$287,0),MATCH(L$5,'TOTAL LECHE LIQUIDA Back Data'!$A$261:$YO$261,0)),INDEX('Leche Entera Back Data'!$A$261:$YO$287,MATCH($B7,'Leche Entera Back Data'!$A$261:$A$287,0),MATCH(L$5,'Leche Entera Back Data'!$A$261:$YO$261,0)),INDEX('Leche Desnatada Back Data'!$A$261:$YO$287,MATCH($B7,'Leche Desnatada Back Data'!$A$261:$A$287,0),MATCH(L$5,'Leche Desnatada Back Data'!$A$261:$YO$261,0)),INDEX('Leche Semidesnatada Back Data'!$A$261:$YO$287,MATCH($B7,'Leche Semidesnatada Back Data'!$A$261:$A$287,0),MATCH(L$5,'Leche Semidesnatada Back Data'!$A$261:$YO$261,0)))</f>
        <v>0.28000000000000003</v>
      </c>
      <c r="M7" s="38">
        <f t="array" ref="M7">CHOOSE(Enlaces!$G$1,INDEX('TOTAL LECHE LIQUIDA Back Data'!$A$261:$YO$287,MATCH($B7,'TOTAL LECHE LIQUIDA Back Data'!$A$261:$A$287,0),MATCH(M$5,'TOTAL LECHE LIQUIDA Back Data'!$A$261:$YO$261,0)),INDEX('Leche Entera Back Data'!$A$261:$YO$287,MATCH($B7,'Leche Entera Back Data'!$A$261:$A$287,0),MATCH(M$5,'Leche Entera Back Data'!$A$261:$YO$261,0)),INDEX('Leche Desnatada Back Data'!$A$261:$YO$287,MATCH($B7,'Leche Desnatada Back Data'!$A$261:$A$287,0),MATCH(M$5,'Leche Desnatada Back Data'!$A$261:$YO$261,0)),INDEX('Leche Semidesnatada Back Data'!$A$261:$YO$287,MATCH($B7,'Leche Semidesnatada Back Data'!$A$261:$A$287,0),MATCH(M$5,'Leche Semidesnatada Back Data'!$A$261:$YO$261,0)))</f>
        <v>0.12</v>
      </c>
      <c r="N7" s="38">
        <f>CHOOSE(Enlaces!$G$1,INDEX('TOTAL LECHE LIQUIDA Back Data'!$A$261:$YO$287,MATCH($B7,'TOTAL LECHE LIQUIDA Back Data'!$A$261:$A$287,0),MATCH(N$5,'TOTAL LECHE LIQUIDA Back Data'!$A$261:$YO$261,0)),INDEX('Leche Entera Back Data'!$A$261:$YO$287,MATCH($B7,'Leche Entera Back Data'!$A$261:$A$287,0),MATCH(N$5,'Leche Entera Back Data'!$A$261:$YO$261,0)),INDEX('Leche Desnatada Back Data'!$A$261:$YO$287,MATCH($B7,'Leche Desnatada Back Data'!$A$261:$A$287,0),MATCH(N$5,'Leche Desnatada Back Data'!$A$261:$YO$261,0)),INDEX('Leche Semidesnatada Back Data'!$A$261:$YO$287,MATCH($B7,'Leche Semidesnatada Back Data'!$A$261:$A$287,0),MATCH(N$5,'Leche Semidesnatada Back Data'!$A$261:$YO$261,0)))</f>
        <v>0.15000000000000002</v>
      </c>
    </row>
    <row r="8" spans="2:14" x14ac:dyDescent="0.25">
      <c r="B8" s="9" t="s">
        <v>13</v>
      </c>
      <c r="C8" s="38">
        <f t="array" ref="C8">CHOOSE(Enlaces!$G$1,INDEX('TOTAL LECHE LIQUIDA Back Data'!$A$261:$YO$287,MATCH($B8,'TOTAL LECHE LIQUIDA Back Data'!$A$261:$A$287,0),MATCH(C$5,'TOTAL LECHE LIQUIDA Back Data'!$A$261:$YO$261,0)),INDEX('Leche Entera Back Data'!$A$261:$YO$287,MATCH($B8,'Leche Entera Back Data'!$A$261:$A$287,0),MATCH(C$5,'Leche Entera Back Data'!$A$261:$YO$261,0)),INDEX('Leche Desnatada Back Data'!$A$261:$YO$287,MATCH($B8,'Leche Desnatada Back Data'!$A$261:$A$287,0),MATCH(C$5,'Leche Desnatada Back Data'!$A$261:$YO$261,0)),INDEX('Leche Semidesnatada Back Data'!$A$261:$YO$287,MATCH($B8,'Leche Semidesnatada Back Data'!$A$261:$A$287,0),MATCH(C$5,'Leche Semidesnatada Back Data'!$A$261:$YO$261,0)))</f>
        <v>0.21</v>
      </c>
      <c r="D8" s="38">
        <f t="array" ref="D8">CHOOSE(Enlaces!$G$1,INDEX('TOTAL LECHE LIQUIDA Back Data'!$A$261:$YO$287,MATCH($B8,'TOTAL LECHE LIQUIDA Back Data'!$A$261:$A$287,0),MATCH(D$5,'TOTAL LECHE LIQUIDA Back Data'!$A$261:$YO$261,0)),INDEX('Leche Entera Back Data'!$A$261:$YO$287,MATCH($B8,'Leche Entera Back Data'!$A$261:$A$287,0),MATCH(D$5,'Leche Entera Back Data'!$A$261:$YO$261,0)),INDEX('Leche Desnatada Back Data'!$A$261:$YO$287,MATCH($B8,'Leche Desnatada Back Data'!$A$261:$A$287,0),MATCH(D$5,'Leche Desnatada Back Data'!$A$261:$YO$261,0)),INDEX('Leche Semidesnatada Back Data'!$A$261:$YO$287,MATCH($B8,'Leche Semidesnatada Back Data'!$A$261:$A$287,0),MATCH(D$5,'Leche Semidesnatada Back Data'!$A$261:$YO$261,0)))</f>
        <v>0.22</v>
      </c>
      <c r="E8" s="38">
        <f t="array" ref="E8">CHOOSE(Enlaces!$G$1,INDEX('TOTAL LECHE LIQUIDA Back Data'!$A$261:$YO$287,MATCH($B8,'TOTAL LECHE LIQUIDA Back Data'!$A$261:$A$287,0),MATCH(E$5,'TOTAL LECHE LIQUIDA Back Data'!$A$261:$YO$261,0)),INDEX('Leche Entera Back Data'!$A$261:$YO$287,MATCH($B8,'Leche Entera Back Data'!$A$261:$A$287,0),MATCH(E$5,'Leche Entera Back Data'!$A$261:$YO$261,0)),INDEX('Leche Desnatada Back Data'!$A$261:$YO$287,MATCH($B8,'Leche Desnatada Back Data'!$A$261:$A$287,0),MATCH(E$5,'Leche Desnatada Back Data'!$A$261:$YO$261,0)),INDEX('Leche Semidesnatada Back Data'!$A$261:$YO$287,MATCH($B8,'Leche Semidesnatada Back Data'!$A$261:$A$287,0),MATCH(E$5,'Leche Semidesnatada Back Data'!$A$261:$YO$261,0)))</f>
        <v>0.21</v>
      </c>
      <c r="F8" s="38">
        <f t="array" ref="F8">CHOOSE(Enlaces!$G$1,INDEX('TOTAL LECHE LIQUIDA Back Data'!$A$261:$YO$287,MATCH($B8,'TOTAL LECHE LIQUIDA Back Data'!$A$261:$A$287,0),MATCH(F$5,'TOTAL LECHE LIQUIDA Back Data'!$A$261:$YO$261,0)),INDEX('Leche Entera Back Data'!$A$261:$YO$287,MATCH($B8,'Leche Entera Back Data'!$A$261:$A$287,0),MATCH(F$5,'Leche Entera Back Data'!$A$261:$YO$261,0)),INDEX('Leche Desnatada Back Data'!$A$261:$YO$287,MATCH($B8,'Leche Desnatada Back Data'!$A$261:$A$287,0),MATCH(F$5,'Leche Desnatada Back Data'!$A$261:$YO$261,0)),INDEX('Leche Semidesnatada Back Data'!$A$261:$YO$287,MATCH($B8,'Leche Semidesnatada Back Data'!$A$261:$A$287,0),MATCH(F$5,'Leche Semidesnatada Back Data'!$A$261:$YO$261,0)))</f>
        <v>0.24</v>
      </c>
      <c r="G8" s="38">
        <f t="array" ref="G8">CHOOSE(Enlaces!$G$1,INDEX('TOTAL LECHE LIQUIDA Back Data'!$A$261:$YO$287,MATCH($B8,'TOTAL LECHE LIQUIDA Back Data'!$A$261:$A$287,0),MATCH(G$5,'TOTAL LECHE LIQUIDA Back Data'!$A$261:$YO$261,0)),INDEX('Leche Entera Back Data'!$A$261:$YO$287,MATCH($B8,'Leche Entera Back Data'!$A$261:$A$287,0),MATCH(G$5,'Leche Entera Back Data'!$A$261:$YO$261,0)),INDEX('Leche Desnatada Back Data'!$A$261:$YO$287,MATCH($B8,'Leche Desnatada Back Data'!$A$261:$A$287,0),MATCH(G$5,'Leche Desnatada Back Data'!$A$261:$YO$261,0)),INDEX('Leche Semidesnatada Back Data'!$A$261:$YO$287,MATCH($B8,'Leche Semidesnatada Back Data'!$A$261:$A$287,0),MATCH(G$5,'Leche Semidesnatada Back Data'!$A$261:$YO$261,0)))</f>
        <v>0.17</v>
      </c>
      <c r="H8" s="38">
        <f t="array" ref="H8">CHOOSE(Enlaces!$G$1,INDEX('TOTAL LECHE LIQUIDA Back Data'!$A$261:$YO$287,MATCH($B8,'TOTAL LECHE LIQUIDA Back Data'!$A$261:$A$287,0),MATCH(H$5,'TOTAL LECHE LIQUIDA Back Data'!$A$261:$YO$261,0)),INDEX('Leche Entera Back Data'!$A$261:$YO$287,MATCH($B8,'Leche Entera Back Data'!$A$261:$A$287,0),MATCH(H$5,'Leche Entera Back Data'!$A$261:$YO$261,0)),INDEX('Leche Desnatada Back Data'!$A$261:$YO$287,MATCH($B8,'Leche Desnatada Back Data'!$A$261:$A$287,0),MATCH(H$5,'Leche Desnatada Back Data'!$A$261:$YO$261,0)),INDEX('Leche Semidesnatada Back Data'!$A$261:$YO$287,MATCH($B8,'Leche Semidesnatada Back Data'!$A$261:$A$287,0),MATCH(H$5,'Leche Semidesnatada Back Data'!$A$261:$YO$261,0)))</f>
        <v>0.08</v>
      </c>
      <c r="I8" s="38">
        <f t="array" ref="I8">CHOOSE(Enlaces!$G$1,INDEX('TOTAL LECHE LIQUIDA Back Data'!$A$261:$YO$287,MATCH($B8,'TOTAL LECHE LIQUIDA Back Data'!$A$261:$A$287,0),MATCH(I$5,'TOTAL LECHE LIQUIDA Back Data'!$A$261:$YO$261,0)),INDEX('Leche Entera Back Data'!$A$261:$YO$287,MATCH($B8,'Leche Entera Back Data'!$A$261:$A$287,0),MATCH(I$5,'Leche Entera Back Data'!$A$261:$YO$261,0)),INDEX('Leche Desnatada Back Data'!$A$261:$YO$287,MATCH($B8,'Leche Desnatada Back Data'!$A$261:$A$287,0),MATCH(I$5,'Leche Desnatada Back Data'!$A$261:$YO$261,0)),INDEX('Leche Semidesnatada Back Data'!$A$261:$YO$287,MATCH($B8,'Leche Semidesnatada Back Data'!$A$261:$A$287,0),MATCH(I$5,'Leche Semidesnatada Back Data'!$A$261:$YO$261,0)))</f>
        <v>0.1</v>
      </c>
      <c r="J8" s="38">
        <f t="array" ref="J8">CHOOSE(Enlaces!$G$1,INDEX('TOTAL LECHE LIQUIDA Back Data'!$A$261:$YO$287,MATCH($B8,'TOTAL LECHE LIQUIDA Back Data'!$A$261:$A$287,0),MATCH(J$5,'TOTAL LECHE LIQUIDA Back Data'!$A$261:$YO$261,0)),INDEX('Leche Entera Back Data'!$A$261:$YO$287,MATCH($B8,'Leche Entera Back Data'!$A$261:$A$287,0),MATCH(J$5,'Leche Entera Back Data'!$A$261:$YO$261,0)),INDEX('Leche Desnatada Back Data'!$A$261:$YO$287,MATCH($B8,'Leche Desnatada Back Data'!$A$261:$A$287,0),MATCH(J$5,'Leche Desnatada Back Data'!$A$261:$YO$261,0)),INDEX('Leche Semidesnatada Back Data'!$A$261:$YO$287,MATCH($B8,'Leche Semidesnatada Back Data'!$A$261:$A$287,0),MATCH(J$5,'Leche Semidesnatada Back Data'!$A$261:$YO$261,0)))</f>
        <v>0.16</v>
      </c>
      <c r="K8" s="38">
        <f t="array" ref="K8">CHOOSE(Enlaces!$G$1,INDEX('TOTAL LECHE LIQUIDA Back Data'!$A$261:$YO$287,MATCH($B8,'TOTAL LECHE LIQUIDA Back Data'!$A$261:$A$287,0),MATCH(K$5,'TOTAL LECHE LIQUIDA Back Data'!$A$261:$YO$261,0)),INDEX('Leche Entera Back Data'!$A$261:$YO$287,MATCH($B8,'Leche Entera Back Data'!$A$261:$A$287,0),MATCH(K$5,'Leche Entera Back Data'!$A$261:$YO$261,0)),INDEX('Leche Desnatada Back Data'!$A$261:$YO$287,MATCH($B8,'Leche Desnatada Back Data'!$A$261:$A$287,0),MATCH(K$5,'Leche Desnatada Back Data'!$A$261:$YO$261,0)),INDEX('Leche Semidesnatada Back Data'!$A$261:$YO$287,MATCH($B8,'Leche Semidesnatada Back Data'!$A$261:$A$287,0),MATCH(K$5,'Leche Semidesnatada Back Data'!$A$261:$YO$261,0)))</f>
        <v>0.11</v>
      </c>
      <c r="L8" s="38">
        <f t="array" ref="L8">CHOOSE(Enlaces!$G$1,INDEX('TOTAL LECHE LIQUIDA Back Data'!$A$261:$YO$287,MATCH($B8,'TOTAL LECHE LIQUIDA Back Data'!$A$261:$A$287,0),MATCH(L$5,'TOTAL LECHE LIQUIDA Back Data'!$A$261:$YO$261,0)),INDEX('Leche Entera Back Data'!$A$261:$YO$287,MATCH($B8,'Leche Entera Back Data'!$A$261:$A$287,0),MATCH(L$5,'Leche Entera Back Data'!$A$261:$YO$261,0)),INDEX('Leche Desnatada Back Data'!$A$261:$YO$287,MATCH($B8,'Leche Desnatada Back Data'!$A$261:$A$287,0),MATCH(L$5,'Leche Desnatada Back Data'!$A$261:$YO$261,0)),INDEX('Leche Semidesnatada Back Data'!$A$261:$YO$287,MATCH($B8,'Leche Semidesnatada Back Data'!$A$261:$A$287,0),MATCH(L$5,'Leche Semidesnatada Back Data'!$A$261:$YO$261,0)))</f>
        <v>0.17</v>
      </c>
      <c r="M8" s="38">
        <f t="array" ref="M8">CHOOSE(Enlaces!$G$1,INDEX('TOTAL LECHE LIQUIDA Back Data'!$A$261:$YO$287,MATCH($B8,'TOTAL LECHE LIQUIDA Back Data'!$A$261:$A$287,0),MATCH(M$5,'TOTAL LECHE LIQUIDA Back Data'!$A$261:$YO$261,0)),INDEX('Leche Entera Back Data'!$A$261:$YO$287,MATCH($B8,'Leche Entera Back Data'!$A$261:$A$287,0),MATCH(M$5,'Leche Entera Back Data'!$A$261:$YO$261,0)),INDEX('Leche Desnatada Back Data'!$A$261:$YO$287,MATCH($B8,'Leche Desnatada Back Data'!$A$261:$A$287,0),MATCH(M$5,'Leche Desnatada Back Data'!$A$261:$YO$261,0)),INDEX('Leche Semidesnatada Back Data'!$A$261:$YO$287,MATCH($B8,'Leche Semidesnatada Back Data'!$A$261:$A$287,0),MATCH(M$5,'Leche Semidesnatada Back Data'!$A$261:$YO$261,0)))</f>
        <v>0.22</v>
      </c>
      <c r="N8" s="38">
        <f t="array" ref="N8">CHOOSE(Enlaces!$G$1,INDEX('TOTAL LECHE LIQUIDA Back Data'!$A$261:$YO$287,MATCH($B8,'TOTAL LECHE LIQUIDA Back Data'!$A$261:$A$287,0),MATCH(N$5,'TOTAL LECHE LIQUIDA Back Data'!$A$261:$YO$261,0)),INDEX('Leche Entera Back Data'!$A$261:$YO$287,MATCH($B8,'Leche Entera Back Data'!$A$261:$A$287,0),MATCH(N$5,'Leche Entera Back Data'!$A$261:$YO$261,0)),INDEX('Leche Desnatada Back Data'!$A$261:$YO$287,MATCH($B8,'Leche Desnatada Back Data'!$A$261:$A$287,0),MATCH(N$5,'Leche Desnatada Back Data'!$A$261:$YO$261,0)),INDEX('Leche Semidesnatada Back Data'!$A$261:$YO$287,MATCH($B8,'Leche Semidesnatada Back Data'!$A$261:$A$287,0),MATCH(N$5,'Leche Semidesnatada Back Data'!$A$261:$YO$261,0)))</f>
        <v>0.15</v>
      </c>
    </row>
    <row r="9" spans="2:14" x14ac:dyDescent="0.25">
      <c r="B9" s="9" t="s">
        <v>259</v>
      </c>
      <c r="C9" s="38">
        <f t="array" ref="C9">CHOOSE(Enlaces!$G$1,INDEX('TOTAL LECHE LIQUIDA Back Data'!$A$261:$YO$287,MATCH($B9,'TOTAL LECHE LIQUIDA Back Data'!$A$261:$A$287,0),MATCH(C$5,'TOTAL LECHE LIQUIDA Back Data'!$A$261:$YO$261,0)),INDEX('Leche Entera Back Data'!$A$261:$YO$287,MATCH($B9,'Leche Entera Back Data'!$A$261:$A$287,0),MATCH(C$5,'Leche Entera Back Data'!$A$261:$YO$261,0)),INDEX('Leche Desnatada Back Data'!$A$261:$YO$287,MATCH($B9,'Leche Desnatada Back Data'!$A$261:$A$287,0),MATCH(C$5,'Leche Desnatada Back Data'!$A$261:$YO$261,0)),INDEX('Leche Semidesnatada Back Data'!$A$261:$YO$287,MATCH($B9,'Leche Semidesnatada Back Data'!$A$261:$A$287,0),MATCH(C$5,'Leche Semidesnatada Back Data'!$A$261:$YO$261,0)))</f>
        <v>0.67</v>
      </c>
      <c r="D9" s="38">
        <f t="array" ref="D9">CHOOSE(Enlaces!$G$1,INDEX('TOTAL LECHE LIQUIDA Back Data'!$A$261:$YO$287,MATCH($B9,'TOTAL LECHE LIQUIDA Back Data'!$A$261:$A$287,0),MATCH(D$5,'TOTAL LECHE LIQUIDA Back Data'!$A$261:$YO$261,0)),INDEX('Leche Entera Back Data'!$A$261:$YO$287,MATCH($B9,'Leche Entera Back Data'!$A$261:$A$287,0),MATCH(D$5,'Leche Entera Back Data'!$A$261:$YO$261,0)),INDEX('Leche Desnatada Back Data'!$A$261:$YO$287,MATCH($B9,'Leche Desnatada Back Data'!$A$261:$A$287,0),MATCH(D$5,'Leche Desnatada Back Data'!$A$261:$YO$261,0)),INDEX('Leche Semidesnatada Back Data'!$A$261:$YO$287,MATCH($B9,'Leche Semidesnatada Back Data'!$A$261:$A$287,0),MATCH(D$5,'Leche Semidesnatada Back Data'!$A$261:$YO$261,0)))</f>
        <v>0.37</v>
      </c>
      <c r="E9" s="38">
        <f t="array" ref="E9">CHOOSE(Enlaces!$G$1,INDEX('TOTAL LECHE LIQUIDA Back Data'!$A$261:$YO$287,MATCH($B9,'TOTAL LECHE LIQUIDA Back Data'!$A$261:$A$287,0),MATCH(E$5,'TOTAL LECHE LIQUIDA Back Data'!$A$261:$YO$261,0)),INDEX('Leche Entera Back Data'!$A$261:$YO$287,MATCH($B9,'Leche Entera Back Data'!$A$261:$A$287,0),MATCH(E$5,'Leche Entera Back Data'!$A$261:$YO$261,0)),INDEX('Leche Desnatada Back Data'!$A$261:$YO$287,MATCH($B9,'Leche Desnatada Back Data'!$A$261:$A$287,0),MATCH(E$5,'Leche Desnatada Back Data'!$A$261:$YO$261,0)),INDEX('Leche Semidesnatada Back Data'!$A$261:$YO$287,MATCH($B9,'Leche Semidesnatada Back Data'!$A$261:$A$287,0),MATCH(E$5,'Leche Semidesnatada Back Data'!$A$261:$YO$261,0)))</f>
        <v>0.7</v>
      </c>
      <c r="F9" s="38">
        <f t="array" ref="F9">CHOOSE(Enlaces!$G$1,INDEX('TOTAL LECHE LIQUIDA Back Data'!$A$261:$YO$287,MATCH($B9,'TOTAL LECHE LIQUIDA Back Data'!$A$261:$A$287,0),MATCH(F$5,'TOTAL LECHE LIQUIDA Back Data'!$A$261:$YO$261,0)),INDEX('Leche Entera Back Data'!$A$261:$YO$287,MATCH($B9,'Leche Entera Back Data'!$A$261:$A$287,0),MATCH(F$5,'Leche Entera Back Data'!$A$261:$YO$261,0)),INDEX('Leche Desnatada Back Data'!$A$261:$YO$287,MATCH($B9,'Leche Desnatada Back Data'!$A$261:$A$287,0),MATCH(F$5,'Leche Desnatada Back Data'!$A$261:$YO$261,0)),INDEX('Leche Semidesnatada Back Data'!$A$261:$YO$287,MATCH($B9,'Leche Semidesnatada Back Data'!$A$261:$A$287,0),MATCH(F$5,'Leche Semidesnatada Back Data'!$A$261:$YO$261,0)))</f>
        <v>0.71</v>
      </c>
      <c r="G9" s="38">
        <f t="array" ref="G9">CHOOSE(Enlaces!$G$1,INDEX('TOTAL LECHE LIQUIDA Back Data'!$A$261:$YO$287,MATCH($B9,'TOTAL LECHE LIQUIDA Back Data'!$A$261:$A$287,0),MATCH(G$5,'TOTAL LECHE LIQUIDA Back Data'!$A$261:$YO$261,0)),INDEX('Leche Entera Back Data'!$A$261:$YO$287,MATCH($B9,'Leche Entera Back Data'!$A$261:$A$287,0),MATCH(G$5,'Leche Entera Back Data'!$A$261:$YO$261,0)),INDEX('Leche Desnatada Back Data'!$A$261:$YO$287,MATCH($B9,'Leche Desnatada Back Data'!$A$261:$A$287,0),MATCH(G$5,'Leche Desnatada Back Data'!$A$261:$YO$261,0)),INDEX('Leche Semidesnatada Back Data'!$A$261:$YO$287,MATCH($B9,'Leche Semidesnatada Back Data'!$A$261:$A$287,0),MATCH(G$5,'Leche Semidesnatada Back Data'!$A$261:$YO$261,0)))</f>
        <v>0.47</v>
      </c>
      <c r="H9" s="38">
        <f t="array" ref="H9">CHOOSE(Enlaces!$G$1,INDEX('TOTAL LECHE LIQUIDA Back Data'!$A$261:$YO$287,MATCH($B9,'TOTAL LECHE LIQUIDA Back Data'!$A$261:$A$287,0),MATCH(H$5,'TOTAL LECHE LIQUIDA Back Data'!$A$261:$YO$261,0)),INDEX('Leche Entera Back Data'!$A$261:$YO$287,MATCH($B9,'Leche Entera Back Data'!$A$261:$A$287,0),MATCH(H$5,'Leche Entera Back Data'!$A$261:$YO$261,0)),INDEX('Leche Desnatada Back Data'!$A$261:$YO$287,MATCH($B9,'Leche Desnatada Back Data'!$A$261:$A$287,0),MATCH(H$5,'Leche Desnatada Back Data'!$A$261:$YO$261,0)),INDEX('Leche Semidesnatada Back Data'!$A$261:$YO$287,MATCH($B9,'Leche Semidesnatada Back Data'!$A$261:$A$287,0),MATCH(H$5,'Leche Semidesnatada Back Data'!$A$261:$YO$261,0)))</f>
        <v>0.47</v>
      </c>
      <c r="I9" s="38">
        <f t="array" ref="I9">CHOOSE(Enlaces!$G$1,INDEX('TOTAL LECHE LIQUIDA Back Data'!$A$261:$YO$287,MATCH($B9,'TOTAL LECHE LIQUIDA Back Data'!$A$261:$A$287,0),MATCH(I$5,'TOTAL LECHE LIQUIDA Back Data'!$A$261:$YO$261,0)),INDEX('Leche Entera Back Data'!$A$261:$YO$287,MATCH($B9,'Leche Entera Back Data'!$A$261:$A$287,0),MATCH(I$5,'Leche Entera Back Data'!$A$261:$YO$261,0)),INDEX('Leche Desnatada Back Data'!$A$261:$YO$287,MATCH($B9,'Leche Desnatada Back Data'!$A$261:$A$287,0),MATCH(I$5,'Leche Desnatada Back Data'!$A$261:$YO$261,0)),INDEX('Leche Semidesnatada Back Data'!$A$261:$YO$287,MATCH($B9,'Leche Semidesnatada Back Data'!$A$261:$A$287,0),MATCH(I$5,'Leche Semidesnatada Back Data'!$A$261:$YO$261,0)))</f>
        <v>0.33</v>
      </c>
      <c r="J9" s="38">
        <f t="array" ref="J9">CHOOSE(Enlaces!$G$1,INDEX('TOTAL LECHE LIQUIDA Back Data'!$A$261:$YO$287,MATCH($B9,'TOTAL LECHE LIQUIDA Back Data'!$A$261:$A$287,0),MATCH(J$5,'TOTAL LECHE LIQUIDA Back Data'!$A$261:$YO$261,0)),INDEX('Leche Entera Back Data'!$A$261:$YO$287,MATCH($B9,'Leche Entera Back Data'!$A$261:$A$287,0),MATCH(J$5,'Leche Entera Back Data'!$A$261:$YO$261,0)),INDEX('Leche Desnatada Back Data'!$A$261:$YO$287,MATCH($B9,'Leche Desnatada Back Data'!$A$261:$A$287,0),MATCH(J$5,'Leche Desnatada Back Data'!$A$261:$YO$261,0)),INDEX('Leche Semidesnatada Back Data'!$A$261:$YO$287,MATCH($B9,'Leche Semidesnatada Back Data'!$A$261:$A$287,0),MATCH(J$5,'Leche Semidesnatada Back Data'!$A$261:$YO$261,0)))</f>
        <v>0.32</v>
      </c>
      <c r="K9" s="38">
        <f t="array" ref="K9">CHOOSE(Enlaces!$G$1,INDEX('TOTAL LECHE LIQUIDA Back Data'!$A$261:$YO$287,MATCH($B9,'TOTAL LECHE LIQUIDA Back Data'!$A$261:$A$287,0),MATCH(K$5,'TOTAL LECHE LIQUIDA Back Data'!$A$261:$YO$261,0)),INDEX('Leche Entera Back Data'!$A$261:$YO$287,MATCH($B9,'Leche Entera Back Data'!$A$261:$A$287,0),MATCH(K$5,'Leche Entera Back Data'!$A$261:$YO$261,0)),INDEX('Leche Desnatada Back Data'!$A$261:$YO$287,MATCH($B9,'Leche Desnatada Back Data'!$A$261:$A$287,0),MATCH(K$5,'Leche Desnatada Back Data'!$A$261:$YO$261,0)),INDEX('Leche Semidesnatada Back Data'!$A$261:$YO$287,MATCH($B9,'Leche Semidesnatada Back Data'!$A$261:$A$287,0),MATCH(K$5,'Leche Semidesnatada Back Data'!$A$261:$YO$261,0)))</f>
        <v>0.28000000000000003</v>
      </c>
      <c r="L9" s="38">
        <f t="array" ref="L9">CHOOSE(Enlaces!$G$1,INDEX('TOTAL LECHE LIQUIDA Back Data'!$A$261:$YO$287,MATCH($B9,'TOTAL LECHE LIQUIDA Back Data'!$A$261:$A$287,0),MATCH(L$5,'TOTAL LECHE LIQUIDA Back Data'!$A$261:$YO$261,0)),INDEX('Leche Entera Back Data'!$A$261:$YO$287,MATCH($B9,'Leche Entera Back Data'!$A$261:$A$287,0),MATCH(L$5,'Leche Entera Back Data'!$A$261:$YO$261,0)),INDEX('Leche Desnatada Back Data'!$A$261:$YO$287,MATCH($B9,'Leche Desnatada Back Data'!$A$261:$A$287,0),MATCH(L$5,'Leche Desnatada Back Data'!$A$261:$YO$261,0)),INDEX('Leche Semidesnatada Back Data'!$A$261:$YO$287,MATCH($B9,'Leche Semidesnatada Back Data'!$A$261:$A$287,0),MATCH(L$5,'Leche Semidesnatada Back Data'!$A$261:$YO$261,0)))</f>
        <v>0.4</v>
      </c>
      <c r="M9" s="38">
        <f t="array" ref="M9">CHOOSE(Enlaces!$G$1,INDEX('TOTAL LECHE LIQUIDA Back Data'!$A$261:$YO$287,MATCH($B9,'TOTAL LECHE LIQUIDA Back Data'!$A$261:$A$287,0),MATCH(M$5,'TOTAL LECHE LIQUIDA Back Data'!$A$261:$YO$261,0)),INDEX('Leche Entera Back Data'!$A$261:$YO$287,MATCH($B9,'Leche Entera Back Data'!$A$261:$A$287,0),MATCH(M$5,'Leche Entera Back Data'!$A$261:$YO$261,0)),INDEX('Leche Desnatada Back Data'!$A$261:$YO$287,MATCH($B9,'Leche Desnatada Back Data'!$A$261:$A$287,0),MATCH(M$5,'Leche Desnatada Back Data'!$A$261:$YO$261,0)),INDEX('Leche Semidesnatada Back Data'!$A$261:$YO$287,MATCH($B9,'Leche Semidesnatada Back Data'!$A$261:$A$287,0),MATCH(M$5,'Leche Semidesnatada Back Data'!$A$261:$YO$261,0)))</f>
        <v>0.33</v>
      </c>
      <c r="N9" s="38">
        <f t="array" ref="N9">CHOOSE(Enlaces!$G$1,INDEX('TOTAL LECHE LIQUIDA Back Data'!$A$261:$YO$287,MATCH($B9,'TOTAL LECHE LIQUIDA Back Data'!$A$261:$A$287,0),MATCH(N$5,'TOTAL LECHE LIQUIDA Back Data'!$A$261:$YO$261,0)),INDEX('Leche Entera Back Data'!$A$261:$YO$287,MATCH($B9,'Leche Entera Back Data'!$A$261:$A$287,0),MATCH(N$5,'Leche Entera Back Data'!$A$261:$YO$261,0)),INDEX('Leche Desnatada Back Data'!$A$261:$YO$287,MATCH($B9,'Leche Desnatada Back Data'!$A$261:$A$287,0),MATCH(N$5,'Leche Desnatada Back Data'!$A$261:$YO$261,0)),INDEX('Leche Semidesnatada Back Data'!$A$261:$YO$287,MATCH($B9,'Leche Semidesnatada Back Data'!$A$261:$A$287,0),MATCH(N$5,'Leche Semidesnatada Back Data'!$A$261:$YO$261,0)))</f>
        <v>0.47</v>
      </c>
    </row>
    <row r="10" spans="2:14" x14ac:dyDescent="0.25">
      <c r="B10" s="9" t="s">
        <v>260</v>
      </c>
      <c r="C10" s="38">
        <f t="array" ref="C10">CHOOSE(Enlaces!$G$1,INDEX('TOTAL LECHE LIQUIDA Back Data'!$A$261:$YO$287,MATCH($B10,'TOTAL LECHE LIQUIDA Back Data'!$A$261:$A$287,0),MATCH(C$5,'TOTAL LECHE LIQUIDA Back Data'!$A$261:$YO$261,0)),INDEX('Leche Entera Back Data'!$A$261:$YO$287,MATCH($B10,'Leche Entera Back Data'!$A$261:$A$287,0),MATCH(C$5,'Leche Entera Back Data'!$A$261:$YO$261,0)),INDEX('Leche Desnatada Back Data'!$A$261:$YO$287,MATCH($B10,'Leche Desnatada Back Data'!$A$261:$A$287,0),MATCH(C$5,'Leche Desnatada Back Data'!$A$261:$YO$261,0)),INDEX('Leche Semidesnatada Back Data'!$A$261:$YO$287,MATCH($B10,'Leche Semidesnatada Back Data'!$A$261:$A$287,0),MATCH(C$5,'Leche Semidesnatada Back Data'!$A$261:$YO$261,0)))</f>
        <v>1.51</v>
      </c>
      <c r="D10" s="38">
        <f t="array" ref="D10">CHOOSE(Enlaces!$G$1,INDEX('TOTAL LECHE LIQUIDA Back Data'!$A$261:$YO$287,MATCH($B10,'TOTAL LECHE LIQUIDA Back Data'!$A$261:$A$287,0),MATCH(D$5,'TOTAL LECHE LIQUIDA Back Data'!$A$261:$YO$261,0)),INDEX('Leche Entera Back Data'!$A$261:$YO$287,MATCH($B10,'Leche Entera Back Data'!$A$261:$A$287,0),MATCH(D$5,'Leche Entera Back Data'!$A$261:$YO$261,0)),INDEX('Leche Desnatada Back Data'!$A$261:$YO$287,MATCH($B10,'Leche Desnatada Back Data'!$A$261:$A$287,0),MATCH(D$5,'Leche Desnatada Back Data'!$A$261:$YO$261,0)),INDEX('Leche Semidesnatada Back Data'!$A$261:$YO$287,MATCH($B10,'Leche Semidesnatada Back Data'!$A$261:$A$287,0),MATCH(D$5,'Leche Semidesnatada Back Data'!$A$261:$YO$261,0)))</f>
        <v>1.53</v>
      </c>
      <c r="E10" s="38">
        <f t="array" ref="E10">CHOOSE(Enlaces!$G$1,INDEX('TOTAL LECHE LIQUIDA Back Data'!$A$261:$YO$287,MATCH($B10,'TOTAL LECHE LIQUIDA Back Data'!$A$261:$A$287,0),MATCH(E$5,'TOTAL LECHE LIQUIDA Back Data'!$A$261:$YO$261,0)),INDEX('Leche Entera Back Data'!$A$261:$YO$287,MATCH($B10,'Leche Entera Back Data'!$A$261:$A$287,0),MATCH(E$5,'Leche Entera Back Data'!$A$261:$YO$261,0)),INDEX('Leche Desnatada Back Data'!$A$261:$YO$287,MATCH($B10,'Leche Desnatada Back Data'!$A$261:$A$287,0),MATCH(E$5,'Leche Desnatada Back Data'!$A$261:$YO$261,0)),INDEX('Leche Semidesnatada Back Data'!$A$261:$YO$287,MATCH($B10,'Leche Semidesnatada Back Data'!$A$261:$A$287,0),MATCH(E$5,'Leche Semidesnatada Back Data'!$A$261:$YO$261,0)))</f>
        <v>1.68</v>
      </c>
      <c r="F10" s="38">
        <f t="array" ref="F10">CHOOSE(Enlaces!$G$1,INDEX('TOTAL LECHE LIQUIDA Back Data'!$A$261:$YO$287,MATCH($B10,'TOTAL LECHE LIQUIDA Back Data'!$A$261:$A$287,0),MATCH(F$5,'TOTAL LECHE LIQUIDA Back Data'!$A$261:$YO$261,0)),INDEX('Leche Entera Back Data'!$A$261:$YO$287,MATCH($B10,'Leche Entera Back Data'!$A$261:$A$287,0),MATCH(F$5,'Leche Entera Back Data'!$A$261:$YO$261,0)),INDEX('Leche Desnatada Back Data'!$A$261:$YO$287,MATCH($B10,'Leche Desnatada Back Data'!$A$261:$A$287,0),MATCH(F$5,'Leche Desnatada Back Data'!$A$261:$YO$261,0)),INDEX('Leche Semidesnatada Back Data'!$A$261:$YO$287,MATCH($B10,'Leche Semidesnatada Back Data'!$A$261:$A$287,0),MATCH(F$5,'Leche Semidesnatada Back Data'!$A$261:$YO$261,0)))</f>
        <v>1.63</v>
      </c>
      <c r="G10" s="38">
        <f t="array" ref="G10">CHOOSE(Enlaces!$G$1,INDEX('TOTAL LECHE LIQUIDA Back Data'!$A$261:$YO$287,MATCH($B10,'TOTAL LECHE LIQUIDA Back Data'!$A$261:$A$287,0),MATCH(G$5,'TOTAL LECHE LIQUIDA Back Data'!$A$261:$YO$261,0)),INDEX('Leche Entera Back Data'!$A$261:$YO$287,MATCH($B10,'Leche Entera Back Data'!$A$261:$A$287,0),MATCH(G$5,'Leche Entera Back Data'!$A$261:$YO$261,0)),INDEX('Leche Desnatada Back Data'!$A$261:$YO$287,MATCH($B10,'Leche Desnatada Back Data'!$A$261:$A$287,0),MATCH(G$5,'Leche Desnatada Back Data'!$A$261:$YO$261,0)),INDEX('Leche Semidesnatada Back Data'!$A$261:$YO$287,MATCH($B10,'Leche Semidesnatada Back Data'!$A$261:$A$287,0),MATCH(G$5,'Leche Semidesnatada Back Data'!$A$261:$YO$261,0)))</f>
        <v>1.59</v>
      </c>
      <c r="H10" s="38">
        <f t="array" ref="H10">CHOOSE(Enlaces!$G$1,INDEX('TOTAL LECHE LIQUIDA Back Data'!$A$261:$YO$287,MATCH($B10,'TOTAL LECHE LIQUIDA Back Data'!$A$261:$A$287,0),MATCH(H$5,'TOTAL LECHE LIQUIDA Back Data'!$A$261:$YO$261,0)),INDEX('Leche Entera Back Data'!$A$261:$YO$287,MATCH($B10,'Leche Entera Back Data'!$A$261:$A$287,0),MATCH(H$5,'Leche Entera Back Data'!$A$261:$YO$261,0)),INDEX('Leche Desnatada Back Data'!$A$261:$YO$287,MATCH($B10,'Leche Desnatada Back Data'!$A$261:$A$287,0),MATCH(H$5,'Leche Desnatada Back Data'!$A$261:$YO$261,0)),INDEX('Leche Semidesnatada Back Data'!$A$261:$YO$287,MATCH($B10,'Leche Semidesnatada Back Data'!$A$261:$A$287,0),MATCH(H$5,'Leche Semidesnatada Back Data'!$A$261:$YO$261,0)))</f>
        <v>1.95</v>
      </c>
      <c r="I10" s="38">
        <f t="array" ref="I10">CHOOSE(Enlaces!$G$1,INDEX('TOTAL LECHE LIQUIDA Back Data'!$A$261:$YO$287,MATCH($B10,'TOTAL LECHE LIQUIDA Back Data'!$A$261:$A$287,0),MATCH(I$5,'TOTAL LECHE LIQUIDA Back Data'!$A$261:$YO$261,0)),INDEX('Leche Entera Back Data'!$A$261:$YO$287,MATCH($B10,'Leche Entera Back Data'!$A$261:$A$287,0),MATCH(I$5,'Leche Entera Back Data'!$A$261:$YO$261,0)),INDEX('Leche Desnatada Back Data'!$A$261:$YO$287,MATCH($B10,'Leche Desnatada Back Data'!$A$261:$A$287,0),MATCH(I$5,'Leche Desnatada Back Data'!$A$261:$YO$261,0)),INDEX('Leche Semidesnatada Back Data'!$A$261:$YO$287,MATCH($B10,'Leche Semidesnatada Back Data'!$A$261:$A$287,0),MATCH(I$5,'Leche Semidesnatada Back Data'!$A$261:$YO$261,0)))</f>
        <v>1.9</v>
      </c>
      <c r="J10" s="38">
        <f t="array" ref="J10">CHOOSE(Enlaces!$G$1,INDEX('TOTAL LECHE LIQUIDA Back Data'!$A$261:$YO$287,MATCH($B10,'TOTAL LECHE LIQUIDA Back Data'!$A$261:$A$287,0),MATCH(J$5,'TOTAL LECHE LIQUIDA Back Data'!$A$261:$YO$261,0)),INDEX('Leche Entera Back Data'!$A$261:$YO$287,MATCH($B10,'Leche Entera Back Data'!$A$261:$A$287,0),MATCH(J$5,'Leche Entera Back Data'!$A$261:$YO$261,0)),INDEX('Leche Desnatada Back Data'!$A$261:$YO$287,MATCH($B10,'Leche Desnatada Back Data'!$A$261:$A$287,0),MATCH(J$5,'Leche Desnatada Back Data'!$A$261:$YO$261,0)),INDEX('Leche Semidesnatada Back Data'!$A$261:$YO$287,MATCH($B10,'Leche Semidesnatada Back Data'!$A$261:$A$287,0),MATCH(J$5,'Leche Semidesnatada Back Data'!$A$261:$YO$261,0)))</f>
        <v>1.69</v>
      </c>
      <c r="K10" s="38">
        <f t="array" ref="K10">CHOOSE(Enlaces!$G$1,INDEX('TOTAL LECHE LIQUIDA Back Data'!$A$261:$YO$287,MATCH($B10,'TOTAL LECHE LIQUIDA Back Data'!$A$261:$A$287,0),MATCH(K$5,'TOTAL LECHE LIQUIDA Back Data'!$A$261:$YO$261,0)),INDEX('Leche Entera Back Data'!$A$261:$YO$287,MATCH($B10,'Leche Entera Back Data'!$A$261:$A$287,0),MATCH(K$5,'Leche Entera Back Data'!$A$261:$YO$261,0)),INDEX('Leche Desnatada Back Data'!$A$261:$YO$287,MATCH($B10,'Leche Desnatada Back Data'!$A$261:$A$287,0),MATCH(K$5,'Leche Desnatada Back Data'!$A$261:$YO$261,0)),INDEX('Leche Semidesnatada Back Data'!$A$261:$YO$287,MATCH($B10,'Leche Semidesnatada Back Data'!$A$261:$A$287,0),MATCH(K$5,'Leche Semidesnatada Back Data'!$A$261:$YO$261,0)))</f>
        <v>1.94</v>
      </c>
      <c r="L10" s="38">
        <f t="array" ref="L10">CHOOSE(Enlaces!$G$1,INDEX('TOTAL LECHE LIQUIDA Back Data'!$A$261:$YO$287,MATCH($B10,'TOTAL LECHE LIQUIDA Back Data'!$A$261:$A$287,0),MATCH(L$5,'TOTAL LECHE LIQUIDA Back Data'!$A$261:$YO$261,0)),INDEX('Leche Entera Back Data'!$A$261:$YO$287,MATCH($B10,'Leche Entera Back Data'!$A$261:$A$287,0),MATCH(L$5,'Leche Entera Back Data'!$A$261:$YO$261,0)),INDEX('Leche Desnatada Back Data'!$A$261:$YO$287,MATCH($B10,'Leche Desnatada Back Data'!$A$261:$A$287,0),MATCH(L$5,'Leche Desnatada Back Data'!$A$261:$YO$261,0)),INDEX('Leche Semidesnatada Back Data'!$A$261:$YO$287,MATCH($B10,'Leche Semidesnatada Back Data'!$A$261:$A$287,0),MATCH(L$5,'Leche Semidesnatada Back Data'!$A$261:$YO$261,0)))</f>
        <v>1.81</v>
      </c>
      <c r="M10" s="38">
        <f t="array" ref="M10">CHOOSE(Enlaces!$G$1,INDEX('TOTAL LECHE LIQUIDA Back Data'!$A$261:$YO$287,MATCH($B10,'TOTAL LECHE LIQUIDA Back Data'!$A$261:$A$287,0),MATCH(M$5,'TOTAL LECHE LIQUIDA Back Data'!$A$261:$YO$261,0)),INDEX('Leche Entera Back Data'!$A$261:$YO$287,MATCH($B10,'Leche Entera Back Data'!$A$261:$A$287,0),MATCH(M$5,'Leche Entera Back Data'!$A$261:$YO$261,0)),INDEX('Leche Desnatada Back Data'!$A$261:$YO$287,MATCH($B10,'Leche Desnatada Back Data'!$A$261:$A$287,0),MATCH(M$5,'Leche Desnatada Back Data'!$A$261:$YO$261,0)),INDEX('Leche Semidesnatada Back Data'!$A$261:$YO$287,MATCH($B10,'Leche Semidesnatada Back Data'!$A$261:$A$287,0),MATCH(M$5,'Leche Semidesnatada Back Data'!$A$261:$YO$261,0)))</f>
        <v>2.02</v>
      </c>
      <c r="N10" s="38">
        <f t="array" ref="N10">CHOOSE(Enlaces!$G$1,INDEX('TOTAL LECHE LIQUIDA Back Data'!$A$261:$YO$287,MATCH($B10,'TOTAL LECHE LIQUIDA Back Data'!$A$261:$A$287,0),MATCH(N$5,'TOTAL LECHE LIQUIDA Back Data'!$A$261:$YO$261,0)),INDEX('Leche Entera Back Data'!$A$261:$YO$287,MATCH($B10,'Leche Entera Back Data'!$A$261:$A$287,0),MATCH(N$5,'Leche Entera Back Data'!$A$261:$YO$261,0)),INDEX('Leche Desnatada Back Data'!$A$261:$YO$287,MATCH($B10,'Leche Desnatada Back Data'!$A$261:$A$287,0),MATCH(N$5,'Leche Desnatada Back Data'!$A$261:$YO$261,0)),INDEX('Leche Semidesnatada Back Data'!$A$261:$YO$287,MATCH($B10,'Leche Semidesnatada Back Data'!$A$261:$A$287,0),MATCH(N$5,'Leche Semidesnatada Back Data'!$A$261:$YO$261,0)))</f>
        <v>2.48</v>
      </c>
    </row>
    <row r="11" spans="2:14" x14ac:dyDescent="0.25">
      <c r="B11" s="9" t="s">
        <v>261</v>
      </c>
      <c r="C11" s="38">
        <f t="array" ref="C11">CHOOSE(Enlaces!$G$1,INDEX('TOTAL LECHE LIQUIDA Back Data'!$A$261:$YO$287,MATCH($B11,'TOTAL LECHE LIQUIDA Back Data'!$A$261:$A$287,0),MATCH(C$5,'TOTAL LECHE LIQUIDA Back Data'!$A$261:$YO$261,0)),INDEX('Leche Entera Back Data'!$A$261:$YO$287,MATCH($B11,'Leche Entera Back Data'!$A$261:$A$287,0),MATCH(C$5,'Leche Entera Back Data'!$A$261:$YO$261,0)),INDEX('Leche Desnatada Back Data'!$A$261:$YO$287,MATCH($B11,'Leche Desnatada Back Data'!$A$261:$A$287,0),MATCH(C$5,'Leche Desnatada Back Data'!$A$261:$YO$261,0)),INDEX('Leche Semidesnatada Back Data'!$A$261:$YO$287,MATCH($B11,'Leche Semidesnatada Back Data'!$A$261:$A$287,0),MATCH(C$5,'Leche Semidesnatada Back Data'!$A$261:$YO$261,0)))</f>
        <v>31.58</v>
      </c>
      <c r="D11" s="38">
        <f t="array" ref="D11">CHOOSE(Enlaces!$G$1,INDEX('TOTAL LECHE LIQUIDA Back Data'!$A$261:$YO$287,MATCH($B11,'TOTAL LECHE LIQUIDA Back Data'!$A$261:$A$287,0),MATCH(D$5,'TOTAL LECHE LIQUIDA Back Data'!$A$261:$YO$261,0)),INDEX('Leche Entera Back Data'!$A$261:$YO$287,MATCH($B11,'Leche Entera Back Data'!$A$261:$A$287,0),MATCH(D$5,'Leche Entera Back Data'!$A$261:$YO$261,0)),INDEX('Leche Desnatada Back Data'!$A$261:$YO$287,MATCH($B11,'Leche Desnatada Back Data'!$A$261:$A$287,0),MATCH(D$5,'Leche Desnatada Back Data'!$A$261:$YO$261,0)),INDEX('Leche Semidesnatada Back Data'!$A$261:$YO$287,MATCH($B11,'Leche Semidesnatada Back Data'!$A$261:$A$287,0),MATCH(D$5,'Leche Semidesnatada Back Data'!$A$261:$YO$261,0)))</f>
        <v>31.95</v>
      </c>
      <c r="E11" s="38">
        <f t="array" ref="E11">CHOOSE(Enlaces!$G$1,INDEX('TOTAL LECHE LIQUIDA Back Data'!$A$261:$YO$287,MATCH($B11,'TOTAL LECHE LIQUIDA Back Data'!$A$261:$A$287,0),MATCH(E$5,'TOTAL LECHE LIQUIDA Back Data'!$A$261:$YO$261,0)),INDEX('Leche Entera Back Data'!$A$261:$YO$287,MATCH($B11,'Leche Entera Back Data'!$A$261:$A$287,0),MATCH(E$5,'Leche Entera Back Data'!$A$261:$YO$261,0)),INDEX('Leche Desnatada Back Data'!$A$261:$YO$287,MATCH($B11,'Leche Desnatada Back Data'!$A$261:$A$287,0),MATCH(E$5,'Leche Desnatada Back Data'!$A$261:$YO$261,0)),INDEX('Leche Semidesnatada Back Data'!$A$261:$YO$287,MATCH($B11,'Leche Semidesnatada Back Data'!$A$261:$A$287,0),MATCH(E$5,'Leche Semidesnatada Back Data'!$A$261:$YO$261,0)))</f>
        <v>36.880000000000003</v>
      </c>
      <c r="F11" s="38">
        <f t="array" ref="F11">CHOOSE(Enlaces!$G$1,INDEX('TOTAL LECHE LIQUIDA Back Data'!$A$261:$YO$287,MATCH($B11,'TOTAL LECHE LIQUIDA Back Data'!$A$261:$A$287,0),MATCH(F$5,'TOTAL LECHE LIQUIDA Back Data'!$A$261:$YO$261,0)),INDEX('Leche Entera Back Data'!$A$261:$YO$287,MATCH($B11,'Leche Entera Back Data'!$A$261:$A$287,0),MATCH(F$5,'Leche Entera Back Data'!$A$261:$YO$261,0)),INDEX('Leche Desnatada Back Data'!$A$261:$YO$287,MATCH($B11,'Leche Desnatada Back Data'!$A$261:$A$287,0),MATCH(F$5,'Leche Desnatada Back Data'!$A$261:$YO$261,0)),INDEX('Leche Semidesnatada Back Data'!$A$261:$YO$287,MATCH($B11,'Leche Semidesnatada Back Data'!$A$261:$A$287,0),MATCH(F$5,'Leche Semidesnatada Back Data'!$A$261:$YO$261,0)))</f>
        <v>36.78</v>
      </c>
      <c r="G11" s="38">
        <f t="array" ref="G11">CHOOSE(Enlaces!$G$1,INDEX('TOTAL LECHE LIQUIDA Back Data'!$A$261:$YO$287,MATCH($B11,'TOTAL LECHE LIQUIDA Back Data'!$A$261:$A$287,0),MATCH(G$5,'TOTAL LECHE LIQUIDA Back Data'!$A$261:$YO$261,0)),INDEX('Leche Entera Back Data'!$A$261:$YO$287,MATCH($B11,'Leche Entera Back Data'!$A$261:$A$287,0),MATCH(G$5,'Leche Entera Back Data'!$A$261:$YO$261,0)),INDEX('Leche Desnatada Back Data'!$A$261:$YO$287,MATCH($B11,'Leche Desnatada Back Data'!$A$261:$A$287,0),MATCH(G$5,'Leche Desnatada Back Data'!$A$261:$YO$261,0)),INDEX('Leche Semidesnatada Back Data'!$A$261:$YO$287,MATCH($B11,'Leche Semidesnatada Back Data'!$A$261:$A$287,0),MATCH(G$5,'Leche Semidesnatada Back Data'!$A$261:$YO$261,0)))</f>
        <v>35.619999999999997</v>
      </c>
      <c r="H11" s="38">
        <f t="array" ref="H11">CHOOSE(Enlaces!$G$1,INDEX('TOTAL LECHE LIQUIDA Back Data'!$A$261:$YO$287,MATCH($B11,'TOTAL LECHE LIQUIDA Back Data'!$A$261:$A$287,0),MATCH(H$5,'TOTAL LECHE LIQUIDA Back Data'!$A$261:$YO$261,0)),INDEX('Leche Entera Back Data'!$A$261:$YO$287,MATCH($B11,'Leche Entera Back Data'!$A$261:$A$287,0),MATCH(H$5,'Leche Entera Back Data'!$A$261:$YO$261,0)),INDEX('Leche Desnatada Back Data'!$A$261:$YO$287,MATCH($B11,'Leche Desnatada Back Data'!$A$261:$A$287,0),MATCH(H$5,'Leche Desnatada Back Data'!$A$261:$YO$261,0)),INDEX('Leche Semidesnatada Back Data'!$A$261:$YO$287,MATCH($B11,'Leche Semidesnatada Back Data'!$A$261:$A$287,0),MATCH(H$5,'Leche Semidesnatada Back Data'!$A$261:$YO$261,0)))</f>
        <v>36.65</v>
      </c>
      <c r="I11" s="38">
        <f t="array" ref="I11">CHOOSE(Enlaces!$G$1,INDEX('TOTAL LECHE LIQUIDA Back Data'!$A$261:$YO$287,MATCH($B11,'TOTAL LECHE LIQUIDA Back Data'!$A$261:$A$287,0),MATCH(I$5,'TOTAL LECHE LIQUIDA Back Data'!$A$261:$YO$261,0)),INDEX('Leche Entera Back Data'!$A$261:$YO$287,MATCH($B11,'Leche Entera Back Data'!$A$261:$A$287,0),MATCH(I$5,'Leche Entera Back Data'!$A$261:$YO$261,0)),INDEX('Leche Desnatada Back Data'!$A$261:$YO$287,MATCH($B11,'Leche Desnatada Back Data'!$A$261:$A$287,0),MATCH(I$5,'Leche Desnatada Back Data'!$A$261:$YO$261,0)),INDEX('Leche Semidesnatada Back Data'!$A$261:$YO$287,MATCH($B11,'Leche Semidesnatada Back Data'!$A$261:$A$287,0),MATCH(I$5,'Leche Semidesnatada Back Data'!$A$261:$YO$261,0)))</f>
        <v>37.11</v>
      </c>
      <c r="J11" s="38">
        <f t="array" ref="J11">CHOOSE(Enlaces!$G$1,INDEX('TOTAL LECHE LIQUIDA Back Data'!$A$261:$YO$287,MATCH($B11,'TOTAL LECHE LIQUIDA Back Data'!$A$261:$A$287,0),MATCH(J$5,'TOTAL LECHE LIQUIDA Back Data'!$A$261:$YO$261,0)),INDEX('Leche Entera Back Data'!$A$261:$YO$287,MATCH($B11,'Leche Entera Back Data'!$A$261:$A$287,0),MATCH(J$5,'Leche Entera Back Data'!$A$261:$YO$261,0)),INDEX('Leche Desnatada Back Data'!$A$261:$YO$287,MATCH($B11,'Leche Desnatada Back Data'!$A$261:$A$287,0),MATCH(J$5,'Leche Desnatada Back Data'!$A$261:$YO$261,0)),INDEX('Leche Semidesnatada Back Data'!$A$261:$YO$287,MATCH($B11,'Leche Semidesnatada Back Data'!$A$261:$A$287,0),MATCH(J$5,'Leche Semidesnatada Back Data'!$A$261:$YO$261,0)))</f>
        <v>36.549999999999997</v>
      </c>
      <c r="K11" s="38">
        <f t="array" ref="K11">CHOOSE(Enlaces!$G$1,INDEX('TOTAL LECHE LIQUIDA Back Data'!$A$261:$YO$287,MATCH($B11,'TOTAL LECHE LIQUIDA Back Data'!$A$261:$A$287,0),MATCH(K$5,'TOTAL LECHE LIQUIDA Back Data'!$A$261:$YO$261,0)),INDEX('Leche Entera Back Data'!$A$261:$YO$287,MATCH($B11,'Leche Entera Back Data'!$A$261:$A$287,0),MATCH(K$5,'Leche Entera Back Data'!$A$261:$YO$261,0)),INDEX('Leche Desnatada Back Data'!$A$261:$YO$287,MATCH($B11,'Leche Desnatada Back Data'!$A$261:$A$287,0),MATCH(K$5,'Leche Desnatada Back Data'!$A$261:$YO$261,0)),INDEX('Leche Semidesnatada Back Data'!$A$261:$YO$287,MATCH($B11,'Leche Semidesnatada Back Data'!$A$261:$A$287,0),MATCH(K$5,'Leche Semidesnatada Back Data'!$A$261:$YO$261,0)))</f>
        <v>35.9</v>
      </c>
      <c r="L11" s="38">
        <f t="array" ref="L11">CHOOSE(Enlaces!$G$1,INDEX('TOTAL LECHE LIQUIDA Back Data'!$A$261:$YO$287,MATCH($B11,'TOTAL LECHE LIQUIDA Back Data'!$A$261:$A$287,0),MATCH(L$5,'TOTAL LECHE LIQUIDA Back Data'!$A$261:$YO$261,0)),INDEX('Leche Entera Back Data'!$A$261:$YO$287,MATCH($B11,'Leche Entera Back Data'!$A$261:$A$287,0),MATCH(L$5,'Leche Entera Back Data'!$A$261:$YO$261,0)),INDEX('Leche Desnatada Back Data'!$A$261:$YO$287,MATCH($B11,'Leche Desnatada Back Data'!$A$261:$A$287,0),MATCH(L$5,'Leche Desnatada Back Data'!$A$261:$YO$261,0)),INDEX('Leche Semidesnatada Back Data'!$A$261:$YO$287,MATCH($B11,'Leche Semidesnatada Back Data'!$A$261:$A$287,0),MATCH(L$5,'Leche Semidesnatada Back Data'!$A$261:$YO$261,0)))</f>
        <v>35.81</v>
      </c>
      <c r="M11" s="38">
        <f t="array" ref="M11">CHOOSE(Enlaces!$G$1,INDEX('TOTAL LECHE LIQUIDA Back Data'!$A$261:$YO$287,MATCH($B11,'TOTAL LECHE LIQUIDA Back Data'!$A$261:$A$287,0),MATCH(M$5,'TOTAL LECHE LIQUIDA Back Data'!$A$261:$YO$261,0)),INDEX('Leche Entera Back Data'!$A$261:$YO$287,MATCH($B11,'Leche Entera Back Data'!$A$261:$A$287,0),MATCH(M$5,'Leche Entera Back Data'!$A$261:$YO$261,0)),INDEX('Leche Desnatada Back Data'!$A$261:$YO$287,MATCH($B11,'Leche Desnatada Back Data'!$A$261:$A$287,0),MATCH(M$5,'Leche Desnatada Back Data'!$A$261:$YO$261,0)),INDEX('Leche Semidesnatada Back Data'!$A$261:$YO$287,MATCH($B11,'Leche Semidesnatada Back Data'!$A$261:$A$287,0),MATCH(M$5,'Leche Semidesnatada Back Data'!$A$261:$YO$261,0)))</f>
        <v>36.450000000000003</v>
      </c>
      <c r="N11" s="38">
        <f t="array" ref="N11">CHOOSE(Enlaces!$G$1,INDEX('TOTAL LECHE LIQUIDA Back Data'!$A$261:$YO$287,MATCH($B11,'TOTAL LECHE LIQUIDA Back Data'!$A$261:$A$287,0),MATCH(N$5,'TOTAL LECHE LIQUIDA Back Data'!$A$261:$YO$261,0)),INDEX('Leche Entera Back Data'!$A$261:$YO$287,MATCH($B11,'Leche Entera Back Data'!$A$261:$A$287,0),MATCH(N$5,'Leche Entera Back Data'!$A$261:$YO$261,0)),INDEX('Leche Desnatada Back Data'!$A$261:$YO$287,MATCH($B11,'Leche Desnatada Back Data'!$A$261:$A$287,0),MATCH(N$5,'Leche Desnatada Back Data'!$A$261:$YO$261,0)),INDEX('Leche Semidesnatada Back Data'!$A$261:$YO$287,MATCH($B11,'Leche Semidesnatada Back Data'!$A$261:$A$287,0),MATCH(N$5,'Leche Semidesnatada Back Data'!$A$261:$YO$261,0)))</f>
        <v>36.590000000000003</v>
      </c>
    </row>
    <row r="12" spans="2:14" x14ac:dyDescent="0.25">
      <c r="B12" s="9" t="s">
        <v>262</v>
      </c>
      <c r="C12" s="38">
        <f t="array" ref="C12">CHOOSE(Enlaces!$G$1,INDEX('TOTAL LECHE LIQUIDA Back Data'!$A$261:$YO$287,MATCH($B12,'TOTAL LECHE LIQUIDA Back Data'!$A$261:$A$287,0),MATCH(C$5,'TOTAL LECHE LIQUIDA Back Data'!$A$261:$YO$261,0)),INDEX('Leche Entera Back Data'!$A$261:$YO$287,MATCH($B12,'Leche Entera Back Data'!$A$261:$A$287,0),MATCH(C$5,'Leche Entera Back Data'!$A$261:$YO$261,0)),INDEX('Leche Desnatada Back Data'!$A$261:$YO$287,MATCH($B12,'Leche Desnatada Back Data'!$A$261:$A$287,0),MATCH(C$5,'Leche Desnatada Back Data'!$A$261:$YO$261,0)),INDEX('Leche Semidesnatada Back Data'!$A$261:$YO$287,MATCH($B12,'Leche Semidesnatada Back Data'!$A$261:$A$287,0),MATCH(C$5,'Leche Semidesnatada Back Data'!$A$261:$YO$261,0)))</f>
        <v>11.29</v>
      </c>
      <c r="D12" s="38">
        <f t="array" ref="D12">CHOOSE(Enlaces!$G$1,INDEX('TOTAL LECHE LIQUIDA Back Data'!$A$261:$YO$287,MATCH($B12,'TOTAL LECHE LIQUIDA Back Data'!$A$261:$A$287,0),MATCH(D$5,'TOTAL LECHE LIQUIDA Back Data'!$A$261:$YO$261,0)),INDEX('Leche Entera Back Data'!$A$261:$YO$287,MATCH($B12,'Leche Entera Back Data'!$A$261:$A$287,0),MATCH(D$5,'Leche Entera Back Data'!$A$261:$YO$261,0)),INDEX('Leche Desnatada Back Data'!$A$261:$YO$287,MATCH($B12,'Leche Desnatada Back Data'!$A$261:$A$287,0),MATCH(D$5,'Leche Desnatada Back Data'!$A$261:$YO$261,0)),INDEX('Leche Semidesnatada Back Data'!$A$261:$YO$287,MATCH($B12,'Leche Semidesnatada Back Data'!$A$261:$A$287,0),MATCH(D$5,'Leche Semidesnatada Back Data'!$A$261:$YO$261,0)))</f>
        <v>11.31</v>
      </c>
      <c r="E12" s="38">
        <f t="array" ref="E12">CHOOSE(Enlaces!$G$1,INDEX('TOTAL LECHE LIQUIDA Back Data'!$A$261:$YO$287,MATCH($B12,'TOTAL LECHE LIQUIDA Back Data'!$A$261:$A$287,0),MATCH(E$5,'TOTAL LECHE LIQUIDA Back Data'!$A$261:$YO$261,0)),INDEX('Leche Entera Back Data'!$A$261:$YO$287,MATCH($B12,'Leche Entera Back Data'!$A$261:$A$287,0),MATCH(E$5,'Leche Entera Back Data'!$A$261:$YO$261,0)),INDEX('Leche Desnatada Back Data'!$A$261:$YO$287,MATCH($B12,'Leche Desnatada Back Data'!$A$261:$A$287,0),MATCH(E$5,'Leche Desnatada Back Data'!$A$261:$YO$261,0)),INDEX('Leche Semidesnatada Back Data'!$A$261:$YO$287,MATCH($B12,'Leche Semidesnatada Back Data'!$A$261:$A$287,0),MATCH(E$5,'Leche Semidesnatada Back Data'!$A$261:$YO$261,0)))</f>
        <v>6.69</v>
      </c>
      <c r="F12" s="38">
        <f t="array" ref="F12">CHOOSE(Enlaces!$G$1,INDEX('TOTAL LECHE LIQUIDA Back Data'!$A$261:$YO$287,MATCH($B12,'TOTAL LECHE LIQUIDA Back Data'!$A$261:$A$287,0),MATCH(F$5,'TOTAL LECHE LIQUIDA Back Data'!$A$261:$YO$261,0)),INDEX('Leche Entera Back Data'!$A$261:$YO$287,MATCH($B12,'Leche Entera Back Data'!$A$261:$A$287,0),MATCH(F$5,'Leche Entera Back Data'!$A$261:$YO$261,0)),INDEX('Leche Desnatada Back Data'!$A$261:$YO$287,MATCH($B12,'Leche Desnatada Back Data'!$A$261:$A$287,0),MATCH(F$5,'Leche Desnatada Back Data'!$A$261:$YO$261,0)),INDEX('Leche Semidesnatada Back Data'!$A$261:$YO$287,MATCH($B12,'Leche Semidesnatada Back Data'!$A$261:$A$287,0),MATCH(F$5,'Leche Semidesnatada Back Data'!$A$261:$YO$261,0)))</f>
        <v>6.53</v>
      </c>
      <c r="G12" s="38">
        <f t="array" ref="G12">CHOOSE(Enlaces!$G$1,INDEX('TOTAL LECHE LIQUIDA Back Data'!$A$261:$YO$287,MATCH($B12,'TOTAL LECHE LIQUIDA Back Data'!$A$261:$A$287,0),MATCH(G$5,'TOTAL LECHE LIQUIDA Back Data'!$A$261:$YO$261,0)),INDEX('Leche Entera Back Data'!$A$261:$YO$287,MATCH($B12,'Leche Entera Back Data'!$A$261:$A$287,0),MATCH(G$5,'Leche Entera Back Data'!$A$261:$YO$261,0)),INDEX('Leche Desnatada Back Data'!$A$261:$YO$287,MATCH($B12,'Leche Desnatada Back Data'!$A$261:$A$287,0),MATCH(G$5,'Leche Desnatada Back Data'!$A$261:$YO$261,0)),INDEX('Leche Semidesnatada Back Data'!$A$261:$YO$287,MATCH($B12,'Leche Semidesnatada Back Data'!$A$261:$A$287,0),MATCH(G$5,'Leche Semidesnatada Back Data'!$A$261:$YO$261,0)))</f>
        <v>7.87</v>
      </c>
      <c r="H12" s="38">
        <f t="array" ref="H12">CHOOSE(Enlaces!$G$1,INDEX('TOTAL LECHE LIQUIDA Back Data'!$A$261:$YO$287,MATCH($B12,'TOTAL LECHE LIQUIDA Back Data'!$A$261:$A$287,0),MATCH(H$5,'TOTAL LECHE LIQUIDA Back Data'!$A$261:$YO$261,0)),INDEX('Leche Entera Back Data'!$A$261:$YO$287,MATCH($B12,'Leche Entera Back Data'!$A$261:$A$287,0),MATCH(H$5,'Leche Entera Back Data'!$A$261:$YO$261,0)),INDEX('Leche Desnatada Back Data'!$A$261:$YO$287,MATCH($B12,'Leche Desnatada Back Data'!$A$261:$A$287,0),MATCH(H$5,'Leche Desnatada Back Data'!$A$261:$YO$261,0)),INDEX('Leche Semidesnatada Back Data'!$A$261:$YO$287,MATCH($B12,'Leche Semidesnatada Back Data'!$A$261:$A$287,0),MATCH(H$5,'Leche Semidesnatada Back Data'!$A$261:$YO$261,0)))</f>
        <v>7.82</v>
      </c>
      <c r="I12" s="38">
        <f t="array" ref="I12">CHOOSE(Enlaces!$G$1,INDEX('TOTAL LECHE LIQUIDA Back Data'!$A$261:$YO$287,MATCH($B12,'TOTAL LECHE LIQUIDA Back Data'!$A$261:$A$287,0),MATCH(I$5,'TOTAL LECHE LIQUIDA Back Data'!$A$261:$YO$261,0)),INDEX('Leche Entera Back Data'!$A$261:$YO$287,MATCH($B12,'Leche Entera Back Data'!$A$261:$A$287,0),MATCH(I$5,'Leche Entera Back Data'!$A$261:$YO$261,0)),INDEX('Leche Desnatada Back Data'!$A$261:$YO$287,MATCH($B12,'Leche Desnatada Back Data'!$A$261:$A$287,0),MATCH(I$5,'Leche Desnatada Back Data'!$A$261:$YO$261,0)),INDEX('Leche Semidesnatada Back Data'!$A$261:$YO$287,MATCH($B12,'Leche Semidesnatada Back Data'!$A$261:$A$287,0),MATCH(I$5,'Leche Semidesnatada Back Data'!$A$261:$YO$261,0)))</f>
        <v>8.3699999999999992</v>
      </c>
      <c r="J12" s="38">
        <f t="array" ref="J12">CHOOSE(Enlaces!$G$1,INDEX('TOTAL LECHE LIQUIDA Back Data'!$A$261:$YO$287,MATCH($B12,'TOTAL LECHE LIQUIDA Back Data'!$A$261:$A$287,0),MATCH(J$5,'TOTAL LECHE LIQUIDA Back Data'!$A$261:$YO$261,0)),INDEX('Leche Entera Back Data'!$A$261:$YO$287,MATCH($B12,'Leche Entera Back Data'!$A$261:$A$287,0),MATCH(J$5,'Leche Entera Back Data'!$A$261:$YO$261,0)),INDEX('Leche Desnatada Back Data'!$A$261:$YO$287,MATCH($B12,'Leche Desnatada Back Data'!$A$261:$A$287,0),MATCH(J$5,'Leche Desnatada Back Data'!$A$261:$YO$261,0)),INDEX('Leche Semidesnatada Back Data'!$A$261:$YO$287,MATCH($B12,'Leche Semidesnatada Back Data'!$A$261:$A$287,0),MATCH(J$5,'Leche Semidesnatada Back Data'!$A$261:$YO$261,0)))</f>
        <v>8.4600000000000009</v>
      </c>
      <c r="K12" s="38">
        <f t="array" ref="K12">CHOOSE(Enlaces!$G$1,INDEX('TOTAL LECHE LIQUIDA Back Data'!$A$261:$YO$287,MATCH($B12,'TOTAL LECHE LIQUIDA Back Data'!$A$261:$A$287,0),MATCH(K$5,'TOTAL LECHE LIQUIDA Back Data'!$A$261:$YO$261,0)),INDEX('Leche Entera Back Data'!$A$261:$YO$287,MATCH($B12,'Leche Entera Back Data'!$A$261:$A$287,0),MATCH(K$5,'Leche Entera Back Data'!$A$261:$YO$261,0)),INDEX('Leche Desnatada Back Data'!$A$261:$YO$287,MATCH($B12,'Leche Desnatada Back Data'!$A$261:$A$287,0),MATCH(K$5,'Leche Desnatada Back Data'!$A$261:$YO$261,0)),INDEX('Leche Semidesnatada Back Data'!$A$261:$YO$287,MATCH($B12,'Leche Semidesnatada Back Data'!$A$261:$A$287,0),MATCH(K$5,'Leche Semidesnatada Back Data'!$A$261:$YO$261,0)))</f>
        <v>7.24</v>
      </c>
      <c r="L12" s="38">
        <f t="array" ref="L12">CHOOSE(Enlaces!$G$1,INDEX('TOTAL LECHE LIQUIDA Back Data'!$A$261:$YO$287,MATCH($B12,'TOTAL LECHE LIQUIDA Back Data'!$A$261:$A$287,0),MATCH(L$5,'TOTAL LECHE LIQUIDA Back Data'!$A$261:$YO$261,0)),INDEX('Leche Entera Back Data'!$A$261:$YO$287,MATCH($B12,'Leche Entera Back Data'!$A$261:$A$287,0),MATCH(L$5,'Leche Entera Back Data'!$A$261:$YO$261,0)),INDEX('Leche Desnatada Back Data'!$A$261:$YO$287,MATCH($B12,'Leche Desnatada Back Data'!$A$261:$A$287,0),MATCH(L$5,'Leche Desnatada Back Data'!$A$261:$YO$261,0)),INDEX('Leche Semidesnatada Back Data'!$A$261:$YO$287,MATCH($B12,'Leche Semidesnatada Back Data'!$A$261:$A$287,0),MATCH(L$5,'Leche Semidesnatada Back Data'!$A$261:$YO$261,0)))</f>
        <v>6.54</v>
      </c>
      <c r="M12" s="38">
        <f t="array" ref="M12">CHOOSE(Enlaces!$G$1,INDEX('TOTAL LECHE LIQUIDA Back Data'!$A$261:$YO$287,MATCH($B12,'TOTAL LECHE LIQUIDA Back Data'!$A$261:$A$287,0),MATCH(M$5,'TOTAL LECHE LIQUIDA Back Data'!$A$261:$YO$261,0)),INDEX('Leche Entera Back Data'!$A$261:$YO$287,MATCH($B12,'Leche Entera Back Data'!$A$261:$A$287,0),MATCH(M$5,'Leche Entera Back Data'!$A$261:$YO$261,0)),INDEX('Leche Desnatada Back Data'!$A$261:$YO$287,MATCH($B12,'Leche Desnatada Back Data'!$A$261:$A$287,0),MATCH(M$5,'Leche Desnatada Back Data'!$A$261:$YO$261,0)),INDEX('Leche Semidesnatada Back Data'!$A$261:$YO$287,MATCH($B12,'Leche Semidesnatada Back Data'!$A$261:$A$287,0),MATCH(M$5,'Leche Semidesnatada Back Data'!$A$261:$YO$261,0)))</f>
        <v>7.09</v>
      </c>
      <c r="N12" s="38">
        <f t="array" ref="N12">CHOOSE(Enlaces!$G$1,INDEX('TOTAL LECHE LIQUIDA Back Data'!$A$261:$YO$287,MATCH($B12,'TOTAL LECHE LIQUIDA Back Data'!$A$261:$A$287,0),MATCH(N$5,'TOTAL LECHE LIQUIDA Back Data'!$A$261:$YO$261,0)),INDEX('Leche Entera Back Data'!$A$261:$YO$287,MATCH($B12,'Leche Entera Back Data'!$A$261:$A$287,0),MATCH(N$5,'Leche Entera Back Data'!$A$261:$YO$261,0)),INDEX('Leche Desnatada Back Data'!$A$261:$YO$287,MATCH($B12,'Leche Desnatada Back Data'!$A$261:$A$287,0),MATCH(N$5,'Leche Desnatada Back Data'!$A$261:$YO$261,0)),INDEX('Leche Semidesnatada Back Data'!$A$261:$YO$287,MATCH($B12,'Leche Semidesnatada Back Data'!$A$261:$A$287,0),MATCH(N$5,'Leche Semidesnatada Back Data'!$A$261:$YO$261,0)))</f>
        <v>6.6</v>
      </c>
    </row>
    <row r="13" spans="2:14" x14ac:dyDescent="0.25">
      <c r="B13" s="9" t="s">
        <v>263</v>
      </c>
      <c r="C13" s="38">
        <f t="array" ref="C13">CHOOSE(Enlaces!$G$1,INDEX('TOTAL LECHE LIQUIDA Back Data'!$A$261:$YO$287,MATCH($B13,'TOTAL LECHE LIQUIDA Back Data'!$A$261:$A$287,0),MATCH(C$5,'TOTAL LECHE LIQUIDA Back Data'!$A$261:$YO$261,0)),INDEX('Leche Entera Back Data'!$A$261:$YO$287,MATCH($B13,'Leche Entera Back Data'!$A$261:$A$287,0),MATCH(C$5,'Leche Entera Back Data'!$A$261:$YO$261,0)),INDEX('Leche Desnatada Back Data'!$A$261:$YO$287,MATCH($B13,'Leche Desnatada Back Data'!$A$261:$A$287,0),MATCH(C$5,'Leche Desnatada Back Data'!$A$261:$YO$261,0)),INDEX('Leche Semidesnatada Back Data'!$A$261:$YO$287,MATCH($B13,'Leche Semidesnatada Back Data'!$A$261:$A$287,0),MATCH(C$5,'Leche Semidesnatada Back Data'!$A$261:$YO$261,0)))</f>
        <v>6.36</v>
      </c>
      <c r="D13" s="38">
        <f t="array" ref="D13">CHOOSE(Enlaces!$G$1,INDEX('TOTAL LECHE LIQUIDA Back Data'!$A$261:$YO$287,MATCH($B13,'TOTAL LECHE LIQUIDA Back Data'!$A$261:$A$287,0),MATCH(D$5,'TOTAL LECHE LIQUIDA Back Data'!$A$261:$YO$261,0)),INDEX('Leche Entera Back Data'!$A$261:$YO$287,MATCH($B13,'Leche Entera Back Data'!$A$261:$A$287,0),MATCH(D$5,'Leche Entera Back Data'!$A$261:$YO$261,0)),INDEX('Leche Desnatada Back Data'!$A$261:$YO$287,MATCH($B13,'Leche Desnatada Back Data'!$A$261:$A$287,0),MATCH(D$5,'Leche Desnatada Back Data'!$A$261:$YO$261,0)),INDEX('Leche Semidesnatada Back Data'!$A$261:$YO$287,MATCH($B13,'Leche Semidesnatada Back Data'!$A$261:$A$287,0),MATCH(D$5,'Leche Semidesnatada Back Data'!$A$261:$YO$261,0)))</f>
        <v>6.02</v>
      </c>
      <c r="E13" s="38">
        <f t="array" ref="E13">CHOOSE(Enlaces!$G$1,INDEX('TOTAL LECHE LIQUIDA Back Data'!$A$261:$YO$287,MATCH($B13,'TOTAL LECHE LIQUIDA Back Data'!$A$261:$A$287,0),MATCH(E$5,'TOTAL LECHE LIQUIDA Back Data'!$A$261:$YO$261,0)),INDEX('Leche Entera Back Data'!$A$261:$YO$287,MATCH($B13,'Leche Entera Back Data'!$A$261:$A$287,0),MATCH(E$5,'Leche Entera Back Data'!$A$261:$YO$261,0)),INDEX('Leche Desnatada Back Data'!$A$261:$YO$287,MATCH($B13,'Leche Desnatada Back Data'!$A$261:$A$287,0),MATCH(E$5,'Leche Desnatada Back Data'!$A$261:$YO$261,0)),INDEX('Leche Semidesnatada Back Data'!$A$261:$YO$287,MATCH($B13,'Leche Semidesnatada Back Data'!$A$261:$A$287,0),MATCH(E$5,'Leche Semidesnatada Back Data'!$A$261:$YO$261,0)))</f>
        <v>5.56</v>
      </c>
      <c r="F13" s="38">
        <f t="array" ref="F13">CHOOSE(Enlaces!$G$1,INDEX('TOTAL LECHE LIQUIDA Back Data'!$A$261:$YO$287,MATCH($B13,'TOTAL LECHE LIQUIDA Back Data'!$A$261:$A$287,0),MATCH(F$5,'TOTAL LECHE LIQUIDA Back Data'!$A$261:$YO$261,0)),INDEX('Leche Entera Back Data'!$A$261:$YO$287,MATCH($B13,'Leche Entera Back Data'!$A$261:$A$287,0),MATCH(F$5,'Leche Entera Back Data'!$A$261:$YO$261,0)),INDEX('Leche Desnatada Back Data'!$A$261:$YO$287,MATCH($B13,'Leche Desnatada Back Data'!$A$261:$A$287,0),MATCH(F$5,'Leche Desnatada Back Data'!$A$261:$YO$261,0)),INDEX('Leche Semidesnatada Back Data'!$A$261:$YO$287,MATCH($B13,'Leche Semidesnatada Back Data'!$A$261:$A$287,0),MATCH(F$5,'Leche Semidesnatada Back Data'!$A$261:$YO$261,0)))</f>
        <v>5.41</v>
      </c>
      <c r="G13" s="38">
        <f t="array" ref="G13">CHOOSE(Enlaces!$G$1,INDEX('TOTAL LECHE LIQUIDA Back Data'!$A$261:$YO$287,MATCH($B13,'TOTAL LECHE LIQUIDA Back Data'!$A$261:$A$287,0),MATCH(G$5,'TOTAL LECHE LIQUIDA Back Data'!$A$261:$YO$261,0)),INDEX('Leche Entera Back Data'!$A$261:$YO$287,MATCH($B13,'Leche Entera Back Data'!$A$261:$A$287,0),MATCH(G$5,'Leche Entera Back Data'!$A$261:$YO$261,0)),INDEX('Leche Desnatada Back Data'!$A$261:$YO$287,MATCH($B13,'Leche Desnatada Back Data'!$A$261:$A$287,0),MATCH(G$5,'Leche Desnatada Back Data'!$A$261:$YO$261,0)),INDEX('Leche Semidesnatada Back Data'!$A$261:$YO$287,MATCH($B13,'Leche Semidesnatada Back Data'!$A$261:$A$287,0),MATCH(G$5,'Leche Semidesnatada Back Data'!$A$261:$YO$261,0)))</f>
        <v>6.32</v>
      </c>
      <c r="H13" s="38">
        <f t="array" ref="H13">CHOOSE(Enlaces!$G$1,INDEX('TOTAL LECHE LIQUIDA Back Data'!$A$261:$YO$287,MATCH($B13,'TOTAL LECHE LIQUIDA Back Data'!$A$261:$A$287,0),MATCH(H$5,'TOTAL LECHE LIQUIDA Back Data'!$A$261:$YO$261,0)),INDEX('Leche Entera Back Data'!$A$261:$YO$287,MATCH($B13,'Leche Entera Back Data'!$A$261:$A$287,0),MATCH(H$5,'Leche Entera Back Data'!$A$261:$YO$261,0)),INDEX('Leche Desnatada Back Data'!$A$261:$YO$287,MATCH($B13,'Leche Desnatada Back Data'!$A$261:$A$287,0),MATCH(H$5,'Leche Desnatada Back Data'!$A$261:$YO$261,0)),INDEX('Leche Semidesnatada Back Data'!$A$261:$YO$287,MATCH($B13,'Leche Semidesnatada Back Data'!$A$261:$A$287,0),MATCH(H$5,'Leche Semidesnatada Back Data'!$A$261:$YO$261,0)))</f>
        <v>5.77</v>
      </c>
      <c r="I13" s="38">
        <f t="array" ref="I13">CHOOSE(Enlaces!$G$1,INDEX('TOTAL LECHE LIQUIDA Back Data'!$A$261:$YO$287,MATCH($B13,'TOTAL LECHE LIQUIDA Back Data'!$A$261:$A$287,0),MATCH(I$5,'TOTAL LECHE LIQUIDA Back Data'!$A$261:$YO$261,0)),INDEX('Leche Entera Back Data'!$A$261:$YO$287,MATCH($B13,'Leche Entera Back Data'!$A$261:$A$287,0),MATCH(I$5,'Leche Entera Back Data'!$A$261:$YO$261,0)),INDEX('Leche Desnatada Back Data'!$A$261:$YO$287,MATCH($B13,'Leche Desnatada Back Data'!$A$261:$A$287,0),MATCH(I$5,'Leche Desnatada Back Data'!$A$261:$YO$261,0)),INDEX('Leche Semidesnatada Back Data'!$A$261:$YO$287,MATCH($B13,'Leche Semidesnatada Back Data'!$A$261:$A$287,0),MATCH(I$5,'Leche Semidesnatada Back Data'!$A$261:$YO$261,0)))</f>
        <v>4.9400000000000004</v>
      </c>
      <c r="J13" s="38">
        <f t="array" ref="J13">CHOOSE(Enlaces!$G$1,INDEX('TOTAL LECHE LIQUIDA Back Data'!$A$261:$YO$287,MATCH($B13,'TOTAL LECHE LIQUIDA Back Data'!$A$261:$A$287,0),MATCH(J$5,'TOTAL LECHE LIQUIDA Back Data'!$A$261:$YO$261,0)),INDEX('Leche Entera Back Data'!$A$261:$YO$287,MATCH($B13,'Leche Entera Back Data'!$A$261:$A$287,0),MATCH(J$5,'Leche Entera Back Data'!$A$261:$YO$261,0)),INDEX('Leche Desnatada Back Data'!$A$261:$YO$287,MATCH($B13,'Leche Desnatada Back Data'!$A$261:$A$287,0),MATCH(J$5,'Leche Desnatada Back Data'!$A$261:$YO$261,0)),INDEX('Leche Semidesnatada Back Data'!$A$261:$YO$287,MATCH($B13,'Leche Semidesnatada Back Data'!$A$261:$A$287,0),MATCH(J$5,'Leche Semidesnatada Back Data'!$A$261:$YO$261,0)))</f>
        <v>4.82</v>
      </c>
      <c r="K13" s="38">
        <f t="array" ref="K13">CHOOSE(Enlaces!$G$1,INDEX('TOTAL LECHE LIQUIDA Back Data'!$A$261:$YO$287,MATCH($B13,'TOTAL LECHE LIQUIDA Back Data'!$A$261:$A$287,0),MATCH(K$5,'TOTAL LECHE LIQUIDA Back Data'!$A$261:$YO$261,0)),INDEX('Leche Entera Back Data'!$A$261:$YO$287,MATCH($B13,'Leche Entera Back Data'!$A$261:$A$287,0),MATCH(K$5,'Leche Entera Back Data'!$A$261:$YO$261,0)),INDEX('Leche Desnatada Back Data'!$A$261:$YO$287,MATCH($B13,'Leche Desnatada Back Data'!$A$261:$A$287,0),MATCH(K$5,'Leche Desnatada Back Data'!$A$261:$YO$261,0)),INDEX('Leche Semidesnatada Back Data'!$A$261:$YO$287,MATCH($B13,'Leche Semidesnatada Back Data'!$A$261:$A$287,0),MATCH(K$5,'Leche Semidesnatada Back Data'!$A$261:$YO$261,0)))</f>
        <v>5.48</v>
      </c>
      <c r="L13" s="38">
        <f t="array" ref="L13">CHOOSE(Enlaces!$G$1,INDEX('TOTAL LECHE LIQUIDA Back Data'!$A$261:$YO$287,MATCH($B13,'TOTAL LECHE LIQUIDA Back Data'!$A$261:$A$287,0),MATCH(L$5,'TOTAL LECHE LIQUIDA Back Data'!$A$261:$YO$261,0)),INDEX('Leche Entera Back Data'!$A$261:$YO$287,MATCH($B13,'Leche Entera Back Data'!$A$261:$A$287,0),MATCH(L$5,'Leche Entera Back Data'!$A$261:$YO$261,0)),INDEX('Leche Desnatada Back Data'!$A$261:$YO$287,MATCH($B13,'Leche Desnatada Back Data'!$A$261:$A$287,0),MATCH(L$5,'Leche Desnatada Back Data'!$A$261:$YO$261,0)),INDEX('Leche Semidesnatada Back Data'!$A$261:$YO$287,MATCH($B13,'Leche Semidesnatada Back Data'!$A$261:$A$287,0),MATCH(L$5,'Leche Semidesnatada Back Data'!$A$261:$YO$261,0)))</f>
        <v>5.37</v>
      </c>
      <c r="M13" s="38">
        <f t="array" ref="M13">CHOOSE(Enlaces!$G$1,INDEX('TOTAL LECHE LIQUIDA Back Data'!$A$261:$YO$287,MATCH($B13,'TOTAL LECHE LIQUIDA Back Data'!$A$261:$A$287,0),MATCH(M$5,'TOTAL LECHE LIQUIDA Back Data'!$A$261:$YO$261,0)),INDEX('Leche Entera Back Data'!$A$261:$YO$287,MATCH($B13,'Leche Entera Back Data'!$A$261:$A$287,0),MATCH(M$5,'Leche Entera Back Data'!$A$261:$YO$261,0)),INDEX('Leche Desnatada Back Data'!$A$261:$YO$287,MATCH($B13,'Leche Desnatada Back Data'!$A$261:$A$287,0),MATCH(M$5,'Leche Desnatada Back Data'!$A$261:$YO$261,0)),INDEX('Leche Semidesnatada Back Data'!$A$261:$YO$287,MATCH($B13,'Leche Semidesnatada Back Data'!$A$261:$A$287,0),MATCH(M$5,'Leche Semidesnatada Back Data'!$A$261:$YO$261,0)))</f>
        <v>5.43</v>
      </c>
      <c r="N13" s="38">
        <f t="array" ref="N13">CHOOSE(Enlaces!$G$1,INDEX('TOTAL LECHE LIQUIDA Back Data'!$A$261:$YO$287,MATCH($B13,'TOTAL LECHE LIQUIDA Back Data'!$A$261:$A$287,0),MATCH(N$5,'TOTAL LECHE LIQUIDA Back Data'!$A$261:$YO$261,0)),INDEX('Leche Entera Back Data'!$A$261:$YO$287,MATCH($B13,'Leche Entera Back Data'!$A$261:$A$287,0),MATCH(N$5,'Leche Entera Back Data'!$A$261:$YO$261,0)),INDEX('Leche Desnatada Back Data'!$A$261:$YO$287,MATCH($B13,'Leche Desnatada Back Data'!$A$261:$A$287,0),MATCH(N$5,'Leche Desnatada Back Data'!$A$261:$YO$261,0)),INDEX('Leche Semidesnatada Back Data'!$A$261:$YO$287,MATCH($B13,'Leche Semidesnatada Back Data'!$A$261:$A$287,0),MATCH(N$5,'Leche Semidesnatada Back Data'!$A$261:$YO$261,0)))</f>
        <v>4.8899999999999997</v>
      </c>
    </row>
    <row r="14" spans="2:14" x14ac:dyDescent="0.25">
      <c r="B14" s="9" t="s">
        <v>264</v>
      </c>
      <c r="C14" s="38">
        <f t="array" ref="C14">CHOOSE(Enlaces!$G$1,INDEX('TOTAL LECHE LIQUIDA Back Data'!$A$261:$YO$287,MATCH($B14,'TOTAL LECHE LIQUIDA Back Data'!$A$261:$A$287,0),MATCH(C$5,'TOTAL LECHE LIQUIDA Back Data'!$A$261:$YO$261,0)),INDEX('Leche Entera Back Data'!$A$261:$YO$287,MATCH($B14,'Leche Entera Back Data'!$A$261:$A$287,0),MATCH(C$5,'Leche Entera Back Data'!$A$261:$YO$261,0)),INDEX('Leche Desnatada Back Data'!$A$261:$YO$287,MATCH($B14,'Leche Desnatada Back Data'!$A$261:$A$287,0),MATCH(C$5,'Leche Desnatada Back Data'!$A$261:$YO$261,0)),INDEX('Leche Semidesnatada Back Data'!$A$261:$YO$287,MATCH($B14,'Leche Semidesnatada Back Data'!$A$261:$A$287,0),MATCH(C$5,'Leche Semidesnatada Back Data'!$A$261:$YO$261,0)))</f>
        <v>12.3</v>
      </c>
      <c r="D14" s="38">
        <f t="array" ref="D14">CHOOSE(Enlaces!$G$1,INDEX('TOTAL LECHE LIQUIDA Back Data'!$A$261:$YO$287,MATCH($B14,'TOTAL LECHE LIQUIDA Back Data'!$A$261:$A$287,0),MATCH(D$5,'TOTAL LECHE LIQUIDA Back Data'!$A$261:$YO$261,0)),INDEX('Leche Entera Back Data'!$A$261:$YO$287,MATCH($B14,'Leche Entera Back Data'!$A$261:$A$287,0),MATCH(D$5,'Leche Entera Back Data'!$A$261:$YO$261,0)),INDEX('Leche Desnatada Back Data'!$A$261:$YO$287,MATCH($B14,'Leche Desnatada Back Data'!$A$261:$A$287,0),MATCH(D$5,'Leche Desnatada Back Data'!$A$261:$YO$261,0)),INDEX('Leche Semidesnatada Back Data'!$A$261:$YO$287,MATCH($B14,'Leche Semidesnatada Back Data'!$A$261:$A$287,0),MATCH(D$5,'Leche Semidesnatada Back Data'!$A$261:$YO$261,0)))</f>
        <v>12.29</v>
      </c>
      <c r="E14" s="38">
        <f t="array" ref="E14">CHOOSE(Enlaces!$G$1,INDEX('TOTAL LECHE LIQUIDA Back Data'!$A$261:$YO$287,MATCH($B14,'TOTAL LECHE LIQUIDA Back Data'!$A$261:$A$287,0),MATCH(E$5,'TOTAL LECHE LIQUIDA Back Data'!$A$261:$YO$261,0)),INDEX('Leche Entera Back Data'!$A$261:$YO$287,MATCH($B14,'Leche Entera Back Data'!$A$261:$A$287,0),MATCH(E$5,'Leche Entera Back Data'!$A$261:$YO$261,0)),INDEX('Leche Desnatada Back Data'!$A$261:$YO$287,MATCH($B14,'Leche Desnatada Back Data'!$A$261:$A$287,0),MATCH(E$5,'Leche Desnatada Back Data'!$A$261:$YO$261,0)),INDEX('Leche Semidesnatada Back Data'!$A$261:$YO$287,MATCH($B14,'Leche Semidesnatada Back Data'!$A$261:$A$287,0),MATCH(E$5,'Leche Semidesnatada Back Data'!$A$261:$YO$261,0)))</f>
        <v>12.24</v>
      </c>
      <c r="F14" s="38">
        <f t="array" ref="F14">CHOOSE(Enlaces!$G$1,INDEX('TOTAL LECHE LIQUIDA Back Data'!$A$261:$YO$287,MATCH($B14,'TOTAL LECHE LIQUIDA Back Data'!$A$261:$A$287,0),MATCH(F$5,'TOTAL LECHE LIQUIDA Back Data'!$A$261:$YO$261,0)),INDEX('Leche Entera Back Data'!$A$261:$YO$287,MATCH($B14,'Leche Entera Back Data'!$A$261:$A$287,0),MATCH(F$5,'Leche Entera Back Data'!$A$261:$YO$261,0)),INDEX('Leche Desnatada Back Data'!$A$261:$YO$287,MATCH($B14,'Leche Desnatada Back Data'!$A$261:$A$287,0),MATCH(F$5,'Leche Desnatada Back Data'!$A$261:$YO$261,0)),INDEX('Leche Semidesnatada Back Data'!$A$261:$YO$287,MATCH($B14,'Leche Semidesnatada Back Data'!$A$261:$A$287,0),MATCH(F$5,'Leche Semidesnatada Back Data'!$A$261:$YO$261,0)))</f>
        <v>12.31</v>
      </c>
      <c r="G14" s="38">
        <f t="array" ref="G14">CHOOSE(Enlaces!$G$1,INDEX('TOTAL LECHE LIQUIDA Back Data'!$A$261:$YO$287,MATCH($B14,'TOTAL LECHE LIQUIDA Back Data'!$A$261:$A$287,0),MATCH(G$5,'TOTAL LECHE LIQUIDA Back Data'!$A$261:$YO$261,0)),INDEX('Leche Entera Back Data'!$A$261:$YO$287,MATCH($B14,'Leche Entera Back Data'!$A$261:$A$287,0),MATCH(G$5,'Leche Entera Back Data'!$A$261:$YO$261,0)),INDEX('Leche Desnatada Back Data'!$A$261:$YO$287,MATCH($B14,'Leche Desnatada Back Data'!$A$261:$A$287,0),MATCH(G$5,'Leche Desnatada Back Data'!$A$261:$YO$261,0)),INDEX('Leche Semidesnatada Back Data'!$A$261:$YO$287,MATCH($B14,'Leche Semidesnatada Back Data'!$A$261:$A$287,0),MATCH(G$5,'Leche Semidesnatada Back Data'!$A$261:$YO$261,0)))</f>
        <v>12</v>
      </c>
      <c r="H14" s="38">
        <f t="array" ref="H14">CHOOSE(Enlaces!$G$1,INDEX('TOTAL LECHE LIQUIDA Back Data'!$A$261:$YO$287,MATCH($B14,'TOTAL LECHE LIQUIDA Back Data'!$A$261:$A$287,0),MATCH(H$5,'TOTAL LECHE LIQUIDA Back Data'!$A$261:$YO$261,0)),INDEX('Leche Entera Back Data'!$A$261:$YO$287,MATCH($B14,'Leche Entera Back Data'!$A$261:$A$287,0),MATCH(H$5,'Leche Entera Back Data'!$A$261:$YO$261,0)),INDEX('Leche Desnatada Back Data'!$A$261:$YO$287,MATCH($B14,'Leche Desnatada Back Data'!$A$261:$A$287,0),MATCH(H$5,'Leche Desnatada Back Data'!$A$261:$YO$261,0)),INDEX('Leche Semidesnatada Back Data'!$A$261:$YO$287,MATCH($B14,'Leche Semidesnatada Back Data'!$A$261:$A$287,0),MATCH(H$5,'Leche Semidesnatada Back Data'!$A$261:$YO$261,0)))</f>
        <v>11.76</v>
      </c>
      <c r="I14" s="38">
        <f t="array" ref="I14">CHOOSE(Enlaces!$G$1,INDEX('TOTAL LECHE LIQUIDA Back Data'!$A$261:$YO$287,MATCH($B14,'TOTAL LECHE LIQUIDA Back Data'!$A$261:$A$287,0),MATCH(I$5,'TOTAL LECHE LIQUIDA Back Data'!$A$261:$YO$261,0)),INDEX('Leche Entera Back Data'!$A$261:$YO$287,MATCH($B14,'Leche Entera Back Data'!$A$261:$A$287,0),MATCH(I$5,'Leche Entera Back Data'!$A$261:$YO$261,0)),INDEX('Leche Desnatada Back Data'!$A$261:$YO$287,MATCH($B14,'Leche Desnatada Back Data'!$A$261:$A$287,0),MATCH(I$5,'Leche Desnatada Back Data'!$A$261:$YO$261,0)),INDEX('Leche Semidesnatada Back Data'!$A$261:$YO$287,MATCH($B14,'Leche Semidesnatada Back Data'!$A$261:$A$287,0),MATCH(I$5,'Leche Semidesnatada Back Data'!$A$261:$YO$261,0)))</f>
        <v>11.77</v>
      </c>
      <c r="J14" s="38">
        <f t="array" ref="J14">CHOOSE(Enlaces!$G$1,INDEX('TOTAL LECHE LIQUIDA Back Data'!$A$261:$YO$287,MATCH($B14,'TOTAL LECHE LIQUIDA Back Data'!$A$261:$A$287,0),MATCH(J$5,'TOTAL LECHE LIQUIDA Back Data'!$A$261:$YO$261,0)),INDEX('Leche Entera Back Data'!$A$261:$YO$287,MATCH($B14,'Leche Entera Back Data'!$A$261:$A$287,0),MATCH(J$5,'Leche Entera Back Data'!$A$261:$YO$261,0)),INDEX('Leche Desnatada Back Data'!$A$261:$YO$287,MATCH($B14,'Leche Desnatada Back Data'!$A$261:$A$287,0),MATCH(J$5,'Leche Desnatada Back Data'!$A$261:$YO$261,0)),INDEX('Leche Semidesnatada Back Data'!$A$261:$YO$287,MATCH($B14,'Leche Semidesnatada Back Data'!$A$261:$A$287,0),MATCH(J$5,'Leche Semidesnatada Back Data'!$A$261:$YO$261,0)))</f>
        <v>12.66</v>
      </c>
      <c r="K14" s="38">
        <f t="array" ref="K14">CHOOSE(Enlaces!$G$1,INDEX('TOTAL LECHE LIQUIDA Back Data'!$A$261:$YO$287,MATCH($B14,'TOTAL LECHE LIQUIDA Back Data'!$A$261:$A$287,0),MATCH(K$5,'TOTAL LECHE LIQUIDA Back Data'!$A$261:$YO$261,0)),INDEX('Leche Entera Back Data'!$A$261:$YO$287,MATCH($B14,'Leche Entera Back Data'!$A$261:$A$287,0),MATCH(K$5,'Leche Entera Back Data'!$A$261:$YO$261,0)),INDEX('Leche Desnatada Back Data'!$A$261:$YO$287,MATCH($B14,'Leche Desnatada Back Data'!$A$261:$A$287,0),MATCH(K$5,'Leche Desnatada Back Data'!$A$261:$YO$261,0)),INDEX('Leche Semidesnatada Back Data'!$A$261:$YO$287,MATCH($B14,'Leche Semidesnatada Back Data'!$A$261:$A$287,0),MATCH(K$5,'Leche Semidesnatada Back Data'!$A$261:$YO$261,0)))</f>
        <v>12.8</v>
      </c>
      <c r="L14" s="38">
        <f t="array" ref="L14">CHOOSE(Enlaces!$G$1,INDEX('TOTAL LECHE LIQUIDA Back Data'!$A$261:$YO$287,MATCH($B14,'TOTAL LECHE LIQUIDA Back Data'!$A$261:$A$287,0),MATCH(L$5,'TOTAL LECHE LIQUIDA Back Data'!$A$261:$YO$261,0)),INDEX('Leche Entera Back Data'!$A$261:$YO$287,MATCH($B14,'Leche Entera Back Data'!$A$261:$A$287,0),MATCH(L$5,'Leche Entera Back Data'!$A$261:$YO$261,0)),INDEX('Leche Desnatada Back Data'!$A$261:$YO$287,MATCH($B14,'Leche Desnatada Back Data'!$A$261:$A$287,0),MATCH(L$5,'Leche Desnatada Back Data'!$A$261:$YO$261,0)),INDEX('Leche Semidesnatada Back Data'!$A$261:$YO$287,MATCH($B14,'Leche Semidesnatada Back Data'!$A$261:$A$287,0),MATCH(L$5,'Leche Semidesnatada Back Data'!$A$261:$YO$261,0)))</f>
        <v>12.63</v>
      </c>
      <c r="M14" s="38">
        <f t="array" ref="M14">CHOOSE(Enlaces!$G$1,INDEX('TOTAL LECHE LIQUIDA Back Data'!$A$261:$YO$287,MATCH($B14,'TOTAL LECHE LIQUIDA Back Data'!$A$261:$A$287,0),MATCH(M$5,'TOTAL LECHE LIQUIDA Back Data'!$A$261:$YO$261,0)),INDEX('Leche Entera Back Data'!$A$261:$YO$287,MATCH($B14,'Leche Entera Back Data'!$A$261:$A$287,0),MATCH(M$5,'Leche Entera Back Data'!$A$261:$YO$261,0)),INDEX('Leche Desnatada Back Data'!$A$261:$YO$287,MATCH($B14,'Leche Desnatada Back Data'!$A$261:$A$287,0),MATCH(M$5,'Leche Desnatada Back Data'!$A$261:$YO$261,0)),INDEX('Leche Semidesnatada Back Data'!$A$261:$YO$287,MATCH($B14,'Leche Semidesnatada Back Data'!$A$261:$A$287,0),MATCH(M$5,'Leche Semidesnatada Back Data'!$A$261:$YO$261,0)))</f>
        <v>12.87</v>
      </c>
      <c r="N14" s="38">
        <f t="array" ref="N14">CHOOSE(Enlaces!$G$1,INDEX('TOTAL LECHE LIQUIDA Back Data'!$A$261:$YO$287,MATCH($B14,'TOTAL LECHE LIQUIDA Back Data'!$A$261:$A$287,0),MATCH(N$5,'TOTAL LECHE LIQUIDA Back Data'!$A$261:$YO$261,0)),INDEX('Leche Entera Back Data'!$A$261:$YO$287,MATCH($B14,'Leche Entera Back Data'!$A$261:$A$287,0),MATCH(N$5,'Leche Entera Back Data'!$A$261:$YO$261,0)),INDEX('Leche Desnatada Back Data'!$A$261:$YO$287,MATCH($B14,'Leche Desnatada Back Data'!$A$261:$A$287,0),MATCH(N$5,'Leche Desnatada Back Data'!$A$261:$YO$261,0)),INDEX('Leche Semidesnatada Back Data'!$A$261:$YO$287,MATCH($B14,'Leche Semidesnatada Back Data'!$A$261:$A$287,0),MATCH(N$5,'Leche Semidesnatada Back Data'!$A$261:$YO$261,0)))</f>
        <v>12.53</v>
      </c>
    </row>
    <row r="15" spans="2:14" x14ac:dyDescent="0.25">
      <c r="B15" s="9" t="s">
        <v>265</v>
      </c>
      <c r="C15" s="38">
        <f t="array" ref="C15">CHOOSE(Enlaces!$G$1,INDEX('TOTAL LECHE LIQUIDA Back Data'!$A$261:$YO$287,MATCH($B15,'TOTAL LECHE LIQUIDA Back Data'!$A$261:$A$287,0),MATCH(C$5,'TOTAL LECHE LIQUIDA Back Data'!$A$261:$YO$261,0)),INDEX('Leche Entera Back Data'!$A$261:$YO$287,MATCH($B15,'Leche Entera Back Data'!$A$261:$A$287,0),MATCH(C$5,'Leche Entera Back Data'!$A$261:$YO$261,0)),INDEX('Leche Desnatada Back Data'!$A$261:$YO$287,MATCH($B15,'Leche Desnatada Back Data'!$A$261:$A$287,0),MATCH(C$5,'Leche Desnatada Back Data'!$A$261:$YO$261,0)),INDEX('Leche Semidesnatada Back Data'!$A$261:$YO$287,MATCH($B15,'Leche Semidesnatada Back Data'!$A$261:$A$287,0),MATCH(C$5,'Leche Semidesnatada Back Data'!$A$261:$YO$261,0)))</f>
        <v>14.82</v>
      </c>
      <c r="D15" s="38">
        <f t="array" ref="D15">CHOOSE(Enlaces!$G$1,INDEX('TOTAL LECHE LIQUIDA Back Data'!$A$261:$YO$287,MATCH($B15,'TOTAL LECHE LIQUIDA Back Data'!$A$261:$A$287,0),MATCH(D$5,'TOTAL LECHE LIQUIDA Back Data'!$A$261:$YO$261,0)),INDEX('Leche Entera Back Data'!$A$261:$YO$287,MATCH($B15,'Leche Entera Back Data'!$A$261:$A$287,0),MATCH(D$5,'Leche Entera Back Data'!$A$261:$YO$261,0)),INDEX('Leche Desnatada Back Data'!$A$261:$YO$287,MATCH($B15,'Leche Desnatada Back Data'!$A$261:$A$287,0),MATCH(D$5,'Leche Desnatada Back Data'!$A$261:$YO$261,0)),INDEX('Leche Semidesnatada Back Data'!$A$261:$YO$287,MATCH($B15,'Leche Semidesnatada Back Data'!$A$261:$A$287,0),MATCH(D$5,'Leche Semidesnatada Back Data'!$A$261:$YO$261,0)))</f>
        <v>14.55</v>
      </c>
      <c r="E15" s="38">
        <f t="array" ref="E15">CHOOSE(Enlaces!$G$1,INDEX('TOTAL LECHE LIQUIDA Back Data'!$A$261:$YO$287,MATCH($B15,'TOTAL LECHE LIQUIDA Back Data'!$A$261:$A$287,0),MATCH(E$5,'TOTAL LECHE LIQUIDA Back Data'!$A$261:$YO$261,0)),INDEX('Leche Entera Back Data'!$A$261:$YO$287,MATCH($B15,'Leche Entera Back Data'!$A$261:$A$287,0),MATCH(E$5,'Leche Entera Back Data'!$A$261:$YO$261,0)),INDEX('Leche Desnatada Back Data'!$A$261:$YO$287,MATCH($B15,'Leche Desnatada Back Data'!$A$261:$A$287,0),MATCH(E$5,'Leche Desnatada Back Data'!$A$261:$YO$261,0)),INDEX('Leche Semidesnatada Back Data'!$A$261:$YO$287,MATCH($B15,'Leche Semidesnatada Back Data'!$A$261:$A$287,0),MATCH(E$5,'Leche Semidesnatada Back Data'!$A$261:$YO$261,0)))</f>
        <v>15.56</v>
      </c>
      <c r="F15" s="38">
        <f t="array" ref="F15">CHOOSE(Enlaces!$G$1,INDEX('TOTAL LECHE LIQUIDA Back Data'!$A$261:$YO$287,MATCH($B15,'TOTAL LECHE LIQUIDA Back Data'!$A$261:$A$287,0),MATCH(F$5,'TOTAL LECHE LIQUIDA Back Data'!$A$261:$YO$261,0)),INDEX('Leche Entera Back Data'!$A$261:$YO$287,MATCH($B15,'Leche Entera Back Data'!$A$261:$A$287,0),MATCH(F$5,'Leche Entera Back Data'!$A$261:$YO$261,0)),INDEX('Leche Desnatada Back Data'!$A$261:$YO$287,MATCH($B15,'Leche Desnatada Back Data'!$A$261:$A$287,0),MATCH(F$5,'Leche Desnatada Back Data'!$A$261:$YO$261,0)),INDEX('Leche Semidesnatada Back Data'!$A$261:$YO$287,MATCH($B15,'Leche Semidesnatada Back Data'!$A$261:$A$287,0),MATCH(F$5,'Leche Semidesnatada Back Data'!$A$261:$YO$261,0)))</f>
        <v>15.2</v>
      </c>
      <c r="G15" s="38">
        <f t="array" ref="G15">CHOOSE(Enlaces!$G$1,INDEX('TOTAL LECHE LIQUIDA Back Data'!$A$261:$YO$287,MATCH($B15,'TOTAL LECHE LIQUIDA Back Data'!$A$261:$A$287,0),MATCH(G$5,'TOTAL LECHE LIQUIDA Back Data'!$A$261:$YO$261,0)),INDEX('Leche Entera Back Data'!$A$261:$YO$287,MATCH($B15,'Leche Entera Back Data'!$A$261:$A$287,0),MATCH(G$5,'Leche Entera Back Data'!$A$261:$YO$261,0)),INDEX('Leche Desnatada Back Data'!$A$261:$YO$287,MATCH($B15,'Leche Desnatada Back Data'!$A$261:$A$287,0),MATCH(G$5,'Leche Desnatada Back Data'!$A$261:$YO$261,0)),INDEX('Leche Semidesnatada Back Data'!$A$261:$YO$287,MATCH($B15,'Leche Semidesnatada Back Data'!$A$261:$A$287,0),MATCH(G$5,'Leche Semidesnatada Back Data'!$A$261:$YO$261,0)))</f>
        <v>14.99</v>
      </c>
      <c r="H15" s="38">
        <f t="array" ref="H15">CHOOSE(Enlaces!$G$1,INDEX('TOTAL LECHE LIQUIDA Back Data'!$A$261:$YO$287,MATCH($B15,'TOTAL LECHE LIQUIDA Back Data'!$A$261:$A$287,0),MATCH(H$5,'TOTAL LECHE LIQUIDA Back Data'!$A$261:$YO$261,0)),INDEX('Leche Entera Back Data'!$A$261:$YO$287,MATCH($B15,'Leche Entera Back Data'!$A$261:$A$287,0),MATCH(H$5,'Leche Entera Back Data'!$A$261:$YO$261,0)),INDEX('Leche Desnatada Back Data'!$A$261:$YO$287,MATCH($B15,'Leche Desnatada Back Data'!$A$261:$A$287,0),MATCH(H$5,'Leche Desnatada Back Data'!$A$261:$YO$261,0)),INDEX('Leche Semidesnatada Back Data'!$A$261:$YO$287,MATCH($B15,'Leche Semidesnatada Back Data'!$A$261:$A$287,0),MATCH(H$5,'Leche Semidesnatada Back Data'!$A$261:$YO$261,0)))</f>
        <v>15.39</v>
      </c>
      <c r="I15" s="38">
        <f t="array" ref="I15">CHOOSE(Enlaces!$G$1,INDEX('TOTAL LECHE LIQUIDA Back Data'!$A$261:$YO$287,MATCH($B15,'TOTAL LECHE LIQUIDA Back Data'!$A$261:$A$287,0),MATCH(I$5,'TOTAL LECHE LIQUIDA Back Data'!$A$261:$YO$261,0)),INDEX('Leche Entera Back Data'!$A$261:$YO$287,MATCH($B15,'Leche Entera Back Data'!$A$261:$A$287,0),MATCH(I$5,'Leche Entera Back Data'!$A$261:$YO$261,0)),INDEX('Leche Desnatada Back Data'!$A$261:$YO$287,MATCH($B15,'Leche Desnatada Back Data'!$A$261:$A$287,0),MATCH(I$5,'Leche Desnatada Back Data'!$A$261:$YO$261,0)),INDEX('Leche Semidesnatada Back Data'!$A$261:$YO$287,MATCH($B15,'Leche Semidesnatada Back Data'!$A$261:$A$287,0),MATCH(I$5,'Leche Semidesnatada Back Data'!$A$261:$YO$261,0)))</f>
        <v>15.19</v>
      </c>
      <c r="J15" s="38">
        <f t="array" ref="J15">CHOOSE(Enlaces!$G$1,INDEX('TOTAL LECHE LIQUIDA Back Data'!$A$261:$YO$287,MATCH($B15,'TOTAL LECHE LIQUIDA Back Data'!$A$261:$A$287,0),MATCH(J$5,'TOTAL LECHE LIQUIDA Back Data'!$A$261:$YO$261,0)),INDEX('Leche Entera Back Data'!$A$261:$YO$287,MATCH($B15,'Leche Entera Back Data'!$A$261:$A$287,0),MATCH(J$5,'Leche Entera Back Data'!$A$261:$YO$261,0)),INDEX('Leche Desnatada Back Data'!$A$261:$YO$287,MATCH($B15,'Leche Desnatada Back Data'!$A$261:$A$287,0),MATCH(J$5,'Leche Desnatada Back Data'!$A$261:$YO$261,0)),INDEX('Leche Semidesnatada Back Data'!$A$261:$YO$287,MATCH($B15,'Leche Semidesnatada Back Data'!$A$261:$A$287,0),MATCH(J$5,'Leche Semidesnatada Back Data'!$A$261:$YO$261,0)))</f>
        <v>15.48</v>
      </c>
      <c r="K15" s="38">
        <f t="array" ref="K15">CHOOSE(Enlaces!$G$1,INDEX('TOTAL LECHE LIQUIDA Back Data'!$A$261:$YO$287,MATCH($B15,'TOTAL LECHE LIQUIDA Back Data'!$A$261:$A$287,0),MATCH(K$5,'TOTAL LECHE LIQUIDA Back Data'!$A$261:$YO$261,0)),INDEX('Leche Entera Back Data'!$A$261:$YO$287,MATCH($B15,'Leche Entera Back Data'!$A$261:$A$287,0),MATCH(K$5,'Leche Entera Back Data'!$A$261:$YO$261,0)),INDEX('Leche Desnatada Back Data'!$A$261:$YO$287,MATCH($B15,'Leche Desnatada Back Data'!$A$261:$A$287,0),MATCH(K$5,'Leche Desnatada Back Data'!$A$261:$YO$261,0)),INDEX('Leche Semidesnatada Back Data'!$A$261:$YO$287,MATCH($B15,'Leche Semidesnatada Back Data'!$A$261:$A$287,0),MATCH(K$5,'Leche Semidesnatada Back Data'!$A$261:$YO$261,0)))</f>
        <v>15.29</v>
      </c>
      <c r="L15" s="38">
        <f t="array" ref="L15">CHOOSE(Enlaces!$G$1,INDEX('TOTAL LECHE LIQUIDA Back Data'!$A$261:$YO$287,MATCH($B15,'TOTAL LECHE LIQUIDA Back Data'!$A$261:$A$287,0),MATCH(L$5,'TOTAL LECHE LIQUIDA Back Data'!$A$261:$YO$261,0)),INDEX('Leche Entera Back Data'!$A$261:$YO$287,MATCH($B15,'Leche Entera Back Data'!$A$261:$A$287,0),MATCH(L$5,'Leche Entera Back Data'!$A$261:$YO$261,0)),INDEX('Leche Desnatada Back Data'!$A$261:$YO$287,MATCH($B15,'Leche Desnatada Back Data'!$A$261:$A$287,0),MATCH(L$5,'Leche Desnatada Back Data'!$A$261:$YO$261,0)),INDEX('Leche Semidesnatada Back Data'!$A$261:$YO$287,MATCH($B15,'Leche Semidesnatada Back Data'!$A$261:$A$287,0),MATCH(L$5,'Leche Semidesnatada Back Data'!$A$261:$YO$261,0)))</f>
        <v>15.89</v>
      </c>
      <c r="M15" s="38">
        <f t="array" ref="M15">CHOOSE(Enlaces!$G$1,INDEX('TOTAL LECHE LIQUIDA Back Data'!$A$261:$YO$287,MATCH($B15,'TOTAL LECHE LIQUIDA Back Data'!$A$261:$A$287,0),MATCH(M$5,'TOTAL LECHE LIQUIDA Back Data'!$A$261:$YO$261,0)),INDEX('Leche Entera Back Data'!$A$261:$YO$287,MATCH($B15,'Leche Entera Back Data'!$A$261:$A$287,0),MATCH(M$5,'Leche Entera Back Data'!$A$261:$YO$261,0)),INDEX('Leche Desnatada Back Data'!$A$261:$YO$287,MATCH($B15,'Leche Desnatada Back Data'!$A$261:$A$287,0),MATCH(M$5,'Leche Desnatada Back Data'!$A$261:$YO$261,0)),INDEX('Leche Semidesnatada Back Data'!$A$261:$YO$287,MATCH($B15,'Leche Semidesnatada Back Data'!$A$261:$A$287,0),MATCH(M$5,'Leche Semidesnatada Back Data'!$A$261:$YO$261,0)))</f>
        <v>14.6</v>
      </c>
      <c r="N15" s="38">
        <f t="array" ref="N15">CHOOSE(Enlaces!$G$1,INDEX('TOTAL LECHE LIQUIDA Back Data'!$A$261:$YO$287,MATCH($B15,'TOTAL LECHE LIQUIDA Back Data'!$A$261:$A$287,0),MATCH(N$5,'TOTAL LECHE LIQUIDA Back Data'!$A$261:$YO$261,0)),INDEX('Leche Entera Back Data'!$A$261:$YO$287,MATCH($B15,'Leche Entera Back Data'!$A$261:$A$287,0),MATCH(N$5,'Leche Entera Back Data'!$A$261:$YO$261,0)),INDEX('Leche Desnatada Back Data'!$A$261:$YO$287,MATCH($B15,'Leche Desnatada Back Data'!$A$261:$A$287,0),MATCH(N$5,'Leche Desnatada Back Data'!$A$261:$YO$261,0)),INDEX('Leche Semidesnatada Back Data'!$A$261:$YO$287,MATCH($B15,'Leche Semidesnatada Back Data'!$A$261:$A$287,0),MATCH(N$5,'Leche Semidesnatada Back Data'!$A$261:$YO$261,0)))</f>
        <v>15.68</v>
      </c>
    </row>
    <row r="16" spans="2:14" x14ac:dyDescent="0.25">
      <c r="B16" s="9" t="s">
        <v>266</v>
      </c>
      <c r="C16" s="38">
        <f t="array" ref="C16">CHOOSE(Enlaces!$G$1,INDEX('TOTAL LECHE LIQUIDA Back Data'!$A$261:$YO$287,MATCH($B16,'TOTAL LECHE LIQUIDA Back Data'!$A$261:$A$287,0),MATCH(C$5,'TOTAL LECHE LIQUIDA Back Data'!$A$261:$YO$261,0)),INDEX('Leche Entera Back Data'!$A$261:$YO$287,MATCH($B16,'Leche Entera Back Data'!$A$261:$A$287,0),MATCH(C$5,'Leche Entera Back Data'!$A$261:$YO$261,0)),INDEX('Leche Desnatada Back Data'!$A$261:$YO$287,MATCH($B16,'Leche Desnatada Back Data'!$A$261:$A$287,0),MATCH(C$5,'Leche Desnatada Back Data'!$A$261:$YO$261,0)),INDEX('Leche Semidesnatada Back Data'!$A$261:$YO$287,MATCH($B16,'Leche Semidesnatada Back Data'!$A$261:$A$287,0),MATCH(C$5,'Leche Semidesnatada Back Data'!$A$261:$YO$261,0)))</f>
        <v>6.09</v>
      </c>
      <c r="D16" s="38">
        <f t="array" ref="D16">CHOOSE(Enlaces!$G$1,INDEX('TOTAL LECHE LIQUIDA Back Data'!$A$261:$YO$287,MATCH($B16,'TOTAL LECHE LIQUIDA Back Data'!$A$261:$A$287,0),MATCH(D$5,'TOTAL LECHE LIQUIDA Back Data'!$A$261:$YO$261,0)),INDEX('Leche Entera Back Data'!$A$261:$YO$287,MATCH($B16,'Leche Entera Back Data'!$A$261:$A$287,0),MATCH(D$5,'Leche Entera Back Data'!$A$261:$YO$261,0)),INDEX('Leche Desnatada Back Data'!$A$261:$YO$287,MATCH($B16,'Leche Desnatada Back Data'!$A$261:$A$287,0),MATCH(D$5,'Leche Desnatada Back Data'!$A$261:$YO$261,0)),INDEX('Leche Semidesnatada Back Data'!$A$261:$YO$287,MATCH($B16,'Leche Semidesnatada Back Data'!$A$261:$A$287,0),MATCH(D$5,'Leche Semidesnatada Back Data'!$A$261:$YO$261,0)))</f>
        <v>6.77</v>
      </c>
      <c r="E16" s="38">
        <f t="array" ref="E16">CHOOSE(Enlaces!$G$1,INDEX('TOTAL LECHE LIQUIDA Back Data'!$A$261:$YO$287,MATCH($B16,'TOTAL LECHE LIQUIDA Back Data'!$A$261:$A$287,0),MATCH(E$5,'TOTAL LECHE LIQUIDA Back Data'!$A$261:$YO$261,0)),INDEX('Leche Entera Back Data'!$A$261:$YO$287,MATCH($B16,'Leche Entera Back Data'!$A$261:$A$287,0),MATCH(E$5,'Leche Entera Back Data'!$A$261:$YO$261,0)),INDEX('Leche Desnatada Back Data'!$A$261:$YO$287,MATCH($B16,'Leche Desnatada Back Data'!$A$261:$A$287,0),MATCH(E$5,'Leche Desnatada Back Data'!$A$261:$YO$261,0)),INDEX('Leche Semidesnatada Back Data'!$A$261:$YO$287,MATCH($B16,'Leche Semidesnatada Back Data'!$A$261:$A$287,0),MATCH(E$5,'Leche Semidesnatada Back Data'!$A$261:$YO$261,0)))</f>
        <v>5.19</v>
      </c>
      <c r="F16" s="38">
        <f t="array" ref="F16">CHOOSE(Enlaces!$G$1,INDEX('TOTAL LECHE LIQUIDA Back Data'!$A$261:$YO$287,MATCH($B16,'TOTAL LECHE LIQUIDA Back Data'!$A$261:$A$287,0),MATCH(F$5,'TOTAL LECHE LIQUIDA Back Data'!$A$261:$YO$261,0)),INDEX('Leche Entera Back Data'!$A$261:$YO$287,MATCH($B16,'Leche Entera Back Data'!$A$261:$A$287,0),MATCH(F$5,'Leche Entera Back Data'!$A$261:$YO$261,0)),INDEX('Leche Desnatada Back Data'!$A$261:$YO$287,MATCH($B16,'Leche Desnatada Back Data'!$A$261:$A$287,0),MATCH(F$5,'Leche Desnatada Back Data'!$A$261:$YO$261,0)),INDEX('Leche Semidesnatada Back Data'!$A$261:$YO$287,MATCH($B16,'Leche Semidesnatada Back Data'!$A$261:$A$287,0),MATCH(F$5,'Leche Semidesnatada Back Data'!$A$261:$YO$261,0)))</f>
        <v>4.7699999999999996</v>
      </c>
      <c r="G16" s="38">
        <f t="array" ref="G16">CHOOSE(Enlaces!$G$1,INDEX('TOTAL LECHE LIQUIDA Back Data'!$A$261:$YO$287,MATCH($B16,'TOTAL LECHE LIQUIDA Back Data'!$A$261:$A$287,0),MATCH(G$5,'TOTAL LECHE LIQUIDA Back Data'!$A$261:$YO$261,0)),INDEX('Leche Entera Back Data'!$A$261:$YO$287,MATCH($B16,'Leche Entera Back Data'!$A$261:$A$287,0),MATCH(G$5,'Leche Entera Back Data'!$A$261:$YO$261,0)),INDEX('Leche Desnatada Back Data'!$A$261:$YO$287,MATCH($B16,'Leche Desnatada Back Data'!$A$261:$A$287,0),MATCH(G$5,'Leche Desnatada Back Data'!$A$261:$YO$261,0)),INDEX('Leche Semidesnatada Back Data'!$A$261:$YO$287,MATCH($B16,'Leche Semidesnatada Back Data'!$A$261:$A$287,0),MATCH(G$5,'Leche Semidesnatada Back Data'!$A$261:$YO$261,0)))</f>
        <v>5.21</v>
      </c>
      <c r="H16" s="38">
        <f t="array" ref="H16">CHOOSE(Enlaces!$G$1,INDEX('TOTAL LECHE LIQUIDA Back Data'!$A$261:$YO$287,MATCH($B16,'TOTAL LECHE LIQUIDA Back Data'!$A$261:$A$287,0),MATCH(H$5,'TOTAL LECHE LIQUIDA Back Data'!$A$261:$YO$261,0)),INDEX('Leche Entera Back Data'!$A$261:$YO$287,MATCH($B16,'Leche Entera Back Data'!$A$261:$A$287,0),MATCH(H$5,'Leche Entera Back Data'!$A$261:$YO$261,0)),INDEX('Leche Desnatada Back Data'!$A$261:$YO$287,MATCH($B16,'Leche Desnatada Back Data'!$A$261:$A$287,0),MATCH(H$5,'Leche Desnatada Back Data'!$A$261:$YO$261,0)),INDEX('Leche Semidesnatada Back Data'!$A$261:$YO$287,MATCH($B16,'Leche Semidesnatada Back Data'!$A$261:$A$287,0),MATCH(H$5,'Leche Semidesnatada Back Data'!$A$261:$YO$261,0)))</f>
        <v>5.36</v>
      </c>
      <c r="I16" s="38">
        <f t="array" ref="I16">CHOOSE(Enlaces!$G$1,INDEX('TOTAL LECHE LIQUIDA Back Data'!$A$261:$YO$287,MATCH($B16,'TOTAL LECHE LIQUIDA Back Data'!$A$261:$A$287,0),MATCH(I$5,'TOTAL LECHE LIQUIDA Back Data'!$A$261:$YO$261,0)),INDEX('Leche Entera Back Data'!$A$261:$YO$287,MATCH($B16,'Leche Entera Back Data'!$A$261:$A$287,0),MATCH(I$5,'Leche Entera Back Data'!$A$261:$YO$261,0)),INDEX('Leche Desnatada Back Data'!$A$261:$YO$287,MATCH($B16,'Leche Desnatada Back Data'!$A$261:$A$287,0),MATCH(I$5,'Leche Desnatada Back Data'!$A$261:$YO$261,0)),INDEX('Leche Semidesnatada Back Data'!$A$261:$YO$287,MATCH($B16,'Leche Semidesnatada Back Data'!$A$261:$A$287,0),MATCH(I$5,'Leche Semidesnatada Back Data'!$A$261:$YO$261,0)))</f>
        <v>4.7300000000000004</v>
      </c>
      <c r="J16" s="38">
        <f t="array" ref="J16">CHOOSE(Enlaces!$G$1,INDEX('TOTAL LECHE LIQUIDA Back Data'!$A$261:$YO$287,MATCH($B16,'TOTAL LECHE LIQUIDA Back Data'!$A$261:$A$287,0),MATCH(J$5,'TOTAL LECHE LIQUIDA Back Data'!$A$261:$YO$261,0)),INDEX('Leche Entera Back Data'!$A$261:$YO$287,MATCH($B16,'Leche Entera Back Data'!$A$261:$A$287,0),MATCH(J$5,'Leche Entera Back Data'!$A$261:$YO$261,0)),INDEX('Leche Desnatada Back Data'!$A$261:$YO$287,MATCH($B16,'Leche Desnatada Back Data'!$A$261:$A$287,0),MATCH(J$5,'Leche Desnatada Back Data'!$A$261:$YO$261,0)),INDEX('Leche Semidesnatada Back Data'!$A$261:$YO$287,MATCH($B16,'Leche Semidesnatada Back Data'!$A$261:$A$287,0),MATCH(J$5,'Leche Semidesnatada Back Data'!$A$261:$YO$261,0)))</f>
        <v>4.21</v>
      </c>
      <c r="K16" s="38">
        <f t="array" ref="K16">CHOOSE(Enlaces!$G$1,INDEX('TOTAL LECHE LIQUIDA Back Data'!$A$261:$YO$287,MATCH($B16,'TOTAL LECHE LIQUIDA Back Data'!$A$261:$A$287,0),MATCH(K$5,'TOTAL LECHE LIQUIDA Back Data'!$A$261:$YO$261,0)),INDEX('Leche Entera Back Data'!$A$261:$YO$287,MATCH($B16,'Leche Entera Back Data'!$A$261:$A$287,0),MATCH(K$5,'Leche Entera Back Data'!$A$261:$YO$261,0)),INDEX('Leche Desnatada Back Data'!$A$261:$YO$287,MATCH($B16,'Leche Desnatada Back Data'!$A$261:$A$287,0),MATCH(K$5,'Leche Desnatada Back Data'!$A$261:$YO$261,0)),INDEX('Leche Semidesnatada Back Data'!$A$261:$YO$287,MATCH($B16,'Leche Semidesnatada Back Data'!$A$261:$A$287,0),MATCH(K$5,'Leche Semidesnatada Back Data'!$A$261:$YO$261,0)))</f>
        <v>5.24</v>
      </c>
      <c r="L16" s="38">
        <f t="array" ref="L16">CHOOSE(Enlaces!$G$1,INDEX('TOTAL LECHE LIQUIDA Back Data'!$A$261:$YO$287,MATCH($B16,'TOTAL LECHE LIQUIDA Back Data'!$A$261:$A$287,0),MATCH(L$5,'TOTAL LECHE LIQUIDA Back Data'!$A$261:$YO$261,0)),INDEX('Leche Entera Back Data'!$A$261:$YO$287,MATCH($B16,'Leche Entera Back Data'!$A$261:$A$287,0),MATCH(L$5,'Leche Entera Back Data'!$A$261:$YO$261,0)),INDEX('Leche Desnatada Back Data'!$A$261:$YO$287,MATCH($B16,'Leche Desnatada Back Data'!$A$261:$A$287,0),MATCH(L$5,'Leche Desnatada Back Data'!$A$261:$YO$261,0)),INDEX('Leche Semidesnatada Back Data'!$A$261:$YO$287,MATCH($B16,'Leche Semidesnatada Back Data'!$A$261:$A$287,0),MATCH(L$5,'Leche Semidesnatada Back Data'!$A$261:$YO$261,0)))</f>
        <v>4.6100000000000003</v>
      </c>
      <c r="M16" s="38">
        <f t="array" ref="M16">CHOOSE(Enlaces!$G$1,INDEX('TOTAL LECHE LIQUIDA Back Data'!$A$261:$YO$287,MATCH($B16,'TOTAL LECHE LIQUIDA Back Data'!$A$261:$A$287,0),MATCH(M$5,'TOTAL LECHE LIQUIDA Back Data'!$A$261:$YO$261,0)),INDEX('Leche Entera Back Data'!$A$261:$YO$287,MATCH($B16,'Leche Entera Back Data'!$A$261:$A$287,0),MATCH(M$5,'Leche Entera Back Data'!$A$261:$YO$261,0)),INDEX('Leche Desnatada Back Data'!$A$261:$YO$287,MATCH($B16,'Leche Desnatada Back Data'!$A$261:$A$287,0),MATCH(M$5,'Leche Desnatada Back Data'!$A$261:$YO$261,0)),INDEX('Leche Semidesnatada Back Data'!$A$261:$YO$287,MATCH($B16,'Leche Semidesnatada Back Data'!$A$261:$A$287,0),MATCH(M$5,'Leche Semidesnatada Back Data'!$A$261:$YO$261,0)))</f>
        <v>5.0199999999999996</v>
      </c>
      <c r="N16" s="38">
        <f t="array" ref="N16">CHOOSE(Enlaces!$G$1,INDEX('TOTAL LECHE LIQUIDA Back Data'!$A$261:$YO$287,MATCH($B16,'TOTAL LECHE LIQUIDA Back Data'!$A$261:$A$287,0),MATCH(N$5,'TOTAL LECHE LIQUIDA Back Data'!$A$261:$YO$261,0)),INDEX('Leche Entera Back Data'!$A$261:$YO$287,MATCH($B16,'Leche Entera Back Data'!$A$261:$A$287,0),MATCH(N$5,'Leche Entera Back Data'!$A$261:$YO$261,0)),INDEX('Leche Desnatada Back Data'!$A$261:$YO$287,MATCH($B16,'Leche Desnatada Back Data'!$A$261:$A$287,0),MATCH(N$5,'Leche Desnatada Back Data'!$A$261:$YO$261,0)),INDEX('Leche Semidesnatada Back Data'!$A$261:$YO$287,MATCH($B16,'Leche Semidesnatada Back Data'!$A$261:$A$287,0),MATCH(N$5,'Leche Semidesnatada Back Data'!$A$261:$YO$261,0)))</f>
        <v>4.8499999999999996</v>
      </c>
    </row>
    <row r="17" spans="2:14" x14ac:dyDescent="0.25">
      <c r="B17" s="9" t="s">
        <v>267</v>
      </c>
      <c r="C17" s="38">
        <f t="array" ref="C17">CHOOSE(Enlaces!$G$1,INDEX('TOTAL LECHE LIQUIDA Back Data'!$A$261:$YO$287,MATCH($B17,'TOTAL LECHE LIQUIDA Back Data'!$A$261:$A$287,0),MATCH(C$5,'TOTAL LECHE LIQUIDA Back Data'!$A$261:$YO$261,0)),INDEX('Leche Entera Back Data'!$A$261:$YO$287,MATCH($B17,'Leche Entera Back Data'!$A$261:$A$287,0),MATCH(C$5,'Leche Entera Back Data'!$A$261:$YO$261,0)),INDEX('Leche Desnatada Back Data'!$A$261:$YO$287,MATCH($B17,'Leche Desnatada Back Data'!$A$261:$A$287,0),MATCH(C$5,'Leche Desnatada Back Data'!$A$261:$YO$261,0)),INDEX('Leche Semidesnatada Back Data'!$A$261:$YO$287,MATCH($B17,'Leche Semidesnatada Back Data'!$A$261:$A$287,0),MATCH(C$5,'Leche Semidesnatada Back Data'!$A$261:$YO$261,0)))</f>
        <v>5.78</v>
      </c>
      <c r="D17" s="38">
        <f t="array" ref="D17">CHOOSE(Enlaces!$G$1,INDEX('TOTAL LECHE LIQUIDA Back Data'!$A$261:$YO$287,MATCH($B17,'TOTAL LECHE LIQUIDA Back Data'!$A$261:$A$287,0),MATCH(D$5,'TOTAL LECHE LIQUIDA Back Data'!$A$261:$YO$261,0)),INDEX('Leche Entera Back Data'!$A$261:$YO$287,MATCH($B17,'Leche Entera Back Data'!$A$261:$A$287,0),MATCH(D$5,'Leche Entera Back Data'!$A$261:$YO$261,0)),INDEX('Leche Desnatada Back Data'!$A$261:$YO$287,MATCH($B17,'Leche Desnatada Back Data'!$A$261:$A$287,0),MATCH(D$5,'Leche Desnatada Back Data'!$A$261:$YO$261,0)),INDEX('Leche Semidesnatada Back Data'!$A$261:$YO$287,MATCH($B17,'Leche Semidesnatada Back Data'!$A$261:$A$287,0),MATCH(D$5,'Leche Semidesnatada Back Data'!$A$261:$YO$261,0)))</f>
        <v>5.71</v>
      </c>
      <c r="E17" s="38">
        <f t="array" ref="E17">CHOOSE(Enlaces!$G$1,INDEX('TOTAL LECHE LIQUIDA Back Data'!$A$261:$YO$287,MATCH($B17,'TOTAL LECHE LIQUIDA Back Data'!$A$261:$A$287,0),MATCH(E$5,'TOTAL LECHE LIQUIDA Back Data'!$A$261:$YO$261,0)),INDEX('Leche Entera Back Data'!$A$261:$YO$287,MATCH($B17,'Leche Entera Back Data'!$A$261:$A$287,0),MATCH(E$5,'Leche Entera Back Data'!$A$261:$YO$261,0)),INDEX('Leche Desnatada Back Data'!$A$261:$YO$287,MATCH($B17,'Leche Desnatada Back Data'!$A$261:$A$287,0),MATCH(E$5,'Leche Desnatada Back Data'!$A$261:$YO$261,0)),INDEX('Leche Semidesnatada Back Data'!$A$261:$YO$287,MATCH($B17,'Leche Semidesnatada Back Data'!$A$261:$A$287,0),MATCH(E$5,'Leche Semidesnatada Back Data'!$A$261:$YO$261,0)))</f>
        <v>6.25</v>
      </c>
      <c r="F17" s="38">
        <f t="array" ref="F17">CHOOSE(Enlaces!$G$1,INDEX('TOTAL LECHE LIQUIDA Back Data'!$A$261:$YO$287,MATCH($B17,'TOTAL LECHE LIQUIDA Back Data'!$A$261:$A$287,0),MATCH(F$5,'TOTAL LECHE LIQUIDA Back Data'!$A$261:$YO$261,0)),INDEX('Leche Entera Back Data'!$A$261:$YO$287,MATCH($B17,'Leche Entera Back Data'!$A$261:$A$287,0),MATCH(F$5,'Leche Entera Back Data'!$A$261:$YO$261,0)),INDEX('Leche Desnatada Back Data'!$A$261:$YO$287,MATCH($B17,'Leche Desnatada Back Data'!$A$261:$A$287,0),MATCH(F$5,'Leche Desnatada Back Data'!$A$261:$YO$261,0)),INDEX('Leche Semidesnatada Back Data'!$A$261:$YO$287,MATCH($B17,'Leche Semidesnatada Back Data'!$A$261:$A$287,0),MATCH(F$5,'Leche Semidesnatada Back Data'!$A$261:$YO$261,0)))</f>
        <v>7.38</v>
      </c>
      <c r="G17" s="38">
        <f t="array" ref="G17">CHOOSE(Enlaces!$G$1,INDEX('TOTAL LECHE LIQUIDA Back Data'!$A$261:$YO$287,MATCH($B17,'TOTAL LECHE LIQUIDA Back Data'!$A$261:$A$287,0),MATCH(G$5,'TOTAL LECHE LIQUIDA Back Data'!$A$261:$YO$261,0)),INDEX('Leche Entera Back Data'!$A$261:$YO$287,MATCH($B17,'Leche Entera Back Data'!$A$261:$A$287,0),MATCH(G$5,'Leche Entera Back Data'!$A$261:$YO$261,0)),INDEX('Leche Desnatada Back Data'!$A$261:$YO$287,MATCH($B17,'Leche Desnatada Back Data'!$A$261:$A$287,0),MATCH(G$5,'Leche Desnatada Back Data'!$A$261:$YO$261,0)),INDEX('Leche Semidesnatada Back Data'!$A$261:$YO$287,MATCH($B17,'Leche Semidesnatada Back Data'!$A$261:$A$287,0),MATCH(G$5,'Leche Semidesnatada Back Data'!$A$261:$YO$261,0)))</f>
        <v>6.08</v>
      </c>
      <c r="H17" s="38">
        <f t="array" ref="H17">CHOOSE(Enlaces!$G$1,INDEX('TOTAL LECHE LIQUIDA Back Data'!$A$261:$YO$287,MATCH($B17,'TOTAL LECHE LIQUIDA Back Data'!$A$261:$A$287,0),MATCH(H$5,'TOTAL LECHE LIQUIDA Back Data'!$A$261:$YO$261,0)),INDEX('Leche Entera Back Data'!$A$261:$YO$287,MATCH($B17,'Leche Entera Back Data'!$A$261:$A$287,0),MATCH(H$5,'Leche Entera Back Data'!$A$261:$YO$261,0)),INDEX('Leche Desnatada Back Data'!$A$261:$YO$287,MATCH($B17,'Leche Desnatada Back Data'!$A$261:$A$287,0),MATCH(H$5,'Leche Desnatada Back Data'!$A$261:$YO$261,0)),INDEX('Leche Semidesnatada Back Data'!$A$261:$YO$287,MATCH($B17,'Leche Semidesnatada Back Data'!$A$261:$A$287,0),MATCH(H$5,'Leche Semidesnatada Back Data'!$A$261:$YO$261,0)))</f>
        <v>5.62</v>
      </c>
      <c r="I17" s="38">
        <f t="array" ref="I17">CHOOSE(Enlaces!$G$1,INDEX('TOTAL LECHE LIQUIDA Back Data'!$A$261:$YO$287,MATCH($B17,'TOTAL LECHE LIQUIDA Back Data'!$A$261:$A$287,0),MATCH(I$5,'TOTAL LECHE LIQUIDA Back Data'!$A$261:$YO$261,0)),INDEX('Leche Entera Back Data'!$A$261:$YO$287,MATCH($B17,'Leche Entera Back Data'!$A$261:$A$287,0),MATCH(I$5,'Leche Entera Back Data'!$A$261:$YO$261,0)),INDEX('Leche Desnatada Back Data'!$A$261:$YO$287,MATCH($B17,'Leche Desnatada Back Data'!$A$261:$A$287,0),MATCH(I$5,'Leche Desnatada Back Data'!$A$261:$YO$261,0)),INDEX('Leche Semidesnatada Back Data'!$A$261:$YO$287,MATCH($B17,'Leche Semidesnatada Back Data'!$A$261:$A$287,0),MATCH(I$5,'Leche Semidesnatada Back Data'!$A$261:$YO$261,0)))</f>
        <v>6.06</v>
      </c>
      <c r="J17" s="38">
        <f t="array" ref="J17">CHOOSE(Enlaces!$G$1,INDEX('TOTAL LECHE LIQUIDA Back Data'!$A$261:$YO$287,MATCH($B17,'TOTAL LECHE LIQUIDA Back Data'!$A$261:$A$287,0),MATCH(J$5,'TOTAL LECHE LIQUIDA Back Data'!$A$261:$YO$261,0)),INDEX('Leche Entera Back Data'!$A$261:$YO$287,MATCH($B17,'Leche Entera Back Data'!$A$261:$A$287,0),MATCH(J$5,'Leche Entera Back Data'!$A$261:$YO$261,0)),INDEX('Leche Desnatada Back Data'!$A$261:$YO$287,MATCH($B17,'Leche Desnatada Back Data'!$A$261:$A$287,0),MATCH(J$5,'Leche Desnatada Back Data'!$A$261:$YO$261,0)),INDEX('Leche Semidesnatada Back Data'!$A$261:$YO$287,MATCH($B17,'Leche Semidesnatada Back Data'!$A$261:$A$287,0),MATCH(J$5,'Leche Semidesnatada Back Data'!$A$261:$YO$261,0)))</f>
        <v>5.68</v>
      </c>
      <c r="K17" s="38">
        <f t="array" ref="K17">CHOOSE(Enlaces!$G$1,INDEX('TOTAL LECHE LIQUIDA Back Data'!$A$261:$YO$287,MATCH($B17,'TOTAL LECHE LIQUIDA Back Data'!$A$261:$A$287,0),MATCH(K$5,'TOTAL LECHE LIQUIDA Back Data'!$A$261:$YO$261,0)),INDEX('Leche Entera Back Data'!$A$261:$YO$287,MATCH($B17,'Leche Entera Back Data'!$A$261:$A$287,0),MATCH(K$5,'Leche Entera Back Data'!$A$261:$YO$261,0)),INDEX('Leche Desnatada Back Data'!$A$261:$YO$287,MATCH($B17,'Leche Desnatada Back Data'!$A$261:$A$287,0),MATCH(K$5,'Leche Desnatada Back Data'!$A$261:$YO$261,0)),INDEX('Leche Semidesnatada Back Data'!$A$261:$YO$287,MATCH($B17,'Leche Semidesnatada Back Data'!$A$261:$A$287,0),MATCH(K$5,'Leche Semidesnatada Back Data'!$A$261:$YO$261,0)))</f>
        <v>5.56</v>
      </c>
      <c r="L17" s="38">
        <f t="array" ref="L17">CHOOSE(Enlaces!$G$1,INDEX('TOTAL LECHE LIQUIDA Back Data'!$A$261:$YO$287,MATCH($B17,'TOTAL LECHE LIQUIDA Back Data'!$A$261:$A$287,0),MATCH(L$5,'TOTAL LECHE LIQUIDA Back Data'!$A$261:$YO$261,0)),INDEX('Leche Entera Back Data'!$A$261:$YO$287,MATCH($B17,'Leche Entera Back Data'!$A$261:$A$287,0),MATCH(L$5,'Leche Entera Back Data'!$A$261:$YO$261,0)),INDEX('Leche Desnatada Back Data'!$A$261:$YO$287,MATCH($B17,'Leche Desnatada Back Data'!$A$261:$A$287,0),MATCH(L$5,'Leche Desnatada Back Data'!$A$261:$YO$261,0)),INDEX('Leche Semidesnatada Back Data'!$A$261:$YO$287,MATCH($B17,'Leche Semidesnatada Back Data'!$A$261:$A$287,0),MATCH(L$5,'Leche Semidesnatada Back Data'!$A$261:$YO$261,0)))</f>
        <v>5.93</v>
      </c>
      <c r="M17" s="38">
        <f t="array" ref="M17">CHOOSE(Enlaces!$G$1,INDEX('TOTAL LECHE LIQUIDA Back Data'!$A$261:$YO$287,MATCH($B17,'TOTAL LECHE LIQUIDA Back Data'!$A$261:$A$287,0),MATCH(M$5,'TOTAL LECHE LIQUIDA Back Data'!$A$261:$YO$261,0)),INDEX('Leche Entera Back Data'!$A$261:$YO$287,MATCH($B17,'Leche Entera Back Data'!$A$261:$A$287,0),MATCH(M$5,'Leche Entera Back Data'!$A$261:$YO$261,0)),INDEX('Leche Desnatada Back Data'!$A$261:$YO$287,MATCH($B17,'Leche Desnatada Back Data'!$A$261:$A$287,0),MATCH(M$5,'Leche Desnatada Back Data'!$A$261:$YO$261,0)),INDEX('Leche Semidesnatada Back Data'!$A$261:$YO$287,MATCH($B17,'Leche Semidesnatada Back Data'!$A$261:$A$287,0),MATCH(M$5,'Leche Semidesnatada Back Data'!$A$261:$YO$261,0)))</f>
        <v>5.66</v>
      </c>
      <c r="N17" s="38">
        <f t="array" ref="N17">CHOOSE(Enlaces!$G$1,INDEX('TOTAL LECHE LIQUIDA Back Data'!$A$261:$YO$287,MATCH($B17,'TOTAL LECHE LIQUIDA Back Data'!$A$261:$A$287,0),MATCH(N$5,'TOTAL LECHE LIQUIDA Back Data'!$A$261:$YO$261,0)),INDEX('Leche Entera Back Data'!$A$261:$YO$287,MATCH($B17,'Leche Entera Back Data'!$A$261:$A$287,0),MATCH(N$5,'Leche Entera Back Data'!$A$261:$YO$261,0)),INDEX('Leche Desnatada Back Data'!$A$261:$YO$287,MATCH($B17,'Leche Desnatada Back Data'!$A$261:$A$287,0),MATCH(N$5,'Leche Desnatada Back Data'!$A$261:$YO$261,0)),INDEX('Leche Semidesnatada Back Data'!$A$261:$YO$287,MATCH($B17,'Leche Semidesnatada Back Data'!$A$261:$A$287,0),MATCH(N$5,'Leche Semidesnatada Back Data'!$A$261:$YO$261,0)))</f>
        <v>4.87</v>
      </c>
    </row>
    <row r="18" spans="2:14" x14ac:dyDescent="0.25">
      <c r="B18" s="9" t="s">
        <v>268</v>
      </c>
      <c r="C18" s="38">
        <f t="array" ref="C18">CHOOSE(Enlaces!$G$1,INDEX('TOTAL LECHE LIQUIDA Back Data'!$A$261:$YO$287,MATCH($B18,'TOTAL LECHE LIQUIDA Back Data'!$A$261:$A$287,0),MATCH(C$5,'TOTAL LECHE LIQUIDA Back Data'!$A$261:$YO$261,0)),INDEX('Leche Entera Back Data'!$A$261:$YO$287,MATCH($B18,'Leche Entera Back Data'!$A$261:$A$287,0),MATCH(C$5,'Leche Entera Back Data'!$A$261:$YO$261,0)),INDEX('Leche Desnatada Back Data'!$A$261:$YO$287,MATCH($B18,'Leche Desnatada Back Data'!$A$261:$A$287,0),MATCH(C$5,'Leche Desnatada Back Data'!$A$261:$YO$261,0)),INDEX('Leche Semidesnatada Back Data'!$A$261:$YO$287,MATCH($B18,'Leche Semidesnatada Back Data'!$A$261:$A$287,0),MATCH(C$5,'Leche Semidesnatada Back Data'!$A$261:$YO$261,0)))</f>
        <v>0.74</v>
      </c>
      <c r="D18" s="38">
        <f t="array" ref="D18">CHOOSE(Enlaces!$G$1,INDEX('TOTAL LECHE LIQUIDA Back Data'!$A$261:$YO$287,MATCH($B18,'TOTAL LECHE LIQUIDA Back Data'!$A$261:$A$287,0),MATCH(D$5,'TOTAL LECHE LIQUIDA Back Data'!$A$261:$YO$261,0)),INDEX('Leche Entera Back Data'!$A$261:$YO$287,MATCH($B18,'Leche Entera Back Data'!$A$261:$A$287,0),MATCH(D$5,'Leche Entera Back Data'!$A$261:$YO$261,0)),INDEX('Leche Desnatada Back Data'!$A$261:$YO$287,MATCH($B18,'Leche Desnatada Back Data'!$A$261:$A$287,0),MATCH(D$5,'Leche Desnatada Back Data'!$A$261:$YO$261,0)),INDEX('Leche Semidesnatada Back Data'!$A$261:$YO$287,MATCH($B18,'Leche Semidesnatada Back Data'!$A$261:$A$287,0),MATCH(D$5,'Leche Semidesnatada Back Data'!$A$261:$YO$261,0)))</f>
        <v>0.83</v>
      </c>
      <c r="E18" s="38">
        <f t="array" ref="E18">CHOOSE(Enlaces!$G$1,INDEX('TOTAL LECHE LIQUIDA Back Data'!$A$261:$YO$287,MATCH($B18,'TOTAL LECHE LIQUIDA Back Data'!$A$261:$A$287,0),MATCH(E$5,'TOTAL LECHE LIQUIDA Back Data'!$A$261:$YO$261,0)),INDEX('Leche Entera Back Data'!$A$261:$YO$287,MATCH($B18,'Leche Entera Back Data'!$A$261:$A$287,0),MATCH(E$5,'Leche Entera Back Data'!$A$261:$YO$261,0)),INDEX('Leche Desnatada Back Data'!$A$261:$YO$287,MATCH($B18,'Leche Desnatada Back Data'!$A$261:$A$287,0),MATCH(E$5,'Leche Desnatada Back Data'!$A$261:$YO$261,0)),INDEX('Leche Semidesnatada Back Data'!$A$261:$YO$287,MATCH($B18,'Leche Semidesnatada Back Data'!$A$261:$A$287,0),MATCH(E$5,'Leche Semidesnatada Back Data'!$A$261:$YO$261,0)))</f>
        <v>0.6</v>
      </c>
      <c r="F18" s="38">
        <f t="array" ref="F18">CHOOSE(Enlaces!$G$1,INDEX('TOTAL LECHE LIQUIDA Back Data'!$A$261:$YO$287,MATCH($B18,'TOTAL LECHE LIQUIDA Back Data'!$A$261:$A$287,0),MATCH(F$5,'TOTAL LECHE LIQUIDA Back Data'!$A$261:$YO$261,0)),INDEX('Leche Entera Back Data'!$A$261:$YO$287,MATCH($B18,'Leche Entera Back Data'!$A$261:$A$287,0),MATCH(F$5,'Leche Entera Back Data'!$A$261:$YO$261,0)),INDEX('Leche Desnatada Back Data'!$A$261:$YO$287,MATCH($B18,'Leche Desnatada Back Data'!$A$261:$A$287,0),MATCH(F$5,'Leche Desnatada Back Data'!$A$261:$YO$261,0)),INDEX('Leche Semidesnatada Back Data'!$A$261:$YO$287,MATCH($B18,'Leche Semidesnatada Back Data'!$A$261:$A$287,0),MATCH(F$5,'Leche Semidesnatada Back Data'!$A$261:$YO$261,0)))</f>
        <v>0.6</v>
      </c>
      <c r="G18" s="38">
        <f t="array" ref="G18">CHOOSE(Enlaces!$G$1,INDEX('TOTAL LECHE LIQUIDA Back Data'!$A$261:$YO$287,MATCH($B18,'TOTAL LECHE LIQUIDA Back Data'!$A$261:$A$287,0),MATCH(G$5,'TOTAL LECHE LIQUIDA Back Data'!$A$261:$YO$261,0)),INDEX('Leche Entera Back Data'!$A$261:$YO$287,MATCH($B18,'Leche Entera Back Data'!$A$261:$A$287,0),MATCH(G$5,'Leche Entera Back Data'!$A$261:$YO$261,0)),INDEX('Leche Desnatada Back Data'!$A$261:$YO$287,MATCH($B18,'Leche Desnatada Back Data'!$A$261:$A$287,0),MATCH(G$5,'Leche Desnatada Back Data'!$A$261:$YO$261,0)),INDEX('Leche Semidesnatada Back Data'!$A$261:$YO$287,MATCH($B18,'Leche Semidesnatada Back Data'!$A$261:$A$287,0),MATCH(G$5,'Leche Semidesnatada Back Data'!$A$261:$YO$261,0)))</f>
        <v>1.37</v>
      </c>
      <c r="H18" s="38">
        <f t="array" ref="H18">CHOOSE(Enlaces!$G$1,INDEX('TOTAL LECHE LIQUIDA Back Data'!$A$261:$YO$287,MATCH($B18,'TOTAL LECHE LIQUIDA Back Data'!$A$261:$A$287,0),MATCH(H$5,'TOTAL LECHE LIQUIDA Back Data'!$A$261:$YO$261,0)),INDEX('Leche Entera Back Data'!$A$261:$YO$287,MATCH($B18,'Leche Entera Back Data'!$A$261:$A$287,0),MATCH(H$5,'Leche Entera Back Data'!$A$261:$YO$261,0)),INDEX('Leche Desnatada Back Data'!$A$261:$YO$287,MATCH($B18,'Leche Desnatada Back Data'!$A$261:$A$287,0),MATCH(H$5,'Leche Desnatada Back Data'!$A$261:$YO$261,0)),INDEX('Leche Semidesnatada Back Data'!$A$261:$YO$287,MATCH($B18,'Leche Semidesnatada Back Data'!$A$261:$A$287,0),MATCH(H$5,'Leche Semidesnatada Back Data'!$A$261:$YO$261,0)))</f>
        <v>1.29</v>
      </c>
      <c r="I18" s="38">
        <f t="array" ref="I18">CHOOSE(Enlaces!$G$1,INDEX('TOTAL LECHE LIQUIDA Back Data'!$A$261:$YO$287,MATCH($B18,'TOTAL LECHE LIQUIDA Back Data'!$A$261:$A$287,0),MATCH(I$5,'TOTAL LECHE LIQUIDA Back Data'!$A$261:$YO$261,0)),INDEX('Leche Entera Back Data'!$A$261:$YO$287,MATCH($B18,'Leche Entera Back Data'!$A$261:$A$287,0),MATCH(I$5,'Leche Entera Back Data'!$A$261:$YO$261,0)),INDEX('Leche Desnatada Back Data'!$A$261:$YO$287,MATCH($B18,'Leche Desnatada Back Data'!$A$261:$A$287,0),MATCH(I$5,'Leche Desnatada Back Data'!$A$261:$YO$261,0)),INDEX('Leche Semidesnatada Back Data'!$A$261:$YO$287,MATCH($B18,'Leche Semidesnatada Back Data'!$A$261:$A$287,0),MATCH(I$5,'Leche Semidesnatada Back Data'!$A$261:$YO$261,0)))</f>
        <v>1.62</v>
      </c>
      <c r="J18" s="38">
        <f t="array" ref="J18">CHOOSE(Enlaces!$G$1,INDEX('TOTAL LECHE LIQUIDA Back Data'!$A$261:$YO$287,MATCH($B18,'TOTAL LECHE LIQUIDA Back Data'!$A$261:$A$287,0),MATCH(J$5,'TOTAL LECHE LIQUIDA Back Data'!$A$261:$YO$261,0)),INDEX('Leche Entera Back Data'!$A$261:$YO$287,MATCH($B18,'Leche Entera Back Data'!$A$261:$A$287,0),MATCH(J$5,'Leche Entera Back Data'!$A$261:$YO$261,0)),INDEX('Leche Desnatada Back Data'!$A$261:$YO$287,MATCH($B18,'Leche Desnatada Back Data'!$A$261:$A$287,0),MATCH(J$5,'Leche Desnatada Back Data'!$A$261:$YO$261,0)),INDEX('Leche Semidesnatada Back Data'!$A$261:$YO$287,MATCH($B18,'Leche Semidesnatada Back Data'!$A$261:$A$287,0),MATCH(J$5,'Leche Semidesnatada Back Data'!$A$261:$YO$261,0)))</f>
        <v>1.67</v>
      </c>
      <c r="K18" s="38">
        <f t="array" ref="K18">CHOOSE(Enlaces!$G$1,INDEX('TOTAL LECHE LIQUIDA Back Data'!$A$261:$YO$287,MATCH($B18,'TOTAL LECHE LIQUIDA Back Data'!$A$261:$A$287,0),MATCH(K$5,'TOTAL LECHE LIQUIDA Back Data'!$A$261:$YO$261,0)),INDEX('Leche Entera Back Data'!$A$261:$YO$287,MATCH($B18,'Leche Entera Back Data'!$A$261:$A$287,0),MATCH(K$5,'Leche Entera Back Data'!$A$261:$YO$261,0)),INDEX('Leche Desnatada Back Data'!$A$261:$YO$287,MATCH($B18,'Leche Desnatada Back Data'!$A$261:$A$287,0),MATCH(K$5,'Leche Desnatada Back Data'!$A$261:$YO$261,0)),INDEX('Leche Semidesnatada Back Data'!$A$261:$YO$287,MATCH($B18,'Leche Semidesnatada Back Data'!$A$261:$A$287,0),MATCH(K$5,'Leche Semidesnatada Back Data'!$A$261:$YO$261,0)))</f>
        <v>1.52</v>
      </c>
      <c r="L18" s="38">
        <f t="array" ref="L18">CHOOSE(Enlaces!$G$1,INDEX('TOTAL LECHE LIQUIDA Back Data'!$A$261:$YO$287,MATCH($B18,'TOTAL LECHE LIQUIDA Back Data'!$A$261:$A$287,0),MATCH(L$5,'TOTAL LECHE LIQUIDA Back Data'!$A$261:$YO$261,0)),INDEX('Leche Entera Back Data'!$A$261:$YO$287,MATCH($B18,'Leche Entera Back Data'!$A$261:$A$287,0),MATCH(L$5,'Leche Entera Back Data'!$A$261:$YO$261,0)),INDEX('Leche Desnatada Back Data'!$A$261:$YO$287,MATCH($B18,'Leche Desnatada Back Data'!$A$261:$A$287,0),MATCH(L$5,'Leche Desnatada Back Data'!$A$261:$YO$261,0)),INDEX('Leche Semidesnatada Back Data'!$A$261:$YO$287,MATCH($B18,'Leche Semidesnatada Back Data'!$A$261:$A$287,0),MATCH(L$5,'Leche Semidesnatada Back Data'!$A$261:$YO$261,0)))</f>
        <v>1.71</v>
      </c>
      <c r="M18" s="38">
        <f t="array" ref="M18">CHOOSE(Enlaces!$G$1,INDEX('TOTAL LECHE LIQUIDA Back Data'!$A$261:$YO$287,MATCH($B18,'TOTAL LECHE LIQUIDA Back Data'!$A$261:$A$287,0),MATCH(M$5,'TOTAL LECHE LIQUIDA Back Data'!$A$261:$YO$261,0)),INDEX('Leche Entera Back Data'!$A$261:$YO$287,MATCH($B18,'Leche Entera Back Data'!$A$261:$A$287,0),MATCH(M$5,'Leche Entera Back Data'!$A$261:$YO$261,0)),INDEX('Leche Desnatada Back Data'!$A$261:$YO$287,MATCH($B18,'Leche Desnatada Back Data'!$A$261:$A$287,0),MATCH(M$5,'Leche Desnatada Back Data'!$A$261:$YO$261,0)),INDEX('Leche Semidesnatada Back Data'!$A$261:$YO$287,MATCH($B18,'Leche Semidesnatada Back Data'!$A$261:$A$287,0),MATCH(M$5,'Leche Semidesnatada Back Data'!$A$261:$YO$261,0)))</f>
        <v>1.79</v>
      </c>
      <c r="N18" s="38">
        <f t="array" ref="N18">CHOOSE(Enlaces!$G$1,INDEX('TOTAL LECHE LIQUIDA Back Data'!$A$261:$YO$287,MATCH($B18,'TOTAL LECHE LIQUIDA Back Data'!$A$261:$A$287,0),MATCH(N$5,'TOTAL LECHE LIQUIDA Back Data'!$A$261:$YO$261,0)),INDEX('Leche Entera Back Data'!$A$261:$YO$287,MATCH($B18,'Leche Entera Back Data'!$A$261:$A$287,0),MATCH(N$5,'Leche Entera Back Data'!$A$261:$YO$261,0)),INDEX('Leche Desnatada Back Data'!$A$261:$YO$287,MATCH($B18,'Leche Desnatada Back Data'!$A$261:$A$287,0),MATCH(N$5,'Leche Desnatada Back Data'!$A$261:$YO$261,0)),INDEX('Leche Semidesnatada Back Data'!$A$261:$YO$287,MATCH($B18,'Leche Semidesnatada Back Data'!$A$261:$A$287,0),MATCH(N$5,'Leche Semidesnatada Back Data'!$A$261:$YO$261,0)))</f>
        <v>2.1</v>
      </c>
    </row>
    <row r="19" spans="2:14" x14ac:dyDescent="0.25">
      <c r="B19" s="9" t="s">
        <v>269</v>
      </c>
      <c r="C19" s="38">
        <f t="array" ref="C19">CHOOSE(Enlaces!$G$1,INDEX('TOTAL LECHE LIQUIDA Back Data'!$A$261:$YO$287,MATCH($B19,'TOTAL LECHE LIQUIDA Back Data'!$A$261:$A$287,0),MATCH(C$5,'TOTAL LECHE LIQUIDA Back Data'!$A$261:$YO$261,0)),INDEX('Leche Entera Back Data'!$A$261:$YO$287,MATCH($B19,'Leche Entera Back Data'!$A$261:$A$287,0),MATCH(C$5,'Leche Entera Back Data'!$A$261:$YO$261,0)),INDEX('Leche Desnatada Back Data'!$A$261:$YO$287,MATCH($B19,'Leche Desnatada Back Data'!$A$261:$A$287,0),MATCH(C$5,'Leche Desnatada Back Data'!$A$261:$YO$261,0)),INDEX('Leche Semidesnatada Back Data'!$A$261:$YO$287,MATCH($B19,'Leche Semidesnatada Back Data'!$A$261:$A$287,0),MATCH(C$5,'Leche Semidesnatada Back Data'!$A$261:$YO$261,0)))</f>
        <v>1.46</v>
      </c>
      <c r="D19" s="38">
        <f t="array" ref="D19">CHOOSE(Enlaces!$G$1,INDEX('TOTAL LECHE LIQUIDA Back Data'!$A$261:$YO$287,MATCH($B19,'TOTAL LECHE LIQUIDA Back Data'!$A$261:$A$287,0),MATCH(D$5,'TOTAL LECHE LIQUIDA Back Data'!$A$261:$YO$261,0)),INDEX('Leche Entera Back Data'!$A$261:$YO$287,MATCH($B19,'Leche Entera Back Data'!$A$261:$A$287,0),MATCH(D$5,'Leche Entera Back Data'!$A$261:$YO$261,0)),INDEX('Leche Desnatada Back Data'!$A$261:$YO$287,MATCH($B19,'Leche Desnatada Back Data'!$A$261:$A$287,0),MATCH(D$5,'Leche Desnatada Back Data'!$A$261:$YO$261,0)),INDEX('Leche Semidesnatada Back Data'!$A$261:$YO$287,MATCH($B19,'Leche Semidesnatada Back Data'!$A$261:$A$287,0),MATCH(D$5,'Leche Semidesnatada Back Data'!$A$261:$YO$261,0)))</f>
        <v>1.65</v>
      </c>
      <c r="E19" s="38">
        <f t="array" ref="E19">CHOOSE(Enlaces!$G$1,INDEX('TOTAL LECHE LIQUIDA Back Data'!$A$261:$YO$287,MATCH($B19,'TOTAL LECHE LIQUIDA Back Data'!$A$261:$A$287,0),MATCH(E$5,'TOTAL LECHE LIQUIDA Back Data'!$A$261:$YO$261,0)),INDEX('Leche Entera Back Data'!$A$261:$YO$287,MATCH($B19,'Leche Entera Back Data'!$A$261:$A$287,0),MATCH(E$5,'Leche Entera Back Data'!$A$261:$YO$261,0)),INDEX('Leche Desnatada Back Data'!$A$261:$YO$287,MATCH($B19,'Leche Desnatada Back Data'!$A$261:$A$287,0),MATCH(E$5,'Leche Desnatada Back Data'!$A$261:$YO$261,0)),INDEX('Leche Semidesnatada Back Data'!$A$261:$YO$287,MATCH($B19,'Leche Semidesnatada Back Data'!$A$261:$A$287,0),MATCH(E$5,'Leche Semidesnatada Back Data'!$A$261:$YO$261,0)))</f>
        <v>1.38</v>
      </c>
      <c r="F19" s="38">
        <f t="array" ref="F19">CHOOSE(Enlaces!$G$1,INDEX('TOTAL LECHE LIQUIDA Back Data'!$A$261:$YO$287,MATCH($B19,'TOTAL LECHE LIQUIDA Back Data'!$A$261:$A$287,0),MATCH(F$5,'TOTAL LECHE LIQUIDA Back Data'!$A$261:$YO$261,0)),INDEX('Leche Entera Back Data'!$A$261:$YO$287,MATCH($B19,'Leche Entera Back Data'!$A$261:$A$287,0),MATCH(F$5,'Leche Entera Back Data'!$A$261:$YO$261,0)),INDEX('Leche Desnatada Back Data'!$A$261:$YO$287,MATCH($B19,'Leche Desnatada Back Data'!$A$261:$A$287,0),MATCH(F$5,'Leche Desnatada Back Data'!$A$261:$YO$261,0)),INDEX('Leche Semidesnatada Back Data'!$A$261:$YO$287,MATCH($B19,'Leche Semidesnatada Back Data'!$A$261:$A$287,0),MATCH(F$5,'Leche Semidesnatada Back Data'!$A$261:$YO$261,0)))</f>
        <v>1.65</v>
      </c>
      <c r="G19" s="38">
        <f t="array" ref="G19">CHOOSE(Enlaces!$G$1,INDEX('TOTAL LECHE LIQUIDA Back Data'!$A$261:$YO$287,MATCH($B19,'TOTAL LECHE LIQUIDA Back Data'!$A$261:$A$287,0),MATCH(G$5,'TOTAL LECHE LIQUIDA Back Data'!$A$261:$YO$261,0)),INDEX('Leche Entera Back Data'!$A$261:$YO$287,MATCH($B19,'Leche Entera Back Data'!$A$261:$A$287,0),MATCH(G$5,'Leche Entera Back Data'!$A$261:$YO$261,0)),INDEX('Leche Desnatada Back Data'!$A$261:$YO$287,MATCH($B19,'Leche Desnatada Back Data'!$A$261:$A$287,0),MATCH(G$5,'Leche Desnatada Back Data'!$A$261:$YO$261,0)),INDEX('Leche Semidesnatada Back Data'!$A$261:$YO$287,MATCH($B19,'Leche Semidesnatada Back Data'!$A$261:$A$287,0),MATCH(G$5,'Leche Semidesnatada Back Data'!$A$261:$YO$261,0)))</f>
        <v>1.56</v>
      </c>
      <c r="H19" s="38">
        <f t="array" ref="H19">CHOOSE(Enlaces!$G$1,INDEX('TOTAL LECHE LIQUIDA Back Data'!$A$261:$YO$287,MATCH($B19,'TOTAL LECHE LIQUIDA Back Data'!$A$261:$A$287,0),MATCH(H$5,'TOTAL LECHE LIQUIDA Back Data'!$A$261:$YO$261,0)),INDEX('Leche Entera Back Data'!$A$261:$YO$287,MATCH($B19,'Leche Entera Back Data'!$A$261:$A$287,0),MATCH(H$5,'Leche Entera Back Data'!$A$261:$YO$261,0)),INDEX('Leche Desnatada Back Data'!$A$261:$YO$287,MATCH($B19,'Leche Desnatada Back Data'!$A$261:$A$287,0),MATCH(H$5,'Leche Desnatada Back Data'!$A$261:$YO$261,0)),INDEX('Leche Semidesnatada Back Data'!$A$261:$YO$287,MATCH($B19,'Leche Semidesnatada Back Data'!$A$261:$A$287,0),MATCH(H$5,'Leche Semidesnatada Back Data'!$A$261:$YO$261,0)))</f>
        <v>1.34</v>
      </c>
      <c r="I19" s="38">
        <f t="array" ref="I19">CHOOSE(Enlaces!$G$1,INDEX('TOTAL LECHE LIQUIDA Back Data'!$A$261:$YO$287,MATCH($B19,'TOTAL LECHE LIQUIDA Back Data'!$A$261:$A$287,0),MATCH(I$5,'TOTAL LECHE LIQUIDA Back Data'!$A$261:$YO$261,0)),INDEX('Leche Entera Back Data'!$A$261:$YO$287,MATCH($B19,'Leche Entera Back Data'!$A$261:$A$287,0),MATCH(I$5,'Leche Entera Back Data'!$A$261:$YO$261,0)),INDEX('Leche Desnatada Back Data'!$A$261:$YO$287,MATCH($B19,'Leche Desnatada Back Data'!$A$261:$A$287,0),MATCH(I$5,'Leche Desnatada Back Data'!$A$261:$YO$261,0)),INDEX('Leche Semidesnatada Back Data'!$A$261:$YO$287,MATCH($B19,'Leche Semidesnatada Back Data'!$A$261:$A$287,0),MATCH(I$5,'Leche Semidesnatada Back Data'!$A$261:$YO$261,0)))</f>
        <v>1.33</v>
      </c>
      <c r="J19" s="38">
        <f t="array" ref="J19">CHOOSE(Enlaces!$G$1,INDEX('TOTAL LECHE LIQUIDA Back Data'!$A$261:$YO$287,MATCH($B19,'TOTAL LECHE LIQUIDA Back Data'!$A$261:$A$287,0),MATCH(J$5,'TOTAL LECHE LIQUIDA Back Data'!$A$261:$YO$261,0)),INDEX('Leche Entera Back Data'!$A$261:$YO$287,MATCH($B19,'Leche Entera Back Data'!$A$261:$A$287,0),MATCH(J$5,'Leche Entera Back Data'!$A$261:$YO$261,0)),INDEX('Leche Desnatada Back Data'!$A$261:$YO$287,MATCH($B19,'Leche Desnatada Back Data'!$A$261:$A$287,0),MATCH(J$5,'Leche Desnatada Back Data'!$A$261:$YO$261,0)),INDEX('Leche Semidesnatada Back Data'!$A$261:$YO$287,MATCH($B19,'Leche Semidesnatada Back Data'!$A$261:$A$287,0),MATCH(J$5,'Leche Semidesnatada Back Data'!$A$261:$YO$261,0)))</f>
        <v>1.6</v>
      </c>
      <c r="K19" s="38">
        <f t="array" ref="K19">CHOOSE(Enlaces!$G$1,INDEX('TOTAL LECHE LIQUIDA Back Data'!$A$261:$YO$287,MATCH($B19,'TOTAL LECHE LIQUIDA Back Data'!$A$261:$A$287,0),MATCH(K$5,'TOTAL LECHE LIQUIDA Back Data'!$A$261:$YO$261,0)),INDEX('Leche Entera Back Data'!$A$261:$YO$287,MATCH($B19,'Leche Entera Back Data'!$A$261:$A$287,0),MATCH(K$5,'Leche Entera Back Data'!$A$261:$YO$261,0)),INDEX('Leche Desnatada Back Data'!$A$261:$YO$287,MATCH($B19,'Leche Desnatada Back Data'!$A$261:$A$287,0),MATCH(K$5,'Leche Desnatada Back Data'!$A$261:$YO$261,0)),INDEX('Leche Semidesnatada Back Data'!$A$261:$YO$287,MATCH($B19,'Leche Semidesnatada Back Data'!$A$261:$A$287,0),MATCH(K$5,'Leche Semidesnatada Back Data'!$A$261:$YO$261,0)))</f>
        <v>1.79</v>
      </c>
      <c r="L19" s="38">
        <f t="array" ref="L19">CHOOSE(Enlaces!$G$1,INDEX('TOTAL LECHE LIQUIDA Back Data'!$A$261:$YO$287,MATCH($B19,'TOTAL LECHE LIQUIDA Back Data'!$A$261:$A$287,0),MATCH(L$5,'TOTAL LECHE LIQUIDA Back Data'!$A$261:$YO$261,0)),INDEX('Leche Entera Back Data'!$A$261:$YO$287,MATCH($B19,'Leche Entera Back Data'!$A$261:$A$287,0),MATCH(L$5,'Leche Entera Back Data'!$A$261:$YO$261,0)),INDEX('Leche Desnatada Back Data'!$A$261:$YO$287,MATCH($B19,'Leche Desnatada Back Data'!$A$261:$A$287,0),MATCH(L$5,'Leche Desnatada Back Data'!$A$261:$YO$261,0)),INDEX('Leche Semidesnatada Back Data'!$A$261:$YO$287,MATCH($B19,'Leche Semidesnatada Back Data'!$A$261:$A$287,0),MATCH(L$5,'Leche Semidesnatada Back Data'!$A$261:$YO$261,0)))</f>
        <v>1.92</v>
      </c>
      <c r="M19" s="38">
        <f t="array" ref="M19">CHOOSE(Enlaces!$G$1,INDEX('TOTAL LECHE LIQUIDA Back Data'!$A$261:$YO$287,MATCH($B19,'TOTAL LECHE LIQUIDA Back Data'!$A$261:$A$287,0),MATCH(M$5,'TOTAL LECHE LIQUIDA Back Data'!$A$261:$YO$261,0)),INDEX('Leche Entera Back Data'!$A$261:$YO$287,MATCH($B19,'Leche Entera Back Data'!$A$261:$A$287,0),MATCH(M$5,'Leche Entera Back Data'!$A$261:$YO$261,0)),INDEX('Leche Desnatada Back Data'!$A$261:$YO$287,MATCH($B19,'Leche Desnatada Back Data'!$A$261:$A$287,0),MATCH(M$5,'Leche Desnatada Back Data'!$A$261:$YO$261,0)),INDEX('Leche Semidesnatada Back Data'!$A$261:$YO$287,MATCH($B19,'Leche Semidesnatada Back Data'!$A$261:$A$287,0),MATCH(M$5,'Leche Semidesnatada Back Data'!$A$261:$YO$261,0)))</f>
        <v>1.43</v>
      </c>
      <c r="N19" s="38">
        <f t="array" ref="N19">CHOOSE(Enlaces!$G$1,INDEX('TOTAL LECHE LIQUIDA Back Data'!$A$261:$YO$287,MATCH($B19,'TOTAL LECHE LIQUIDA Back Data'!$A$261:$A$287,0),MATCH(N$5,'TOTAL LECHE LIQUIDA Back Data'!$A$261:$YO$261,0)),INDEX('Leche Entera Back Data'!$A$261:$YO$287,MATCH($B19,'Leche Entera Back Data'!$A$261:$A$287,0),MATCH(N$5,'Leche Entera Back Data'!$A$261:$YO$261,0)),INDEX('Leche Desnatada Back Data'!$A$261:$YO$287,MATCH($B19,'Leche Desnatada Back Data'!$A$261:$A$287,0),MATCH(N$5,'Leche Desnatada Back Data'!$A$261:$YO$261,0)),INDEX('Leche Semidesnatada Back Data'!$A$261:$YO$287,MATCH($B19,'Leche Semidesnatada Back Data'!$A$261:$A$287,0),MATCH(N$5,'Leche Semidesnatada Back Data'!$A$261:$YO$261,0)))</f>
        <v>1.74</v>
      </c>
    </row>
    <row r="20" spans="2:14" x14ac:dyDescent="0.25">
      <c r="B20" s="9" t="s">
        <v>270</v>
      </c>
      <c r="C20" s="38">
        <f t="array" ref="C20">CHOOSE(Enlaces!$G$1,INDEX('TOTAL LECHE LIQUIDA Back Data'!$A$261:$YO$287,MATCH($B20,'TOTAL LECHE LIQUIDA Back Data'!$A$261:$A$287,0),MATCH(C$5,'TOTAL LECHE LIQUIDA Back Data'!$A$261:$YO$261,0)),INDEX('Leche Entera Back Data'!$A$261:$YO$287,MATCH($B20,'Leche Entera Back Data'!$A$261:$A$287,0),MATCH(C$5,'Leche Entera Back Data'!$A$261:$YO$261,0)),INDEX('Leche Desnatada Back Data'!$A$261:$YO$287,MATCH($B20,'Leche Desnatada Back Data'!$A$261:$A$287,0),MATCH(C$5,'Leche Desnatada Back Data'!$A$261:$YO$261,0)),INDEX('Leche Semidesnatada Back Data'!$A$261:$YO$287,MATCH($B20,'Leche Semidesnatada Back Data'!$A$261:$A$287,0),MATCH(C$5,'Leche Semidesnatada Back Data'!$A$261:$YO$261,0)))</f>
        <v>0.7</v>
      </c>
      <c r="D20" s="38">
        <f t="array" ref="D20">CHOOSE(Enlaces!$G$1,INDEX('TOTAL LECHE LIQUIDA Back Data'!$A$261:$YO$287,MATCH($B20,'TOTAL LECHE LIQUIDA Back Data'!$A$261:$A$287,0),MATCH(D$5,'TOTAL LECHE LIQUIDA Back Data'!$A$261:$YO$261,0)),INDEX('Leche Entera Back Data'!$A$261:$YO$287,MATCH($B20,'Leche Entera Back Data'!$A$261:$A$287,0),MATCH(D$5,'Leche Entera Back Data'!$A$261:$YO$261,0)),INDEX('Leche Desnatada Back Data'!$A$261:$YO$287,MATCH($B20,'Leche Desnatada Back Data'!$A$261:$A$287,0),MATCH(D$5,'Leche Desnatada Back Data'!$A$261:$YO$261,0)),INDEX('Leche Semidesnatada Back Data'!$A$261:$YO$287,MATCH($B20,'Leche Semidesnatada Back Data'!$A$261:$A$287,0),MATCH(D$5,'Leche Semidesnatada Back Data'!$A$261:$YO$261,0)))</f>
        <v>0.87</v>
      </c>
      <c r="E20" s="38">
        <f t="array" ref="E20">CHOOSE(Enlaces!$G$1,INDEX('TOTAL LECHE LIQUIDA Back Data'!$A$261:$YO$287,MATCH($B20,'TOTAL LECHE LIQUIDA Back Data'!$A$261:$A$287,0),MATCH(E$5,'TOTAL LECHE LIQUIDA Back Data'!$A$261:$YO$261,0)),INDEX('Leche Entera Back Data'!$A$261:$YO$287,MATCH($B20,'Leche Entera Back Data'!$A$261:$A$287,0),MATCH(E$5,'Leche Entera Back Data'!$A$261:$YO$261,0)),INDEX('Leche Desnatada Back Data'!$A$261:$YO$287,MATCH($B20,'Leche Desnatada Back Data'!$A$261:$A$287,0),MATCH(E$5,'Leche Desnatada Back Data'!$A$261:$YO$261,0)),INDEX('Leche Semidesnatada Back Data'!$A$261:$YO$287,MATCH($B20,'Leche Semidesnatada Back Data'!$A$261:$A$287,0),MATCH(E$5,'Leche Semidesnatada Back Data'!$A$261:$YO$261,0)))</f>
        <v>1.0900000000000001</v>
      </c>
      <c r="F20" s="38">
        <f t="array" ref="F20">CHOOSE(Enlaces!$G$1,INDEX('TOTAL LECHE LIQUIDA Back Data'!$A$261:$YO$287,MATCH($B20,'TOTAL LECHE LIQUIDA Back Data'!$A$261:$A$287,0),MATCH(F$5,'TOTAL LECHE LIQUIDA Back Data'!$A$261:$YO$261,0)),INDEX('Leche Entera Back Data'!$A$261:$YO$287,MATCH($B20,'Leche Entera Back Data'!$A$261:$A$287,0),MATCH(F$5,'Leche Entera Back Data'!$A$261:$YO$261,0)),INDEX('Leche Desnatada Back Data'!$A$261:$YO$287,MATCH($B20,'Leche Desnatada Back Data'!$A$261:$A$287,0),MATCH(F$5,'Leche Desnatada Back Data'!$A$261:$YO$261,0)),INDEX('Leche Semidesnatada Back Data'!$A$261:$YO$287,MATCH($B20,'Leche Semidesnatada Back Data'!$A$261:$A$287,0),MATCH(F$5,'Leche Semidesnatada Back Data'!$A$261:$YO$261,0)))</f>
        <v>0.95</v>
      </c>
      <c r="G20" s="38">
        <f t="array" ref="G20">CHOOSE(Enlaces!$G$1,INDEX('TOTAL LECHE LIQUIDA Back Data'!$A$261:$YO$287,MATCH($B20,'TOTAL LECHE LIQUIDA Back Data'!$A$261:$A$287,0),MATCH(G$5,'TOTAL LECHE LIQUIDA Back Data'!$A$261:$YO$261,0)),INDEX('Leche Entera Back Data'!$A$261:$YO$287,MATCH($B20,'Leche Entera Back Data'!$A$261:$A$287,0),MATCH(G$5,'Leche Entera Back Data'!$A$261:$YO$261,0)),INDEX('Leche Desnatada Back Data'!$A$261:$YO$287,MATCH($B20,'Leche Desnatada Back Data'!$A$261:$A$287,0),MATCH(G$5,'Leche Desnatada Back Data'!$A$261:$YO$261,0)),INDEX('Leche Semidesnatada Back Data'!$A$261:$YO$287,MATCH($B20,'Leche Semidesnatada Back Data'!$A$261:$A$287,0),MATCH(G$5,'Leche Semidesnatada Back Data'!$A$261:$YO$261,0)))</f>
        <v>0.9</v>
      </c>
      <c r="H20" s="38">
        <f t="array" ref="H20">CHOOSE(Enlaces!$G$1,INDEX('TOTAL LECHE LIQUIDA Back Data'!$A$261:$YO$287,MATCH($B20,'TOTAL LECHE LIQUIDA Back Data'!$A$261:$A$287,0),MATCH(H$5,'TOTAL LECHE LIQUIDA Back Data'!$A$261:$YO$261,0)),INDEX('Leche Entera Back Data'!$A$261:$YO$287,MATCH($B20,'Leche Entera Back Data'!$A$261:$A$287,0),MATCH(H$5,'Leche Entera Back Data'!$A$261:$YO$261,0)),INDEX('Leche Desnatada Back Data'!$A$261:$YO$287,MATCH($B20,'Leche Desnatada Back Data'!$A$261:$A$287,0),MATCH(H$5,'Leche Desnatada Back Data'!$A$261:$YO$261,0)),INDEX('Leche Semidesnatada Back Data'!$A$261:$YO$287,MATCH($B20,'Leche Semidesnatada Back Data'!$A$261:$A$287,0),MATCH(H$5,'Leche Semidesnatada Back Data'!$A$261:$YO$261,0)))</f>
        <v>1.06</v>
      </c>
      <c r="I20" s="38">
        <f t="array" ref="I20">CHOOSE(Enlaces!$G$1,INDEX('TOTAL LECHE LIQUIDA Back Data'!$A$261:$YO$287,MATCH($B20,'TOTAL LECHE LIQUIDA Back Data'!$A$261:$A$287,0),MATCH(I$5,'TOTAL LECHE LIQUIDA Back Data'!$A$261:$YO$261,0)),INDEX('Leche Entera Back Data'!$A$261:$YO$287,MATCH($B20,'Leche Entera Back Data'!$A$261:$A$287,0),MATCH(I$5,'Leche Entera Back Data'!$A$261:$YO$261,0)),INDEX('Leche Desnatada Back Data'!$A$261:$YO$287,MATCH($B20,'Leche Desnatada Back Data'!$A$261:$A$287,0),MATCH(I$5,'Leche Desnatada Back Data'!$A$261:$YO$261,0)),INDEX('Leche Semidesnatada Back Data'!$A$261:$YO$287,MATCH($B20,'Leche Semidesnatada Back Data'!$A$261:$A$287,0),MATCH(I$5,'Leche Semidesnatada Back Data'!$A$261:$YO$261,0)))</f>
        <v>1.0900000000000001</v>
      </c>
      <c r="J20" s="38">
        <f t="array" ref="J20">CHOOSE(Enlaces!$G$1,INDEX('TOTAL LECHE LIQUIDA Back Data'!$A$261:$YO$287,MATCH($B20,'TOTAL LECHE LIQUIDA Back Data'!$A$261:$A$287,0),MATCH(J$5,'TOTAL LECHE LIQUIDA Back Data'!$A$261:$YO$261,0)),INDEX('Leche Entera Back Data'!$A$261:$YO$287,MATCH($B20,'Leche Entera Back Data'!$A$261:$A$287,0),MATCH(J$5,'Leche Entera Back Data'!$A$261:$YO$261,0)),INDEX('Leche Desnatada Back Data'!$A$261:$YO$287,MATCH($B20,'Leche Desnatada Back Data'!$A$261:$A$287,0),MATCH(J$5,'Leche Desnatada Back Data'!$A$261:$YO$261,0)),INDEX('Leche Semidesnatada Back Data'!$A$261:$YO$287,MATCH($B20,'Leche Semidesnatada Back Data'!$A$261:$A$287,0),MATCH(J$5,'Leche Semidesnatada Back Data'!$A$261:$YO$261,0)))</f>
        <v>0.82</v>
      </c>
      <c r="K20" s="38">
        <f t="array" ref="K20">CHOOSE(Enlaces!$G$1,INDEX('TOTAL LECHE LIQUIDA Back Data'!$A$261:$YO$287,MATCH($B20,'TOTAL LECHE LIQUIDA Back Data'!$A$261:$A$287,0),MATCH(K$5,'TOTAL LECHE LIQUIDA Back Data'!$A$261:$YO$261,0)),INDEX('Leche Entera Back Data'!$A$261:$YO$287,MATCH($B20,'Leche Entera Back Data'!$A$261:$A$287,0),MATCH(K$5,'Leche Entera Back Data'!$A$261:$YO$261,0)),INDEX('Leche Desnatada Back Data'!$A$261:$YO$287,MATCH($B20,'Leche Desnatada Back Data'!$A$261:$A$287,0),MATCH(K$5,'Leche Desnatada Back Data'!$A$261:$YO$261,0)),INDEX('Leche Semidesnatada Back Data'!$A$261:$YO$287,MATCH($B20,'Leche Semidesnatada Back Data'!$A$261:$A$287,0),MATCH(K$5,'Leche Semidesnatada Back Data'!$A$261:$YO$261,0)))</f>
        <v>0.81</v>
      </c>
      <c r="L20" s="38">
        <f t="array" ref="L20">CHOOSE(Enlaces!$G$1,INDEX('TOTAL LECHE LIQUIDA Back Data'!$A$261:$YO$287,MATCH($B20,'TOTAL LECHE LIQUIDA Back Data'!$A$261:$A$287,0),MATCH(L$5,'TOTAL LECHE LIQUIDA Back Data'!$A$261:$YO$261,0)),INDEX('Leche Entera Back Data'!$A$261:$YO$287,MATCH($B20,'Leche Entera Back Data'!$A$261:$A$287,0),MATCH(L$5,'Leche Entera Back Data'!$A$261:$YO$261,0)),INDEX('Leche Desnatada Back Data'!$A$261:$YO$287,MATCH($B20,'Leche Desnatada Back Data'!$A$261:$A$287,0),MATCH(L$5,'Leche Desnatada Back Data'!$A$261:$YO$261,0)),INDEX('Leche Semidesnatada Back Data'!$A$261:$YO$287,MATCH($B20,'Leche Semidesnatada Back Data'!$A$261:$A$287,0),MATCH(L$5,'Leche Semidesnatada Back Data'!$A$261:$YO$261,0)))</f>
        <v>0.91</v>
      </c>
      <c r="M20" s="38">
        <f t="array" ref="M20">CHOOSE(Enlaces!$G$1,INDEX('TOTAL LECHE LIQUIDA Back Data'!$A$261:$YO$287,MATCH($B20,'TOTAL LECHE LIQUIDA Back Data'!$A$261:$A$287,0),MATCH(M$5,'TOTAL LECHE LIQUIDA Back Data'!$A$261:$YO$261,0)),INDEX('Leche Entera Back Data'!$A$261:$YO$287,MATCH($B20,'Leche Entera Back Data'!$A$261:$A$287,0),MATCH(M$5,'Leche Entera Back Data'!$A$261:$YO$261,0)),INDEX('Leche Desnatada Back Data'!$A$261:$YO$287,MATCH($B20,'Leche Desnatada Back Data'!$A$261:$A$287,0),MATCH(M$5,'Leche Desnatada Back Data'!$A$261:$YO$261,0)),INDEX('Leche Semidesnatada Back Data'!$A$261:$YO$287,MATCH($B20,'Leche Semidesnatada Back Data'!$A$261:$A$287,0),MATCH(M$5,'Leche Semidesnatada Back Data'!$A$261:$YO$261,0)))</f>
        <v>1.3</v>
      </c>
      <c r="N20" s="38">
        <f t="array" ref="N20">CHOOSE(Enlaces!$G$1,INDEX('TOTAL LECHE LIQUIDA Back Data'!$A$261:$YO$287,MATCH($B20,'TOTAL LECHE LIQUIDA Back Data'!$A$261:$A$287,0),MATCH(N$5,'TOTAL LECHE LIQUIDA Back Data'!$A$261:$YO$261,0)),INDEX('Leche Entera Back Data'!$A$261:$YO$287,MATCH($B20,'Leche Entera Back Data'!$A$261:$A$287,0),MATCH(N$5,'Leche Entera Back Data'!$A$261:$YO$261,0)),INDEX('Leche Desnatada Back Data'!$A$261:$YO$287,MATCH($B20,'Leche Desnatada Back Data'!$A$261:$A$287,0),MATCH(N$5,'Leche Desnatada Back Data'!$A$261:$YO$261,0)),INDEX('Leche Semidesnatada Back Data'!$A$261:$YO$287,MATCH($B20,'Leche Semidesnatada Back Data'!$A$261:$A$287,0),MATCH(N$5,'Leche Semidesnatada Back Data'!$A$261:$YO$261,0)))</f>
        <v>1.1000000000000001</v>
      </c>
    </row>
    <row r="21" spans="2:14" x14ac:dyDescent="0.25">
      <c r="B21" s="9" t="s">
        <v>271</v>
      </c>
      <c r="C21" s="38">
        <f t="array" ref="C21">CHOOSE(Enlaces!$G$1,INDEX('TOTAL LECHE LIQUIDA Back Data'!$A$261:$YO$287,MATCH($B21,'TOTAL LECHE LIQUIDA Back Data'!$A$261:$A$287,0),MATCH(C$5,'TOTAL LECHE LIQUIDA Back Data'!$A$261:$YO$261,0)),INDEX('Leche Entera Back Data'!$A$261:$YO$287,MATCH($B21,'Leche Entera Back Data'!$A$261:$A$287,0),MATCH(C$5,'Leche Entera Back Data'!$A$261:$YO$261,0)),INDEX('Leche Desnatada Back Data'!$A$261:$YO$287,MATCH($B21,'Leche Desnatada Back Data'!$A$261:$A$287,0),MATCH(C$5,'Leche Desnatada Back Data'!$A$261:$YO$261,0)),INDEX('Leche Semidesnatada Back Data'!$A$261:$YO$287,MATCH($B21,'Leche Semidesnatada Back Data'!$A$261:$A$287,0),MATCH(C$5,'Leche Semidesnatada Back Data'!$A$261:$YO$261,0)))</f>
        <v>0.46</v>
      </c>
      <c r="D21" s="38">
        <f t="array" ref="D21">CHOOSE(Enlaces!$G$1,INDEX('TOTAL LECHE LIQUIDA Back Data'!$A$261:$YO$287,MATCH($B21,'TOTAL LECHE LIQUIDA Back Data'!$A$261:$A$287,0),MATCH(D$5,'TOTAL LECHE LIQUIDA Back Data'!$A$261:$YO$261,0)),INDEX('Leche Entera Back Data'!$A$261:$YO$287,MATCH($B21,'Leche Entera Back Data'!$A$261:$A$287,0),MATCH(D$5,'Leche Entera Back Data'!$A$261:$YO$261,0)),INDEX('Leche Desnatada Back Data'!$A$261:$YO$287,MATCH($B21,'Leche Desnatada Back Data'!$A$261:$A$287,0),MATCH(D$5,'Leche Desnatada Back Data'!$A$261:$YO$261,0)),INDEX('Leche Semidesnatada Back Data'!$A$261:$YO$287,MATCH($B21,'Leche Semidesnatada Back Data'!$A$261:$A$287,0),MATCH(D$5,'Leche Semidesnatada Back Data'!$A$261:$YO$261,0)))</f>
        <v>0.46</v>
      </c>
      <c r="E21" s="38">
        <f t="array" ref="E21">CHOOSE(Enlaces!$G$1,INDEX('TOTAL LECHE LIQUIDA Back Data'!$A$261:$YO$287,MATCH($B21,'TOTAL LECHE LIQUIDA Back Data'!$A$261:$A$287,0),MATCH(E$5,'TOTAL LECHE LIQUIDA Back Data'!$A$261:$YO$261,0)),INDEX('Leche Entera Back Data'!$A$261:$YO$287,MATCH($B21,'Leche Entera Back Data'!$A$261:$A$287,0),MATCH(E$5,'Leche Entera Back Data'!$A$261:$YO$261,0)),INDEX('Leche Desnatada Back Data'!$A$261:$YO$287,MATCH($B21,'Leche Desnatada Back Data'!$A$261:$A$287,0),MATCH(E$5,'Leche Desnatada Back Data'!$A$261:$YO$261,0)),INDEX('Leche Semidesnatada Back Data'!$A$261:$YO$287,MATCH($B21,'Leche Semidesnatada Back Data'!$A$261:$A$287,0),MATCH(E$5,'Leche Semidesnatada Back Data'!$A$261:$YO$261,0)))</f>
        <v>0.48</v>
      </c>
      <c r="F21" s="38">
        <f t="array" ref="F21">CHOOSE(Enlaces!$G$1,INDEX('TOTAL LECHE LIQUIDA Back Data'!$A$261:$YO$287,MATCH($B21,'TOTAL LECHE LIQUIDA Back Data'!$A$261:$A$287,0),MATCH(F$5,'TOTAL LECHE LIQUIDA Back Data'!$A$261:$YO$261,0)),INDEX('Leche Entera Back Data'!$A$261:$YO$287,MATCH($B21,'Leche Entera Back Data'!$A$261:$A$287,0),MATCH(F$5,'Leche Entera Back Data'!$A$261:$YO$261,0)),INDEX('Leche Desnatada Back Data'!$A$261:$YO$287,MATCH($B21,'Leche Desnatada Back Data'!$A$261:$A$287,0),MATCH(F$5,'Leche Desnatada Back Data'!$A$261:$YO$261,0)),INDEX('Leche Semidesnatada Back Data'!$A$261:$YO$287,MATCH($B21,'Leche Semidesnatada Back Data'!$A$261:$A$287,0),MATCH(F$5,'Leche Semidesnatada Back Data'!$A$261:$YO$261,0)))</f>
        <v>0.44</v>
      </c>
      <c r="G21" s="38">
        <f t="array" ref="G21">CHOOSE(Enlaces!$G$1,INDEX('TOTAL LECHE LIQUIDA Back Data'!$A$261:$YO$287,MATCH($B21,'TOTAL LECHE LIQUIDA Back Data'!$A$261:$A$287,0),MATCH(G$5,'TOTAL LECHE LIQUIDA Back Data'!$A$261:$YO$261,0)),INDEX('Leche Entera Back Data'!$A$261:$YO$287,MATCH($B21,'Leche Entera Back Data'!$A$261:$A$287,0),MATCH(G$5,'Leche Entera Back Data'!$A$261:$YO$261,0)),INDEX('Leche Desnatada Back Data'!$A$261:$YO$287,MATCH($B21,'Leche Desnatada Back Data'!$A$261:$A$287,0),MATCH(G$5,'Leche Desnatada Back Data'!$A$261:$YO$261,0)),INDEX('Leche Semidesnatada Back Data'!$A$261:$YO$287,MATCH($B21,'Leche Semidesnatada Back Data'!$A$261:$A$287,0),MATCH(G$5,'Leche Semidesnatada Back Data'!$A$261:$YO$261,0)))</f>
        <v>0.56999999999999995</v>
      </c>
      <c r="H21" s="38">
        <f t="array" ref="H21">CHOOSE(Enlaces!$G$1,INDEX('TOTAL LECHE LIQUIDA Back Data'!$A$261:$YO$287,MATCH($B21,'TOTAL LECHE LIQUIDA Back Data'!$A$261:$A$287,0),MATCH(H$5,'TOTAL LECHE LIQUIDA Back Data'!$A$261:$YO$261,0)),INDEX('Leche Entera Back Data'!$A$261:$YO$287,MATCH($B21,'Leche Entera Back Data'!$A$261:$A$287,0),MATCH(H$5,'Leche Entera Back Data'!$A$261:$YO$261,0)),INDEX('Leche Desnatada Back Data'!$A$261:$YO$287,MATCH($B21,'Leche Desnatada Back Data'!$A$261:$A$287,0),MATCH(H$5,'Leche Desnatada Back Data'!$A$261:$YO$261,0)),INDEX('Leche Semidesnatada Back Data'!$A$261:$YO$287,MATCH($B21,'Leche Semidesnatada Back Data'!$A$261:$A$287,0),MATCH(H$5,'Leche Semidesnatada Back Data'!$A$261:$YO$261,0)))</f>
        <v>0.46</v>
      </c>
      <c r="I21" s="38">
        <f t="array" ref="I21">CHOOSE(Enlaces!$G$1,INDEX('TOTAL LECHE LIQUIDA Back Data'!$A$261:$YO$287,MATCH($B21,'TOTAL LECHE LIQUIDA Back Data'!$A$261:$A$287,0),MATCH(I$5,'TOTAL LECHE LIQUIDA Back Data'!$A$261:$YO$261,0)),INDEX('Leche Entera Back Data'!$A$261:$YO$287,MATCH($B21,'Leche Entera Back Data'!$A$261:$A$287,0),MATCH(I$5,'Leche Entera Back Data'!$A$261:$YO$261,0)),INDEX('Leche Desnatada Back Data'!$A$261:$YO$287,MATCH($B21,'Leche Desnatada Back Data'!$A$261:$A$287,0),MATCH(I$5,'Leche Desnatada Back Data'!$A$261:$YO$261,0)),INDEX('Leche Semidesnatada Back Data'!$A$261:$YO$287,MATCH($B21,'Leche Semidesnatada Back Data'!$A$261:$A$287,0),MATCH(I$5,'Leche Semidesnatada Back Data'!$A$261:$YO$261,0)))</f>
        <v>0.4</v>
      </c>
      <c r="J21" s="38">
        <f t="array" ref="J21">CHOOSE(Enlaces!$G$1,INDEX('TOTAL LECHE LIQUIDA Back Data'!$A$261:$YO$287,MATCH($B21,'TOTAL LECHE LIQUIDA Back Data'!$A$261:$A$287,0),MATCH(J$5,'TOTAL LECHE LIQUIDA Back Data'!$A$261:$YO$261,0)),INDEX('Leche Entera Back Data'!$A$261:$YO$287,MATCH($B21,'Leche Entera Back Data'!$A$261:$A$287,0),MATCH(J$5,'Leche Entera Back Data'!$A$261:$YO$261,0)),INDEX('Leche Desnatada Back Data'!$A$261:$YO$287,MATCH($B21,'Leche Desnatada Back Data'!$A$261:$A$287,0),MATCH(J$5,'Leche Desnatada Back Data'!$A$261:$YO$261,0)),INDEX('Leche Semidesnatada Back Data'!$A$261:$YO$287,MATCH($B21,'Leche Semidesnatada Back Data'!$A$261:$A$287,0),MATCH(J$5,'Leche Semidesnatada Back Data'!$A$261:$YO$261,0)))</f>
        <v>0.55000000000000004</v>
      </c>
      <c r="K21" s="38">
        <f t="array" ref="K21">CHOOSE(Enlaces!$G$1,INDEX('TOTAL LECHE LIQUIDA Back Data'!$A$261:$YO$287,MATCH($B21,'TOTAL LECHE LIQUIDA Back Data'!$A$261:$A$287,0),MATCH(K$5,'TOTAL LECHE LIQUIDA Back Data'!$A$261:$YO$261,0)),INDEX('Leche Entera Back Data'!$A$261:$YO$287,MATCH($B21,'Leche Entera Back Data'!$A$261:$A$287,0),MATCH(K$5,'Leche Entera Back Data'!$A$261:$YO$261,0)),INDEX('Leche Desnatada Back Data'!$A$261:$YO$287,MATCH($B21,'Leche Desnatada Back Data'!$A$261:$A$287,0),MATCH(K$5,'Leche Desnatada Back Data'!$A$261:$YO$261,0)),INDEX('Leche Semidesnatada Back Data'!$A$261:$YO$287,MATCH($B21,'Leche Semidesnatada Back Data'!$A$261:$A$287,0),MATCH(K$5,'Leche Semidesnatada Back Data'!$A$261:$YO$261,0)))</f>
        <v>0.46</v>
      </c>
      <c r="L21" s="38">
        <f t="array" ref="L21">CHOOSE(Enlaces!$G$1,INDEX('TOTAL LECHE LIQUIDA Back Data'!$A$261:$YO$287,MATCH($B21,'TOTAL LECHE LIQUIDA Back Data'!$A$261:$A$287,0),MATCH(L$5,'TOTAL LECHE LIQUIDA Back Data'!$A$261:$YO$261,0)),INDEX('Leche Entera Back Data'!$A$261:$YO$287,MATCH($B21,'Leche Entera Back Data'!$A$261:$A$287,0),MATCH(L$5,'Leche Entera Back Data'!$A$261:$YO$261,0)),INDEX('Leche Desnatada Back Data'!$A$261:$YO$287,MATCH($B21,'Leche Desnatada Back Data'!$A$261:$A$287,0),MATCH(L$5,'Leche Desnatada Back Data'!$A$261:$YO$261,0)),INDEX('Leche Semidesnatada Back Data'!$A$261:$YO$287,MATCH($B21,'Leche Semidesnatada Back Data'!$A$261:$A$287,0),MATCH(L$5,'Leche Semidesnatada Back Data'!$A$261:$YO$261,0)))</f>
        <v>0.44</v>
      </c>
      <c r="M21" s="38">
        <f t="array" ref="M21">CHOOSE(Enlaces!$G$1,INDEX('TOTAL LECHE LIQUIDA Back Data'!$A$261:$YO$287,MATCH($B21,'TOTAL LECHE LIQUIDA Back Data'!$A$261:$A$287,0),MATCH(M$5,'TOTAL LECHE LIQUIDA Back Data'!$A$261:$YO$261,0)),INDEX('Leche Entera Back Data'!$A$261:$YO$287,MATCH($B21,'Leche Entera Back Data'!$A$261:$A$287,0),MATCH(M$5,'Leche Entera Back Data'!$A$261:$YO$261,0)),INDEX('Leche Desnatada Back Data'!$A$261:$YO$287,MATCH($B21,'Leche Desnatada Back Data'!$A$261:$A$287,0),MATCH(M$5,'Leche Desnatada Back Data'!$A$261:$YO$261,0)),INDEX('Leche Semidesnatada Back Data'!$A$261:$YO$287,MATCH($B21,'Leche Semidesnatada Back Data'!$A$261:$A$287,0),MATCH(M$5,'Leche Semidesnatada Back Data'!$A$261:$YO$261,0)))</f>
        <v>0.63</v>
      </c>
      <c r="N21" s="38">
        <f t="array" ref="N21">CHOOSE(Enlaces!$G$1,INDEX('TOTAL LECHE LIQUIDA Back Data'!$A$261:$YO$287,MATCH($B21,'TOTAL LECHE LIQUIDA Back Data'!$A$261:$A$287,0),MATCH(N$5,'TOTAL LECHE LIQUIDA Back Data'!$A$261:$YO$261,0)),INDEX('Leche Entera Back Data'!$A$261:$YO$287,MATCH($B21,'Leche Entera Back Data'!$A$261:$A$287,0),MATCH(N$5,'Leche Entera Back Data'!$A$261:$YO$261,0)),INDEX('Leche Desnatada Back Data'!$A$261:$YO$287,MATCH($B21,'Leche Desnatada Back Data'!$A$261:$A$287,0),MATCH(N$5,'Leche Desnatada Back Data'!$A$261:$YO$261,0)),INDEX('Leche Semidesnatada Back Data'!$A$261:$YO$287,MATCH($B21,'Leche Semidesnatada Back Data'!$A$261:$A$287,0),MATCH(N$5,'Leche Semidesnatada Back Data'!$A$261:$YO$261,0)))</f>
        <v>0.64</v>
      </c>
    </row>
    <row r="22" spans="2:14" x14ac:dyDescent="0.25">
      <c r="B22" s="9" t="s">
        <v>272</v>
      </c>
      <c r="C22" s="38">
        <f t="array" ref="C22">CHOOSE(Enlaces!$G$1,INDEX('TOTAL LECHE LIQUIDA Back Data'!$A$261:$YO$287,MATCH($B22,'TOTAL LECHE LIQUIDA Back Data'!$A$261:$A$287,0),MATCH(C$5,'TOTAL LECHE LIQUIDA Back Data'!$A$261:$YO$261,0)),INDEX('Leche Entera Back Data'!$A$261:$YO$287,MATCH($B22,'Leche Entera Back Data'!$A$261:$A$287,0),MATCH(C$5,'Leche Entera Back Data'!$A$261:$YO$261,0)),INDEX('Leche Desnatada Back Data'!$A$261:$YO$287,MATCH($B22,'Leche Desnatada Back Data'!$A$261:$A$287,0),MATCH(C$5,'Leche Desnatada Back Data'!$A$261:$YO$261,0)),INDEX('Leche Semidesnatada Back Data'!$A$261:$YO$287,MATCH($B22,'Leche Semidesnatada Back Data'!$A$261:$A$287,0),MATCH(C$5,'Leche Semidesnatada Back Data'!$A$261:$YO$261,0)))</f>
        <v>0.49</v>
      </c>
      <c r="D22" s="38">
        <f t="array" ref="D22">CHOOSE(Enlaces!$G$1,INDEX('TOTAL LECHE LIQUIDA Back Data'!$A$261:$YO$287,MATCH($B22,'TOTAL LECHE LIQUIDA Back Data'!$A$261:$A$287,0),MATCH(D$5,'TOTAL LECHE LIQUIDA Back Data'!$A$261:$YO$261,0)),INDEX('Leche Entera Back Data'!$A$261:$YO$287,MATCH($B22,'Leche Entera Back Data'!$A$261:$A$287,0),MATCH(D$5,'Leche Entera Back Data'!$A$261:$YO$261,0)),INDEX('Leche Desnatada Back Data'!$A$261:$YO$287,MATCH($B22,'Leche Desnatada Back Data'!$A$261:$A$287,0),MATCH(D$5,'Leche Desnatada Back Data'!$A$261:$YO$261,0)),INDEX('Leche Semidesnatada Back Data'!$A$261:$YO$287,MATCH($B22,'Leche Semidesnatada Back Data'!$A$261:$A$287,0),MATCH(D$5,'Leche Semidesnatada Back Data'!$A$261:$YO$261,0)))</f>
        <v>0.55000000000000004</v>
      </c>
      <c r="E22" s="38">
        <f t="array" ref="E22">CHOOSE(Enlaces!$G$1,INDEX('TOTAL LECHE LIQUIDA Back Data'!$A$261:$YO$287,MATCH($B22,'TOTAL LECHE LIQUIDA Back Data'!$A$261:$A$287,0),MATCH(E$5,'TOTAL LECHE LIQUIDA Back Data'!$A$261:$YO$261,0)),INDEX('Leche Entera Back Data'!$A$261:$YO$287,MATCH($B22,'Leche Entera Back Data'!$A$261:$A$287,0),MATCH(E$5,'Leche Entera Back Data'!$A$261:$YO$261,0)),INDEX('Leche Desnatada Back Data'!$A$261:$YO$287,MATCH($B22,'Leche Desnatada Back Data'!$A$261:$A$287,0),MATCH(E$5,'Leche Desnatada Back Data'!$A$261:$YO$261,0)),INDEX('Leche Semidesnatada Back Data'!$A$261:$YO$287,MATCH($B22,'Leche Semidesnatada Back Data'!$A$261:$A$287,0),MATCH(E$5,'Leche Semidesnatada Back Data'!$A$261:$YO$261,0)))</f>
        <v>0.56000000000000005</v>
      </c>
      <c r="F22" s="38">
        <f t="array" ref="F22">CHOOSE(Enlaces!$G$1,INDEX('TOTAL LECHE LIQUIDA Back Data'!$A$261:$YO$287,MATCH($B22,'TOTAL LECHE LIQUIDA Back Data'!$A$261:$A$287,0),MATCH(F$5,'TOTAL LECHE LIQUIDA Back Data'!$A$261:$YO$261,0)),INDEX('Leche Entera Back Data'!$A$261:$YO$287,MATCH($B22,'Leche Entera Back Data'!$A$261:$A$287,0),MATCH(F$5,'Leche Entera Back Data'!$A$261:$YO$261,0)),INDEX('Leche Desnatada Back Data'!$A$261:$YO$287,MATCH($B22,'Leche Desnatada Back Data'!$A$261:$A$287,0),MATCH(F$5,'Leche Desnatada Back Data'!$A$261:$YO$261,0)),INDEX('Leche Semidesnatada Back Data'!$A$261:$YO$287,MATCH($B22,'Leche Semidesnatada Back Data'!$A$261:$A$287,0),MATCH(F$5,'Leche Semidesnatada Back Data'!$A$261:$YO$261,0)))</f>
        <v>0.49</v>
      </c>
      <c r="G22" s="38">
        <f t="array" ref="G22">CHOOSE(Enlaces!$G$1,INDEX('TOTAL LECHE LIQUIDA Back Data'!$A$261:$YO$287,MATCH($B22,'TOTAL LECHE LIQUIDA Back Data'!$A$261:$A$287,0),MATCH(G$5,'TOTAL LECHE LIQUIDA Back Data'!$A$261:$YO$261,0)),INDEX('Leche Entera Back Data'!$A$261:$YO$287,MATCH($B22,'Leche Entera Back Data'!$A$261:$A$287,0),MATCH(G$5,'Leche Entera Back Data'!$A$261:$YO$261,0)),INDEX('Leche Desnatada Back Data'!$A$261:$YO$287,MATCH($B22,'Leche Desnatada Back Data'!$A$261:$A$287,0),MATCH(G$5,'Leche Desnatada Back Data'!$A$261:$YO$261,0)),INDEX('Leche Semidesnatada Back Data'!$A$261:$YO$287,MATCH($B22,'Leche Semidesnatada Back Data'!$A$261:$A$287,0),MATCH(G$5,'Leche Semidesnatada Back Data'!$A$261:$YO$261,0)))</f>
        <v>0.51</v>
      </c>
      <c r="H22" s="38">
        <f t="array" ref="H22">CHOOSE(Enlaces!$G$1,INDEX('TOTAL LECHE LIQUIDA Back Data'!$A$261:$YO$287,MATCH($B22,'TOTAL LECHE LIQUIDA Back Data'!$A$261:$A$287,0),MATCH(H$5,'TOTAL LECHE LIQUIDA Back Data'!$A$261:$YO$261,0)),INDEX('Leche Entera Back Data'!$A$261:$YO$287,MATCH($B22,'Leche Entera Back Data'!$A$261:$A$287,0),MATCH(H$5,'Leche Entera Back Data'!$A$261:$YO$261,0)),INDEX('Leche Desnatada Back Data'!$A$261:$YO$287,MATCH($B22,'Leche Desnatada Back Data'!$A$261:$A$287,0),MATCH(H$5,'Leche Desnatada Back Data'!$A$261:$YO$261,0)),INDEX('Leche Semidesnatada Back Data'!$A$261:$YO$287,MATCH($B22,'Leche Semidesnatada Back Data'!$A$261:$A$287,0),MATCH(H$5,'Leche Semidesnatada Back Data'!$A$261:$YO$261,0)))</f>
        <v>0.64</v>
      </c>
      <c r="I22" s="38">
        <f t="array" ref="I22">CHOOSE(Enlaces!$G$1,INDEX('TOTAL LECHE LIQUIDA Back Data'!$A$261:$YO$287,MATCH($B22,'TOTAL LECHE LIQUIDA Back Data'!$A$261:$A$287,0),MATCH(I$5,'TOTAL LECHE LIQUIDA Back Data'!$A$261:$YO$261,0)),INDEX('Leche Entera Back Data'!$A$261:$YO$287,MATCH($B22,'Leche Entera Back Data'!$A$261:$A$287,0),MATCH(I$5,'Leche Entera Back Data'!$A$261:$YO$261,0)),INDEX('Leche Desnatada Back Data'!$A$261:$YO$287,MATCH($B22,'Leche Desnatada Back Data'!$A$261:$A$287,0),MATCH(I$5,'Leche Desnatada Back Data'!$A$261:$YO$261,0)),INDEX('Leche Semidesnatada Back Data'!$A$261:$YO$287,MATCH($B22,'Leche Semidesnatada Back Data'!$A$261:$A$287,0),MATCH(I$5,'Leche Semidesnatada Back Data'!$A$261:$YO$261,0)))</f>
        <v>0.52</v>
      </c>
      <c r="J22" s="38">
        <f t="array" ref="J22">CHOOSE(Enlaces!$G$1,INDEX('TOTAL LECHE LIQUIDA Back Data'!$A$261:$YO$287,MATCH($B22,'TOTAL LECHE LIQUIDA Back Data'!$A$261:$A$287,0),MATCH(J$5,'TOTAL LECHE LIQUIDA Back Data'!$A$261:$YO$261,0)),INDEX('Leche Entera Back Data'!$A$261:$YO$287,MATCH($B22,'Leche Entera Back Data'!$A$261:$A$287,0),MATCH(J$5,'Leche Entera Back Data'!$A$261:$YO$261,0)),INDEX('Leche Desnatada Back Data'!$A$261:$YO$287,MATCH($B22,'Leche Desnatada Back Data'!$A$261:$A$287,0),MATCH(J$5,'Leche Desnatada Back Data'!$A$261:$YO$261,0)),INDEX('Leche Semidesnatada Back Data'!$A$261:$YO$287,MATCH($B22,'Leche Semidesnatada Back Data'!$A$261:$A$287,0),MATCH(J$5,'Leche Semidesnatada Back Data'!$A$261:$YO$261,0)))</f>
        <v>0.34</v>
      </c>
      <c r="K22" s="38">
        <f t="array" ref="K22">CHOOSE(Enlaces!$G$1,INDEX('TOTAL LECHE LIQUIDA Back Data'!$A$261:$YO$287,MATCH($B22,'TOTAL LECHE LIQUIDA Back Data'!$A$261:$A$287,0),MATCH(K$5,'TOTAL LECHE LIQUIDA Back Data'!$A$261:$YO$261,0)),INDEX('Leche Entera Back Data'!$A$261:$YO$287,MATCH($B22,'Leche Entera Back Data'!$A$261:$A$287,0),MATCH(K$5,'Leche Entera Back Data'!$A$261:$YO$261,0)),INDEX('Leche Desnatada Back Data'!$A$261:$YO$287,MATCH($B22,'Leche Desnatada Back Data'!$A$261:$A$287,0),MATCH(K$5,'Leche Desnatada Back Data'!$A$261:$YO$261,0)),INDEX('Leche Semidesnatada Back Data'!$A$261:$YO$287,MATCH($B22,'Leche Semidesnatada Back Data'!$A$261:$A$287,0),MATCH(K$5,'Leche Semidesnatada Back Data'!$A$261:$YO$261,0)))</f>
        <v>0.35</v>
      </c>
      <c r="L22" s="38">
        <f t="array" ref="L22">CHOOSE(Enlaces!$G$1,INDEX('TOTAL LECHE LIQUIDA Back Data'!$A$261:$YO$287,MATCH($B22,'TOTAL LECHE LIQUIDA Back Data'!$A$261:$A$287,0),MATCH(L$5,'TOTAL LECHE LIQUIDA Back Data'!$A$261:$YO$261,0)),INDEX('Leche Entera Back Data'!$A$261:$YO$287,MATCH($B22,'Leche Entera Back Data'!$A$261:$A$287,0),MATCH(L$5,'Leche Entera Back Data'!$A$261:$YO$261,0)),INDEX('Leche Desnatada Back Data'!$A$261:$YO$287,MATCH($B22,'Leche Desnatada Back Data'!$A$261:$A$287,0),MATCH(L$5,'Leche Desnatada Back Data'!$A$261:$YO$261,0)),INDEX('Leche Semidesnatada Back Data'!$A$261:$YO$287,MATCH($B22,'Leche Semidesnatada Back Data'!$A$261:$A$287,0),MATCH(L$5,'Leche Semidesnatada Back Data'!$A$261:$YO$261,0)))</f>
        <v>0.54</v>
      </c>
      <c r="M22" s="38">
        <f t="array" ref="M22">CHOOSE(Enlaces!$G$1,INDEX('TOTAL LECHE LIQUIDA Back Data'!$A$261:$YO$287,MATCH($B22,'TOTAL LECHE LIQUIDA Back Data'!$A$261:$A$287,0),MATCH(M$5,'TOTAL LECHE LIQUIDA Back Data'!$A$261:$YO$261,0)),INDEX('Leche Entera Back Data'!$A$261:$YO$287,MATCH($B22,'Leche Entera Back Data'!$A$261:$A$287,0),MATCH(M$5,'Leche Entera Back Data'!$A$261:$YO$261,0)),INDEX('Leche Desnatada Back Data'!$A$261:$YO$287,MATCH($B22,'Leche Desnatada Back Data'!$A$261:$A$287,0),MATCH(M$5,'Leche Desnatada Back Data'!$A$261:$YO$261,0)),INDEX('Leche Semidesnatada Back Data'!$A$261:$YO$287,MATCH($B22,'Leche Semidesnatada Back Data'!$A$261:$A$287,0),MATCH(M$5,'Leche Semidesnatada Back Data'!$A$261:$YO$261,0)))</f>
        <v>0.45</v>
      </c>
      <c r="N22" s="38">
        <f t="array" ref="N22">CHOOSE(Enlaces!$G$1,INDEX('TOTAL LECHE LIQUIDA Back Data'!$A$261:$YO$287,MATCH($B22,'TOTAL LECHE LIQUIDA Back Data'!$A$261:$A$287,0),MATCH(N$5,'TOTAL LECHE LIQUIDA Back Data'!$A$261:$YO$261,0)),INDEX('Leche Entera Back Data'!$A$261:$YO$287,MATCH($B22,'Leche Entera Back Data'!$A$261:$A$287,0),MATCH(N$5,'Leche Entera Back Data'!$A$261:$YO$261,0)),INDEX('Leche Desnatada Back Data'!$A$261:$YO$287,MATCH($B22,'Leche Desnatada Back Data'!$A$261:$A$287,0),MATCH(N$5,'Leche Desnatada Back Data'!$A$261:$YO$261,0)),INDEX('Leche Semidesnatada Back Data'!$A$261:$YO$287,MATCH($B22,'Leche Semidesnatada Back Data'!$A$261:$A$287,0),MATCH(N$5,'Leche Semidesnatada Back Data'!$A$261:$YO$261,0)))</f>
        <v>0.48</v>
      </c>
    </row>
    <row r="23" spans="2:14" x14ac:dyDescent="0.25">
      <c r="B23" s="9" t="s">
        <v>273</v>
      </c>
      <c r="C23" s="38">
        <f t="array" ref="C23">CHOOSE(Enlaces!$G$1,INDEX('TOTAL LECHE LIQUIDA Back Data'!$A$261:$YO$287,MATCH($B23,'TOTAL LECHE LIQUIDA Back Data'!$A$261:$A$287,0),MATCH(C$5,'TOTAL LECHE LIQUIDA Back Data'!$A$261:$YO$261,0)),INDEX('Leche Entera Back Data'!$A$261:$YO$287,MATCH($B23,'Leche Entera Back Data'!$A$261:$A$287,0),MATCH(C$5,'Leche Entera Back Data'!$A$261:$YO$261,0)),INDEX('Leche Desnatada Back Data'!$A$261:$YO$287,MATCH($B23,'Leche Desnatada Back Data'!$A$261:$A$287,0),MATCH(C$5,'Leche Desnatada Back Data'!$A$261:$YO$261,0)),INDEX('Leche Semidesnatada Back Data'!$A$261:$YO$287,MATCH($B23,'Leche Semidesnatada Back Data'!$A$261:$A$287,0),MATCH(C$5,'Leche Semidesnatada Back Data'!$A$261:$YO$261,0)))</f>
        <v>0.91</v>
      </c>
      <c r="D23" s="38">
        <f t="array" ref="D23">CHOOSE(Enlaces!$G$1,INDEX('TOTAL LECHE LIQUIDA Back Data'!$A$261:$YO$287,MATCH($B23,'TOTAL LECHE LIQUIDA Back Data'!$A$261:$A$287,0),MATCH(D$5,'TOTAL LECHE LIQUIDA Back Data'!$A$261:$YO$261,0)),INDEX('Leche Entera Back Data'!$A$261:$YO$287,MATCH($B23,'Leche Entera Back Data'!$A$261:$A$287,0),MATCH(D$5,'Leche Entera Back Data'!$A$261:$YO$261,0)),INDEX('Leche Desnatada Back Data'!$A$261:$YO$287,MATCH($B23,'Leche Desnatada Back Data'!$A$261:$A$287,0),MATCH(D$5,'Leche Desnatada Back Data'!$A$261:$YO$261,0)),INDEX('Leche Semidesnatada Back Data'!$A$261:$YO$287,MATCH($B23,'Leche Semidesnatada Back Data'!$A$261:$A$287,0),MATCH(D$5,'Leche Semidesnatada Back Data'!$A$261:$YO$261,0)))</f>
        <v>0.63</v>
      </c>
      <c r="E23" s="38">
        <f t="array" ref="E23">CHOOSE(Enlaces!$G$1,INDEX('TOTAL LECHE LIQUIDA Back Data'!$A$261:$YO$287,MATCH($B23,'TOTAL LECHE LIQUIDA Back Data'!$A$261:$A$287,0),MATCH(E$5,'TOTAL LECHE LIQUIDA Back Data'!$A$261:$YO$261,0)),INDEX('Leche Entera Back Data'!$A$261:$YO$287,MATCH($B23,'Leche Entera Back Data'!$A$261:$A$287,0),MATCH(E$5,'Leche Entera Back Data'!$A$261:$YO$261,0)),INDEX('Leche Desnatada Back Data'!$A$261:$YO$287,MATCH($B23,'Leche Desnatada Back Data'!$A$261:$A$287,0),MATCH(E$5,'Leche Desnatada Back Data'!$A$261:$YO$261,0)),INDEX('Leche Semidesnatada Back Data'!$A$261:$YO$287,MATCH($B23,'Leche Semidesnatada Back Data'!$A$261:$A$287,0),MATCH(E$5,'Leche Semidesnatada Back Data'!$A$261:$YO$261,0)))</f>
        <v>0.91</v>
      </c>
      <c r="F23" s="38">
        <f t="array" ref="F23">CHOOSE(Enlaces!$G$1,INDEX('TOTAL LECHE LIQUIDA Back Data'!$A$261:$YO$287,MATCH($B23,'TOTAL LECHE LIQUIDA Back Data'!$A$261:$A$287,0),MATCH(F$5,'TOTAL LECHE LIQUIDA Back Data'!$A$261:$YO$261,0)),INDEX('Leche Entera Back Data'!$A$261:$YO$287,MATCH($B23,'Leche Entera Back Data'!$A$261:$A$287,0),MATCH(F$5,'Leche Entera Back Data'!$A$261:$YO$261,0)),INDEX('Leche Desnatada Back Data'!$A$261:$YO$287,MATCH($B23,'Leche Desnatada Back Data'!$A$261:$A$287,0),MATCH(F$5,'Leche Desnatada Back Data'!$A$261:$YO$261,0)),INDEX('Leche Semidesnatada Back Data'!$A$261:$YO$287,MATCH($B23,'Leche Semidesnatada Back Data'!$A$261:$A$287,0),MATCH(F$5,'Leche Semidesnatada Back Data'!$A$261:$YO$261,0)))</f>
        <v>1.21</v>
      </c>
      <c r="G23" s="38">
        <f t="array" ref="G23">CHOOSE(Enlaces!$G$1,INDEX('TOTAL LECHE LIQUIDA Back Data'!$A$261:$YO$287,MATCH($B23,'TOTAL LECHE LIQUIDA Back Data'!$A$261:$A$287,0),MATCH(G$5,'TOTAL LECHE LIQUIDA Back Data'!$A$261:$YO$261,0)),INDEX('Leche Entera Back Data'!$A$261:$YO$287,MATCH($B23,'Leche Entera Back Data'!$A$261:$A$287,0),MATCH(G$5,'Leche Entera Back Data'!$A$261:$YO$261,0)),INDEX('Leche Desnatada Back Data'!$A$261:$YO$287,MATCH($B23,'Leche Desnatada Back Data'!$A$261:$A$287,0),MATCH(G$5,'Leche Desnatada Back Data'!$A$261:$YO$261,0)),INDEX('Leche Semidesnatada Back Data'!$A$261:$YO$287,MATCH($B23,'Leche Semidesnatada Back Data'!$A$261:$A$287,0),MATCH(G$5,'Leche Semidesnatada Back Data'!$A$261:$YO$261,0)))</f>
        <v>0.8</v>
      </c>
      <c r="H23" s="38">
        <f t="array" ref="H23">CHOOSE(Enlaces!$G$1,INDEX('TOTAL LECHE LIQUIDA Back Data'!$A$261:$YO$287,MATCH($B23,'TOTAL LECHE LIQUIDA Back Data'!$A$261:$A$287,0),MATCH(H$5,'TOTAL LECHE LIQUIDA Back Data'!$A$261:$YO$261,0)),INDEX('Leche Entera Back Data'!$A$261:$YO$287,MATCH($B23,'Leche Entera Back Data'!$A$261:$A$287,0),MATCH(H$5,'Leche Entera Back Data'!$A$261:$YO$261,0)),INDEX('Leche Desnatada Back Data'!$A$261:$YO$287,MATCH($B23,'Leche Desnatada Back Data'!$A$261:$A$287,0),MATCH(H$5,'Leche Desnatada Back Data'!$A$261:$YO$261,0)),INDEX('Leche Semidesnatada Back Data'!$A$261:$YO$287,MATCH($B23,'Leche Semidesnatada Back Data'!$A$261:$A$287,0),MATCH(H$5,'Leche Semidesnatada Back Data'!$A$261:$YO$261,0)))</f>
        <v>0.83</v>
      </c>
      <c r="I23" s="38">
        <f t="array" ref="I23">CHOOSE(Enlaces!$G$1,INDEX('TOTAL LECHE LIQUIDA Back Data'!$A$261:$YO$287,MATCH($B23,'TOTAL LECHE LIQUIDA Back Data'!$A$261:$A$287,0),MATCH(I$5,'TOTAL LECHE LIQUIDA Back Data'!$A$261:$YO$261,0)),INDEX('Leche Entera Back Data'!$A$261:$YO$287,MATCH($B23,'Leche Entera Back Data'!$A$261:$A$287,0),MATCH(I$5,'Leche Entera Back Data'!$A$261:$YO$261,0)),INDEX('Leche Desnatada Back Data'!$A$261:$YO$287,MATCH($B23,'Leche Desnatada Back Data'!$A$261:$A$287,0),MATCH(I$5,'Leche Desnatada Back Data'!$A$261:$YO$261,0)),INDEX('Leche Semidesnatada Back Data'!$A$261:$YO$287,MATCH($B23,'Leche Semidesnatada Back Data'!$A$261:$A$287,0),MATCH(I$5,'Leche Semidesnatada Back Data'!$A$261:$YO$261,0)))</f>
        <v>0.6</v>
      </c>
      <c r="J23" s="38">
        <f t="array" ref="J23">CHOOSE(Enlaces!$G$1,INDEX('TOTAL LECHE LIQUIDA Back Data'!$A$261:$YO$287,MATCH($B23,'TOTAL LECHE LIQUIDA Back Data'!$A$261:$A$287,0),MATCH(J$5,'TOTAL LECHE LIQUIDA Back Data'!$A$261:$YO$261,0)),INDEX('Leche Entera Back Data'!$A$261:$YO$287,MATCH($B23,'Leche Entera Back Data'!$A$261:$A$287,0),MATCH(J$5,'Leche Entera Back Data'!$A$261:$YO$261,0)),INDEX('Leche Desnatada Back Data'!$A$261:$YO$287,MATCH($B23,'Leche Desnatada Back Data'!$A$261:$A$287,0),MATCH(J$5,'Leche Desnatada Back Data'!$A$261:$YO$261,0)),INDEX('Leche Semidesnatada Back Data'!$A$261:$YO$287,MATCH($B23,'Leche Semidesnatada Back Data'!$A$261:$A$287,0),MATCH(J$5,'Leche Semidesnatada Back Data'!$A$261:$YO$261,0)))</f>
        <v>0.85</v>
      </c>
      <c r="K23" s="38">
        <f t="array" ref="K23">CHOOSE(Enlaces!$G$1,INDEX('TOTAL LECHE LIQUIDA Back Data'!$A$261:$YO$287,MATCH($B23,'TOTAL LECHE LIQUIDA Back Data'!$A$261:$A$287,0),MATCH(K$5,'TOTAL LECHE LIQUIDA Back Data'!$A$261:$YO$261,0)),INDEX('Leche Entera Back Data'!$A$261:$YO$287,MATCH($B23,'Leche Entera Back Data'!$A$261:$A$287,0),MATCH(K$5,'Leche Entera Back Data'!$A$261:$YO$261,0)),INDEX('Leche Desnatada Back Data'!$A$261:$YO$287,MATCH($B23,'Leche Desnatada Back Data'!$A$261:$A$287,0),MATCH(K$5,'Leche Desnatada Back Data'!$A$261:$YO$261,0)),INDEX('Leche Semidesnatada Back Data'!$A$261:$YO$287,MATCH($B23,'Leche Semidesnatada Back Data'!$A$261:$A$287,0),MATCH(K$5,'Leche Semidesnatada Back Data'!$A$261:$YO$261,0)))</f>
        <v>0.86</v>
      </c>
      <c r="L23" s="38">
        <f t="array" ref="L23">CHOOSE(Enlaces!$G$1,INDEX('TOTAL LECHE LIQUIDA Back Data'!$A$261:$YO$287,MATCH($B23,'TOTAL LECHE LIQUIDA Back Data'!$A$261:$A$287,0),MATCH(L$5,'TOTAL LECHE LIQUIDA Back Data'!$A$261:$YO$261,0)),INDEX('Leche Entera Back Data'!$A$261:$YO$287,MATCH($B23,'Leche Entera Back Data'!$A$261:$A$287,0),MATCH(L$5,'Leche Entera Back Data'!$A$261:$YO$261,0)),INDEX('Leche Desnatada Back Data'!$A$261:$YO$287,MATCH($B23,'Leche Desnatada Back Data'!$A$261:$A$287,0),MATCH(L$5,'Leche Desnatada Back Data'!$A$261:$YO$261,0)),INDEX('Leche Semidesnatada Back Data'!$A$261:$YO$287,MATCH($B23,'Leche Semidesnatada Back Data'!$A$261:$A$287,0),MATCH(L$5,'Leche Semidesnatada Back Data'!$A$261:$YO$261,0)))</f>
        <v>0.78</v>
      </c>
      <c r="M23" s="38">
        <f t="array" ref="M23">CHOOSE(Enlaces!$G$1,INDEX('TOTAL LECHE LIQUIDA Back Data'!$A$261:$YO$287,MATCH($B23,'TOTAL LECHE LIQUIDA Back Data'!$A$261:$A$287,0),MATCH(M$5,'TOTAL LECHE LIQUIDA Back Data'!$A$261:$YO$261,0)),INDEX('Leche Entera Back Data'!$A$261:$YO$287,MATCH($B23,'Leche Entera Back Data'!$A$261:$A$287,0),MATCH(M$5,'Leche Entera Back Data'!$A$261:$YO$261,0)),INDEX('Leche Desnatada Back Data'!$A$261:$YO$287,MATCH($B23,'Leche Desnatada Back Data'!$A$261:$A$287,0),MATCH(M$5,'Leche Desnatada Back Data'!$A$261:$YO$261,0)),INDEX('Leche Semidesnatada Back Data'!$A$261:$YO$287,MATCH($B23,'Leche Semidesnatada Back Data'!$A$261:$A$287,0),MATCH(M$5,'Leche Semidesnatada Back Data'!$A$261:$YO$261,0)))</f>
        <v>0.7</v>
      </c>
      <c r="N23" s="38">
        <f t="array" ref="N23">CHOOSE(Enlaces!$G$1,INDEX('TOTAL LECHE LIQUIDA Back Data'!$A$261:$YO$287,MATCH($B23,'TOTAL LECHE LIQUIDA Back Data'!$A$261:$A$287,0),MATCH(N$5,'TOTAL LECHE LIQUIDA Back Data'!$A$261:$YO$261,0)),INDEX('Leche Entera Back Data'!$A$261:$YO$287,MATCH($B23,'Leche Entera Back Data'!$A$261:$A$287,0),MATCH(N$5,'Leche Entera Back Data'!$A$261:$YO$261,0)),INDEX('Leche Desnatada Back Data'!$A$261:$YO$287,MATCH($B23,'Leche Desnatada Back Data'!$A$261:$A$287,0),MATCH(N$5,'Leche Desnatada Back Data'!$A$261:$YO$261,0)),INDEX('Leche Semidesnatada Back Data'!$A$261:$YO$287,MATCH($B23,'Leche Semidesnatada Back Data'!$A$261:$A$287,0),MATCH(N$5,'Leche Semidesnatada Back Data'!$A$261:$YO$261,0)))</f>
        <v>0.82</v>
      </c>
    </row>
    <row r="24" spans="2:14" x14ac:dyDescent="0.25">
      <c r="B24" s="9" t="s">
        <v>274</v>
      </c>
      <c r="C24" s="38">
        <f t="array" ref="C24">CHOOSE(Enlaces!$G$1,INDEX('TOTAL LECHE LIQUIDA Back Data'!$A$261:$YO$287,MATCH($B24,'TOTAL LECHE LIQUIDA Back Data'!$A$261:$A$287,0),MATCH(C$5,'TOTAL LECHE LIQUIDA Back Data'!$A$261:$YO$261,0)),INDEX('Leche Entera Back Data'!$A$261:$YO$287,MATCH($B24,'Leche Entera Back Data'!$A$261:$A$287,0),MATCH(C$5,'Leche Entera Back Data'!$A$261:$YO$261,0)),INDEX('Leche Desnatada Back Data'!$A$261:$YO$287,MATCH($B24,'Leche Desnatada Back Data'!$A$261:$A$287,0),MATCH(C$5,'Leche Desnatada Back Data'!$A$261:$YO$261,0)),INDEX('Leche Semidesnatada Back Data'!$A$261:$YO$287,MATCH($B24,'Leche Semidesnatada Back Data'!$A$261:$A$287,0),MATCH(C$5,'Leche Semidesnatada Back Data'!$A$261:$YO$261,0)))</f>
        <v>0.99</v>
      </c>
      <c r="D24" s="38">
        <f t="array" ref="D24">CHOOSE(Enlaces!$G$1,INDEX('TOTAL LECHE LIQUIDA Back Data'!$A$261:$YO$287,MATCH($B24,'TOTAL LECHE LIQUIDA Back Data'!$A$261:$A$287,0),MATCH(D$5,'TOTAL LECHE LIQUIDA Back Data'!$A$261:$YO$261,0)),INDEX('Leche Entera Back Data'!$A$261:$YO$287,MATCH($B24,'Leche Entera Back Data'!$A$261:$A$287,0),MATCH(D$5,'Leche Entera Back Data'!$A$261:$YO$261,0)),INDEX('Leche Desnatada Back Data'!$A$261:$YO$287,MATCH($B24,'Leche Desnatada Back Data'!$A$261:$A$287,0),MATCH(D$5,'Leche Desnatada Back Data'!$A$261:$YO$261,0)),INDEX('Leche Semidesnatada Back Data'!$A$261:$YO$287,MATCH($B24,'Leche Semidesnatada Back Data'!$A$261:$A$287,0),MATCH(D$5,'Leche Semidesnatada Back Data'!$A$261:$YO$261,0)))</f>
        <v>0.91</v>
      </c>
      <c r="E24" s="38">
        <f t="array" ref="E24">CHOOSE(Enlaces!$G$1,INDEX('TOTAL LECHE LIQUIDA Back Data'!$A$261:$YO$287,MATCH($B24,'TOTAL LECHE LIQUIDA Back Data'!$A$261:$A$287,0),MATCH(E$5,'TOTAL LECHE LIQUIDA Back Data'!$A$261:$YO$261,0)),INDEX('Leche Entera Back Data'!$A$261:$YO$287,MATCH($B24,'Leche Entera Back Data'!$A$261:$A$287,0),MATCH(E$5,'Leche Entera Back Data'!$A$261:$YO$261,0)),INDEX('Leche Desnatada Back Data'!$A$261:$YO$287,MATCH($B24,'Leche Desnatada Back Data'!$A$261:$A$287,0),MATCH(E$5,'Leche Desnatada Back Data'!$A$261:$YO$261,0)),INDEX('Leche Semidesnatada Back Data'!$A$261:$YO$287,MATCH($B24,'Leche Semidesnatada Back Data'!$A$261:$A$287,0),MATCH(E$5,'Leche Semidesnatada Back Data'!$A$261:$YO$261,0)))</f>
        <v>0.64</v>
      </c>
      <c r="F24" s="38">
        <f t="array" ref="F24">CHOOSE(Enlaces!$G$1,INDEX('TOTAL LECHE LIQUIDA Back Data'!$A$261:$YO$287,MATCH($B24,'TOTAL LECHE LIQUIDA Back Data'!$A$261:$A$287,0),MATCH(F$5,'TOTAL LECHE LIQUIDA Back Data'!$A$261:$YO$261,0)),INDEX('Leche Entera Back Data'!$A$261:$YO$287,MATCH($B24,'Leche Entera Back Data'!$A$261:$A$287,0),MATCH(F$5,'Leche Entera Back Data'!$A$261:$YO$261,0)),INDEX('Leche Desnatada Back Data'!$A$261:$YO$287,MATCH($B24,'Leche Desnatada Back Data'!$A$261:$A$287,0),MATCH(F$5,'Leche Desnatada Back Data'!$A$261:$YO$261,0)),INDEX('Leche Semidesnatada Back Data'!$A$261:$YO$287,MATCH($B24,'Leche Semidesnatada Back Data'!$A$261:$A$287,0),MATCH(F$5,'Leche Semidesnatada Back Data'!$A$261:$YO$261,0)))</f>
        <v>0.79</v>
      </c>
      <c r="G24" s="38">
        <f t="array" ref="G24">CHOOSE(Enlaces!$G$1,INDEX('TOTAL LECHE LIQUIDA Back Data'!$A$261:$YO$287,MATCH($B24,'TOTAL LECHE LIQUIDA Back Data'!$A$261:$A$287,0),MATCH(G$5,'TOTAL LECHE LIQUIDA Back Data'!$A$261:$YO$261,0)),INDEX('Leche Entera Back Data'!$A$261:$YO$287,MATCH($B24,'Leche Entera Back Data'!$A$261:$A$287,0),MATCH(G$5,'Leche Entera Back Data'!$A$261:$YO$261,0)),INDEX('Leche Desnatada Back Data'!$A$261:$YO$287,MATCH($B24,'Leche Desnatada Back Data'!$A$261:$A$287,0),MATCH(G$5,'Leche Desnatada Back Data'!$A$261:$YO$261,0)),INDEX('Leche Semidesnatada Back Data'!$A$261:$YO$287,MATCH($B24,'Leche Semidesnatada Back Data'!$A$261:$A$287,0),MATCH(G$5,'Leche Semidesnatada Back Data'!$A$261:$YO$261,0)))</f>
        <v>0.52</v>
      </c>
      <c r="H24" s="38">
        <f t="array" ref="H24">CHOOSE(Enlaces!$G$1,INDEX('TOTAL LECHE LIQUIDA Back Data'!$A$261:$YO$287,MATCH($B24,'TOTAL LECHE LIQUIDA Back Data'!$A$261:$A$287,0),MATCH(H$5,'TOTAL LECHE LIQUIDA Back Data'!$A$261:$YO$261,0)),INDEX('Leche Entera Back Data'!$A$261:$YO$287,MATCH($B24,'Leche Entera Back Data'!$A$261:$A$287,0),MATCH(H$5,'Leche Entera Back Data'!$A$261:$YO$261,0)),INDEX('Leche Desnatada Back Data'!$A$261:$YO$287,MATCH($B24,'Leche Desnatada Back Data'!$A$261:$A$287,0),MATCH(H$5,'Leche Desnatada Back Data'!$A$261:$YO$261,0)),INDEX('Leche Semidesnatada Back Data'!$A$261:$YO$287,MATCH($B24,'Leche Semidesnatada Back Data'!$A$261:$A$287,0),MATCH(H$5,'Leche Semidesnatada Back Data'!$A$261:$YO$261,0)))</f>
        <v>0.56999999999999995</v>
      </c>
      <c r="I24" s="38">
        <f t="array" ref="I24">CHOOSE(Enlaces!$G$1,INDEX('TOTAL LECHE LIQUIDA Back Data'!$A$261:$YO$287,MATCH($B24,'TOTAL LECHE LIQUIDA Back Data'!$A$261:$A$287,0),MATCH(I$5,'TOTAL LECHE LIQUIDA Back Data'!$A$261:$YO$261,0)),INDEX('Leche Entera Back Data'!$A$261:$YO$287,MATCH($B24,'Leche Entera Back Data'!$A$261:$A$287,0),MATCH(I$5,'Leche Entera Back Data'!$A$261:$YO$261,0)),INDEX('Leche Desnatada Back Data'!$A$261:$YO$287,MATCH($B24,'Leche Desnatada Back Data'!$A$261:$A$287,0),MATCH(I$5,'Leche Desnatada Back Data'!$A$261:$YO$261,0)),INDEX('Leche Semidesnatada Back Data'!$A$261:$YO$287,MATCH($B24,'Leche Semidesnatada Back Data'!$A$261:$A$287,0),MATCH(I$5,'Leche Semidesnatada Back Data'!$A$261:$YO$261,0)))</f>
        <v>0.45</v>
      </c>
      <c r="J24" s="38">
        <f t="array" ref="J24">CHOOSE(Enlaces!$G$1,INDEX('TOTAL LECHE LIQUIDA Back Data'!$A$261:$YO$287,MATCH($B24,'TOTAL LECHE LIQUIDA Back Data'!$A$261:$A$287,0),MATCH(J$5,'TOTAL LECHE LIQUIDA Back Data'!$A$261:$YO$261,0)),INDEX('Leche Entera Back Data'!$A$261:$YO$287,MATCH($B24,'Leche Entera Back Data'!$A$261:$A$287,0),MATCH(J$5,'Leche Entera Back Data'!$A$261:$YO$261,0)),INDEX('Leche Desnatada Back Data'!$A$261:$YO$287,MATCH($B24,'Leche Desnatada Back Data'!$A$261:$A$287,0),MATCH(J$5,'Leche Desnatada Back Data'!$A$261:$YO$261,0)),INDEX('Leche Semidesnatada Back Data'!$A$261:$YO$287,MATCH($B24,'Leche Semidesnatada Back Data'!$A$261:$A$287,0),MATCH(J$5,'Leche Semidesnatada Back Data'!$A$261:$YO$261,0)))</f>
        <v>0.55000000000000004</v>
      </c>
      <c r="K24" s="38">
        <f t="array" ref="K24">CHOOSE(Enlaces!$G$1,INDEX('TOTAL LECHE LIQUIDA Back Data'!$A$261:$YO$287,MATCH($B24,'TOTAL LECHE LIQUIDA Back Data'!$A$261:$A$287,0),MATCH(K$5,'TOTAL LECHE LIQUIDA Back Data'!$A$261:$YO$261,0)),INDEX('Leche Entera Back Data'!$A$261:$YO$287,MATCH($B24,'Leche Entera Back Data'!$A$261:$A$287,0),MATCH(K$5,'Leche Entera Back Data'!$A$261:$YO$261,0)),INDEX('Leche Desnatada Back Data'!$A$261:$YO$287,MATCH($B24,'Leche Desnatada Back Data'!$A$261:$A$287,0),MATCH(K$5,'Leche Desnatada Back Data'!$A$261:$YO$261,0)),INDEX('Leche Semidesnatada Back Data'!$A$261:$YO$287,MATCH($B24,'Leche Semidesnatada Back Data'!$A$261:$A$287,0),MATCH(K$5,'Leche Semidesnatada Back Data'!$A$261:$YO$261,0)))</f>
        <v>0.71</v>
      </c>
      <c r="L24" s="38">
        <f t="array" ref="L24">CHOOSE(Enlaces!$G$1,INDEX('TOTAL LECHE LIQUIDA Back Data'!$A$261:$YO$287,MATCH($B24,'TOTAL LECHE LIQUIDA Back Data'!$A$261:$A$287,0),MATCH(L$5,'TOTAL LECHE LIQUIDA Back Data'!$A$261:$YO$261,0)),INDEX('Leche Entera Back Data'!$A$261:$YO$287,MATCH($B24,'Leche Entera Back Data'!$A$261:$A$287,0),MATCH(L$5,'Leche Entera Back Data'!$A$261:$YO$261,0)),INDEX('Leche Desnatada Back Data'!$A$261:$YO$287,MATCH($B24,'Leche Desnatada Back Data'!$A$261:$A$287,0),MATCH(L$5,'Leche Desnatada Back Data'!$A$261:$YO$261,0)),INDEX('Leche Semidesnatada Back Data'!$A$261:$YO$287,MATCH($B24,'Leche Semidesnatada Back Data'!$A$261:$A$287,0),MATCH(L$5,'Leche Semidesnatada Back Data'!$A$261:$YO$261,0)))</f>
        <v>0.73</v>
      </c>
      <c r="M24" s="38">
        <f t="array" ref="M24">CHOOSE(Enlaces!$G$1,INDEX('TOTAL LECHE LIQUIDA Back Data'!$A$261:$YO$287,MATCH($B24,'TOTAL LECHE LIQUIDA Back Data'!$A$261:$A$287,0),MATCH(M$5,'TOTAL LECHE LIQUIDA Back Data'!$A$261:$YO$261,0)),INDEX('Leche Entera Back Data'!$A$261:$YO$287,MATCH($B24,'Leche Entera Back Data'!$A$261:$A$287,0),MATCH(M$5,'Leche Entera Back Data'!$A$261:$YO$261,0)),INDEX('Leche Desnatada Back Data'!$A$261:$YO$287,MATCH($B24,'Leche Desnatada Back Data'!$A$261:$A$287,0),MATCH(M$5,'Leche Desnatada Back Data'!$A$261:$YO$261,0)),INDEX('Leche Semidesnatada Back Data'!$A$261:$YO$287,MATCH($B24,'Leche Semidesnatada Back Data'!$A$261:$A$287,0),MATCH(M$5,'Leche Semidesnatada Back Data'!$A$261:$YO$261,0)))</f>
        <v>0.69</v>
      </c>
      <c r="N24" s="38">
        <f t="array" ref="N24">CHOOSE(Enlaces!$G$1,INDEX('TOTAL LECHE LIQUIDA Back Data'!$A$261:$YO$287,MATCH($B24,'TOTAL LECHE LIQUIDA Back Data'!$A$261:$A$287,0),MATCH(N$5,'TOTAL LECHE LIQUIDA Back Data'!$A$261:$YO$261,0)),INDEX('Leche Entera Back Data'!$A$261:$YO$287,MATCH($B24,'Leche Entera Back Data'!$A$261:$A$287,0),MATCH(N$5,'Leche Entera Back Data'!$A$261:$YO$261,0)),INDEX('Leche Desnatada Back Data'!$A$261:$YO$287,MATCH($B24,'Leche Desnatada Back Data'!$A$261:$A$287,0),MATCH(N$5,'Leche Desnatada Back Data'!$A$261:$YO$261,0)),INDEX('Leche Semidesnatada Back Data'!$A$261:$YO$287,MATCH($B24,'Leche Semidesnatada Back Data'!$A$261:$A$287,0),MATCH(N$5,'Leche Semidesnatada Back Data'!$A$261:$YO$261,0)))</f>
        <v>0.46</v>
      </c>
    </row>
    <row r="25" spans="2:14" x14ac:dyDescent="0.25">
      <c r="B25" s="9" t="s">
        <v>275</v>
      </c>
      <c r="C25" s="38">
        <f t="array" ref="C25">CHOOSE(Enlaces!$G$1,INDEX('TOTAL LECHE LIQUIDA Back Data'!$A$261:$YO$287,MATCH($B25,'TOTAL LECHE LIQUIDA Back Data'!$A$261:$A$287,0),MATCH(C$5,'TOTAL LECHE LIQUIDA Back Data'!$A$261:$YO$261,0)),INDEX('Leche Entera Back Data'!$A$261:$YO$287,MATCH($B25,'Leche Entera Back Data'!$A$261:$A$287,0),MATCH(C$5,'Leche Entera Back Data'!$A$261:$YO$261,0)),INDEX('Leche Desnatada Back Data'!$A$261:$YO$287,MATCH($B25,'Leche Desnatada Back Data'!$A$261:$A$287,0),MATCH(C$5,'Leche Desnatada Back Data'!$A$261:$YO$261,0)),INDEX('Leche Semidesnatada Back Data'!$A$261:$YO$287,MATCH($B25,'Leche Semidesnatada Back Data'!$A$261:$A$287,0),MATCH(C$5,'Leche Semidesnatada Back Data'!$A$261:$YO$261,0)))</f>
        <v>1.1499999999999999</v>
      </c>
      <c r="D25" s="38">
        <f t="array" ref="D25">CHOOSE(Enlaces!$G$1,INDEX('TOTAL LECHE LIQUIDA Back Data'!$A$261:$YO$287,MATCH($B25,'TOTAL LECHE LIQUIDA Back Data'!$A$261:$A$287,0),MATCH(D$5,'TOTAL LECHE LIQUIDA Back Data'!$A$261:$YO$261,0)),INDEX('Leche Entera Back Data'!$A$261:$YO$287,MATCH($B25,'Leche Entera Back Data'!$A$261:$A$287,0),MATCH(D$5,'Leche Entera Back Data'!$A$261:$YO$261,0)),INDEX('Leche Desnatada Back Data'!$A$261:$YO$287,MATCH($B25,'Leche Desnatada Back Data'!$A$261:$A$287,0),MATCH(D$5,'Leche Desnatada Back Data'!$A$261:$YO$261,0)),INDEX('Leche Semidesnatada Back Data'!$A$261:$YO$287,MATCH($B25,'Leche Semidesnatada Back Data'!$A$261:$A$287,0),MATCH(D$5,'Leche Semidesnatada Back Data'!$A$261:$YO$261,0)))</f>
        <v>1.23</v>
      </c>
      <c r="E25" s="38">
        <f t="array" ref="E25">CHOOSE(Enlaces!$G$1,INDEX('TOTAL LECHE LIQUIDA Back Data'!$A$261:$YO$287,MATCH($B25,'TOTAL LECHE LIQUIDA Back Data'!$A$261:$A$287,0),MATCH(E$5,'TOTAL LECHE LIQUIDA Back Data'!$A$261:$YO$261,0)),INDEX('Leche Entera Back Data'!$A$261:$YO$287,MATCH($B25,'Leche Entera Back Data'!$A$261:$A$287,0),MATCH(E$5,'Leche Entera Back Data'!$A$261:$YO$261,0)),INDEX('Leche Desnatada Back Data'!$A$261:$YO$287,MATCH($B25,'Leche Desnatada Back Data'!$A$261:$A$287,0),MATCH(E$5,'Leche Desnatada Back Data'!$A$261:$YO$261,0)),INDEX('Leche Semidesnatada Back Data'!$A$261:$YO$287,MATCH($B25,'Leche Semidesnatada Back Data'!$A$261:$A$287,0),MATCH(E$5,'Leche Semidesnatada Back Data'!$A$261:$YO$261,0)))</f>
        <v>1.1399999999999999</v>
      </c>
      <c r="F25" s="38">
        <f t="array" ref="F25">CHOOSE(Enlaces!$G$1,INDEX('TOTAL LECHE LIQUIDA Back Data'!$A$261:$YO$287,MATCH($B25,'TOTAL LECHE LIQUIDA Back Data'!$A$261:$A$287,0),MATCH(F$5,'TOTAL LECHE LIQUIDA Back Data'!$A$261:$YO$261,0)),INDEX('Leche Entera Back Data'!$A$261:$YO$287,MATCH($B25,'Leche Entera Back Data'!$A$261:$A$287,0),MATCH(F$5,'Leche Entera Back Data'!$A$261:$YO$261,0)),INDEX('Leche Desnatada Back Data'!$A$261:$YO$287,MATCH($B25,'Leche Desnatada Back Data'!$A$261:$A$287,0),MATCH(F$5,'Leche Desnatada Back Data'!$A$261:$YO$261,0)),INDEX('Leche Semidesnatada Back Data'!$A$261:$YO$287,MATCH($B25,'Leche Semidesnatada Back Data'!$A$261:$A$287,0),MATCH(F$5,'Leche Semidesnatada Back Data'!$A$261:$YO$261,0)))</f>
        <v>0.95</v>
      </c>
      <c r="G25" s="38">
        <f t="array" ref="G25">CHOOSE(Enlaces!$G$1,INDEX('TOTAL LECHE LIQUIDA Back Data'!$A$261:$YO$287,MATCH($B25,'TOTAL LECHE LIQUIDA Back Data'!$A$261:$A$287,0),MATCH(G$5,'TOTAL LECHE LIQUIDA Back Data'!$A$261:$YO$261,0)),INDEX('Leche Entera Back Data'!$A$261:$YO$287,MATCH($B25,'Leche Entera Back Data'!$A$261:$A$287,0),MATCH(G$5,'Leche Entera Back Data'!$A$261:$YO$261,0)),INDEX('Leche Desnatada Back Data'!$A$261:$YO$287,MATCH($B25,'Leche Desnatada Back Data'!$A$261:$A$287,0),MATCH(G$5,'Leche Desnatada Back Data'!$A$261:$YO$261,0)),INDEX('Leche Semidesnatada Back Data'!$A$261:$YO$287,MATCH($B25,'Leche Semidesnatada Back Data'!$A$261:$A$287,0),MATCH(G$5,'Leche Semidesnatada Back Data'!$A$261:$YO$261,0)))</f>
        <v>1.3</v>
      </c>
      <c r="H25" s="38">
        <f t="array" ref="H25">CHOOSE(Enlaces!$G$1,INDEX('TOTAL LECHE LIQUIDA Back Data'!$A$261:$YO$287,MATCH($B25,'TOTAL LECHE LIQUIDA Back Data'!$A$261:$A$287,0),MATCH(H$5,'TOTAL LECHE LIQUIDA Back Data'!$A$261:$YO$261,0)),INDEX('Leche Entera Back Data'!$A$261:$YO$287,MATCH($B25,'Leche Entera Back Data'!$A$261:$A$287,0),MATCH(H$5,'Leche Entera Back Data'!$A$261:$YO$261,0)),INDEX('Leche Desnatada Back Data'!$A$261:$YO$287,MATCH($B25,'Leche Desnatada Back Data'!$A$261:$A$287,0),MATCH(H$5,'Leche Desnatada Back Data'!$A$261:$YO$261,0)),INDEX('Leche Semidesnatada Back Data'!$A$261:$YO$287,MATCH($B25,'Leche Semidesnatada Back Data'!$A$261:$A$287,0),MATCH(H$5,'Leche Semidesnatada Back Data'!$A$261:$YO$261,0)))</f>
        <v>1.04</v>
      </c>
      <c r="I25" s="38">
        <f t="array" ref="I25">CHOOSE(Enlaces!$G$1,INDEX('TOTAL LECHE LIQUIDA Back Data'!$A$261:$YO$287,MATCH($B25,'TOTAL LECHE LIQUIDA Back Data'!$A$261:$A$287,0),MATCH(I$5,'TOTAL LECHE LIQUIDA Back Data'!$A$261:$YO$261,0)),INDEX('Leche Entera Back Data'!$A$261:$YO$287,MATCH($B25,'Leche Entera Back Data'!$A$261:$A$287,0),MATCH(I$5,'Leche Entera Back Data'!$A$261:$YO$261,0)),INDEX('Leche Desnatada Back Data'!$A$261:$YO$287,MATCH($B25,'Leche Desnatada Back Data'!$A$261:$A$287,0),MATCH(I$5,'Leche Desnatada Back Data'!$A$261:$YO$261,0)),INDEX('Leche Semidesnatada Back Data'!$A$261:$YO$287,MATCH($B25,'Leche Semidesnatada Back Data'!$A$261:$A$287,0),MATCH(I$5,'Leche Semidesnatada Back Data'!$A$261:$YO$261,0)))</f>
        <v>1.23</v>
      </c>
      <c r="J25" s="38">
        <f t="array" ref="J25">CHOOSE(Enlaces!$G$1,INDEX('TOTAL LECHE LIQUIDA Back Data'!$A$261:$YO$287,MATCH($B25,'TOTAL LECHE LIQUIDA Back Data'!$A$261:$A$287,0),MATCH(J$5,'TOTAL LECHE LIQUIDA Back Data'!$A$261:$YO$261,0)),INDEX('Leche Entera Back Data'!$A$261:$YO$287,MATCH($B25,'Leche Entera Back Data'!$A$261:$A$287,0),MATCH(J$5,'Leche Entera Back Data'!$A$261:$YO$261,0)),INDEX('Leche Desnatada Back Data'!$A$261:$YO$287,MATCH($B25,'Leche Desnatada Back Data'!$A$261:$A$287,0),MATCH(J$5,'Leche Desnatada Back Data'!$A$261:$YO$261,0)),INDEX('Leche Semidesnatada Back Data'!$A$261:$YO$287,MATCH($B25,'Leche Semidesnatada Back Data'!$A$261:$A$287,0),MATCH(J$5,'Leche Semidesnatada Back Data'!$A$261:$YO$261,0)))</f>
        <v>1.47</v>
      </c>
      <c r="K25" s="38">
        <f t="array" ref="K25">CHOOSE(Enlaces!$G$1,INDEX('TOTAL LECHE LIQUIDA Back Data'!$A$261:$YO$287,MATCH($B25,'TOTAL LECHE LIQUIDA Back Data'!$A$261:$A$287,0),MATCH(K$5,'TOTAL LECHE LIQUIDA Back Data'!$A$261:$YO$261,0)),INDEX('Leche Entera Back Data'!$A$261:$YO$287,MATCH($B25,'Leche Entera Back Data'!$A$261:$A$287,0),MATCH(K$5,'Leche Entera Back Data'!$A$261:$YO$261,0)),INDEX('Leche Desnatada Back Data'!$A$261:$YO$287,MATCH($B25,'Leche Desnatada Back Data'!$A$261:$A$287,0),MATCH(K$5,'Leche Desnatada Back Data'!$A$261:$YO$261,0)),INDEX('Leche Semidesnatada Back Data'!$A$261:$YO$287,MATCH($B25,'Leche Semidesnatada Back Data'!$A$261:$A$287,0),MATCH(K$5,'Leche Semidesnatada Back Data'!$A$261:$YO$261,0)))</f>
        <v>1.56</v>
      </c>
      <c r="L25" s="38">
        <f t="array" ref="L25">CHOOSE(Enlaces!$G$1,INDEX('TOTAL LECHE LIQUIDA Back Data'!$A$261:$YO$287,MATCH($B25,'TOTAL LECHE LIQUIDA Back Data'!$A$261:$A$287,0),MATCH(L$5,'TOTAL LECHE LIQUIDA Back Data'!$A$261:$YO$261,0)),INDEX('Leche Entera Back Data'!$A$261:$YO$287,MATCH($B25,'Leche Entera Back Data'!$A$261:$A$287,0),MATCH(L$5,'Leche Entera Back Data'!$A$261:$YO$261,0)),INDEX('Leche Desnatada Back Data'!$A$261:$YO$287,MATCH($B25,'Leche Desnatada Back Data'!$A$261:$A$287,0),MATCH(L$5,'Leche Desnatada Back Data'!$A$261:$YO$261,0)),INDEX('Leche Semidesnatada Back Data'!$A$261:$YO$287,MATCH($B25,'Leche Semidesnatada Back Data'!$A$261:$A$287,0),MATCH(L$5,'Leche Semidesnatada Back Data'!$A$261:$YO$261,0)))</f>
        <v>1.42</v>
      </c>
      <c r="M25" s="38">
        <f t="array" ref="M25">CHOOSE(Enlaces!$G$1,INDEX('TOTAL LECHE LIQUIDA Back Data'!$A$261:$YO$287,MATCH($B25,'TOTAL LECHE LIQUIDA Back Data'!$A$261:$A$287,0),MATCH(M$5,'TOTAL LECHE LIQUIDA Back Data'!$A$261:$YO$261,0)),INDEX('Leche Entera Back Data'!$A$261:$YO$287,MATCH($B25,'Leche Entera Back Data'!$A$261:$A$287,0),MATCH(M$5,'Leche Entera Back Data'!$A$261:$YO$261,0)),INDEX('Leche Desnatada Back Data'!$A$261:$YO$287,MATCH($B25,'Leche Desnatada Back Data'!$A$261:$A$287,0),MATCH(M$5,'Leche Desnatada Back Data'!$A$261:$YO$261,0)),INDEX('Leche Semidesnatada Back Data'!$A$261:$YO$287,MATCH($B25,'Leche Semidesnatada Back Data'!$A$261:$A$287,0),MATCH(M$5,'Leche Semidesnatada Back Data'!$A$261:$YO$261,0)))</f>
        <v>1.24</v>
      </c>
      <c r="N25" s="38">
        <f t="array" ref="N25">CHOOSE(Enlaces!$G$1,INDEX('TOTAL LECHE LIQUIDA Back Data'!$A$261:$YO$287,MATCH($B25,'TOTAL LECHE LIQUIDA Back Data'!$A$261:$A$287,0),MATCH(N$5,'TOTAL LECHE LIQUIDA Back Data'!$A$261:$YO$261,0)),INDEX('Leche Entera Back Data'!$A$261:$YO$287,MATCH($B25,'Leche Entera Back Data'!$A$261:$A$287,0),MATCH(N$5,'Leche Entera Back Data'!$A$261:$YO$261,0)),INDEX('Leche Desnatada Back Data'!$A$261:$YO$287,MATCH($B25,'Leche Desnatada Back Data'!$A$261:$A$287,0),MATCH(N$5,'Leche Desnatada Back Data'!$A$261:$YO$261,0)),INDEX('Leche Semidesnatada Back Data'!$A$261:$YO$287,MATCH($B25,'Leche Semidesnatada Back Data'!$A$261:$A$287,0),MATCH(N$5,'Leche Semidesnatada Back Data'!$A$261:$YO$261,0)))</f>
        <v>1.43</v>
      </c>
    </row>
    <row r="26" spans="2:14" x14ac:dyDescent="0.25">
      <c r="B26" s="9" t="s">
        <v>276</v>
      </c>
      <c r="C26" s="38">
        <f t="array" ref="C26">CHOOSE(Enlaces!$G$1,INDEX('TOTAL LECHE LIQUIDA Back Data'!$A$261:$YO$287,MATCH($B26,'TOTAL LECHE LIQUIDA Back Data'!$A$261:$A$287,0),MATCH(C$5,'TOTAL LECHE LIQUIDA Back Data'!$A$261:$YO$261,0)),INDEX('Leche Entera Back Data'!$A$261:$YO$287,MATCH($B26,'Leche Entera Back Data'!$A$261:$A$287,0),MATCH(C$5,'Leche Entera Back Data'!$A$261:$YO$261,0)),INDEX('Leche Desnatada Back Data'!$A$261:$YO$287,MATCH($B26,'Leche Desnatada Back Data'!$A$261:$A$287,0),MATCH(C$5,'Leche Desnatada Back Data'!$A$261:$YO$261,0)),INDEX('Leche Semidesnatada Back Data'!$A$261:$YO$287,MATCH($B26,'Leche Semidesnatada Back Data'!$A$261:$A$287,0),MATCH(C$5,'Leche Semidesnatada Back Data'!$A$261:$YO$261,0)))</f>
        <v>0.38</v>
      </c>
      <c r="D26" s="38">
        <f t="array" ref="D26">CHOOSE(Enlaces!$G$1,INDEX('TOTAL LECHE LIQUIDA Back Data'!$A$261:$YO$287,MATCH($B26,'TOTAL LECHE LIQUIDA Back Data'!$A$261:$A$287,0),MATCH(D$5,'TOTAL LECHE LIQUIDA Back Data'!$A$261:$YO$261,0)),INDEX('Leche Entera Back Data'!$A$261:$YO$287,MATCH($B26,'Leche Entera Back Data'!$A$261:$A$287,0),MATCH(D$5,'Leche Entera Back Data'!$A$261:$YO$261,0)),INDEX('Leche Desnatada Back Data'!$A$261:$YO$287,MATCH($B26,'Leche Desnatada Back Data'!$A$261:$A$287,0),MATCH(D$5,'Leche Desnatada Back Data'!$A$261:$YO$261,0)),INDEX('Leche Semidesnatada Back Data'!$A$261:$YO$287,MATCH($B26,'Leche Semidesnatada Back Data'!$A$261:$A$287,0),MATCH(D$5,'Leche Semidesnatada Back Data'!$A$261:$YO$261,0)))</f>
        <v>0.33</v>
      </c>
      <c r="E26" s="38">
        <f t="array" ref="E26">CHOOSE(Enlaces!$G$1,INDEX('TOTAL LECHE LIQUIDA Back Data'!$A$261:$YO$287,MATCH($B26,'TOTAL LECHE LIQUIDA Back Data'!$A$261:$A$287,0),MATCH(E$5,'TOTAL LECHE LIQUIDA Back Data'!$A$261:$YO$261,0)),INDEX('Leche Entera Back Data'!$A$261:$YO$287,MATCH($B26,'Leche Entera Back Data'!$A$261:$A$287,0),MATCH(E$5,'Leche Entera Back Data'!$A$261:$YO$261,0)),INDEX('Leche Desnatada Back Data'!$A$261:$YO$287,MATCH($B26,'Leche Desnatada Back Data'!$A$261:$A$287,0),MATCH(E$5,'Leche Desnatada Back Data'!$A$261:$YO$261,0)),INDEX('Leche Semidesnatada Back Data'!$A$261:$YO$287,MATCH($B26,'Leche Semidesnatada Back Data'!$A$261:$A$287,0),MATCH(E$5,'Leche Semidesnatada Back Data'!$A$261:$YO$261,0)))</f>
        <v>0.34</v>
      </c>
      <c r="F26" s="38">
        <f t="array" ref="F26">CHOOSE(Enlaces!$G$1,INDEX('TOTAL LECHE LIQUIDA Back Data'!$A$261:$YO$287,MATCH($B26,'TOTAL LECHE LIQUIDA Back Data'!$A$261:$A$287,0),MATCH(F$5,'TOTAL LECHE LIQUIDA Back Data'!$A$261:$YO$261,0)),INDEX('Leche Entera Back Data'!$A$261:$YO$287,MATCH($B26,'Leche Entera Back Data'!$A$261:$A$287,0),MATCH(F$5,'Leche Entera Back Data'!$A$261:$YO$261,0)),INDEX('Leche Desnatada Back Data'!$A$261:$YO$287,MATCH($B26,'Leche Desnatada Back Data'!$A$261:$A$287,0),MATCH(F$5,'Leche Desnatada Back Data'!$A$261:$YO$261,0)),INDEX('Leche Semidesnatada Back Data'!$A$261:$YO$287,MATCH($B26,'Leche Semidesnatada Back Data'!$A$261:$A$287,0),MATCH(F$5,'Leche Semidesnatada Back Data'!$A$261:$YO$261,0)))</f>
        <v>0.28000000000000003</v>
      </c>
      <c r="G26" s="38">
        <f t="array" ref="G26">CHOOSE(Enlaces!$G$1,INDEX('TOTAL LECHE LIQUIDA Back Data'!$A$261:$YO$287,MATCH($B26,'TOTAL LECHE LIQUIDA Back Data'!$A$261:$A$287,0),MATCH(G$5,'TOTAL LECHE LIQUIDA Back Data'!$A$261:$YO$261,0)),INDEX('Leche Entera Back Data'!$A$261:$YO$287,MATCH($B26,'Leche Entera Back Data'!$A$261:$A$287,0),MATCH(G$5,'Leche Entera Back Data'!$A$261:$YO$261,0)),INDEX('Leche Desnatada Back Data'!$A$261:$YO$287,MATCH($B26,'Leche Desnatada Back Data'!$A$261:$A$287,0),MATCH(G$5,'Leche Desnatada Back Data'!$A$261:$YO$261,0)),INDEX('Leche Semidesnatada Back Data'!$A$261:$YO$287,MATCH($B26,'Leche Semidesnatada Back Data'!$A$261:$A$287,0),MATCH(G$5,'Leche Semidesnatada Back Data'!$A$261:$YO$261,0)))</f>
        <v>0.3</v>
      </c>
      <c r="H26" s="38">
        <f t="array" ref="H26">CHOOSE(Enlaces!$G$1,INDEX('TOTAL LECHE LIQUIDA Back Data'!$A$261:$YO$287,MATCH($B26,'TOTAL LECHE LIQUIDA Back Data'!$A$261:$A$287,0),MATCH(H$5,'TOTAL LECHE LIQUIDA Back Data'!$A$261:$YO$261,0)),INDEX('Leche Entera Back Data'!$A$261:$YO$287,MATCH($B26,'Leche Entera Back Data'!$A$261:$A$287,0),MATCH(H$5,'Leche Entera Back Data'!$A$261:$YO$261,0)),INDEX('Leche Desnatada Back Data'!$A$261:$YO$287,MATCH($B26,'Leche Desnatada Back Data'!$A$261:$A$287,0),MATCH(H$5,'Leche Desnatada Back Data'!$A$261:$YO$261,0)),INDEX('Leche Semidesnatada Back Data'!$A$261:$YO$287,MATCH($B26,'Leche Semidesnatada Back Data'!$A$261:$A$287,0),MATCH(H$5,'Leche Semidesnatada Back Data'!$A$261:$YO$261,0)))</f>
        <v>0.24</v>
      </c>
      <c r="I26" s="38">
        <f t="array" ref="I26">CHOOSE(Enlaces!$G$1,INDEX('TOTAL LECHE LIQUIDA Back Data'!$A$261:$YO$287,MATCH($B26,'TOTAL LECHE LIQUIDA Back Data'!$A$261:$A$287,0),MATCH(I$5,'TOTAL LECHE LIQUIDA Back Data'!$A$261:$YO$261,0)),INDEX('Leche Entera Back Data'!$A$261:$YO$287,MATCH($B26,'Leche Entera Back Data'!$A$261:$A$287,0),MATCH(I$5,'Leche Entera Back Data'!$A$261:$YO$261,0)),INDEX('Leche Desnatada Back Data'!$A$261:$YO$287,MATCH($B26,'Leche Desnatada Back Data'!$A$261:$A$287,0),MATCH(I$5,'Leche Desnatada Back Data'!$A$261:$YO$261,0)),INDEX('Leche Semidesnatada Back Data'!$A$261:$YO$287,MATCH($B26,'Leche Semidesnatada Back Data'!$A$261:$A$287,0),MATCH(I$5,'Leche Semidesnatada Back Data'!$A$261:$YO$261,0)))</f>
        <v>0.21</v>
      </c>
      <c r="J26" s="38">
        <f t="array" ref="J26">CHOOSE(Enlaces!$G$1,INDEX('TOTAL LECHE LIQUIDA Back Data'!$A$261:$YO$287,MATCH($B26,'TOTAL LECHE LIQUIDA Back Data'!$A$261:$A$287,0),MATCH(J$5,'TOTAL LECHE LIQUIDA Back Data'!$A$261:$YO$261,0)),INDEX('Leche Entera Back Data'!$A$261:$YO$287,MATCH($B26,'Leche Entera Back Data'!$A$261:$A$287,0),MATCH(J$5,'Leche Entera Back Data'!$A$261:$YO$261,0)),INDEX('Leche Desnatada Back Data'!$A$261:$YO$287,MATCH($B26,'Leche Desnatada Back Data'!$A$261:$A$287,0),MATCH(J$5,'Leche Desnatada Back Data'!$A$261:$YO$261,0)),INDEX('Leche Semidesnatada Back Data'!$A$261:$YO$287,MATCH($B26,'Leche Semidesnatada Back Data'!$A$261:$A$287,0),MATCH(J$5,'Leche Semidesnatada Back Data'!$A$261:$YO$261,0)))</f>
        <v>0.26</v>
      </c>
      <c r="K26" s="38">
        <f t="array" ref="K26">CHOOSE(Enlaces!$G$1,INDEX('TOTAL LECHE LIQUIDA Back Data'!$A$261:$YO$287,MATCH($B26,'TOTAL LECHE LIQUIDA Back Data'!$A$261:$A$287,0),MATCH(K$5,'TOTAL LECHE LIQUIDA Back Data'!$A$261:$YO$261,0)),INDEX('Leche Entera Back Data'!$A$261:$YO$287,MATCH($B26,'Leche Entera Back Data'!$A$261:$A$287,0),MATCH(K$5,'Leche Entera Back Data'!$A$261:$YO$261,0)),INDEX('Leche Desnatada Back Data'!$A$261:$YO$287,MATCH($B26,'Leche Desnatada Back Data'!$A$261:$A$287,0),MATCH(K$5,'Leche Desnatada Back Data'!$A$261:$YO$261,0)),INDEX('Leche Semidesnatada Back Data'!$A$261:$YO$287,MATCH($B26,'Leche Semidesnatada Back Data'!$A$261:$A$287,0),MATCH(K$5,'Leche Semidesnatada Back Data'!$A$261:$YO$261,0)))</f>
        <v>0.28000000000000003</v>
      </c>
      <c r="L26" s="38">
        <f t="array" ref="L26">CHOOSE(Enlaces!$G$1,INDEX('TOTAL LECHE LIQUIDA Back Data'!$A$261:$YO$287,MATCH($B26,'TOTAL LECHE LIQUIDA Back Data'!$A$261:$A$287,0),MATCH(L$5,'TOTAL LECHE LIQUIDA Back Data'!$A$261:$YO$261,0)),INDEX('Leche Entera Back Data'!$A$261:$YO$287,MATCH($B26,'Leche Entera Back Data'!$A$261:$A$287,0),MATCH(L$5,'Leche Entera Back Data'!$A$261:$YO$261,0)),INDEX('Leche Desnatada Back Data'!$A$261:$YO$287,MATCH($B26,'Leche Desnatada Back Data'!$A$261:$A$287,0),MATCH(L$5,'Leche Desnatada Back Data'!$A$261:$YO$261,0)),INDEX('Leche Semidesnatada Back Data'!$A$261:$YO$287,MATCH($B26,'Leche Semidesnatada Back Data'!$A$261:$A$287,0),MATCH(L$5,'Leche Semidesnatada Back Data'!$A$261:$YO$261,0)))</f>
        <v>0.37</v>
      </c>
      <c r="M26" s="38">
        <f t="array" ref="M26">CHOOSE(Enlaces!$G$1,INDEX('TOTAL LECHE LIQUIDA Back Data'!$A$261:$YO$287,MATCH($B26,'TOTAL LECHE LIQUIDA Back Data'!$A$261:$A$287,0),MATCH(M$5,'TOTAL LECHE LIQUIDA Back Data'!$A$261:$YO$261,0)),INDEX('Leche Entera Back Data'!$A$261:$YO$287,MATCH($B26,'Leche Entera Back Data'!$A$261:$A$287,0),MATCH(M$5,'Leche Entera Back Data'!$A$261:$YO$261,0)),INDEX('Leche Desnatada Back Data'!$A$261:$YO$287,MATCH($B26,'Leche Desnatada Back Data'!$A$261:$A$287,0),MATCH(M$5,'Leche Desnatada Back Data'!$A$261:$YO$261,0)),INDEX('Leche Semidesnatada Back Data'!$A$261:$YO$287,MATCH($B26,'Leche Semidesnatada Back Data'!$A$261:$A$287,0),MATCH(M$5,'Leche Semidesnatada Back Data'!$A$261:$YO$261,0)))</f>
        <v>0.2</v>
      </c>
      <c r="N26" s="38">
        <f t="array" ref="N26">CHOOSE(Enlaces!$G$1,INDEX('TOTAL LECHE LIQUIDA Back Data'!$A$261:$YO$287,MATCH($B26,'TOTAL LECHE LIQUIDA Back Data'!$A$261:$A$287,0),MATCH(N$5,'TOTAL LECHE LIQUIDA Back Data'!$A$261:$YO$261,0)),INDEX('Leche Entera Back Data'!$A$261:$YO$287,MATCH($B26,'Leche Entera Back Data'!$A$261:$A$287,0),MATCH(N$5,'Leche Entera Back Data'!$A$261:$YO$261,0)),INDEX('Leche Desnatada Back Data'!$A$261:$YO$287,MATCH($B26,'Leche Desnatada Back Data'!$A$261:$A$287,0),MATCH(N$5,'Leche Desnatada Back Data'!$A$261:$YO$261,0)),INDEX('Leche Semidesnatada Back Data'!$A$261:$YO$287,MATCH($B26,'Leche Semidesnatada Back Data'!$A$261:$A$287,0),MATCH(N$5,'Leche Semidesnatada Back Data'!$A$261:$YO$261,0)))</f>
        <v>0.28000000000000003</v>
      </c>
    </row>
    <row r="27" spans="2:14" x14ac:dyDescent="0.25">
      <c r="B27" s="9" t="s">
        <v>277</v>
      </c>
      <c r="C27" s="38">
        <f t="array" ref="C27">CHOOSE(Enlaces!$G$1,INDEX('TOTAL LECHE LIQUIDA Back Data'!$A$261:$YO$287,MATCH($B27,'TOTAL LECHE LIQUIDA Back Data'!$A$261:$A$287,0),MATCH(C$5,'TOTAL LECHE LIQUIDA Back Data'!$A$261:$YO$261,0)),INDEX('Leche Entera Back Data'!$A$261:$YO$287,MATCH($B27,'Leche Entera Back Data'!$A$261:$A$287,0),MATCH(C$5,'Leche Entera Back Data'!$A$261:$YO$261,0)),INDEX('Leche Desnatada Back Data'!$A$261:$YO$287,MATCH($B27,'Leche Desnatada Back Data'!$A$261:$A$287,0),MATCH(C$5,'Leche Desnatada Back Data'!$A$261:$YO$261,0)),INDEX('Leche Semidesnatada Back Data'!$A$261:$YO$287,MATCH($B27,'Leche Semidesnatada Back Data'!$A$261:$A$287,0),MATCH(C$5,'Leche Semidesnatada Back Data'!$A$261:$YO$261,0)))</f>
        <v>0.78</v>
      </c>
      <c r="D27" s="38">
        <f t="array" ref="D27">CHOOSE(Enlaces!$G$1,INDEX('TOTAL LECHE LIQUIDA Back Data'!$A$261:$YO$287,MATCH($B27,'TOTAL LECHE LIQUIDA Back Data'!$A$261:$A$287,0),MATCH(D$5,'TOTAL LECHE LIQUIDA Back Data'!$A$261:$YO$261,0)),INDEX('Leche Entera Back Data'!$A$261:$YO$287,MATCH($B27,'Leche Entera Back Data'!$A$261:$A$287,0),MATCH(D$5,'Leche Entera Back Data'!$A$261:$YO$261,0)),INDEX('Leche Desnatada Back Data'!$A$261:$YO$287,MATCH($B27,'Leche Desnatada Back Data'!$A$261:$A$287,0),MATCH(D$5,'Leche Desnatada Back Data'!$A$261:$YO$261,0)),INDEX('Leche Semidesnatada Back Data'!$A$261:$YO$287,MATCH($B27,'Leche Semidesnatada Back Data'!$A$261:$A$287,0),MATCH(D$5,'Leche Semidesnatada Back Data'!$A$261:$YO$261,0)))</f>
        <v>0.53</v>
      </c>
      <c r="E27" s="38">
        <f t="array" ref="E27">CHOOSE(Enlaces!$G$1,INDEX('TOTAL LECHE LIQUIDA Back Data'!$A$261:$YO$287,MATCH($B27,'TOTAL LECHE LIQUIDA Back Data'!$A$261:$A$287,0),MATCH(E$5,'TOTAL LECHE LIQUIDA Back Data'!$A$261:$YO$261,0)),INDEX('Leche Entera Back Data'!$A$261:$YO$287,MATCH($B27,'Leche Entera Back Data'!$A$261:$A$287,0),MATCH(E$5,'Leche Entera Back Data'!$A$261:$YO$261,0)),INDEX('Leche Desnatada Back Data'!$A$261:$YO$287,MATCH($B27,'Leche Desnatada Back Data'!$A$261:$A$287,0),MATCH(E$5,'Leche Desnatada Back Data'!$A$261:$YO$261,0)),INDEX('Leche Semidesnatada Back Data'!$A$261:$YO$287,MATCH($B27,'Leche Semidesnatada Back Data'!$A$261:$A$287,0),MATCH(E$5,'Leche Semidesnatada Back Data'!$A$261:$YO$261,0)))</f>
        <v>0.6</v>
      </c>
      <c r="F27" s="38">
        <f t="array" ref="F27">CHOOSE(Enlaces!$G$1,INDEX('TOTAL LECHE LIQUIDA Back Data'!$A$261:$YO$287,MATCH($B27,'TOTAL LECHE LIQUIDA Back Data'!$A$261:$A$287,0),MATCH(F$5,'TOTAL LECHE LIQUIDA Back Data'!$A$261:$YO$261,0)),INDEX('Leche Entera Back Data'!$A$261:$YO$287,MATCH($B27,'Leche Entera Back Data'!$A$261:$A$287,0),MATCH(F$5,'Leche Entera Back Data'!$A$261:$YO$261,0)),INDEX('Leche Desnatada Back Data'!$A$261:$YO$287,MATCH($B27,'Leche Desnatada Back Data'!$A$261:$A$287,0),MATCH(F$5,'Leche Desnatada Back Data'!$A$261:$YO$261,0)),INDEX('Leche Semidesnatada Back Data'!$A$261:$YO$287,MATCH($B27,'Leche Semidesnatada Back Data'!$A$261:$A$287,0),MATCH(F$5,'Leche Semidesnatada Back Data'!$A$261:$YO$261,0)))</f>
        <v>0.74</v>
      </c>
      <c r="G27" s="38">
        <f t="array" ref="G27">CHOOSE(Enlaces!$G$1,INDEX('TOTAL LECHE LIQUIDA Back Data'!$A$261:$YO$287,MATCH($B27,'TOTAL LECHE LIQUIDA Back Data'!$A$261:$A$287,0),MATCH(G$5,'TOTAL LECHE LIQUIDA Back Data'!$A$261:$YO$261,0)),INDEX('Leche Entera Back Data'!$A$261:$YO$287,MATCH($B27,'Leche Entera Back Data'!$A$261:$A$287,0),MATCH(G$5,'Leche Entera Back Data'!$A$261:$YO$261,0)),INDEX('Leche Desnatada Back Data'!$A$261:$YO$287,MATCH($B27,'Leche Desnatada Back Data'!$A$261:$A$287,0),MATCH(G$5,'Leche Desnatada Back Data'!$A$261:$YO$261,0)),INDEX('Leche Semidesnatada Back Data'!$A$261:$YO$287,MATCH($B27,'Leche Semidesnatada Back Data'!$A$261:$A$287,0),MATCH(G$5,'Leche Semidesnatada Back Data'!$A$261:$YO$261,0)))</f>
        <v>0.51</v>
      </c>
      <c r="H27" s="38">
        <f t="array" ref="H27">CHOOSE(Enlaces!$G$1,INDEX('TOTAL LECHE LIQUIDA Back Data'!$A$261:$YO$287,MATCH($B27,'TOTAL LECHE LIQUIDA Back Data'!$A$261:$A$287,0),MATCH(H$5,'TOTAL LECHE LIQUIDA Back Data'!$A$261:$YO$261,0)),INDEX('Leche Entera Back Data'!$A$261:$YO$287,MATCH($B27,'Leche Entera Back Data'!$A$261:$A$287,0),MATCH(H$5,'Leche Entera Back Data'!$A$261:$YO$261,0)),INDEX('Leche Desnatada Back Data'!$A$261:$YO$287,MATCH($B27,'Leche Desnatada Back Data'!$A$261:$A$287,0),MATCH(H$5,'Leche Desnatada Back Data'!$A$261:$YO$261,0)),INDEX('Leche Semidesnatada Back Data'!$A$261:$YO$287,MATCH($B27,'Leche Semidesnatada Back Data'!$A$261:$A$287,0),MATCH(H$5,'Leche Semidesnatada Back Data'!$A$261:$YO$261,0)))</f>
        <v>0.51</v>
      </c>
      <c r="I27" s="38">
        <f t="array" ref="I27">CHOOSE(Enlaces!$G$1,INDEX('TOTAL LECHE LIQUIDA Back Data'!$A$261:$YO$287,MATCH($B27,'TOTAL LECHE LIQUIDA Back Data'!$A$261:$A$287,0),MATCH(I$5,'TOTAL LECHE LIQUIDA Back Data'!$A$261:$YO$261,0)),INDEX('Leche Entera Back Data'!$A$261:$YO$287,MATCH($B27,'Leche Entera Back Data'!$A$261:$A$287,0),MATCH(I$5,'Leche Entera Back Data'!$A$261:$YO$261,0)),INDEX('Leche Desnatada Back Data'!$A$261:$YO$287,MATCH($B27,'Leche Desnatada Back Data'!$A$261:$A$287,0),MATCH(I$5,'Leche Desnatada Back Data'!$A$261:$YO$261,0)),INDEX('Leche Semidesnatada Back Data'!$A$261:$YO$287,MATCH($B27,'Leche Semidesnatada Back Data'!$A$261:$A$287,0),MATCH(I$5,'Leche Semidesnatada Back Data'!$A$261:$YO$261,0)))</f>
        <v>0.54</v>
      </c>
      <c r="J27" s="38">
        <f t="array" ref="J27">CHOOSE(Enlaces!$G$1,INDEX('TOTAL LECHE LIQUIDA Back Data'!$A$261:$YO$287,MATCH($B27,'TOTAL LECHE LIQUIDA Back Data'!$A$261:$A$287,0),MATCH(J$5,'TOTAL LECHE LIQUIDA Back Data'!$A$261:$YO$261,0)),INDEX('Leche Entera Back Data'!$A$261:$YO$287,MATCH($B27,'Leche Entera Back Data'!$A$261:$A$287,0),MATCH(J$5,'Leche Entera Back Data'!$A$261:$YO$261,0)),INDEX('Leche Desnatada Back Data'!$A$261:$YO$287,MATCH($B27,'Leche Desnatada Back Data'!$A$261:$A$287,0),MATCH(J$5,'Leche Desnatada Back Data'!$A$261:$YO$261,0)),INDEX('Leche Semidesnatada Back Data'!$A$261:$YO$287,MATCH($B27,'Leche Semidesnatada Back Data'!$A$261:$A$287,0),MATCH(J$5,'Leche Semidesnatada Back Data'!$A$261:$YO$261,0)))</f>
        <v>0.64</v>
      </c>
      <c r="K27" s="38">
        <f t="array" ref="K27">CHOOSE(Enlaces!$G$1,INDEX('TOTAL LECHE LIQUIDA Back Data'!$A$261:$YO$287,MATCH($B27,'TOTAL LECHE LIQUIDA Back Data'!$A$261:$A$287,0),MATCH(K$5,'TOTAL LECHE LIQUIDA Back Data'!$A$261:$YO$261,0)),INDEX('Leche Entera Back Data'!$A$261:$YO$287,MATCH($B27,'Leche Entera Back Data'!$A$261:$A$287,0),MATCH(K$5,'Leche Entera Back Data'!$A$261:$YO$261,0)),INDEX('Leche Desnatada Back Data'!$A$261:$YO$287,MATCH($B27,'Leche Desnatada Back Data'!$A$261:$A$287,0),MATCH(K$5,'Leche Desnatada Back Data'!$A$261:$YO$261,0)),INDEX('Leche Semidesnatada Back Data'!$A$261:$YO$287,MATCH($B27,'Leche Semidesnatada Back Data'!$A$261:$A$287,0),MATCH(K$5,'Leche Semidesnatada Back Data'!$A$261:$YO$261,0)))</f>
        <v>0.67</v>
      </c>
      <c r="L27" s="38">
        <f t="array" ref="L27">CHOOSE(Enlaces!$G$1,INDEX('TOTAL LECHE LIQUIDA Back Data'!$A$261:$YO$287,MATCH($B27,'TOTAL LECHE LIQUIDA Back Data'!$A$261:$A$287,0),MATCH(L$5,'TOTAL LECHE LIQUIDA Back Data'!$A$261:$YO$261,0)),INDEX('Leche Entera Back Data'!$A$261:$YO$287,MATCH($B27,'Leche Entera Back Data'!$A$261:$A$287,0),MATCH(L$5,'Leche Entera Back Data'!$A$261:$YO$261,0)),INDEX('Leche Desnatada Back Data'!$A$261:$YO$287,MATCH($B27,'Leche Desnatada Back Data'!$A$261:$A$287,0),MATCH(L$5,'Leche Desnatada Back Data'!$A$261:$YO$261,0)),INDEX('Leche Semidesnatada Back Data'!$A$261:$YO$287,MATCH($B27,'Leche Semidesnatada Back Data'!$A$261:$A$287,0),MATCH(L$5,'Leche Semidesnatada Back Data'!$A$261:$YO$261,0)))</f>
        <v>0.81</v>
      </c>
      <c r="M27" s="38">
        <f t="array" ref="M27">CHOOSE(Enlaces!$G$1,INDEX('TOTAL LECHE LIQUIDA Back Data'!$A$261:$YO$287,MATCH($B27,'TOTAL LECHE LIQUIDA Back Data'!$A$261:$A$287,0),MATCH(M$5,'TOTAL LECHE LIQUIDA Back Data'!$A$261:$YO$261,0)),INDEX('Leche Entera Back Data'!$A$261:$YO$287,MATCH($B27,'Leche Entera Back Data'!$A$261:$A$287,0),MATCH(M$5,'Leche Entera Back Data'!$A$261:$YO$261,0)),INDEX('Leche Desnatada Back Data'!$A$261:$YO$287,MATCH($B27,'Leche Desnatada Back Data'!$A$261:$A$287,0),MATCH(M$5,'Leche Desnatada Back Data'!$A$261:$YO$261,0)),INDEX('Leche Semidesnatada Back Data'!$A$261:$YO$287,MATCH($B27,'Leche Semidesnatada Back Data'!$A$261:$A$287,0),MATCH(M$5,'Leche Semidesnatada Back Data'!$A$261:$YO$261,0)))</f>
        <v>0.63</v>
      </c>
      <c r="N27" s="38">
        <f t="array" ref="N27">CHOOSE(Enlaces!$G$1,INDEX('TOTAL LECHE LIQUIDA Back Data'!$A$261:$YO$287,MATCH($B27,'TOTAL LECHE LIQUIDA Back Data'!$A$261:$A$287,0),MATCH(N$5,'TOTAL LECHE LIQUIDA Back Data'!$A$261:$YO$261,0)),INDEX('Leche Entera Back Data'!$A$261:$YO$287,MATCH($B27,'Leche Entera Back Data'!$A$261:$A$287,0),MATCH(N$5,'Leche Entera Back Data'!$A$261:$YO$261,0)),INDEX('Leche Desnatada Back Data'!$A$261:$YO$287,MATCH($B27,'Leche Desnatada Back Data'!$A$261:$A$287,0),MATCH(N$5,'Leche Desnatada Back Data'!$A$261:$YO$261,0)),INDEX('Leche Semidesnatada Back Data'!$A$261:$YO$287,MATCH($B27,'Leche Semidesnatada Back Data'!$A$261:$A$287,0),MATCH(N$5,'Leche Semidesnatada Back Data'!$A$261:$YO$261,0)))</f>
        <v>0.68</v>
      </c>
    </row>
    <row r="28" spans="2:14" x14ac:dyDescent="0.25">
      <c r="B28" s="9" t="s">
        <v>278</v>
      </c>
      <c r="C28" s="38">
        <f t="array" ref="C28">CHOOSE(Enlaces!$G$1,INDEX('TOTAL LECHE LIQUIDA Back Data'!$A$261:$YO$287,MATCH($B28,'TOTAL LECHE LIQUIDA Back Data'!$A$261:$A$287,0),MATCH(C$5,'TOTAL LECHE LIQUIDA Back Data'!$A$261:$YO$261,0)),INDEX('Leche Entera Back Data'!$A$261:$YO$287,MATCH($B28,'Leche Entera Back Data'!$A$261:$A$287,0),MATCH(C$5,'Leche Entera Back Data'!$A$261:$YO$261,0)),INDEX('Leche Desnatada Back Data'!$A$261:$YO$287,MATCH($B28,'Leche Desnatada Back Data'!$A$261:$A$287,0),MATCH(C$5,'Leche Desnatada Back Data'!$A$261:$YO$261,0)),INDEX('Leche Semidesnatada Back Data'!$A$261:$YO$287,MATCH($B28,'Leche Semidesnatada Back Data'!$A$261:$A$287,0),MATCH(C$5,'Leche Semidesnatada Back Data'!$A$261:$YO$261,0)))</f>
        <v>0.41</v>
      </c>
      <c r="D28" s="38">
        <f t="array" ref="D28">CHOOSE(Enlaces!$G$1,INDEX('TOTAL LECHE LIQUIDA Back Data'!$A$261:$YO$287,MATCH($B28,'TOTAL LECHE LIQUIDA Back Data'!$A$261:$A$287,0),MATCH(D$5,'TOTAL LECHE LIQUIDA Back Data'!$A$261:$YO$261,0)),INDEX('Leche Entera Back Data'!$A$261:$YO$287,MATCH($B28,'Leche Entera Back Data'!$A$261:$A$287,0),MATCH(D$5,'Leche Entera Back Data'!$A$261:$YO$261,0)),INDEX('Leche Desnatada Back Data'!$A$261:$YO$287,MATCH($B28,'Leche Desnatada Back Data'!$A$261:$A$287,0),MATCH(D$5,'Leche Desnatada Back Data'!$A$261:$YO$261,0)),INDEX('Leche Semidesnatada Back Data'!$A$261:$YO$287,MATCH($B28,'Leche Semidesnatada Back Data'!$A$261:$A$287,0),MATCH(D$5,'Leche Semidesnatada Back Data'!$A$261:$YO$261,0)))</f>
        <v>0.25</v>
      </c>
      <c r="E28" s="38">
        <f t="array" ref="E28">CHOOSE(Enlaces!$G$1,INDEX('TOTAL LECHE LIQUIDA Back Data'!$A$261:$YO$287,MATCH($B28,'TOTAL LECHE LIQUIDA Back Data'!$A$261:$A$287,0),MATCH(E$5,'TOTAL LECHE LIQUIDA Back Data'!$A$261:$YO$261,0)),INDEX('Leche Entera Back Data'!$A$261:$YO$287,MATCH($B28,'Leche Entera Back Data'!$A$261:$A$287,0),MATCH(E$5,'Leche Entera Back Data'!$A$261:$YO$261,0)),INDEX('Leche Desnatada Back Data'!$A$261:$YO$287,MATCH($B28,'Leche Desnatada Back Data'!$A$261:$A$287,0),MATCH(E$5,'Leche Desnatada Back Data'!$A$261:$YO$261,0)),INDEX('Leche Semidesnatada Back Data'!$A$261:$YO$287,MATCH($B28,'Leche Semidesnatada Back Data'!$A$261:$A$287,0),MATCH(E$5,'Leche Semidesnatada Back Data'!$A$261:$YO$261,0)))</f>
        <v>0.32</v>
      </c>
      <c r="F28" s="38">
        <f t="array" ref="F28">CHOOSE(Enlaces!$G$1,INDEX('TOTAL LECHE LIQUIDA Back Data'!$A$261:$YO$287,MATCH($B28,'TOTAL LECHE LIQUIDA Back Data'!$A$261:$A$287,0),MATCH(F$5,'TOTAL LECHE LIQUIDA Back Data'!$A$261:$YO$261,0)),INDEX('Leche Entera Back Data'!$A$261:$YO$287,MATCH($B28,'Leche Entera Back Data'!$A$261:$A$287,0),MATCH(F$5,'Leche Entera Back Data'!$A$261:$YO$261,0)),INDEX('Leche Desnatada Back Data'!$A$261:$YO$287,MATCH($B28,'Leche Desnatada Back Data'!$A$261:$A$287,0),MATCH(F$5,'Leche Desnatada Back Data'!$A$261:$YO$261,0)),INDEX('Leche Semidesnatada Back Data'!$A$261:$YO$287,MATCH($B28,'Leche Semidesnatada Back Data'!$A$261:$A$287,0),MATCH(F$5,'Leche Semidesnatada Back Data'!$A$261:$YO$261,0)))</f>
        <v>0.13</v>
      </c>
      <c r="G28" s="38">
        <f t="array" ref="G28">CHOOSE(Enlaces!$G$1,INDEX('TOTAL LECHE LIQUIDA Back Data'!$A$261:$YO$287,MATCH($B28,'TOTAL LECHE LIQUIDA Back Data'!$A$261:$A$287,0),MATCH(G$5,'TOTAL LECHE LIQUIDA Back Data'!$A$261:$YO$261,0)),INDEX('Leche Entera Back Data'!$A$261:$YO$287,MATCH($B28,'Leche Entera Back Data'!$A$261:$A$287,0),MATCH(G$5,'Leche Entera Back Data'!$A$261:$YO$261,0)),INDEX('Leche Desnatada Back Data'!$A$261:$YO$287,MATCH($B28,'Leche Desnatada Back Data'!$A$261:$A$287,0),MATCH(G$5,'Leche Desnatada Back Data'!$A$261:$YO$261,0)),INDEX('Leche Semidesnatada Back Data'!$A$261:$YO$287,MATCH($B28,'Leche Semidesnatada Back Data'!$A$261:$A$287,0),MATCH(G$5,'Leche Semidesnatada Back Data'!$A$261:$YO$261,0)))</f>
        <v>0.37</v>
      </c>
      <c r="H28" s="38">
        <f t="array" ref="H28">CHOOSE(Enlaces!$G$1,INDEX('TOTAL LECHE LIQUIDA Back Data'!$A$261:$YO$287,MATCH($B28,'TOTAL LECHE LIQUIDA Back Data'!$A$261:$A$287,0),MATCH(H$5,'TOTAL LECHE LIQUIDA Back Data'!$A$261:$YO$261,0)),INDEX('Leche Entera Back Data'!$A$261:$YO$287,MATCH($B28,'Leche Entera Back Data'!$A$261:$A$287,0),MATCH(H$5,'Leche Entera Back Data'!$A$261:$YO$261,0)),INDEX('Leche Desnatada Back Data'!$A$261:$YO$287,MATCH($B28,'Leche Desnatada Back Data'!$A$261:$A$287,0),MATCH(H$5,'Leche Desnatada Back Data'!$A$261:$YO$261,0)),INDEX('Leche Semidesnatada Back Data'!$A$261:$YO$287,MATCH($B28,'Leche Semidesnatada Back Data'!$A$261:$A$287,0),MATCH(H$5,'Leche Semidesnatada Back Data'!$A$261:$YO$261,0)))</f>
        <v>0.32</v>
      </c>
      <c r="I28" s="38">
        <f t="array" ref="I28">CHOOSE(Enlaces!$G$1,INDEX('TOTAL LECHE LIQUIDA Back Data'!$A$261:$YO$287,MATCH($B28,'TOTAL LECHE LIQUIDA Back Data'!$A$261:$A$287,0),MATCH(I$5,'TOTAL LECHE LIQUIDA Back Data'!$A$261:$YO$261,0)),INDEX('Leche Entera Back Data'!$A$261:$YO$287,MATCH($B28,'Leche Entera Back Data'!$A$261:$A$287,0),MATCH(I$5,'Leche Entera Back Data'!$A$261:$YO$261,0)),INDEX('Leche Desnatada Back Data'!$A$261:$YO$287,MATCH($B28,'Leche Desnatada Back Data'!$A$261:$A$287,0),MATCH(I$5,'Leche Desnatada Back Data'!$A$261:$YO$261,0)),INDEX('Leche Semidesnatada Back Data'!$A$261:$YO$287,MATCH($B28,'Leche Semidesnatada Back Data'!$A$261:$A$287,0),MATCH(I$5,'Leche Semidesnatada Back Data'!$A$261:$YO$261,0)))</f>
        <v>0.55000000000000004</v>
      </c>
      <c r="J28" s="38">
        <f t="array" ref="J28">CHOOSE(Enlaces!$G$1,INDEX('TOTAL LECHE LIQUIDA Back Data'!$A$261:$YO$287,MATCH($B28,'TOTAL LECHE LIQUIDA Back Data'!$A$261:$A$287,0),MATCH(J$5,'TOTAL LECHE LIQUIDA Back Data'!$A$261:$YO$261,0)),INDEX('Leche Entera Back Data'!$A$261:$YO$287,MATCH($B28,'Leche Entera Back Data'!$A$261:$A$287,0),MATCH(J$5,'Leche Entera Back Data'!$A$261:$YO$261,0)),INDEX('Leche Desnatada Back Data'!$A$261:$YO$287,MATCH($B28,'Leche Desnatada Back Data'!$A$261:$A$287,0),MATCH(J$5,'Leche Desnatada Back Data'!$A$261:$YO$261,0)),INDEX('Leche Semidesnatada Back Data'!$A$261:$YO$287,MATCH($B28,'Leche Semidesnatada Back Data'!$A$261:$A$287,0),MATCH(J$5,'Leche Semidesnatada Back Data'!$A$261:$YO$261,0)))</f>
        <v>0.42</v>
      </c>
      <c r="K28" s="38">
        <f t="array" ref="K28">CHOOSE(Enlaces!$G$1,INDEX('TOTAL LECHE LIQUIDA Back Data'!$A$261:$YO$287,MATCH($B28,'TOTAL LECHE LIQUIDA Back Data'!$A$261:$A$287,0),MATCH(K$5,'TOTAL LECHE LIQUIDA Back Data'!$A$261:$YO$261,0)),INDEX('Leche Entera Back Data'!$A$261:$YO$287,MATCH($B28,'Leche Entera Back Data'!$A$261:$A$287,0),MATCH(K$5,'Leche Entera Back Data'!$A$261:$YO$261,0)),INDEX('Leche Desnatada Back Data'!$A$261:$YO$287,MATCH($B28,'Leche Desnatada Back Data'!$A$261:$A$287,0),MATCH(K$5,'Leche Desnatada Back Data'!$A$261:$YO$261,0)),INDEX('Leche Semidesnatada Back Data'!$A$261:$YO$287,MATCH($B28,'Leche Semidesnatada Back Data'!$A$261:$A$287,0),MATCH(K$5,'Leche Semidesnatada Back Data'!$A$261:$YO$261,0)))</f>
        <v>0.31</v>
      </c>
      <c r="L28" s="38">
        <f t="array" ref="L28">CHOOSE(Enlaces!$G$1,INDEX('TOTAL LECHE LIQUIDA Back Data'!$A$261:$YO$287,MATCH($B28,'TOTAL LECHE LIQUIDA Back Data'!$A$261:$A$287,0),MATCH(L$5,'TOTAL LECHE LIQUIDA Back Data'!$A$261:$YO$261,0)),INDEX('Leche Entera Back Data'!$A$261:$YO$287,MATCH($B28,'Leche Entera Back Data'!$A$261:$A$287,0),MATCH(L$5,'Leche Entera Back Data'!$A$261:$YO$261,0)),INDEX('Leche Desnatada Back Data'!$A$261:$YO$287,MATCH($B28,'Leche Desnatada Back Data'!$A$261:$A$287,0),MATCH(L$5,'Leche Desnatada Back Data'!$A$261:$YO$261,0)),INDEX('Leche Semidesnatada Back Data'!$A$261:$YO$287,MATCH($B28,'Leche Semidesnatada Back Data'!$A$261:$A$287,0),MATCH(L$5,'Leche Semidesnatada Back Data'!$A$261:$YO$261,0)))</f>
        <v>0.42</v>
      </c>
      <c r="M28" s="38">
        <f t="array" ref="M28">CHOOSE(Enlaces!$G$1,INDEX('TOTAL LECHE LIQUIDA Back Data'!$A$261:$YO$287,MATCH($B28,'TOTAL LECHE LIQUIDA Back Data'!$A$261:$A$287,0),MATCH(M$5,'TOTAL LECHE LIQUIDA Back Data'!$A$261:$YO$261,0)),INDEX('Leche Entera Back Data'!$A$261:$YO$287,MATCH($B28,'Leche Entera Back Data'!$A$261:$A$287,0),MATCH(M$5,'Leche Entera Back Data'!$A$261:$YO$261,0)),INDEX('Leche Desnatada Back Data'!$A$261:$YO$287,MATCH($B28,'Leche Desnatada Back Data'!$A$261:$A$287,0),MATCH(M$5,'Leche Desnatada Back Data'!$A$261:$YO$261,0)),INDEX('Leche Semidesnatada Back Data'!$A$261:$YO$287,MATCH($B28,'Leche Semidesnatada Back Data'!$A$261:$A$287,0),MATCH(M$5,'Leche Semidesnatada Back Data'!$A$261:$YO$261,0)))</f>
        <v>0.43</v>
      </c>
      <c r="N28" s="38">
        <f t="array" ref="N28">CHOOSE(Enlaces!$G$1,INDEX('TOTAL LECHE LIQUIDA Back Data'!$A$261:$YO$287,MATCH($B28,'TOTAL LECHE LIQUIDA Back Data'!$A$261:$A$287,0),MATCH(N$5,'TOTAL LECHE LIQUIDA Back Data'!$A$261:$YO$261,0)),INDEX('Leche Entera Back Data'!$A$261:$YO$287,MATCH($B28,'Leche Entera Back Data'!$A$261:$A$287,0),MATCH(N$5,'Leche Entera Back Data'!$A$261:$YO$261,0)),INDEX('Leche Desnatada Back Data'!$A$261:$YO$287,MATCH($B28,'Leche Desnatada Back Data'!$A$261:$A$287,0),MATCH(N$5,'Leche Desnatada Back Data'!$A$261:$YO$261,0)),INDEX('Leche Semidesnatada Back Data'!$A$261:$YO$287,MATCH($B28,'Leche Semidesnatada Back Data'!$A$261:$A$287,0),MATCH(N$5,'Leche Semidesnatada Back Data'!$A$261:$YO$261,0)))</f>
        <v>0.25</v>
      </c>
    </row>
    <row r="29" spans="2:14" x14ac:dyDescent="0.25">
      <c r="B29" s="9" t="s">
        <v>279</v>
      </c>
      <c r="C29" s="38">
        <f t="array" ref="C29">CHOOSE(Enlaces!$G$1,INDEX('TOTAL LECHE LIQUIDA Back Data'!$A$261:$YO$287,MATCH($B29,'TOTAL LECHE LIQUIDA Back Data'!$A$261:$A$287,0),MATCH(C$5,'TOTAL LECHE LIQUIDA Back Data'!$A$261:$YO$261,0)),INDEX('Leche Entera Back Data'!$A$261:$YO$287,MATCH($B29,'Leche Entera Back Data'!$A$261:$A$287,0),MATCH(C$5,'Leche Entera Back Data'!$A$261:$YO$261,0)),INDEX('Leche Desnatada Back Data'!$A$261:$YO$287,MATCH($B29,'Leche Desnatada Back Data'!$A$261:$A$287,0),MATCH(C$5,'Leche Desnatada Back Data'!$A$261:$YO$261,0)),INDEX('Leche Semidesnatada Back Data'!$A$261:$YO$287,MATCH($B29,'Leche Semidesnatada Back Data'!$A$261:$A$287,0),MATCH(C$5,'Leche Semidesnatada Back Data'!$A$261:$YO$261,0)))</f>
        <v>0.76000000000000012</v>
      </c>
      <c r="D29" s="38">
        <f t="array" ref="D29">CHOOSE(Enlaces!$G$1,INDEX('TOTAL LECHE LIQUIDA Back Data'!$A$261:$YO$287,MATCH($B29,'TOTAL LECHE LIQUIDA Back Data'!$A$261:$A$287,0),MATCH(D$5,'TOTAL LECHE LIQUIDA Back Data'!$A$261:$YO$261,0)),INDEX('Leche Entera Back Data'!$A$261:$YO$287,MATCH($B29,'Leche Entera Back Data'!$A$261:$A$287,0),MATCH(D$5,'Leche Entera Back Data'!$A$261:$YO$261,0)),INDEX('Leche Desnatada Back Data'!$A$261:$YO$287,MATCH($B29,'Leche Desnatada Back Data'!$A$261:$A$287,0),MATCH(D$5,'Leche Desnatada Back Data'!$A$261:$YO$261,0)),INDEX('Leche Semidesnatada Back Data'!$A$261:$YO$287,MATCH($B29,'Leche Semidesnatada Back Data'!$A$261:$A$287,0),MATCH(D$5,'Leche Semidesnatada Back Data'!$A$261:$YO$261,0)))</f>
        <v>0.78000000000000025</v>
      </c>
      <c r="E29" s="38">
        <f t="array" ref="E29">CHOOSE(Enlaces!$G$1,INDEX('TOTAL LECHE LIQUIDA Back Data'!$A$261:$YO$287,MATCH($B29,'TOTAL LECHE LIQUIDA Back Data'!$A$261:$A$287,0),MATCH(E$5,'TOTAL LECHE LIQUIDA Back Data'!$A$261:$YO$261,0)),INDEX('Leche Entera Back Data'!$A$261:$YO$287,MATCH($B29,'Leche Entera Back Data'!$A$261:$A$287,0),MATCH(E$5,'Leche Entera Back Data'!$A$261:$YO$261,0)),INDEX('Leche Desnatada Back Data'!$A$261:$YO$287,MATCH($B29,'Leche Desnatada Back Data'!$A$261:$A$287,0),MATCH(E$5,'Leche Desnatada Back Data'!$A$261:$YO$261,0)),INDEX('Leche Semidesnatada Back Data'!$A$261:$YO$287,MATCH($B29,'Leche Semidesnatada Back Data'!$A$261:$A$287,0),MATCH(E$5,'Leche Semidesnatada Back Data'!$A$261:$YO$261,0)))</f>
        <v>0.63000000000000012</v>
      </c>
      <c r="F29" s="38">
        <f t="array" ref="F29">CHOOSE(Enlaces!$G$1,INDEX('TOTAL LECHE LIQUIDA Back Data'!$A$261:$YO$287,MATCH($B29,'TOTAL LECHE LIQUIDA Back Data'!$A$261:$A$287,0),MATCH(F$5,'TOTAL LECHE LIQUIDA Back Data'!$A$261:$YO$261,0)),INDEX('Leche Entera Back Data'!$A$261:$YO$287,MATCH($B29,'Leche Entera Back Data'!$A$261:$A$287,0),MATCH(F$5,'Leche Entera Back Data'!$A$261:$YO$261,0)),INDEX('Leche Desnatada Back Data'!$A$261:$YO$287,MATCH($B29,'Leche Desnatada Back Data'!$A$261:$A$287,0),MATCH(F$5,'Leche Desnatada Back Data'!$A$261:$YO$261,0)),INDEX('Leche Semidesnatada Back Data'!$A$261:$YO$287,MATCH($B29,'Leche Semidesnatada Back Data'!$A$261:$A$287,0),MATCH(F$5,'Leche Semidesnatada Back Data'!$A$261:$YO$261,0)))</f>
        <v>0.66000000000000014</v>
      </c>
      <c r="G29" s="38">
        <f t="array" ref="G29">CHOOSE(Enlaces!$G$1,INDEX('TOTAL LECHE LIQUIDA Back Data'!$A$261:$YO$287,MATCH($B29,'TOTAL LECHE LIQUIDA Back Data'!$A$261:$A$287,0),MATCH(G$5,'TOTAL LECHE LIQUIDA Back Data'!$A$261:$YO$261,0)),INDEX('Leche Entera Back Data'!$A$261:$YO$287,MATCH($B29,'Leche Entera Back Data'!$A$261:$A$287,0),MATCH(G$5,'Leche Entera Back Data'!$A$261:$YO$261,0)),INDEX('Leche Desnatada Back Data'!$A$261:$YO$287,MATCH($B29,'Leche Desnatada Back Data'!$A$261:$A$287,0),MATCH(G$5,'Leche Desnatada Back Data'!$A$261:$YO$261,0)),INDEX('Leche Semidesnatada Back Data'!$A$261:$YO$287,MATCH($B29,'Leche Semidesnatada Back Data'!$A$261:$A$287,0),MATCH(G$5,'Leche Semidesnatada Back Data'!$A$261:$YO$261,0)))</f>
        <v>0.68000000000000016</v>
      </c>
      <c r="H29" s="38">
        <f t="array" ref="H29">CHOOSE(Enlaces!$G$1,INDEX('TOTAL LECHE LIQUIDA Back Data'!$A$261:$YO$287,MATCH($B29,'TOTAL LECHE LIQUIDA Back Data'!$A$261:$A$287,0),MATCH(H$5,'TOTAL LECHE LIQUIDA Back Data'!$A$261:$YO$261,0)),INDEX('Leche Entera Back Data'!$A$261:$YO$287,MATCH($B29,'Leche Entera Back Data'!$A$261:$A$287,0),MATCH(H$5,'Leche Entera Back Data'!$A$261:$YO$261,0)),INDEX('Leche Desnatada Back Data'!$A$261:$YO$287,MATCH($B29,'Leche Desnatada Back Data'!$A$261:$A$287,0),MATCH(H$5,'Leche Desnatada Back Data'!$A$261:$YO$261,0)),INDEX('Leche Semidesnatada Back Data'!$A$261:$YO$287,MATCH($B29,'Leche Semidesnatada Back Data'!$A$261:$A$287,0),MATCH(H$5,'Leche Semidesnatada Back Data'!$A$261:$YO$261,0)))</f>
        <v>0.59000000000000008</v>
      </c>
      <c r="I29" s="38">
        <f t="array" ref="I29">CHOOSE(Enlaces!$G$1,INDEX('TOTAL LECHE LIQUIDA Back Data'!$A$261:$YO$287,MATCH($B29,'TOTAL LECHE LIQUIDA Back Data'!$A$261:$A$287,0),MATCH(I$5,'TOTAL LECHE LIQUIDA Back Data'!$A$261:$YO$261,0)),INDEX('Leche Entera Back Data'!$A$261:$YO$287,MATCH($B29,'Leche Entera Back Data'!$A$261:$A$287,0),MATCH(I$5,'Leche Entera Back Data'!$A$261:$YO$261,0)),INDEX('Leche Desnatada Back Data'!$A$261:$YO$287,MATCH($B29,'Leche Desnatada Back Data'!$A$261:$A$287,0),MATCH(I$5,'Leche Desnatada Back Data'!$A$261:$YO$261,0)),INDEX('Leche Semidesnatada Back Data'!$A$261:$YO$287,MATCH($B29,'Leche Semidesnatada Back Data'!$A$261:$A$287,0),MATCH(I$5,'Leche Semidesnatada Back Data'!$A$261:$YO$261,0)))</f>
        <v>0.70000000000000007</v>
      </c>
      <c r="J29" s="38">
        <f t="array" ref="J29">CHOOSE(Enlaces!$G$1,INDEX('TOTAL LECHE LIQUIDA Back Data'!$A$261:$YO$287,MATCH($B29,'TOTAL LECHE LIQUIDA Back Data'!$A$261:$A$287,0),MATCH(J$5,'TOTAL LECHE LIQUIDA Back Data'!$A$261:$YO$261,0)),INDEX('Leche Entera Back Data'!$A$261:$YO$287,MATCH($B29,'Leche Entera Back Data'!$A$261:$A$287,0),MATCH(J$5,'Leche Entera Back Data'!$A$261:$YO$261,0)),INDEX('Leche Desnatada Back Data'!$A$261:$YO$287,MATCH($B29,'Leche Desnatada Back Data'!$A$261:$A$287,0),MATCH(J$5,'Leche Desnatada Back Data'!$A$261:$YO$261,0)),INDEX('Leche Semidesnatada Back Data'!$A$261:$YO$287,MATCH($B29,'Leche Semidesnatada Back Data'!$A$261:$A$287,0),MATCH(J$5,'Leche Semidesnatada Back Data'!$A$261:$YO$261,0)))</f>
        <v>0.59000000000000019</v>
      </c>
      <c r="K29" s="38">
        <f t="array" ref="K29">CHOOSE(Enlaces!$G$1,INDEX('TOTAL LECHE LIQUIDA Back Data'!$A$261:$YO$287,MATCH($B29,'TOTAL LECHE LIQUIDA Back Data'!$A$261:$A$287,0),MATCH(K$5,'TOTAL LECHE LIQUIDA Back Data'!$A$261:$YO$261,0)),INDEX('Leche Entera Back Data'!$A$261:$YO$287,MATCH($B29,'Leche Entera Back Data'!$A$261:$A$287,0),MATCH(K$5,'Leche Entera Back Data'!$A$261:$YO$261,0)),INDEX('Leche Desnatada Back Data'!$A$261:$YO$287,MATCH($B29,'Leche Desnatada Back Data'!$A$261:$A$287,0),MATCH(K$5,'Leche Desnatada Back Data'!$A$261:$YO$261,0)),INDEX('Leche Semidesnatada Back Data'!$A$261:$YO$287,MATCH($B29,'Leche Semidesnatada Back Data'!$A$261:$A$287,0),MATCH(K$5,'Leche Semidesnatada Back Data'!$A$261:$YO$261,0)))</f>
        <v>0.59000000000000019</v>
      </c>
      <c r="L29" s="38">
        <f t="array" ref="L29">CHOOSE(Enlaces!$G$1,INDEX('TOTAL LECHE LIQUIDA Back Data'!$A$261:$YO$287,MATCH($B29,'TOTAL LECHE LIQUIDA Back Data'!$A$261:$A$287,0),MATCH(L$5,'TOTAL LECHE LIQUIDA Back Data'!$A$261:$YO$261,0)),INDEX('Leche Entera Back Data'!$A$261:$YO$287,MATCH($B29,'Leche Entera Back Data'!$A$261:$A$287,0),MATCH(L$5,'Leche Entera Back Data'!$A$261:$YO$261,0)),INDEX('Leche Desnatada Back Data'!$A$261:$YO$287,MATCH($B29,'Leche Desnatada Back Data'!$A$261:$A$287,0),MATCH(L$5,'Leche Desnatada Back Data'!$A$261:$YO$261,0)),INDEX('Leche Semidesnatada Back Data'!$A$261:$YO$287,MATCH($B29,'Leche Semidesnatada Back Data'!$A$261:$A$287,0),MATCH(L$5,'Leche Semidesnatada Back Data'!$A$261:$YO$261,0)))</f>
        <v>0.51000000000000012</v>
      </c>
      <c r="M29" s="38">
        <f t="array" ref="M29">CHOOSE(Enlaces!$G$1,INDEX('TOTAL LECHE LIQUIDA Back Data'!$A$261:$YO$287,MATCH($B29,'TOTAL LECHE LIQUIDA Back Data'!$A$261:$A$287,0),MATCH(M$5,'TOTAL LECHE LIQUIDA Back Data'!$A$261:$YO$261,0)),INDEX('Leche Entera Back Data'!$A$261:$YO$287,MATCH($B29,'Leche Entera Back Data'!$A$261:$A$287,0),MATCH(M$5,'Leche Entera Back Data'!$A$261:$YO$261,0)),INDEX('Leche Desnatada Back Data'!$A$261:$YO$287,MATCH($B29,'Leche Desnatada Back Data'!$A$261:$A$287,0),MATCH(M$5,'Leche Desnatada Back Data'!$A$261:$YO$261,0)),INDEX('Leche Semidesnatada Back Data'!$A$261:$YO$287,MATCH($B29,'Leche Semidesnatada Back Data'!$A$261:$A$287,0),MATCH(M$5,'Leche Semidesnatada Back Data'!$A$261:$YO$261,0)))</f>
        <v>0.68000000000000016</v>
      </c>
      <c r="N29" s="38">
        <f t="array" ref="N29">CHOOSE(Enlaces!$G$1,INDEX('TOTAL LECHE LIQUIDA Back Data'!$A$261:$YO$287,MATCH($B29,'TOTAL LECHE LIQUIDA Back Data'!$A$261:$A$287,0),MATCH(N$5,'TOTAL LECHE LIQUIDA Back Data'!$A$261:$YO$261,0)),INDEX('Leche Entera Back Data'!$A$261:$YO$287,MATCH($B29,'Leche Entera Back Data'!$A$261:$A$287,0),MATCH(N$5,'Leche Entera Back Data'!$A$261:$YO$261,0)),INDEX('Leche Desnatada Back Data'!$A$261:$YO$287,MATCH($B29,'Leche Desnatada Back Data'!$A$261:$A$287,0),MATCH(N$5,'Leche Desnatada Back Data'!$A$261:$YO$261,0)),INDEX('Leche Semidesnatada Back Data'!$A$261:$YO$287,MATCH($B29,'Leche Semidesnatada Back Data'!$A$261:$A$287,0),MATCH(N$5,'Leche Semidesnatada Back Data'!$A$261:$YO$261,0)))</f>
        <v>0.76000000000000023</v>
      </c>
    </row>
    <row r="30" spans="2:14" x14ac:dyDescent="0.25">
      <c r="E30" s="8"/>
      <c r="F30" s="8"/>
      <c r="L30" s="10"/>
      <c r="M30" s="10"/>
      <c r="N30" s="10"/>
    </row>
    <row r="31" spans="2:14" x14ac:dyDescent="0.25">
      <c r="C31" s="10">
        <f t="shared" ref="C31" si="10">SUM(C7:C30)</f>
        <v>100.01999999999997</v>
      </c>
      <c r="D31" s="10">
        <f t="shared" ref="D31:G31" si="11">SUM(D7:D30)</f>
        <v>99.99</v>
      </c>
      <c r="E31" s="10">
        <f t="shared" si="11"/>
        <v>99.999999999999986</v>
      </c>
      <c r="F31" s="10">
        <f t="shared" si="11"/>
        <v>100.00999999999999</v>
      </c>
      <c r="G31" s="10">
        <f t="shared" si="11"/>
        <v>99.98</v>
      </c>
      <c r="H31" s="10">
        <f t="shared" ref="H31" si="12">SUM(H7:H30)</f>
        <v>99.990000000000009</v>
      </c>
      <c r="I31" s="10">
        <f t="shared" ref="I31" si="13">SUM(I7:I30)</f>
        <v>99.98</v>
      </c>
      <c r="J31" s="10">
        <f>SUM(J7:J30)</f>
        <v>99.989999999999981</v>
      </c>
      <c r="K31" s="10">
        <f>SUM(K7:K30)</f>
        <v>99.999999999999986</v>
      </c>
      <c r="L31" s="10">
        <f>SUM(L7:L30)</f>
        <v>100.00000000000001</v>
      </c>
      <c r="M31" s="10">
        <f t="shared" ref="M31:N31" si="14">SUM(M7:M30)</f>
        <v>99.98</v>
      </c>
      <c r="N31" s="10">
        <f t="shared" si="14"/>
        <v>100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workbookViewId="0">
      <selection activeCell="D31" sqref="D31"/>
    </sheetView>
  </sheetViews>
  <sheetFormatPr baseColWidth="10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7" t="s">
        <v>342</v>
      </c>
      <c r="G4" s="58"/>
      <c r="H4" s="58"/>
      <c r="I4" s="59"/>
    </row>
    <row r="5" spans="2:9" s="42" customFormat="1" ht="35.25" customHeight="1" x14ac:dyDescent="0.25">
      <c r="C5" s="43" t="s">
        <v>326</v>
      </c>
      <c r="D5" s="44" t="s">
        <v>343</v>
      </c>
      <c r="F5" s="60"/>
      <c r="G5" s="61"/>
      <c r="H5" s="61"/>
      <c r="I5" s="62"/>
    </row>
    <row r="6" spans="2:9" s="42" customFormat="1" ht="35.25" customHeight="1" x14ac:dyDescent="0.25">
      <c r="C6" s="43" t="s">
        <v>327</v>
      </c>
      <c r="D6" s="44" t="s">
        <v>328</v>
      </c>
      <c r="F6" s="60"/>
      <c r="G6" s="61"/>
      <c r="H6" s="61"/>
      <c r="I6" s="62"/>
    </row>
    <row r="7" spans="2:9" s="42" customFormat="1" ht="35.25" customHeight="1" x14ac:dyDescent="0.25">
      <c r="C7" s="43" t="s">
        <v>329</v>
      </c>
      <c r="D7" s="44" t="s">
        <v>330</v>
      </c>
      <c r="F7" s="60"/>
      <c r="G7" s="61"/>
      <c r="H7" s="61"/>
      <c r="I7" s="62"/>
    </row>
    <row r="8" spans="2:9" s="42" customFormat="1" ht="35.25" customHeight="1" x14ac:dyDescent="0.25">
      <c r="C8" s="43" t="s">
        <v>331</v>
      </c>
      <c r="D8" s="42" t="s">
        <v>344</v>
      </c>
      <c r="F8" s="60"/>
      <c r="G8" s="61"/>
      <c r="H8" s="61"/>
      <c r="I8" s="62"/>
    </row>
    <row r="9" spans="2:9" s="42" customFormat="1" ht="35.25" customHeight="1" x14ac:dyDescent="0.25">
      <c r="C9" s="43" t="s">
        <v>332</v>
      </c>
      <c r="D9" s="42" t="s">
        <v>345</v>
      </c>
      <c r="F9" s="60"/>
      <c r="G9" s="61"/>
      <c r="H9" s="61"/>
      <c r="I9" s="62"/>
    </row>
    <row r="10" spans="2:9" s="42" customFormat="1" ht="35.25" customHeight="1" thickBot="1" x14ac:dyDescent="0.3">
      <c r="C10" s="43" t="s">
        <v>333</v>
      </c>
      <c r="D10" s="42" t="s">
        <v>346</v>
      </c>
      <c r="F10" s="63"/>
      <c r="G10" s="64"/>
      <c r="H10" s="64"/>
      <c r="I10" s="65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2021-07-08T08:46:55Z</dcterms:modified>
</cp:coreProperties>
</file>