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2023\"/>
    </mc:Choice>
  </mc:AlternateContent>
  <workbookProtection workbookAlgorithmName="SHA-512" workbookHashValue="XDETEKbtRyMsLY3Nt6IrWZkChYsh3fVoK/Yz5iRNqx+/CLR4gKgtz9Swrmb8VZUBgY1OF3FeVE6hJW+J61DukA==" workbookSaltValue="GGGp/JzW4zGz+4DlqBawNw==" workbookSpinCount="100000" lockStructure="1"/>
  <bookViews>
    <workbookView xWindow="-105" yWindow="-105" windowWidth="19425" windowHeight="10425" tabRatio="743"/>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9" i="1" l="1"/>
  <c r="C57" i="1"/>
  <c r="C19" i="1"/>
  <c r="E22" i="1"/>
  <c r="C21" i="1"/>
  <c r="E17" i="1"/>
  <c r="E61" i="1"/>
  <c r="E9" i="1"/>
  <c r="C53" i="1"/>
  <c r="E23" i="1"/>
  <c r="F60" i="1"/>
  <c r="C14" i="1"/>
  <c r="C40" i="1"/>
  <c r="C56" i="1"/>
  <c r="C46" i="1"/>
  <c r="C62" i="1"/>
  <c r="E52" i="1"/>
  <c r="C44" i="1"/>
  <c r="F57" i="1"/>
  <c r="E19" i="1"/>
  <c r="E14" i="1"/>
  <c r="C23" i="1"/>
  <c r="C10" i="1"/>
  <c r="C47" i="1"/>
  <c r="G20" i="1"/>
  <c r="C11" i="1"/>
  <c r="C48" i="1"/>
  <c r="G7" i="1"/>
  <c r="E20" i="1"/>
  <c r="C58" i="1"/>
  <c r="E57" i="1"/>
  <c r="C42" i="1"/>
  <c r="F52" i="1"/>
  <c r="G13" i="1"/>
  <c r="E13" i="1"/>
  <c r="G17" i="1"/>
  <c r="C54" i="1"/>
  <c r="F53" i="1"/>
  <c r="C59" i="1"/>
  <c r="F62" i="1"/>
  <c r="C8" i="1"/>
  <c r="G9" i="1"/>
  <c r="C17" i="1"/>
  <c r="E53" i="1"/>
  <c r="E7" i="1"/>
  <c r="E11" i="1"/>
  <c r="E12" i="1"/>
  <c r="B5" i="1"/>
  <c r="B50" i="1"/>
  <c r="B25" i="1"/>
  <c r="B2" i="7"/>
  <c r="B20" i="9"/>
  <c r="B16" i="4"/>
  <c r="B5" i="4"/>
  <c r="B5" i="9"/>
  <c r="G10" i="1"/>
  <c r="E62" i="1"/>
  <c r="C60" i="1"/>
  <c r="C13" i="1"/>
  <c r="E59" i="1"/>
  <c r="G8" i="1"/>
  <c r="E55" i="1"/>
  <c r="C55" i="1"/>
  <c r="E21" i="1"/>
  <c r="C61" i="1"/>
  <c r="C63" i="1"/>
  <c r="C43" i="1"/>
  <c r="E60" i="1"/>
  <c r="E54" i="1"/>
  <c r="G21" i="1"/>
  <c r="G14" i="1"/>
  <c r="C45" i="1"/>
  <c r="E58" i="1"/>
  <c r="B3" i="2"/>
  <c r="B3" i="4" s="1"/>
  <c r="B3" i="1"/>
  <c r="C7" i="1" s="1"/>
  <c r="G22" i="1"/>
  <c r="F59" i="1"/>
  <c r="G19" i="1"/>
  <c r="F58" i="1"/>
  <c r="C20" i="1"/>
  <c r="E8" i="1"/>
  <c r="F61" i="1"/>
  <c r="F63" i="1"/>
  <c r="E10" i="1"/>
  <c r="G18" i="1"/>
  <c r="E18" i="1"/>
  <c r="E63" i="1"/>
  <c r="E56" i="1"/>
  <c r="C22" i="1"/>
  <c r="G16" i="1"/>
  <c r="G23" i="1"/>
  <c r="F54" i="1"/>
  <c r="C12" i="1"/>
  <c r="C18" i="1"/>
  <c r="F55" i="1"/>
  <c r="G12" i="1"/>
  <c r="G11" i="1"/>
  <c r="C16" i="1"/>
  <c r="F56" i="1"/>
  <c r="C41" i="1"/>
  <c r="E16" i="1"/>
  <c r="D9" i="1"/>
  <c r="D19" i="1"/>
  <c r="F22" i="1"/>
  <c r="D21" i="1"/>
  <c r="F17" i="1"/>
  <c r="F9" i="1"/>
  <c r="F23" i="1"/>
  <c r="F46" i="1"/>
  <c r="D14" i="1"/>
  <c r="F48" i="1"/>
  <c r="F40" i="1"/>
  <c r="F19" i="1"/>
  <c r="F47" i="1"/>
  <c r="F14" i="1"/>
  <c r="D23" i="1"/>
  <c r="F45" i="1"/>
  <c r="F43" i="1"/>
  <c r="D10" i="1"/>
  <c r="H20" i="1"/>
  <c r="D11" i="1"/>
  <c r="F20" i="1"/>
  <c r="H13" i="1"/>
  <c r="F13" i="1"/>
  <c r="E41" i="1"/>
  <c r="H17" i="1"/>
  <c r="D8" i="1"/>
  <c r="H9" i="1"/>
  <c r="D17" i="1"/>
  <c r="F11" i="1"/>
  <c r="F12" i="1"/>
  <c r="H10" i="1"/>
  <c r="F42" i="1"/>
  <c r="D13" i="1"/>
  <c r="H8" i="1"/>
  <c r="E45" i="1"/>
  <c r="F21" i="1"/>
  <c r="F44" i="1"/>
  <c r="E46" i="1"/>
  <c r="E40" i="1"/>
  <c r="E42" i="1"/>
  <c r="E43" i="1"/>
  <c r="H21" i="1"/>
  <c r="E47" i="1"/>
  <c r="H14" i="1"/>
  <c r="H22" i="1"/>
  <c r="E44" i="1"/>
  <c r="H19" i="1"/>
  <c r="D20" i="1"/>
  <c r="F8" i="1"/>
  <c r="F10" i="1"/>
  <c r="H18" i="1"/>
  <c r="F18" i="1"/>
  <c r="D22" i="1"/>
  <c r="F41" i="1"/>
  <c r="H23" i="1"/>
  <c r="E48" i="1"/>
  <c r="D12" i="1"/>
  <c r="D18" i="1"/>
  <c r="H12" i="1"/>
  <c r="H11" i="1"/>
  <c r="B3" i="10" l="1"/>
  <c r="B3" i="9"/>
</calcChain>
</file>

<file path=xl/sharedStrings.xml><?xml version="1.0" encoding="utf-8"?>
<sst xmlns="http://schemas.openxmlformats.org/spreadsheetml/2006/main" count="32" uniqueCount="26">
  <si>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</si>
  <si>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</si>
  <si>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</si>
  <si>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</si>
  <si>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</si>
  <si>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</si>
  <si>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</si>
  <si>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</si>
  <si>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</si>
  <si>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</si>
  <si>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</si>
  <si>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</si>
  <si>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</si>
  <si>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</si>
  <si>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</si>
  <si>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</si>
  <si>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</si>
  <si>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</si>
  <si>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</si>
  <si>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</si>
  <si>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</si>
  <si>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</si>
  <si>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</si>
  <si>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·El supermercado y autoservicio es el canal favorito para la compra de aceite, ya que distribuye la parte mayoritaria del volumen total a cierre de año móvil junio 2023 (50,7 %). Sin embargo, pierde un 8,5 % de intensidad de compra con respecto al año anterior. Por el contrario, el hipermercado con una cuota del 24,7 % de las compras, aguanta mejor la caída que el promedio, perdiendo un 5,1 % de volumen.  Por su parte, la tienda descuento y el e-commerce experimentan las caídas más significativas en volumen (16,4 % y 21,1 % respectivamente).
·El precio medio de aceite cierra el año móvil junio 2023 a 4,06 €/litro, un precio un 25,5 % más alto que en los doce meses previos. Este incremento de precio es transversal a todas las plataformas de distribución, siendo especialmente acusado en la tienda descuento (26,7 %), no obstante, a pesar de ello este canal continúa ofreciendo el precio medio más competitivo del sector (3,74 €/litro). Por el contrario, el hipermercado ofrece el precio medio más alto (4,52 €/litro), experimentando la mayor subida (27,9 %). Por su parte, el precio medio del supermercado cierra por debajo del promedio (3,94 vs 4,06 €/litro, respectivamente), en oposición a la tienda tradicional y el e-commerce que cierran con un precio 0,46 y 0,19 €/litro superior al del promedio respectivamente.</t>
  </si>
  <si>
    <t>· El perfil intensivo en la compra de aceite se corresponde con un hogar de clase socioeconómica más bien alta y media alta, sin niños o con ellos mayores de entre 6 y 15 años. La edad del responsable de las compras supera los 50 años y es generalmente población no activa.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Cantabria o País Vasco, entre otros. 
· El consumo per cápita de aceite cierra en 9,89 litros por persona y periodo de estudio. Realizan una ingesta superior individuos retirados, parejas adultas sin hijos o adultos independientes. El colectivo formado por retirados es quien realiza la mayor ingesta per cápita a cierre de año móvil junio 2023, con un 88,7 % más de cantidad ingerida por persona y año, el equivalente a realizar un consumo de 18,66 kilos.</t>
  </si>
  <si>
    <t>· Los hogares reducen un 8,3 % la compra de aceite a cierre de año móvil junio 2023. Sin embargo, el gasto invertido en este sector cierra un 15,0 % más alto que en el año móvil anterior, debido a que el precio medio pagado por producto es un 25,5 % superior, cerrando en 4,06 €/litro, lo que supone pagar 0,83 €/litro más que el año anterior. 
En líneas individuales, cada individuo realiza una ingesta de 9,89 litros al año, a través de un gasto por persona de 40,15 €/litro. La cantidad ingerida es un 9,1 % inferior a la realizada en el periodo anterior, mientras que el gasto invertido es un 14,1 % superior. Asimismo, este producto representa el 2,24 % del presupuesto medio asignado por hogar para la compra de productos de alimentación y bebidas. 
· El perfil intensivo en la compra de aceite se corresponde con un hogar de clase socioeconómica más bien alta y media alta, sin niños o con ellos mayores de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Cantabria o País Vasco, entre otros. 
· El consumo per cápita de aceite cierra en 9,89 litros por persona y periodo de estudio. Realizan una ingesta superior individuos como retirados, parejas adultas sin hijos o adultos independientes. El colectivo formado por retirados es quien realiza la mayor ingesta per cápita a cierre de año móvil junio 2023, con un 88,7 % más de cantidad ingerida por persona y año, el equivalente a realizar un consumo de 18,66 kilos.
· Los aceites de oliva representan el 67,4 % de los litros del sector oleícola, siendo su correspondencia en valor superior (80,7 %), debido a que se distribuyen a un precio medio superior al del sector (4,86 vs 4,06 €/litro respectivamente).
El aceite de girasol es el segundo por orden de importancia con una cuota del 29,7 % en volumen y del 16,7 % en valor, coincidiendo con que ofrece un precio medio inferior al promedio (2,29 €/litro). Por su parte, el 3,0 % restante de los litros del sector oleícola se distribuye entre aceite de maíz, soja, orujo o semilla. 
· Dentro de los aceites de oliva, el aceite de oliva es el favorito en los hogares españoles ya que representan más de la mitad de los litros consumidos de aceites de oliva (50,2 %). Sin embargo, pierde un 12,2 % de intensidad de compra con respecto al año móvil junio 2022. No obstante, en valor cierra en positivo (12,4 %) debido al fuerte impacto que tiene el precio medio que crece un 28,1 % hasta cerrar en 4,45 €/litro. El consumo per cápita es de 3,34 litros por persona y año, una cantidad un 12,9 % inferior a la de hace un año, el equivalente a dejar de consumir 0,49 litros por persona. 
· El aceite de oliva virgen es el que menos volumen representa dentro del segmento de aceites de oliva (18,2 %) y, además, es el tipo de aceite de oliva que más decrecimiento presenta (16,5 %), con un crecimiento en valor del 7,9 % debido a que el precio medio cierra un 29,1 % más alto que en el año móvil junio 2022.
· Por su parte, el aceite de oliva virgen extra mantiene una cuota dentro del segmento de aceites de oliva del 40,7 %. Es importante destacar que este tipo de materia grasa es el que mejor aguanta la caída en compras (5,0 %), a pesar de que ofrece el precio medio más alto del mercado (5,37 €/litro). Si bien, experimenta la subida de precio más contenida del sector (22,4 %), algo que quizá haya sido valorado por los consumidores que bajo este contexto han optado por un aceite de mejor calidad ante la similitud del precio medio. En España cada individuo consume 2,71 litros de aceite virgen extra, con un gasto de 14,55 € por persona. 
Este tipo de aceite mantiene diferencias con los consumidores intensivos de la categoría. Hogares formados por individuos de clase alta y media alta, sin niños y cuyo responsable de compra supera los 50 años. Se adquiere por hogares numerosos de 2 o más miembros. La comunidad autónoma que tiene el perfil más intensivo es La Rioja, seguida de País Vasco. Entre el ciclo de vida, podemos destacar hogares compuestos por parejas con hijos mayores, parejas adultas sin hijos o retirados. 
· El aceite de girasol retrocede en volumen a un ritmo muy inferior al sector oleícola (0,8 % vs 8,3 % respectivamente), en valor la tendencia es positiva y consigue capturar un 26,3 % del valor adicional al cierre del año móvil del año anterior,  y es que ofrece un precio medio inferior al del promedio (2,36 vs 4,03 €/litro respectivamente), a pesar de que lo incrementa un 26,3 %. Asimismo, el fuerte incremento en precio medio ha provocado que este tipo de materia grasa experimente el crecimiento en valor más alto del mercado (26,3 %).
El consumidor intensivo de aceite de girasol es un hogar formado por parejas con hijos medianos o mayores, así como formados por parejas adultas sin hijos, de hábitats inferiores a los 100.000 habitantes. Se corresponde con hogares de clase socioeconómica baja o media baja, con presencia de niños, es decir, formado por 3 personas o más, donde el responsable de las compras no está en activo y supera los 50 años. Galicia, se conforma como la CCAA más intensiva, adquiere un 82,3 % más de producto del que cabría esperar con relación a su peso poblacional.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</si>
</sst>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167" fontId="7" fillId="0" borderId="18" xfId="0" applyNumberFormat="1" applyFont="1" applyBorder="1" applyAlignment="1">
      <alignment horizontal="center" vertical="center" wrapText="1" readingOrder="1"/>
    </xf>
    <xf numFmtId="167" fontId="7" fillId="0" borderId="20" xfId="0" applyNumberFormat="1" applyFont="1" applyBorder="1" applyAlignment="1">
      <alignment horizontal="center" vertical="center" wrapText="1" readingOrder="1"/>
    </xf>
    <xf numFmtId="2" fontId="7" fillId="0" borderId="20" xfId="0" applyNumberFormat="1" applyFont="1" applyBorder="1" applyAlignment="1">
      <alignment horizontal="center" vertical="center" wrapText="1" readingOrder="1"/>
    </xf>
    <xf numFmtId="167" fontId="7" fillId="0" borderId="22" xfId="0" applyNumberFormat="1" applyFont="1" applyBorder="1" applyAlignment="1">
      <alignment horizontal="center" vertical="center" wrapText="1" readingOrder="1"/>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[1]SECTORES!$B$24:$B$31</c:f>
              <c:strCache>
                <c:ptCount val="8"/>
                <c:pt idx="0">
                  <c:v>A.O VIRGEN</c:v>
                </c:pt>
                <c:pt idx="1">
                  <c:v>A.O VIRGEN EXTRA</c:v>
                </c:pt>
                <c:pt idx="2">
                  <c:v>A. OLIVA</c:v>
                </c:pt>
                <c:pt idx="3">
                  <c:v>ACEITE DE GIRASOL</c:v>
                </c:pt>
                <c:pt idx="4">
                  <c:v>ACEITE DE MAIZ</c:v>
                </c:pt>
                <c:pt idx="5">
                  <c:v>ACEITE DE SOJA</c:v>
                </c:pt>
                <c:pt idx="6">
                  <c:v>ACEITE DE SEMILLA</c:v>
                </c:pt>
                <c:pt idx="7">
                  <c:v>ACEITE DE ORUJO</c:v>
                </c:pt>
              </c:strCache>
            </c:strRef>
          </c:cat>
          <c:val>
            <c:numRef>
              <c:f>[1]SECTORES!$D$24:$D$31</c:f>
              <c:numCache>
                <c:formatCode>General</c:formatCode>
                <c:ptCount val="8"/>
                <c:pt idx="0">
                  <c:v>6.1421246766940314</c:v>
                </c:pt>
                <c:pt idx="1">
                  <c:v>27.416833881651275</c:v>
                </c:pt>
                <c:pt idx="2">
                  <c:v>33.814561331796355</c:v>
                </c:pt>
                <c:pt idx="3">
                  <c:v>29.704574874843715</c:v>
                </c:pt>
                <c:pt idx="4">
                  <c:v>7.6851876901674984E-2</c:v>
                </c:pt>
                <c:pt idx="5">
                  <c:v>1.4815137846405124E-2</c:v>
                </c:pt>
                <c:pt idx="6">
                  <c:v>1.2732721143676846</c:v>
                </c:pt>
                <c:pt idx="7">
                  <c:v>1.5569676233014034</c:v>
                </c:pt>
              </c:numCache>
            </c:numRef>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[1]SECTORES!$B$33:$B$40</c:f>
              <c:strCache>
                <c:ptCount val="8"/>
                <c:pt idx="0">
                  <c:v>A.O VIRGEN</c:v>
                </c:pt>
                <c:pt idx="1">
                  <c:v>A.O VIRGEN EXTRA</c:v>
                </c:pt>
                <c:pt idx="2">
                  <c:v>A. OLIVA</c:v>
                </c:pt>
                <c:pt idx="3">
                  <c:v>ACEITE DE GIRASOL</c:v>
                </c:pt>
                <c:pt idx="4">
                  <c:v>ACEITE DE MAIZ</c:v>
                </c:pt>
                <c:pt idx="5">
                  <c:v>ACEITE DE SOJA</c:v>
                </c:pt>
                <c:pt idx="6">
                  <c:v>ACEITE DE SEMILLA</c:v>
                </c:pt>
                <c:pt idx="7">
                  <c:v>ACEITE DE ORUJO</c:v>
                </c:pt>
              </c:strCache>
            </c:strRef>
          </c:cat>
          <c:val>
            <c:numRef>
              <c:f>[1]SECTORES!$D$33:$D$40</c:f>
              <c:numCache>
                <c:formatCode>General</c:formatCode>
                <c:ptCount val="8"/>
                <c:pt idx="0">
                  <c:v>7.417982790832137</c:v>
                </c:pt>
                <c:pt idx="1">
                  <c:v>36.247156653695804</c:v>
                </c:pt>
                <c:pt idx="2">
                  <c:v>37.024843093377939</c:v>
                </c:pt>
                <c:pt idx="3">
                  <c:v>16.736640270171208</c:v>
                </c:pt>
                <c:pt idx="4">
                  <c:v>5.8769773978128562E-2</c:v>
                </c:pt>
                <c:pt idx="5">
                  <c:v>9.1836579299457762E-3</c:v>
                </c:pt>
                <c:pt idx="6">
                  <c:v>1.1728977949533024</c:v>
                </c:pt>
                <c:pt idx="7">
                  <c:v>1.3325261785853832</c:v>
                </c:pt>
              </c:numCache>
            </c:numRef>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strRef>
              <c:f>'[1]historico mes'!$N$2</c:f>
              <c:strCache>
                <c:ptCount val="1"/>
                <c:pt idx="0">
                  <c:v>VOLUMEN (Miles 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'[1]historico mes'!$M$3:$M$27</c:f>
              <c:strCache>
                <c:ptCount val="25"/>
                <c:pt idx="0">
                  <c:v>JUNIO 21</c:v>
                </c:pt>
                <c:pt idx="1">
                  <c:v>JULIO 21</c:v>
                </c:pt>
                <c:pt idx="2">
                  <c:v>AGOSTO 21</c:v>
                </c:pt>
                <c:pt idx="3">
                  <c:v>SEPTIEMBRE 21</c:v>
                </c:pt>
                <c:pt idx="4">
                  <c:v>OCTUBRE 21</c:v>
                </c:pt>
                <c:pt idx="5">
                  <c:v>NOVIEMBRE 21</c:v>
                </c:pt>
                <c:pt idx="6">
                  <c:v>DICIEMBRE 21</c:v>
                </c:pt>
                <c:pt idx="7">
                  <c:v>ENERO 22</c:v>
                </c:pt>
                <c:pt idx="8">
                  <c:v>FEBRERO 22</c:v>
                </c:pt>
                <c:pt idx="9">
                  <c:v>MARZO 22</c:v>
                </c:pt>
                <c:pt idx="10">
                  <c:v>ABRIL 22</c:v>
                </c:pt>
                <c:pt idx="11">
                  <c:v>MAYO 22</c:v>
                </c:pt>
                <c:pt idx="12">
                  <c:v>JUNIO 22</c:v>
                </c:pt>
                <c:pt idx="13">
                  <c:v>JULIO 22</c:v>
                </c:pt>
                <c:pt idx="14">
                  <c:v>AGOSTO 22</c:v>
                </c:pt>
                <c:pt idx="15">
                  <c:v>SEPTIEMBRE 22</c:v>
                </c:pt>
                <c:pt idx="16">
                  <c:v>OCTUBRE 22</c:v>
                </c:pt>
                <c:pt idx="17">
                  <c:v>NOVIEMBRE 22</c:v>
                </c:pt>
                <c:pt idx="18">
                  <c:v>DICIEMBRE 22</c:v>
                </c:pt>
                <c:pt idx="19">
                  <c:v>ENERO 23</c:v>
                </c:pt>
                <c:pt idx="20">
                  <c:v>FEBRERO 23</c:v>
                </c:pt>
                <c:pt idx="21">
                  <c:v>MARZO 23</c:v>
                </c:pt>
                <c:pt idx="22">
                  <c:v>ABRIL 23</c:v>
                </c:pt>
                <c:pt idx="23">
                  <c:v>MAYO 23</c:v>
                </c:pt>
                <c:pt idx="24">
                  <c:v>JUNIO 23</c:v>
                </c:pt>
              </c:strCache>
            </c:strRef>
          </c:cat>
          <c:val>
            <c:numRef>
              <c:f>'[1]historico mes'!$N$3:$N$27</c:f>
              <c:numCache>
                <c:formatCode>General</c:formatCode>
                <c:ptCount val="25"/>
                <c:pt idx="0">
                  <c:v>38620.461300000003</c:v>
                </c:pt>
                <c:pt idx="1">
                  <c:v>40546.617899999997</c:v>
                </c:pt>
                <c:pt idx="2">
                  <c:v>39523.658044999996</c:v>
                </c:pt>
                <c:pt idx="3">
                  <c:v>42261.64574</c:v>
                </c:pt>
                <c:pt idx="4">
                  <c:v>44032.762190000001</c:v>
                </c:pt>
                <c:pt idx="5">
                  <c:v>47233.276610000001</c:v>
                </c:pt>
                <c:pt idx="6">
                  <c:v>45484.822829999997</c:v>
                </c:pt>
                <c:pt idx="7">
                  <c:v>41598.297641999998</c:v>
                </c:pt>
                <c:pt idx="8">
                  <c:v>41419.72092</c:v>
                </c:pt>
                <c:pt idx="9">
                  <c:v>69838.025829999999</c:v>
                </c:pt>
                <c:pt idx="10">
                  <c:v>27872.78182</c:v>
                </c:pt>
                <c:pt idx="11">
                  <c:v>30223.413400000001</c:v>
                </c:pt>
                <c:pt idx="12">
                  <c:v>33297.759989999999</c:v>
                </c:pt>
                <c:pt idx="13">
                  <c:v>32934.188099999999</c:v>
                </c:pt>
                <c:pt idx="14">
                  <c:v>40359.066287000001</c:v>
                </c:pt>
                <c:pt idx="15">
                  <c:v>39652.085356000003</c:v>
                </c:pt>
                <c:pt idx="16">
                  <c:v>42808.683550000002</c:v>
                </c:pt>
                <c:pt idx="17">
                  <c:v>40181.313053999998</c:v>
                </c:pt>
                <c:pt idx="18">
                  <c:v>36439.169513000001</c:v>
                </c:pt>
                <c:pt idx="19">
                  <c:v>37466.674254999998</c:v>
                </c:pt>
                <c:pt idx="20">
                  <c:v>37578.875243000002</c:v>
                </c:pt>
                <c:pt idx="21">
                  <c:v>39981.563269999999</c:v>
                </c:pt>
                <c:pt idx="22">
                  <c:v>37248.329595000003</c:v>
                </c:pt>
                <c:pt idx="23">
                  <c:v>40048.821191000003</c:v>
                </c:pt>
                <c:pt idx="24">
                  <c:v>36615.865039999997</c:v>
                </c:pt>
              </c:numCache>
            </c:numRef>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8218984"/>
        <c:axId val="388927152"/>
      </c:lineChart>
      <c:lineChart>
        <c:grouping val="standard"/>
        <c:varyColors val="0"/>
        <c:ser>
          <c:idx val="1"/>
          <c:order val="1"/>
          <c:tx>
            <c:strRef>
              <c:f>'[1]historico mes'!$O$2</c:f>
              <c:strCache>
                <c:ptCount val="1"/>
                <c:pt idx="0">
                  <c:v>VALOR (Miles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'[1]historico mes'!$M$3:$M$27</c:f>
              <c:strCache>
                <c:ptCount val="25"/>
                <c:pt idx="0">
                  <c:v>JUNIO 21</c:v>
                </c:pt>
                <c:pt idx="1">
                  <c:v>JULIO 21</c:v>
                </c:pt>
                <c:pt idx="2">
                  <c:v>AGOSTO 21</c:v>
                </c:pt>
                <c:pt idx="3">
                  <c:v>SEPTIEMBRE 21</c:v>
                </c:pt>
                <c:pt idx="4">
                  <c:v>OCTUBRE 21</c:v>
                </c:pt>
                <c:pt idx="5">
                  <c:v>NOVIEMBRE 21</c:v>
                </c:pt>
                <c:pt idx="6">
                  <c:v>DICIEMBRE 21</c:v>
                </c:pt>
                <c:pt idx="7">
                  <c:v>ENERO 22</c:v>
                </c:pt>
                <c:pt idx="8">
                  <c:v>FEBRERO 22</c:v>
                </c:pt>
                <c:pt idx="9">
                  <c:v>MARZO 22</c:v>
                </c:pt>
                <c:pt idx="10">
                  <c:v>ABRIL 22</c:v>
                </c:pt>
                <c:pt idx="11">
                  <c:v>MAYO 22</c:v>
                </c:pt>
                <c:pt idx="12">
                  <c:v>JUNIO 22</c:v>
                </c:pt>
                <c:pt idx="13">
                  <c:v>JULIO 22</c:v>
                </c:pt>
                <c:pt idx="14">
                  <c:v>AGOSTO 22</c:v>
                </c:pt>
                <c:pt idx="15">
                  <c:v>SEPTIEMBRE 22</c:v>
                </c:pt>
                <c:pt idx="16">
                  <c:v>OCTUBRE 22</c:v>
                </c:pt>
                <c:pt idx="17">
                  <c:v>NOVIEMBRE 22</c:v>
                </c:pt>
                <c:pt idx="18">
                  <c:v>DICIEMBRE 22</c:v>
                </c:pt>
                <c:pt idx="19">
                  <c:v>ENERO 23</c:v>
                </c:pt>
                <c:pt idx="20">
                  <c:v>FEBRERO 23</c:v>
                </c:pt>
                <c:pt idx="21">
                  <c:v>MARZO 23</c:v>
                </c:pt>
                <c:pt idx="22">
                  <c:v>ABRIL 23</c:v>
                </c:pt>
                <c:pt idx="23">
                  <c:v>MAYO 23</c:v>
                </c:pt>
                <c:pt idx="24">
                  <c:v>JUNIO 23</c:v>
                </c:pt>
              </c:strCache>
            </c:strRef>
          </c:cat>
          <c:val>
            <c:numRef>
              <c:f>'[1]historico mes'!$O$3:$O$27</c:f>
              <c:numCache>
                <c:formatCode>General</c:formatCode>
                <c:ptCount val="25"/>
                <c:pt idx="0">
                  <c:v>103788.58538999999</c:v>
                </c:pt>
                <c:pt idx="1">
                  <c:v>114654.211</c:v>
                </c:pt>
                <c:pt idx="2">
                  <c:v>114241.321089</c:v>
                </c:pt>
                <c:pt idx="3">
                  <c:v>126926.50019999999</c:v>
                </c:pt>
                <c:pt idx="4">
                  <c:v>130927.38627</c:v>
                </c:pt>
                <c:pt idx="5">
                  <c:v>142564.08069999999</c:v>
                </c:pt>
                <c:pt idx="6">
                  <c:v>131716.73384</c:v>
                </c:pt>
                <c:pt idx="7">
                  <c:v>131459.24354</c:v>
                </c:pt>
                <c:pt idx="8">
                  <c:v>129395.16767</c:v>
                </c:pt>
                <c:pt idx="9">
                  <c:v>241700.56163000001</c:v>
                </c:pt>
                <c:pt idx="10">
                  <c:v>111307.93446999999</c:v>
                </c:pt>
                <c:pt idx="11">
                  <c:v>121020.65640000001</c:v>
                </c:pt>
                <c:pt idx="12">
                  <c:v>132473.94586000001</c:v>
                </c:pt>
                <c:pt idx="13">
                  <c:v>129543.14659</c:v>
                </c:pt>
                <c:pt idx="14">
                  <c:v>155974.70718</c:v>
                </c:pt>
                <c:pt idx="15">
                  <c:v>148145.65018999999</c:v>
                </c:pt>
                <c:pt idx="16">
                  <c:v>168207.44446</c:v>
                </c:pt>
                <c:pt idx="17">
                  <c:v>162661.45752699999</c:v>
                </c:pt>
                <c:pt idx="18">
                  <c:v>149203.00399699999</c:v>
                </c:pt>
                <c:pt idx="19">
                  <c:v>156607.26884</c:v>
                </c:pt>
                <c:pt idx="20">
                  <c:v>149618.066429</c:v>
                </c:pt>
                <c:pt idx="21">
                  <c:v>161614.32112000001</c:v>
                </c:pt>
                <c:pt idx="22">
                  <c:v>157430.08087000001</c:v>
                </c:pt>
                <c:pt idx="23">
                  <c:v>174459.15022000001</c:v>
                </c:pt>
                <c:pt idx="24">
                  <c:v>159862.69615999999</c:v>
                </c:pt>
              </c:numCache>
            </c:numRef>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8924408"/>
        <c:axId val="388922056"/>
      </c:lineChart>
      <c:catAx>
        <c:axId val="38821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7152"/>
        <c:crosses val="autoZero"/>
        <c:auto val="1"/>
        <c:lblAlgn val="ctr"/>
        <c:lblOffset val="100"/>
        <c:noMultiLvlLbl val="0"/>
      </c:catAx>
      <c:valAx>
        <c:axId val="3889271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218984"/>
        <c:crosses val="autoZero"/>
        <c:crossBetween val="between"/>
      </c:valAx>
      <c:valAx>
        <c:axId val="3889220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4408"/>
        <c:crosses val="max"/>
        <c:crossBetween val="between"/>
      </c:valAx>
      <c:catAx>
        <c:axId val="388924408"/>
        <c:scaling>
          <c:orientation val="minMax"/>
        </c:scaling>
        <c:delete val="1"/>
        <c:axPos val="b"/>
        <c:numFmt formatCode="General" sourceLinked="1"/>
        <c:majorTickMark val="out"/>
        <c:minorTickMark val="none"/>
        <c:tickLblPos val="nextTo"/>
        <c:crossAx val="38892205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strRef>
              <c:f>'[1]historico mes'!$I$2</c:f>
              <c:strCache>
                <c:ptCount val="1"/>
                <c:pt idx="0">
                  <c:v>Volumen (Mill. 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'[1]historico mes'!$H$3:$H$27</c:f>
              <c:strCache>
                <c:ptCount val="25"/>
                <c:pt idx="0">
                  <c:v>Junio 21</c:v>
                </c:pt>
                <c:pt idx="1">
                  <c:v>Julio 21</c:v>
                </c:pt>
                <c:pt idx="2">
                  <c:v>Agosto 21</c:v>
                </c:pt>
                <c:pt idx="3">
                  <c:v>Septiembre 21</c:v>
                </c:pt>
                <c:pt idx="4">
                  <c:v>Octubre 21</c:v>
                </c:pt>
                <c:pt idx="5">
                  <c:v>Noviembre 21</c:v>
                </c:pt>
                <c:pt idx="6">
                  <c:v>Diciembre 21</c:v>
                </c:pt>
                <c:pt idx="7">
                  <c:v>Enero 22</c:v>
                </c:pt>
                <c:pt idx="8">
                  <c:v>Febrero 22</c:v>
                </c:pt>
                <c:pt idx="9">
                  <c:v>Marzo 22</c:v>
                </c:pt>
                <c:pt idx="10">
                  <c:v>Abril 22</c:v>
                </c:pt>
                <c:pt idx="11">
                  <c:v>Mayo 22</c:v>
                </c:pt>
                <c:pt idx="12">
                  <c:v>Junio 22</c:v>
                </c:pt>
                <c:pt idx="13">
                  <c:v>Julio 22</c:v>
                </c:pt>
                <c:pt idx="14">
                  <c:v>Agosto 22</c:v>
                </c:pt>
                <c:pt idx="15">
                  <c:v>Septiembre 22</c:v>
                </c:pt>
                <c:pt idx="16">
                  <c:v>Octubre 22</c:v>
                </c:pt>
                <c:pt idx="17">
                  <c:v>Noviembre 22</c:v>
                </c:pt>
                <c:pt idx="18">
                  <c:v>Diciembre 22</c:v>
                </c:pt>
                <c:pt idx="19">
                  <c:v>Enero 23</c:v>
                </c:pt>
                <c:pt idx="20">
                  <c:v>Febrero 23</c:v>
                </c:pt>
                <c:pt idx="21">
                  <c:v>Marzo 23</c:v>
                </c:pt>
                <c:pt idx="22">
                  <c:v>Abril 23</c:v>
                </c:pt>
                <c:pt idx="23">
                  <c:v>Mayo 23</c:v>
                </c:pt>
                <c:pt idx="24">
                  <c:v>Junio 23</c:v>
                </c:pt>
              </c:strCache>
            </c:strRef>
          </c:cat>
          <c:val>
            <c:numRef>
              <c:f>'[1]historico mes'!$I$3:$I$27</c:f>
              <c:numCache>
                <c:formatCode>General</c:formatCode>
                <c:ptCount val="25"/>
                <c:pt idx="0">
                  <c:v>38.620461300000002</c:v>
                </c:pt>
                <c:pt idx="1">
                  <c:v>40.546617899999994</c:v>
                </c:pt>
                <c:pt idx="2">
                  <c:v>39.523658044999998</c:v>
                </c:pt>
                <c:pt idx="3">
                  <c:v>42.261645739999999</c:v>
                </c:pt>
                <c:pt idx="4">
                  <c:v>44.03276219</c:v>
                </c:pt>
                <c:pt idx="5">
                  <c:v>47.233276610000004</c:v>
                </c:pt>
                <c:pt idx="6">
                  <c:v>45.484822829999999</c:v>
                </c:pt>
                <c:pt idx="7">
                  <c:v>41.598297641999999</c:v>
                </c:pt>
                <c:pt idx="8">
                  <c:v>41.419720920000003</c:v>
                </c:pt>
                <c:pt idx="9">
                  <c:v>69.838025829999992</c:v>
                </c:pt>
                <c:pt idx="10">
                  <c:v>27.87278182</c:v>
                </c:pt>
                <c:pt idx="11">
                  <c:v>30.223413400000002</c:v>
                </c:pt>
                <c:pt idx="12">
                  <c:v>33.297759989999996</c:v>
                </c:pt>
                <c:pt idx="13">
                  <c:v>32.9341881</c:v>
                </c:pt>
                <c:pt idx="14">
                  <c:v>40.359066287000005</c:v>
                </c:pt>
                <c:pt idx="15">
                  <c:v>39.652085356000001</c:v>
                </c:pt>
                <c:pt idx="16">
                  <c:v>42.808683550000005</c:v>
                </c:pt>
                <c:pt idx="17">
                  <c:v>40.181313054</c:v>
                </c:pt>
                <c:pt idx="18">
                  <c:v>36.439169513000003</c:v>
                </c:pt>
                <c:pt idx="19">
                  <c:v>37.466674255000001</c:v>
                </c:pt>
                <c:pt idx="20">
                  <c:v>37.578875242999999</c:v>
                </c:pt>
                <c:pt idx="21">
                  <c:v>39.981563269999995</c:v>
                </c:pt>
                <c:pt idx="22">
                  <c:v>37.248329595000001</c:v>
                </c:pt>
                <c:pt idx="23">
                  <c:v>40.048821191000002</c:v>
                </c:pt>
                <c:pt idx="24">
                  <c:v>36.615865039999996</c:v>
                </c:pt>
              </c:numCache>
            </c:numRef>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8928328"/>
        <c:axId val="388927936"/>
      </c:lineChart>
      <c:lineChart>
        <c:grouping val="standard"/>
        <c:varyColors val="0"/>
        <c:ser>
          <c:idx val="1"/>
          <c:order val="1"/>
          <c:tx>
            <c:strRef>
              <c:f>'[1]historico mes'!$J$2</c:f>
              <c:strCache>
                <c:ptCount val="1"/>
                <c:pt idx="0">
                  <c:v>PRECIO MEDIO kg ó litros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'[1]historico mes'!$H$3:$H$27</c:f>
              <c:strCache>
                <c:ptCount val="25"/>
                <c:pt idx="0">
                  <c:v>Junio 21</c:v>
                </c:pt>
                <c:pt idx="1">
                  <c:v>Julio 21</c:v>
                </c:pt>
                <c:pt idx="2">
                  <c:v>Agosto 21</c:v>
                </c:pt>
                <c:pt idx="3">
                  <c:v>Septiembre 21</c:v>
                </c:pt>
                <c:pt idx="4">
                  <c:v>Octubre 21</c:v>
                </c:pt>
                <c:pt idx="5">
                  <c:v>Noviembre 21</c:v>
                </c:pt>
                <c:pt idx="6">
                  <c:v>Diciembre 21</c:v>
                </c:pt>
                <c:pt idx="7">
                  <c:v>Enero 22</c:v>
                </c:pt>
                <c:pt idx="8">
                  <c:v>Febrero 22</c:v>
                </c:pt>
                <c:pt idx="9">
                  <c:v>Marzo 22</c:v>
                </c:pt>
                <c:pt idx="10">
                  <c:v>Abril 22</c:v>
                </c:pt>
                <c:pt idx="11">
                  <c:v>Mayo 22</c:v>
                </c:pt>
                <c:pt idx="12">
                  <c:v>Junio 22</c:v>
                </c:pt>
                <c:pt idx="13">
                  <c:v>Julio 22</c:v>
                </c:pt>
                <c:pt idx="14">
                  <c:v>Agosto 22</c:v>
                </c:pt>
                <c:pt idx="15">
                  <c:v>Septiembre 22</c:v>
                </c:pt>
                <c:pt idx="16">
                  <c:v>Octubre 22</c:v>
                </c:pt>
                <c:pt idx="17">
                  <c:v>Noviembre 22</c:v>
                </c:pt>
                <c:pt idx="18">
                  <c:v>Diciembre 22</c:v>
                </c:pt>
                <c:pt idx="19">
                  <c:v>Enero 23</c:v>
                </c:pt>
                <c:pt idx="20">
                  <c:v>Febrero 23</c:v>
                </c:pt>
                <c:pt idx="21">
                  <c:v>Marzo 23</c:v>
                </c:pt>
                <c:pt idx="22">
                  <c:v>Abril 23</c:v>
                </c:pt>
                <c:pt idx="23">
                  <c:v>Mayo 23</c:v>
                </c:pt>
                <c:pt idx="24">
                  <c:v>Junio 23</c:v>
                </c:pt>
              </c:strCache>
            </c:strRef>
          </c:cat>
          <c:val>
            <c:numRef>
              <c:f>'[1]historico mes'!$J$3:$J$27</c:f>
              <c:numCache>
                <c:formatCode>General</c:formatCode>
                <c:ptCount val="25"/>
                <c:pt idx="0">
                  <c:v>2.6873989045283602</c:v>
                </c:pt>
                <c:pt idx="1">
                  <c:v>2.8277133072546601</c:v>
                </c:pt>
                <c:pt idx="2">
                  <c:v>2.89045414164169</c:v>
                </c:pt>
                <c:pt idx="3">
                  <c:v>3.00334967977515</c:v>
                </c:pt>
                <c:pt idx="4">
                  <c:v>2.9734084295019301</c:v>
                </c:pt>
                <c:pt idx="5">
                  <c:v>3.01829749981429</c:v>
                </c:pt>
                <c:pt idx="6">
                  <c:v>2.8958392194313398</c:v>
                </c:pt>
                <c:pt idx="7">
                  <c:v>3.1602072919270499</c:v>
                </c:pt>
                <c:pt idx="8">
                  <c:v>3.1239990225892602</c:v>
                </c:pt>
                <c:pt idx="9">
                  <c:v>3.4608733388075499</c:v>
                </c:pt>
                <c:pt idx="10">
                  <c:v>3.9934275376177699</c:v>
                </c:pt>
                <c:pt idx="11">
                  <c:v>4.0042021329066699</c:v>
                </c:pt>
                <c:pt idx="12">
                  <c:v>3.9784641939813601</c:v>
                </c:pt>
                <c:pt idx="13">
                  <c:v>3.9333942648490599</c:v>
                </c:pt>
                <c:pt idx="14">
                  <c:v>3.86467580966413</c:v>
                </c:pt>
                <c:pt idx="15">
                  <c:v>3.7361376800219999</c:v>
                </c:pt>
                <c:pt idx="16">
                  <c:v>3.9292832787893599</c:v>
                </c:pt>
                <c:pt idx="17">
                  <c:v>4.0481867107826499</c:v>
                </c:pt>
                <c:pt idx="18">
                  <c:v>4.09457751071331</c:v>
                </c:pt>
                <c:pt idx="19">
                  <c:v>4.1799084640959396</c:v>
                </c:pt>
                <c:pt idx="20">
                  <c:v>3.98144078186241</c:v>
                </c:pt>
                <c:pt idx="21">
                  <c:v>4.0422211615038703</c:v>
                </c:pt>
                <c:pt idx="22">
                  <c:v>4.2265004251662504</c:v>
                </c:pt>
                <c:pt idx="23">
                  <c:v>4.3561619301595202</c:v>
                </c:pt>
                <c:pt idx="24">
                  <c:v>4.3659407195586502</c:v>
                </c:pt>
              </c:numCache>
            </c:numRef>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8925976"/>
        <c:axId val="388926760"/>
      </c:lineChart>
      <c:catAx>
        <c:axId val="388928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7936"/>
        <c:crosses val="autoZero"/>
        <c:auto val="1"/>
        <c:lblAlgn val="ctr"/>
        <c:lblOffset val="100"/>
        <c:noMultiLvlLbl val="0"/>
      </c:catAx>
      <c:valAx>
        <c:axId val="3889279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8328"/>
        <c:crosses val="autoZero"/>
        <c:crossBetween val="between"/>
      </c:valAx>
      <c:valAx>
        <c:axId val="3889267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5976"/>
        <c:crosses val="max"/>
        <c:crossBetween val="between"/>
      </c:valAx>
      <c:catAx>
        <c:axId val="388925976"/>
        <c:scaling>
          <c:orientation val="minMax"/>
        </c:scaling>
        <c:delete val="1"/>
        <c:axPos val="b"/>
        <c:numFmt formatCode="General" sourceLinked="1"/>
        <c:majorTickMark val="out"/>
        <c:minorTickMark val="none"/>
        <c:tickLblPos val="nextTo"/>
        <c:crossAx val="38892676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strRef>
              <c:f>'[1]historico TAM'!$A$2</c:f>
              <c:strCache>
                <c:ptCount val="1"/>
                <c:pt idx="0">
                  <c:v>TOTAL ACEITE</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TAM'!$B$2:$Q$2</c:f>
              <c:numCache>
                <c:formatCode>General</c:formatCode>
                <c:ptCount val="16"/>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pt idx="15">
                  <c:v>461.31463445399999</c:v>
                </c:pt>
              </c:numCache>
            </c:numRef>
          </c:val>
          <c:smooth val="1"/>
          <c:extLst xmlns:c16r2="http://schemas.microsoft.com/office/drawing/2015/06/chart">
            <c:ext xmlns:c16="http://schemas.microsoft.com/office/drawing/2014/chart" uri="{C3380CC4-5D6E-409C-BE32-E72D297353CC}">
              <c16:uniqueId val="{00000000-4A62-481C-A093-0EA633658BB9}"/>
            </c:ext>
          </c:extLst>
        </c:ser>
        <c:ser>
          <c:idx val="1"/>
          <c:order val="1"/>
          <c:tx>
            <c:strRef>
              <c:f>'[1]historico TAM'!$A$3</c:f>
              <c:strCache>
                <c:ptCount val="1"/>
                <c:pt idx="0">
                  <c:v>TOTAL ACEITES DE OLIVA</c:v>
                </c:pt>
              </c:strCache>
            </c:strRef>
          </c:tx>
          <c:spPr>
            <a:ln w="28575" cap="rnd">
              <a:solidFill>
                <a:srgbClr val="ED7D31"/>
              </a:solidFill>
              <a:round/>
            </a:ln>
            <a:effectLst/>
          </c:spPr>
          <c:marker>
            <c:symbol val="circle"/>
            <c:size val="5"/>
            <c:spPr>
              <a:solidFill>
                <a:srgbClr val="ED7D31"/>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TAM'!$B$3:$Q$3</c:f>
              <c:numCache>
                <c:formatCode>General</c:formatCode>
                <c:ptCount val="16"/>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pt idx="15">
                  <c:v>310.8039</c:v>
                </c:pt>
              </c:numCache>
            </c:numRef>
          </c:val>
          <c:smooth val="1"/>
          <c:extLst xmlns:c16r2="http://schemas.microsoft.com/office/drawing/2015/06/chart">
            <c:ext xmlns:c16="http://schemas.microsoft.com/office/drawing/2014/chart" uri="{C3380CC4-5D6E-409C-BE32-E72D297353CC}">
              <c16:uniqueId val="{00000002-4A62-481C-A093-0EA633658BB9}"/>
            </c:ext>
          </c:extLst>
        </c:ser>
        <c:ser>
          <c:idx val="2"/>
          <c:order val="2"/>
          <c:tx>
            <c:strRef>
              <c:f>'[1]historico TAM'!$A$4</c:f>
              <c:strCache>
                <c:ptCount val="1"/>
                <c:pt idx="0">
                  <c:v>A.O VIRGEN+V.EXTRA</c:v>
                </c:pt>
              </c:strCache>
            </c:strRef>
          </c:tx>
          <c:spPr>
            <a:ln w="28575" cap="rnd">
              <a:solidFill>
                <a:srgbClr val="FFC000"/>
              </a:solidFill>
              <a:round/>
            </a:ln>
            <a:effectLst/>
          </c:spPr>
          <c:marker>
            <c:symbol val="circle"/>
            <c:size val="5"/>
            <c:spPr>
              <a:solidFill>
                <a:srgbClr val="FFC000"/>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TAM'!$B$4:$Q$4</c:f>
              <c:numCache>
                <c:formatCode>General</c:formatCode>
                <c:ptCount val="16"/>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pt idx="15">
                  <c:v>154.81238000000002</c:v>
                </c:pt>
              </c:numCache>
            </c:numRef>
          </c:val>
          <c:smooth val="1"/>
          <c:extLst xmlns:c16r2="http://schemas.microsoft.com/office/drawing/2015/06/chart">
            <c:ext xmlns:c16="http://schemas.microsoft.com/office/drawing/2014/chart" uri="{C3380CC4-5D6E-409C-BE32-E72D297353CC}">
              <c16:uniqueId val="{00000003-4A62-481C-A093-0EA633658BB9}"/>
            </c:ext>
          </c:extLst>
        </c:ser>
        <c:ser>
          <c:idx val="3"/>
          <c:order val="3"/>
          <c:tx>
            <c:strRef>
              <c:f>'[1]historico TAM'!$A$5</c:f>
              <c:strCache>
                <c:ptCount val="1"/>
                <c:pt idx="0">
                  <c:v>A.O VIRGEN</c:v>
                </c:pt>
              </c:strCache>
            </c:strRef>
          </c:tx>
          <c:spPr>
            <a:ln w="28575" cap="rnd">
              <a:solidFill>
                <a:srgbClr val="70AD47"/>
              </a:solidFill>
              <a:round/>
            </a:ln>
            <a:effectLst/>
          </c:spPr>
          <c:marker>
            <c:symbol val="circle"/>
            <c:size val="5"/>
            <c:spPr>
              <a:solidFill>
                <a:srgbClr val="70AD47"/>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TAM'!$B$5:$Q$5</c:f>
              <c:numCache>
                <c:formatCode>General</c:formatCode>
                <c:ptCount val="16"/>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pt idx="15">
                  <c:v>28.334520000000001</c:v>
                </c:pt>
              </c:numCache>
            </c:numRef>
          </c:val>
          <c:smooth val="1"/>
          <c:extLst xmlns:c16r2="http://schemas.microsoft.com/office/drawing/2015/06/chart">
            <c:ext xmlns:c16="http://schemas.microsoft.com/office/drawing/2014/chart" uri="{C3380CC4-5D6E-409C-BE32-E72D297353CC}">
              <c16:uniqueId val="{00000004-4A62-481C-A093-0EA633658BB9}"/>
            </c:ext>
          </c:extLst>
        </c:ser>
        <c:ser>
          <c:idx val="4"/>
          <c:order val="4"/>
          <c:tx>
            <c:strRef>
              <c:f>'[1]historico TAM'!$A$6</c:f>
              <c:strCache>
                <c:ptCount val="1"/>
                <c:pt idx="0">
                  <c:v>A.O VIRGEN EXTRA</c:v>
                </c:pt>
              </c:strCache>
            </c:strRef>
          </c:tx>
          <c:spPr>
            <a:ln w="28575" cap="rnd">
              <a:solidFill>
                <a:srgbClr val="9E480E"/>
              </a:solidFill>
              <a:round/>
            </a:ln>
            <a:effectLst/>
          </c:spPr>
          <c:marker>
            <c:symbol val="circle"/>
            <c:size val="5"/>
            <c:spPr>
              <a:solidFill>
                <a:srgbClr val="9E480E"/>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TAM'!$B$6:$Q$6</c:f>
              <c:numCache>
                <c:formatCode>General</c:formatCode>
                <c:ptCount val="16"/>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pt idx="15">
                  <c:v>126.477867</c:v>
                </c:pt>
              </c:numCache>
            </c:numRef>
          </c:val>
          <c:smooth val="1"/>
          <c:extLst xmlns:c16r2="http://schemas.microsoft.com/office/drawing/2015/06/chart">
            <c:ext xmlns:c16="http://schemas.microsoft.com/office/drawing/2014/chart" uri="{C3380CC4-5D6E-409C-BE32-E72D297353CC}">
              <c16:uniqueId val="{00000005-4A62-481C-A093-0EA633658BB9}"/>
            </c:ext>
          </c:extLst>
        </c:ser>
        <c:ser>
          <c:idx val="5"/>
          <c:order val="5"/>
          <c:tx>
            <c:strRef>
              <c:f>'[1]historico TAM'!$A$7</c:f>
              <c:strCache>
                <c:ptCount val="1"/>
                <c:pt idx="0">
                  <c:v>A. OLIVA</c:v>
                </c:pt>
              </c:strCache>
            </c:strRef>
          </c:tx>
          <c:spPr>
            <a:ln w="28575" cap="rnd">
              <a:solidFill>
                <a:srgbClr val="997300"/>
              </a:solidFill>
              <a:round/>
            </a:ln>
            <a:effectLst/>
          </c:spPr>
          <c:marker>
            <c:symbol val="circle"/>
            <c:size val="5"/>
            <c:spPr>
              <a:solidFill>
                <a:srgbClr val="997300"/>
              </a:solidFill>
              <a:ln w="9525">
                <a:no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TAM'!$B$7:$Q$7</c:f>
              <c:numCache>
                <c:formatCode>General</c:formatCode>
                <c:ptCount val="16"/>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pt idx="15">
                  <c:v>155.99151999999998</c:v>
                </c:pt>
              </c:numCache>
            </c:numRef>
          </c:val>
          <c:smooth val="1"/>
          <c:extLst xmlns:c16r2="http://schemas.microsoft.com/office/drawing/2015/06/chart">
            <c:ext xmlns:c16="http://schemas.microsoft.com/office/drawing/2014/chart" uri="{C3380CC4-5D6E-409C-BE32-E72D297353CC}">
              <c16:uniqueId val="{00000006-4A62-481C-A093-0EA633658BB9}"/>
            </c:ext>
          </c:extLst>
        </c:ser>
        <c:ser>
          <c:idx val="6"/>
          <c:order val="6"/>
          <c:tx>
            <c:strRef>
              <c:f>'[1]historico TAM'!$A$8</c:f>
              <c:strCache>
                <c:ptCount val="1"/>
                <c:pt idx="0">
                  <c:v>ACEITE DE GIRASOL</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TAM'!$B$8:$Q$8</c:f>
              <c:numCache>
                <c:formatCode>General</c:formatCode>
                <c:ptCount val="16"/>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pt idx="15">
                  <c:v>137.03155100000001</c:v>
                </c:pt>
              </c:numCache>
            </c:numRef>
          </c:val>
          <c:smooth val="0"/>
          <c:extLst xmlns:c16r2="http://schemas.microsoft.com/office/drawing/2015/06/chart">
            <c:ext xmlns:c16="http://schemas.microsoft.com/office/drawing/2014/chart" uri="{C3380CC4-5D6E-409C-BE32-E72D297353CC}">
              <c16:uniqueId val="{00000000-BDFD-422A-87A6-7B5BDEA5AE89}"/>
            </c:ext>
          </c:extLst>
        </c:ser>
        <c:ser>
          <c:idx val="7"/>
          <c:order val="7"/>
          <c:tx>
            <c:strRef>
              <c:f>'[1]historico TAM'!$A$9</c:f>
              <c:strCache>
                <c:ptCount val="1"/>
                <c:pt idx="0">
                  <c:v>ACEITE DE MAIZ</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TAM'!$B$9:$Q$9</c:f>
              <c:numCache>
                <c:formatCode>General</c:formatCode>
                <c:ptCount val="16"/>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0.48268175499999999</c:v>
                </c:pt>
                <c:pt idx="15">
                  <c:v>0.35452895499999998</c:v>
                </c:pt>
              </c:numCache>
            </c:numRef>
          </c:val>
          <c:smooth val="0"/>
          <c:extLst xmlns:c16r2="http://schemas.microsoft.com/office/drawing/2015/06/chart">
            <c:ext xmlns:c16="http://schemas.microsoft.com/office/drawing/2014/chart" uri="{C3380CC4-5D6E-409C-BE32-E72D297353CC}">
              <c16:uniqueId val="{00000001-BDFD-422A-87A6-7B5BDEA5AE89}"/>
            </c:ext>
          </c:extLst>
        </c:ser>
        <c:ser>
          <c:idx val="8"/>
          <c:order val="8"/>
          <c:tx>
            <c:strRef>
              <c:f>'[1]historico TAM'!$A$10</c:f>
              <c:strCache>
                <c:ptCount val="1"/>
                <c:pt idx="0">
                  <c:v>ACEITE DE SOJA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TAM'!$B$10:$Q$10</c:f>
              <c:numCache>
                <c:formatCode>General</c:formatCode>
                <c:ptCount val="16"/>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8.5104606999999999E-2</c:v>
                </c:pt>
                <c:pt idx="15">
                  <c:v>6.8344399E-2</c:v>
                </c:pt>
              </c:numCache>
            </c:numRef>
          </c:val>
          <c:smooth val="0"/>
          <c:extLst xmlns:c16r2="http://schemas.microsoft.com/office/drawing/2015/06/chart">
            <c:ext xmlns:c16="http://schemas.microsoft.com/office/drawing/2014/chart" uri="{C3380CC4-5D6E-409C-BE32-E72D297353CC}">
              <c16:uniqueId val="{00000002-BDFD-422A-87A6-7B5BDEA5AE89}"/>
            </c:ext>
          </c:extLst>
        </c:ser>
        <c:ser>
          <c:idx val="9"/>
          <c:order val="9"/>
          <c:tx>
            <c:strRef>
              <c:f>'[1]historico TAM'!$A$11</c:f>
              <c:strCache>
                <c:ptCount val="1"/>
                <c:pt idx="0">
                  <c:v>ACEITE DE SEMILLA</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TAM'!$B$11:$Q$11</c:f>
              <c:numCache>
                <c:formatCode>General</c:formatCode>
                <c:ptCount val="16"/>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pt idx="15">
                  <c:v>5.8737906000000004</c:v>
                </c:pt>
              </c:numCache>
            </c:numRef>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strRef>
              <c:f>'[1]historico TAM'!$A$12</c:f>
              <c:strCache>
                <c:ptCount val="1"/>
                <c:pt idx="0">
                  <c:v>ACEITE DE ORUJO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f>'[1]historico TAM'!$B$1:$Q$1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JUNIO 23</c:v>
                </c:pt>
              </c:strCache>
            </c:strRef>
          </c:cat>
          <c:val>
            <c:numRef>
              <c:f>'[1]historico TAM'!$B$12:$Q$12</c:f>
              <c:numCache>
                <c:formatCode>General</c:formatCode>
                <c:ptCount val="16"/>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pt idx="15">
                  <c:v>7.1825195000000006</c:v>
                </c:pt>
              </c:numCache>
            </c:numRef>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88922448"/>
        <c:axId val="388928720"/>
      </c:lineChart>
      <c:catAx>
        <c:axId val="38892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8720"/>
        <c:crosses val="autoZero"/>
        <c:auto val="1"/>
        <c:lblAlgn val="ctr"/>
        <c:lblOffset val="100"/>
        <c:noMultiLvlLbl val="0"/>
      </c:catAx>
      <c:valAx>
        <c:axId val="38892872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2448"/>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strRef>
              <c:f>[1]CANALES!$B$3</c:f>
              <c:strCache>
                <c:ptCount val="1"/>
                <c:pt idx="0">
                  <c:v>TAM DISTRIBUCION VOLUMEN X CRITERIO kg ó litros</c:v>
                </c:pt>
              </c:strCache>
            </c:strRef>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[1]CANALES!$A$4:$A$9</c:f>
              <c:strCache>
                <c:ptCount val="6"/>
                <c:pt idx="0">
                  <c:v>HIPERMERCADO</c:v>
                </c:pt>
                <c:pt idx="1">
                  <c:v>SUPER+AUTOSER</c:v>
                </c:pt>
                <c:pt idx="2">
                  <c:v>TIENDA DESCUENTO</c:v>
                </c:pt>
                <c:pt idx="3">
                  <c:v>TIENDA TRADICIONAL</c:v>
                </c:pt>
                <c:pt idx="4">
                  <c:v>R. CANALES</c:v>
                </c:pt>
                <c:pt idx="5">
                  <c:v>E-COMMERCE</c:v>
                </c:pt>
              </c:strCache>
            </c:strRef>
          </c:cat>
          <c:val>
            <c:numRef>
              <c:f>[1]CANALES!$B$4:$B$9</c:f>
              <c:numCache>
                <c:formatCode>General</c:formatCode>
                <c:ptCount val="6"/>
                <c:pt idx="0">
                  <c:v>24.749155856746299</c:v>
                </c:pt>
                <c:pt idx="1">
                  <c:v>50.714893631090497</c:v>
                </c:pt>
                <c:pt idx="2">
                  <c:v>10.999332990824399</c:v>
                </c:pt>
                <c:pt idx="3">
                  <c:v>1.28944383501737</c:v>
                </c:pt>
                <c:pt idx="4">
                  <c:v>12.247173686321432</c:v>
                </c:pt>
                <c:pt idx="5">
                  <c:v>2.8346671257193701</c:v>
                </c:pt>
              </c:numCache>
            </c:numRef>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8921664"/>
        <c:axId val="388922840"/>
      </c:barChart>
      <c:barChart>
        <c:barDir val="bar"/>
        <c:grouping val="clustered"/>
        <c:varyColors val="1"/>
        <c:ser>
          <c:idx val="1"/>
          <c:order val="1"/>
          <c:tx>
            <c:strRef>
              <c:f>[1]CANALES!$C$3</c:f>
              <c:strCache>
                <c:ptCount val="1"/>
                <c:pt idx="0">
                  <c:v>TAM % EVOLUCION VOLUMEN kg ó litros</c:v>
                </c:pt>
              </c:strCache>
            </c:strRef>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[1]CANALES!$A$4:$A$9</c:f>
              <c:strCache>
                <c:ptCount val="6"/>
                <c:pt idx="0">
                  <c:v>HIPERMERCADO</c:v>
                </c:pt>
                <c:pt idx="1">
                  <c:v>SUPER+AUTOSER</c:v>
                </c:pt>
                <c:pt idx="2">
                  <c:v>TIENDA DESCUENTO</c:v>
                </c:pt>
                <c:pt idx="3">
                  <c:v>TIENDA TRADICIONAL</c:v>
                </c:pt>
                <c:pt idx="4">
                  <c:v>R. CANALES</c:v>
                </c:pt>
                <c:pt idx="5">
                  <c:v>E-COMMERCE</c:v>
                </c:pt>
              </c:strCache>
            </c:strRef>
          </c:cat>
          <c:val>
            <c:numRef>
              <c:f>[1]CANALES!$C$4:$C$9</c:f>
              <c:numCache>
                <c:formatCode>General</c:formatCode>
                <c:ptCount val="6"/>
                <c:pt idx="0">
                  <c:v>-5.0995037802718599</c:v>
                </c:pt>
                <c:pt idx="1">
                  <c:v>-8.5241238734456193</c:v>
                </c:pt>
                <c:pt idx="2">
                  <c:v>-16.377770330552298</c:v>
                </c:pt>
                <c:pt idx="3">
                  <c:v>1.68720260369264</c:v>
                </c:pt>
                <c:pt idx="4">
                  <c:v>-6.9852257084025098</c:v>
                </c:pt>
                <c:pt idx="5">
                  <c:v>-21.100039839068799</c:v>
                </c:pt>
              </c:numCache>
            </c:numRef>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88926368"/>
        <c:axId val="388924800"/>
      </c:barChart>
      <c:catAx>
        <c:axId val="388921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2840"/>
        <c:crossesAt val="0"/>
        <c:auto val="1"/>
        <c:lblAlgn val="ctr"/>
        <c:lblOffset val="100"/>
        <c:noMultiLvlLbl val="0"/>
      </c:catAx>
      <c:valAx>
        <c:axId val="388922840"/>
        <c:scaling>
          <c:orientation val="minMax"/>
          <c:max val="12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1664"/>
        <c:crosses val="autoZero"/>
        <c:crossBetween val="between"/>
      </c:valAx>
      <c:valAx>
        <c:axId val="388924800"/>
        <c:scaling>
          <c:orientation val="minMax"/>
          <c:max val="5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6368"/>
        <c:crosses val="autoZero"/>
        <c:crossBetween val="between"/>
      </c:valAx>
      <c:catAx>
        <c:axId val="388926368"/>
        <c:scaling>
          <c:orientation val="maxMin"/>
        </c:scaling>
        <c:delete val="0"/>
        <c:axPos val="l"/>
        <c:numFmt formatCode="General" sourceLinked="1"/>
        <c:majorTickMark val="none"/>
        <c:minorTickMark val="none"/>
        <c:tickLblPos val="none"/>
        <c:crossAx val="3889248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strRef>
              <c:f>[1]CANALES!$B$17</c:f>
              <c:strCache>
                <c:ptCount val="1"/>
                <c:pt idx="0">
                  <c:v>TAM PRECIO MEDIO kg ó litros</c:v>
                </c:pt>
              </c:strCache>
            </c:strRef>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[1]CANALES!$A$18:$A$24</c:f>
              <c:strCache>
                <c:ptCount val="7"/>
                <c:pt idx="0">
                  <c:v>T.ESPAÑA</c:v>
                </c:pt>
                <c:pt idx="1">
                  <c:v>HIPERMERCADO</c:v>
                </c:pt>
                <c:pt idx="2">
                  <c:v>SUPER+AUTOSER</c:v>
                </c:pt>
                <c:pt idx="3">
                  <c:v>TIENDA DESCUENTO</c:v>
                </c:pt>
                <c:pt idx="4">
                  <c:v>TIENDA TRADICIONAL</c:v>
                </c:pt>
                <c:pt idx="5">
                  <c:v>R. CANALES</c:v>
                </c:pt>
                <c:pt idx="6">
                  <c:v>E-COMMERCE</c:v>
                </c:pt>
              </c:strCache>
            </c:strRef>
          </c:cat>
          <c:val>
            <c:numRef>
              <c:f>[1]CANALES!$B$18:$B$24</c:f>
              <c:numCache>
                <c:formatCode>General</c:formatCode>
                <c:ptCount val="7"/>
                <c:pt idx="0">
                  <c:v>4.0608444945611204</c:v>
                </c:pt>
                <c:pt idx="1">
                  <c:v>4.5566045014307504</c:v>
                </c:pt>
                <c:pt idx="2">
                  <c:v>3.9443266374923902</c:v>
                </c:pt>
                <c:pt idx="3">
                  <c:v>3.7403871244218299</c:v>
                </c:pt>
                <c:pt idx="4">
                  <c:v>4.5161557340206402</c:v>
                </c:pt>
                <c:pt idx="5">
                  <c:v>3.7813733296157301</c:v>
                </c:pt>
                <c:pt idx="6">
                  <c:v>4.2730479450823999</c:v>
                </c:pt>
              </c:numCache>
            </c:numRef>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8925584"/>
        <c:axId val="389925440"/>
      </c:barChart>
      <c:barChart>
        <c:barDir val="bar"/>
        <c:grouping val="clustered"/>
        <c:varyColors val="1"/>
        <c:ser>
          <c:idx val="1"/>
          <c:order val="1"/>
          <c:tx>
            <c:strRef>
              <c:f>[1]CANALES!$C$17</c:f>
              <c:strCache>
                <c:ptCount val="1"/>
                <c:pt idx="0">
                  <c:v>TAM % EVOLUCION PRECIO MEDIO kg ó litros</c:v>
                </c:pt>
              </c:strCache>
            </c:strRef>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[1]CANALES!$A$18:$A$24</c:f>
              <c:strCache>
                <c:ptCount val="7"/>
                <c:pt idx="0">
                  <c:v>T.ESPAÑA</c:v>
                </c:pt>
                <c:pt idx="1">
                  <c:v>HIPERMERCADO</c:v>
                </c:pt>
                <c:pt idx="2">
                  <c:v>SUPER+AUTOSER</c:v>
                </c:pt>
                <c:pt idx="3">
                  <c:v>TIENDA DESCUENTO</c:v>
                </c:pt>
                <c:pt idx="4">
                  <c:v>TIENDA TRADICIONAL</c:v>
                </c:pt>
                <c:pt idx="5">
                  <c:v>R. CANALES</c:v>
                </c:pt>
                <c:pt idx="6">
                  <c:v>E-COMMERCE</c:v>
                </c:pt>
              </c:strCache>
            </c:strRef>
          </c:cat>
          <c:val>
            <c:numRef>
              <c:f>[1]CANALES!$C$18:$C$24</c:f>
              <c:numCache>
                <c:formatCode>General</c:formatCode>
                <c:ptCount val="7"/>
                <c:pt idx="0">
                  <c:v>25.520237403070201</c:v>
                </c:pt>
                <c:pt idx="1">
                  <c:v>27.852677355380902</c:v>
                </c:pt>
                <c:pt idx="2">
                  <c:v>25.720219274159501</c:v>
                </c:pt>
                <c:pt idx="3">
                  <c:v>26.670600145729601</c:v>
                </c:pt>
                <c:pt idx="4">
                  <c:v>15.055520469145801</c:v>
                </c:pt>
                <c:pt idx="5">
                  <c:v>17.739828939088799</c:v>
                </c:pt>
                <c:pt idx="6">
                  <c:v>24.7549713220935</c:v>
                </c:pt>
              </c:numCache>
            </c:numRef>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9918384"/>
        <c:axId val="389923872"/>
      </c:barChart>
      <c:catAx>
        <c:axId val="388925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925440"/>
        <c:crossesAt val="0"/>
        <c:auto val="1"/>
        <c:lblAlgn val="ctr"/>
        <c:lblOffset val="100"/>
        <c:noMultiLvlLbl val="0"/>
      </c:catAx>
      <c:valAx>
        <c:axId val="389925440"/>
        <c:scaling>
          <c:orientation val="minMax"/>
          <c:max val="1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925584"/>
        <c:crosses val="autoZero"/>
        <c:crossBetween val="between"/>
      </c:valAx>
      <c:valAx>
        <c:axId val="389923872"/>
        <c:scaling>
          <c:orientation val="minMax"/>
          <c:max val="50"/>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918384"/>
        <c:crosses val="autoZero"/>
        <c:crossBetween val="between"/>
      </c:valAx>
      <c:catAx>
        <c:axId val="389918384"/>
        <c:scaling>
          <c:orientation val="maxMin"/>
        </c:scaling>
        <c:delete val="0"/>
        <c:axPos val="l"/>
        <c:numFmt formatCode="General" sourceLinked="1"/>
        <c:majorTickMark val="none"/>
        <c:minorTickMark val="none"/>
        <c:tickLblPos val="none"/>
        <c:crossAx val="389923872"/>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[1]PERFIL!$B$60</c:f>
              <c:strCache>
                <c:ptCount val="1"/>
                <c:pt idx="0">
                  <c:v>JOVENES INDEPENDIENTES</c:v>
                </c:pt>
              </c:strCache>
            </c:strRef>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[1]PERFIL!$C$60:$D$60</c:f>
              <c:numCache>
                <c:formatCode>General</c:formatCode>
                <c:ptCount val="2"/>
                <c:pt idx="0">
                  <c:v>5.8548940943819003</c:v>
                </c:pt>
                <c:pt idx="1">
                  <c:v>1.8255011259218401</c:v>
                </c:pt>
              </c:numCache>
            </c:numRef>
          </c:val>
          <c:extLst xmlns:c16r2="http://schemas.microsoft.com/office/drawing/2015/06/chart">
            <c:ext xmlns:c16="http://schemas.microsoft.com/office/drawing/2014/chart" uri="{C3380CC4-5D6E-409C-BE32-E72D297353CC}">
              <c16:uniqueId val="{00000000-81C7-4E7C-A045-F0C7CA8E5A82}"/>
            </c:ext>
          </c:extLst>
        </c:ser>
        <c:ser>
          <c:idx val="1"/>
          <c:order val="1"/>
          <c:tx>
            <c:strRef>
              <c:f>[1]PERFIL!$B$61</c:f>
              <c:strCache>
                <c:ptCount val="1"/>
                <c:pt idx="0">
                  <c:v>PAREJ.JOVENES SIN HIJOS</c:v>
                </c:pt>
              </c:strCache>
            </c:strRef>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[1]PERFIL!$C$61:$D$61</c:f>
              <c:numCache>
                <c:formatCode>General</c:formatCode>
                <c:ptCount val="2"/>
                <c:pt idx="0">
                  <c:v>7.4776925989104699</c:v>
                </c:pt>
                <c:pt idx="1">
                  <c:v>3.5215726379952801</c:v>
                </c:pt>
              </c:numCache>
            </c:numRef>
          </c:val>
          <c:extLst xmlns:c16r2="http://schemas.microsoft.com/office/drawing/2015/06/chart">
            <c:ext xmlns:c16="http://schemas.microsoft.com/office/drawing/2014/chart" uri="{C3380CC4-5D6E-409C-BE32-E72D297353CC}">
              <c16:uniqueId val="{00000001-81C7-4E7C-A045-F0C7CA8E5A82}"/>
            </c:ext>
          </c:extLst>
        </c:ser>
        <c:ser>
          <c:idx val="2"/>
          <c:order val="2"/>
          <c:tx>
            <c:strRef>
              <c:f>[1]PERFIL!$B$62</c:f>
              <c:strCache>
                <c:ptCount val="1"/>
                <c:pt idx="0">
                  <c:v>PAREJ.CON HIJOS PEQUEÑOS</c:v>
                </c:pt>
              </c:strCache>
            </c:strRef>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[1]PERFIL!$C$62:$D$62</c:f>
              <c:numCache>
                <c:formatCode>General</c:formatCode>
                <c:ptCount val="2"/>
                <c:pt idx="0">
                  <c:v>10.1150699934056</c:v>
                </c:pt>
                <c:pt idx="1">
                  <c:v>7.6175776592459403</c:v>
                </c:pt>
              </c:numCache>
            </c:numRef>
          </c:val>
          <c:extLst xmlns:c16r2="http://schemas.microsoft.com/office/drawing/2015/06/chart">
            <c:ext xmlns:c16="http://schemas.microsoft.com/office/drawing/2014/chart" uri="{C3380CC4-5D6E-409C-BE32-E72D297353CC}">
              <c16:uniqueId val="{00000002-81C7-4E7C-A045-F0C7CA8E5A82}"/>
            </c:ext>
          </c:extLst>
        </c:ser>
        <c:ser>
          <c:idx val="3"/>
          <c:order val="3"/>
          <c:tx>
            <c:strRef>
              <c:f>[1]PERFIL!$B$63</c:f>
              <c:strCache>
                <c:ptCount val="1"/>
                <c:pt idx="0">
                  <c:v>PAREJ.CON HIJOS EDAD MEDIA</c:v>
                </c:pt>
              </c:strCache>
            </c:strRef>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[1]PERFIL!$C$63:$D$63</c:f>
              <c:numCache>
                <c:formatCode>General</c:formatCode>
                <c:ptCount val="2"/>
                <c:pt idx="0">
                  <c:v>14.233742743920599</c:v>
                </c:pt>
                <c:pt idx="1">
                  <c:v>15.6141164323246</c:v>
                </c:pt>
              </c:numCache>
            </c:numRef>
          </c:val>
          <c:extLst xmlns:c16r2="http://schemas.microsoft.com/office/drawing/2015/06/chart">
            <c:ext xmlns:c16="http://schemas.microsoft.com/office/drawing/2014/chart" uri="{C3380CC4-5D6E-409C-BE32-E72D297353CC}">
              <c16:uniqueId val="{00000003-81C7-4E7C-A045-F0C7CA8E5A82}"/>
            </c:ext>
          </c:extLst>
        </c:ser>
        <c:ser>
          <c:idx val="4"/>
          <c:order val="4"/>
          <c:tx>
            <c:strRef>
              <c:f>[1]PERFIL!$B$64</c:f>
              <c:strCache>
                <c:ptCount val="1"/>
                <c:pt idx="0">
                  <c:v>PAREJ.CON HIJOS MAYORES</c:v>
                </c:pt>
              </c:strCache>
            </c:strRef>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[1]PERFIL!$C$64:$D$64</c:f>
              <c:numCache>
                <c:formatCode>General</c:formatCode>
                <c:ptCount val="2"/>
                <c:pt idx="0">
                  <c:v>9.2716902424273595</c:v>
                </c:pt>
                <c:pt idx="1">
                  <c:v>13.460505002728601</c:v>
                </c:pt>
              </c:numCache>
            </c:numRef>
          </c:val>
          <c:extLst xmlns:c16r2="http://schemas.microsoft.com/office/drawing/2015/06/chart">
            <c:ext xmlns:c16="http://schemas.microsoft.com/office/drawing/2014/chart" uri="{C3380CC4-5D6E-409C-BE32-E72D297353CC}">
              <c16:uniqueId val="{00000004-81C7-4E7C-A045-F0C7CA8E5A82}"/>
            </c:ext>
          </c:extLst>
        </c:ser>
        <c:ser>
          <c:idx val="5"/>
          <c:order val="5"/>
          <c:tx>
            <c:strRef>
              <c:f>[1]PERFIL!$B$65</c:f>
              <c:strCache>
                <c:ptCount val="1"/>
                <c:pt idx="0">
                  <c:v>HOGARES MONOPARENTALES</c:v>
                </c:pt>
              </c:strCache>
            </c:strRef>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[1]PERFIL!$C$65:$D$65</c:f>
              <c:numCache>
                <c:formatCode>General</c:formatCode>
                <c:ptCount val="2"/>
                <c:pt idx="0">
                  <c:v>6.9873704176847804</c:v>
                </c:pt>
                <c:pt idx="1">
                  <c:v>6.7772708288354897</c:v>
                </c:pt>
              </c:numCache>
            </c:numRef>
          </c:val>
          <c:extLst xmlns:c16r2="http://schemas.microsoft.com/office/drawing/2015/06/chart">
            <c:ext xmlns:c16="http://schemas.microsoft.com/office/drawing/2014/chart" uri="{C3380CC4-5D6E-409C-BE32-E72D297353CC}">
              <c16:uniqueId val="{00000005-81C7-4E7C-A045-F0C7CA8E5A82}"/>
            </c:ext>
          </c:extLst>
        </c:ser>
        <c:ser>
          <c:idx val="6"/>
          <c:order val="6"/>
          <c:tx>
            <c:strRef>
              <c:f>[1]PERFIL!$B$66</c:f>
              <c:strCache>
                <c:ptCount val="1"/>
                <c:pt idx="0">
                  <c:v>PAREJAS ADULTAS SIN HIJOS</c:v>
                </c:pt>
              </c:strCache>
            </c:strRef>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[1]PERFIL!$C$66:$D$66</c:f>
              <c:numCache>
                <c:formatCode>General</c:formatCode>
                <c:ptCount val="2"/>
                <c:pt idx="0">
                  <c:v>12.1660604371164</c:v>
                </c:pt>
                <c:pt idx="1">
                  <c:v>14.7567158055958</c:v>
                </c:pt>
              </c:numCache>
            </c:numRef>
          </c:val>
          <c:extLst xmlns:c16r2="http://schemas.microsoft.com/office/drawing/2015/06/chart">
            <c:ext xmlns:c16="http://schemas.microsoft.com/office/drawing/2014/chart" uri="{C3380CC4-5D6E-409C-BE32-E72D297353CC}">
              <c16:uniqueId val="{00000006-81C7-4E7C-A045-F0C7CA8E5A82}"/>
            </c:ext>
          </c:extLst>
        </c:ser>
        <c:ser>
          <c:idx val="7"/>
          <c:order val="7"/>
          <c:tx>
            <c:strRef>
              <c:f>[1]PERFIL!$B$67</c:f>
              <c:strCache>
                <c:ptCount val="1"/>
                <c:pt idx="0">
                  <c:v>ADULTOS INDEPENDIENTES</c:v>
                </c:pt>
              </c:strCache>
            </c:strRef>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[1]PERFIL!$C$67:$D$67</c:f>
              <c:numCache>
                <c:formatCode>General</c:formatCode>
                <c:ptCount val="2"/>
                <c:pt idx="0">
                  <c:v>9.2243686519223491</c:v>
                </c:pt>
                <c:pt idx="1">
                  <c:v>5.1012513350791098</c:v>
                </c:pt>
              </c:numCache>
            </c:numRef>
          </c:val>
          <c:extLst xmlns:c16r2="http://schemas.microsoft.com/office/drawing/2015/06/chart">
            <c:ext xmlns:c16="http://schemas.microsoft.com/office/drawing/2014/chart" uri="{C3380CC4-5D6E-409C-BE32-E72D297353CC}">
              <c16:uniqueId val="{00000007-81C7-4E7C-A045-F0C7CA8E5A82}"/>
            </c:ext>
          </c:extLst>
        </c:ser>
        <c:ser>
          <c:idx val="8"/>
          <c:order val="8"/>
          <c:tx>
            <c:strRef>
              <c:f>[1]PERFIL!$B$68</c:f>
              <c:strCache>
                <c:ptCount val="1"/>
                <c:pt idx="0">
                  <c:v>RETIRADOS</c:v>
                </c:pt>
              </c:strCache>
            </c:strRef>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[1]PERFIL!$C$68:$D$68</c:f>
              <c:numCache>
                <c:formatCode>General</c:formatCode>
                <c:ptCount val="2"/>
                <c:pt idx="0">
                  <c:v>24.669137048315299</c:v>
                </c:pt>
                <c:pt idx="1">
                  <c:v>31.325493150686</c:v>
                </c:pt>
              </c:numCache>
            </c:numRef>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89922304"/>
        <c:axId val="389924656"/>
      </c:barChart>
      <c:catAx>
        <c:axId val="389922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89924656"/>
        <c:crosses val="autoZero"/>
        <c:auto val="1"/>
        <c:lblAlgn val="ctr"/>
        <c:lblOffset val="100"/>
        <c:noMultiLvlLbl val="0"/>
      </c:catAx>
      <c:valAx>
        <c:axId val="389924656"/>
        <c:scaling>
          <c:orientation val="minMax"/>
        </c:scaling>
        <c:delete val="1"/>
        <c:axPos val="l"/>
        <c:numFmt formatCode="0%" sourceLinked="1"/>
        <c:majorTickMark val="out"/>
        <c:minorTickMark val="none"/>
        <c:tickLblPos val="nextTo"/>
        <c:crossAx val="38992230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[1]PERFIL!$C$2</c:f>
              <c:strCache>
                <c:ptCount val="1"/>
                <c:pt idx="0">
                  <c:v>%POBLACION</c:v>
                </c:pt>
              </c:strCache>
            </c:strRef>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[1]PERFIL!$B$23:$B$39</c:f>
              <c:strCache>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Cache>
            </c:strRef>
          </c:cat>
          <c:val>
            <c:numRef>
              <c:f>[1]PERFIL!$C$23:$C$39</c:f>
              <c:numCache>
                <c:formatCode>General</c:formatCode>
                <c:ptCount val="17"/>
                <c:pt idx="0">
                  <c:v>16.245631631346399</c:v>
                </c:pt>
                <c:pt idx="1">
                  <c:v>2.8804653789433701</c:v>
                </c:pt>
                <c:pt idx="2">
                  <c:v>2.4882663859435801</c:v>
                </c:pt>
                <c:pt idx="3">
                  <c:v>10.9377973664691</c:v>
                </c:pt>
                <c:pt idx="4">
                  <c:v>2.9765448365230802</c:v>
                </c:pt>
                <c:pt idx="5">
                  <c:v>17.4828543819586</c:v>
                </c:pt>
                <c:pt idx="6">
                  <c:v>14.031877157991801</c:v>
                </c:pt>
                <c:pt idx="7">
                  <c:v>4.2167943650244704</c:v>
                </c:pt>
                <c:pt idx="8">
                  <c:v>2.2882687989757402</c:v>
                </c:pt>
                <c:pt idx="9">
                  <c:v>5.3766527934807904</c:v>
                </c:pt>
                <c:pt idx="10">
                  <c:v>5.8408250880638004</c:v>
                </c:pt>
                <c:pt idx="11">
                  <c:v>2.3923002354332201</c:v>
                </c:pt>
                <c:pt idx="12">
                  <c:v>1.28820270287921</c:v>
                </c:pt>
                <c:pt idx="13">
                  <c:v>4.8244185911952604</c:v>
                </c:pt>
                <c:pt idx="14">
                  <c:v>0.70413698038305295</c:v>
                </c:pt>
                <c:pt idx="15">
                  <c:v>1.3842538340850401</c:v>
                </c:pt>
                <c:pt idx="16">
                  <c:v>4.6407357009619599</c:v>
                </c:pt>
              </c:numCache>
            </c:numRef>
          </c:val>
          <c:extLst xmlns:c16r2="http://schemas.microsoft.com/office/drawing/2015/06/chart">
            <c:ext xmlns:c16="http://schemas.microsoft.com/office/drawing/2014/chart" uri="{C3380CC4-5D6E-409C-BE32-E72D297353CC}">
              <c16:uniqueId val="{00000000-D57E-4DB0-80BE-6D7D05284959}"/>
            </c:ext>
          </c:extLst>
        </c:ser>
        <c:ser>
          <c:idx val="1"/>
          <c:order val="1"/>
          <c:tx>
            <c:strRef>
              <c:f>[1]PERFIL!$D$2</c:f>
              <c:strCache>
                <c:ptCount val="1"/>
                <c:pt idx="0">
                  <c:v>TAM DISTRIBUCION VOLUMEN X CRITERIO kg ó litros</c:v>
                </c:pt>
              </c:strCache>
            </c:strRef>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[1]PERFIL!$B$23:$B$39</c:f>
              <c:strCache>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Cache>
            </c:strRef>
          </c:cat>
          <c:val>
            <c:numRef>
              <c:f>[1]PERFIL!$D$23:$D$39</c:f>
              <c:numCache>
                <c:formatCode>General</c:formatCode>
                <c:ptCount val="17"/>
                <c:pt idx="0">
                  <c:v>16.1570149362847</c:v>
                </c:pt>
                <c:pt idx="1">
                  <c:v>2.78270026577274</c:v>
                </c:pt>
                <c:pt idx="2">
                  <c:v>2.7134850210888302</c:v>
                </c:pt>
                <c:pt idx="3">
                  <c:v>8.2328933279889593</c:v>
                </c:pt>
                <c:pt idx="4">
                  <c:v>2.3728632617423502</c:v>
                </c:pt>
                <c:pt idx="5">
                  <c:v>18.561235715911</c:v>
                </c:pt>
                <c:pt idx="6">
                  <c:v>12.0996068822017</c:v>
                </c:pt>
                <c:pt idx="7">
                  <c:v>3.3232737396560301</c:v>
                </c:pt>
                <c:pt idx="8">
                  <c:v>2.0759018959661701</c:v>
                </c:pt>
                <c:pt idx="9">
                  <c:v>6.3121019580191904</c:v>
                </c:pt>
                <c:pt idx="10">
                  <c:v>8.9826171120812397</c:v>
                </c:pt>
                <c:pt idx="11">
                  <c:v>2.6422438543330999</c:v>
                </c:pt>
                <c:pt idx="12">
                  <c:v>1.3840102329631701</c:v>
                </c:pt>
                <c:pt idx="13">
                  <c:v>5.8329669395483199</c:v>
                </c:pt>
                <c:pt idx="14">
                  <c:v>0.82678159159512199</c:v>
                </c:pt>
                <c:pt idx="15">
                  <c:v>1.3750283629106299</c:v>
                </c:pt>
                <c:pt idx="16">
                  <c:v>4.3252788736295003</c:v>
                </c:pt>
              </c:numCache>
            </c:numRef>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89925048"/>
        <c:axId val="389923088"/>
      </c:barChart>
      <c:catAx>
        <c:axId val="3899250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9923088"/>
        <c:crosses val="autoZero"/>
        <c:auto val="1"/>
        <c:lblAlgn val="ctr"/>
        <c:lblOffset val="100"/>
        <c:noMultiLvlLbl val="0"/>
      </c:catAx>
      <c:valAx>
        <c:axId val="389923088"/>
        <c:scaling>
          <c:orientation val="minMax"/>
        </c:scaling>
        <c:delete val="1"/>
        <c:axPos val="l"/>
        <c:numFmt formatCode="General" sourceLinked="1"/>
        <c:majorTickMark val="out"/>
        <c:minorTickMark val="none"/>
        <c:tickLblPos val="nextTo"/>
        <c:crossAx val="389925048"/>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sites/TeamClientService/Documentos%20compartidos/Institucionales/Clientes/MAGRAMA/1.%20DOMESTICO/3-%20Peticiones%20Puntuales/2023/Fichas/V&#237;nculos/Mensual%20Aceite/BRISTOL%20Ficha%20Consumo%20Hogar%20ACEITE.xlsx?4B92ED4A" TargetMode="External"/><Relationship Id="rId1" Type="http://schemas.openxmlformats.org/officeDocument/2006/relationships/externalLinkPath" Target="file:///\\4B92ED4A\BRISTOL%20Ficha%20Consumo%20Hogar%20ACE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I"/>
      <sheetName val="SECTORES"/>
      <sheetName val="consumo capita"/>
      <sheetName val="historico mes"/>
      <sheetName val="historico TAM"/>
      <sheetName val="CANALES"/>
      <sheetName val="PERFIL"/>
      <sheetName val="P.A.OLIVA"/>
      <sheetName val="P.A.OLIVA VIRGEN"/>
      <sheetName val="P.A.O.V.EXTRA"/>
      <sheetName val="P.A.GIRASOL"/>
    </sheetNames>
    <sheetDataSet>
      <sheetData sheetId="0">
        <row r="2">
          <cell r="D2" t="str">
            <v>JUNIO 23</v>
          </cell>
        </row>
        <row r="3">
          <cell r="A3" t="str">
            <v>TOTAL ACEITE</v>
          </cell>
          <cell r="D3">
            <v>461314.63445399998</v>
          </cell>
          <cell r="G3">
            <v>-8.347985644703948E-2</v>
          </cell>
        </row>
        <row r="4">
          <cell r="D4">
            <v>1873326.993583</v>
          </cell>
          <cell r="G4">
            <v>0.15041826003463621</v>
          </cell>
        </row>
        <row r="5">
          <cell r="D5">
            <v>9.8877274920435507</v>
          </cell>
          <cell r="G5">
            <v>-9.0996367649951004E-2</v>
          </cell>
        </row>
        <row r="6">
          <cell r="D6">
            <v>40.152523749785601</v>
          </cell>
          <cell r="G6">
            <v>0.14098351732830938</v>
          </cell>
        </row>
        <row r="7">
          <cell r="D7">
            <v>1.72024948467399</v>
          </cell>
          <cell r="G7">
            <v>-7.6359711730360047E-2</v>
          </cell>
        </row>
        <row r="8">
          <cell r="D8">
            <v>2.408767648879</v>
          </cell>
          <cell r="G8">
            <v>0.1677481148446498</v>
          </cell>
        </row>
        <row r="9">
          <cell r="D9">
            <v>4.0608444945611204</v>
          </cell>
          <cell r="G9">
            <v>0.25520237403070212</v>
          </cell>
        </row>
        <row r="10">
          <cell r="A10" t="str">
            <v>TOTAL ACEITES DE OLIVA</v>
          </cell>
          <cell r="D10">
            <v>310803.90000000002</v>
          </cell>
          <cell r="G10">
            <v>-9.8658427324853415E-2</v>
          </cell>
        </row>
        <row r="11">
          <cell r="D11">
            <v>1511587.22</v>
          </cell>
          <cell r="G11">
            <v>0.13674260584081721</v>
          </cell>
        </row>
        <row r="12">
          <cell r="D12">
            <v>6.6617098984983301</v>
          </cell>
          <cell r="G12">
            <v>-0.10605045692324566</v>
          </cell>
        </row>
        <row r="13">
          <cell r="D13">
            <v>32.399064316495298</v>
          </cell>
          <cell r="G13">
            <v>0.1274200191069248</v>
          </cell>
        </row>
        <row r="14">
          <cell r="D14">
            <v>1.15899260261378</v>
          </cell>
          <cell r="G14">
            <v>-7.1829985780909933E-2</v>
          </cell>
        </row>
        <row r="15">
          <cell r="D15">
            <v>1.94363419011589</v>
          </cell>
          <cell r="G15">
            <v>0.11360131756915992</v>
          </cell>
        </row>
        <row r="16">
          <cell r="D16">
            <v>4.8634757157165698</v>
          </cell>
          <cell r="G16">
            <v>0.26116739791221577</v>
          </cell>
        </row>
        <row r="17">
          <cell r="A17" t="str">
            <v>A. OLIVA</v>
          </cell>
          <cell r="D17">
            <v>155991.51999999999</v>
          </cell>
          <cell r="G17">
            <v>-0.12227789371028974</v>
          </cell>
        </row>
        <row r="18">
          <cell r="D18">
            <v>693596.38</v>
          </cell>
          <cell r="G18">
            <v>0.12425462833943346</v>
          </cell>
        </row>
        <row r="19">
          <cell r="D19">
            <v>3.3434916771179499</v>
          </cell>
          <cell r="G19">
            <v>-0.12947621672739096</v>
          </cell>
        </row>
        <row r="20">
          <cell r="D20">
            <v>14.8664089163894</v>
          </cell>
          <cell r="G20">
            <v>0.11503445727359263</v>
          </cell>
        </row>
        <row r="21">
          <cell r="D21">
            <v>0.58169481705499904</v>
          </cell>
          <cell r="G21">
            <v>-5.2674770241320945E-2</v>
          </cell>
        </row>
        <row r="22">
          <cell r="D22">
            <v>0.89184244248149702</v>
          </cell>
          <cell r="G22">
            <v>4.2798923700779978E-2</v>
          </cell>
        </row>
        <row r="23">
          <cell r="D23">
            <v>4.4463723412657297</v>
          </cell>
          <cell r="G23">
            <v>0.28087764940985727</v>
          </cell>
        </row>
        <row r="24">
          <cell r="A24" t="str">
            <v>A.O VIRGEN EXTRA</v>
          </cell>
          <cell r="D24">
            <v>126477.867</v>
          </cell>
          <cell r="G24">
            <v>-5.037552957867697E-2</v>
          </cell>
        </row>
        <row r="25">
          <cell r="D25">
            <v>679027.77</v>
          </cell>
          <cell r="G25">
            <v>0.16275062051784595</v>
          </cell>
        </row>
        <row r="26">
          <cell r="D26">
            <v>2.7109018211639402</v>
          </cell>
          <cell r="G26">
            <v>-5.8163534043928933E-2</v>
          </cell>
        </row>
        <row r="27">
          <cell r="D27">
            <v>14.554148183997199</v>
          </cell>
          <cell r="G27">
            <v>0.1532147383806135</v>
          </cell>
        </row>
        <row r="28">
          <cell r="D28">
            <v>0.47163794356303101</v>
          </cell>
          <cell r="G28">
            <v>-3.7640912975069885E-3</v>
          </cell>
        </row>
        <row r="29">
          <cell r="D29">
            <v>0.87310978311271503</v>
          </cell>
          <cell r="G29">
            <v>6.9419396799279998E-2</v>
          </cell>
        </row>
        <row r="30">
          <cell r="D30">
            <v>5.3687477983796201</v>
          </cell>
          <cell r="G30">
            <v>0.22443203259280553</v>
          </cell>
        </row>
        <row r="31">
          <cell r="A31" t="str">
            <v>A.O VIRGEN</v>
          </cell>
          <cell r="D31">
            <v>28334.52</v>
          </cell>
          <cell r="G31">
            <v>-0.16450099651198691</v>
          </cell>
        </row>
        <row r="32">
          <cell r="D32">
            <v>138963.07399999999</v>
          </cell>
          <cell r="G32">
            <v>7.8650813417144416E-2</v>
          </cell>
        </row>
        <row r="33">
          <cell r="D33">
            <v>0.60731655025306597</v>
          </cell>
          <cell r="G33">
            <v>-0.17135304189682365</v>
          </cell>
        </row>
        <row r="34">
          <cell r="D34">
            <v>2.9785073018438801</v>
          </cell>
          <cell r="G34">
            <v>6.9804645681369903E-2</v>
          </cell>
        </row>
        <row r="35">
          <cell r="D35">
            <v>0.10565986809886301</v>
          </cell>
          <cell r="G35">
            <v>-1.5391115986103002E-2</v>
          </cell>
        </row>
        <row r="36">
          <cell r="D36">
            <v>0.17868196966497599</v>
          </cell>
          <cell r="G36">
            <v>1.3829416587209931E-3</v>
          </cell>
        </row>
        <row r="37">
          <cell r="D37">
            <v>4.9043736756436997</v>
          </cell>
          <cell r="G37">
            <v>0.29102585271080894</v>
          </cell>
        </row>
        <row r="38">
          <cell r="A38" t="str">
            <v>ACEITE DE GIRASOL</v>
          </cell>
          <cell r="D38">
            <v>137031.55100000001</v>
          </cell>
          <cell r="G38">
            <v>-7.9742820153057004E-3</v>
          </cell>
        </row>
        <row r="39">
          <cell r="D39">
            <v>313532</v>
          </cell>
          <cell r="G39">
            <v>0.26305100062102738</v>
          </cell>
        </row>
        <row r="40">
          <cell r="D40">
            <v>2.9371074162945798</v>
          </cell>
          <cell r="G40">
            <v>-1.6110025103182157E-2</v>
          </cell>
        </row>
        <row r="41">
          <cell r="D41">
            <v>6.7201834593966803</v>
          </cell>
          <cell r="G41">
            <v>0.25269254089398019</v>
          </cell>
        </row>
        <row r="42">
          <cell r="D42">
            <v>0.51099279620909999</v>
          </cell>
          <cell r="G42">
            <v>1.793702925695001E-2</v>
          </cell>
        </row>
        <row r="43">
          <cell r="D43">
            <v>0.40314677633713802</v>
          </cell>
          <cell r="G43">
            <v>6.1522438428182002E-2</v>
          </cell>
        </row>
        <row r="44">
          <cell r="D44">
            <v>2.2880278133902201</v>
          </cell>
          <cell r="G44">
            <v>0.27320388748279822</v>
          </cell>
        </row>
      </sheetData>
      <sheetData sheetId="1">
        <row r="3">
          <cell r="B3" t="str">
            <v>TOTAL ACEITE</v>
          </cell>
          <cell r="E3">
            <v>-8.347985644703948E-2</v>
          </cell>
        </row>
        <row r="4">
          <cell r="B4" t="str">
            <v>A.O VIRGEN</v>
          </cell>
          <cell r="E4">
            <v>-0.16450099651198691</v>
          </cell>
        </row>
        <row r="5">
          <cell r="B5" t="str">
            <v>A.O VIRGEN EXTRA</v>
          </cell>
          <cell r="E5">
            <v>-5.037552957867697E-2</v>
          </cell>
        </row>
        <row r="6">
          <cell r="B6" t="str">
            <v>A. OLIVA</v>
          </cell>
          <cell r="E6">
            <v>-0.12227789371028974</v>
          </cell>
        </row>
        <row r="7">
          <cell r="B7" t="str">
            <v>ACEITE DE GIRASOL</v>
          </cell>
          <cell r="E7">
            <v>-7.9742820153057004E-3</v>
          </cell>
        </row>
        <row r="8">
          <cell r="B8" t="str">
            <v>ACEITE DE MAIZ</v>
          </cell>
          <cell r="E8">
            <v>-0.45626472441782251</v>
          </cell>
        </row>
        <row r="9">
          <cell r="B9" t="str">
            <v>ACEITE DE SOJA</v>
          </cell>
          <cell r="E9">
            <v>0.15146913135063467</v>
          </cell>
        </row>
        <row r="10">
          <cell r="B10" t="str">
            <v>ACEITE DE SEMILLA</v>
          </cell>
          <cell r="E10">
            <v>-0.5610679518234204</v>
          </cell>
        </row>
        <row r="11">
          <cell r="B11" t="str">
            <v>ACEITE DE ORUJO</v>
          </cell>
          <cell r="E11">
            <v>0.14322605978518888</v>
          </cell>
        </row>
        <row r="12">
          <cell r="E12">
            <v>0.15041826003463621</v>
          </cell>
        </row>
        <row r="13">
          <cell r="E13">
            <v>7.8650813417144416E-2</v>
          </cell>
        </row>
        <row r="14">
          <cell r="E14">
            <v>0.16275062051784595</v>
          </cell>
        </row>
        <row r="15">
          <cell r="E15">
            <v>0.12425462833943346</v>
          </cell>
        </row>
        <row r="16">
          <cell r="E16">
            <v>0.26305100062102738</v>
          </cell>
        </row>
        <row r="17">
          <cell r="E17">
            <v>-0.28239716763844236</v>
          </cell>
        </row>
        <row r="18">
          <cell r="E18">
            <v>0.34537790785673828</v>
          </cell>
        </row>
        <row r="19">
          <cell r="E19">
            <v>-0.34176363292177192</v>
          </cell>
        </row>
        <row r="20">
          <cell r="E20">
            <v>0.62536794902621318</v>
          </cell>
        </row>
        <row r="24">
          <cell r="B24" t="str">
            <v>A.O VIRGEN</v>
          </cell>
          <cell r="D24">
            <v>6.1421246766940314</v>
          </cell>
        </row>
        <row r="25">
          <cell r="B25" t="str">
            <v>A.O VIRGEN EXTRA</v>
          </cell>
          <cell r="D25">
            <v>27.416833881651275</v>
          </cell>
        </row>
        <row r="26">
          <cell r="B26" t="str">
            <v>A. OLIVA</v>
          </cell>
          <cell r="D26">
            <v>33.814561331796355</v>
          </cell>
        </row>
        <row r="27">
          <cell r="B27" t="str">
            <v>ACEITE DE GIRASOL</v>
          </cell>
          <cell r="D27">
            <v>29.704574874843715</v>
          </cell>
        </row>
        <row r="28">
          <cell r="B28" t="str">
            <v>ACEITE DE MAIZ</v>
          </cell>
          <cell r="D28">
            <v>7.6851876901674984E-2</v>
          </cell>
        </row>
        <row r="29">
          <cell r="B29" t="str">
            <v>ACEITE DE SOJA</v>
          </cell>
          <cell r="D29">
            <v>1.4815137846405124E-2</v>
          </cell>
        </row>
        <row r="30">
          <cell r="B30" t="str">
            <v>ACEITE DE SEMILLA</v>
          </cell>
          <cell r="D30">
            <v>1.2732721143676846</v>
          </cell>
        </row>
        <row r="31">
          <cell r="B31" t="str">
            <v>ACEITE DE ORUJO</v>
          </cell>
          <cell r="D31">
            <v>1.5569676233014034</v>
          </cell>
        </row>
        <row r="33">
          <cell r="B33" t="str">
            <v>A.O VIRGEN</v>
          </cell>
          <cell r="D33">
            <v>7.417982790832137</v>
          </cell>
        </row>
        <row r="34">
          <cell r="B34" t="str">
            <v>A.O VIRGEN EXTRA</v>
          </cell>
          <cell r="D34">
            <v>36.247156653695804</v>
          </cell>
        </row>
        <row r="35">
          <cell r="B35" t="str">
            <v>A. OLIVA</v>
          </cell>
          <cell r="D35">
            <v>37.024843093377939</v>
          </cell>
        </row>
        <row r="36">
          <cell r="B36" t="str">
            <v>ACEITE DE GIRASOL</v>
          </cell>
          <cell r="D36">
            <v>16.736640270171208</v>
          </cell>
        </row>
        <row r="37">
          <cell r="B37" t="str">
            <v>ACEITE DE MAIZ</v>
          </cell>
          <cell r="D37">
            <v>5.8769773978128562E-2</v>
          </cell>
        </row>
        <row r="38">
          <cell r="B38" t="str">
            <v>ACEITE DE SOJA</v>
          </cell>
          <cell r="D38">
            <v>9.1836579299457762E-3</v>
          </cell>
        </row>
        <row r="39">
          <cell r="B39" t="str">
            <v>ACEITE DE SEMILLA</v>
          </cell>
          <cell r="D39">
            <v>1.1728977949533024</v>
          </cell>
        </row>
        <row r="40">
          <cell r="B40" t="str">
            <v>ACEITE DE ORUJO</v>
          </cell>
          <cell r="D40">
            <v>1.3325261785853832</v>
          </cell>
        </row>
      </sheetData>
      <sheetData sheetId="2">
        <row r="3">
          <cell r="B3" t="str">
            <v>JUNIO 22</v>
          </cell>
          <cell r="C3" t="str">
            <v>JUNIO 23</v>
          </cell>
        </row>
        <row r="4">
          <cell r="A4" t="str">
            <v>TOTAL ACEITE</v>
          </cell>
          <cell r="B4">
            <v>10.877544533546899</v>
          </cell>
          <cell r="C4">
            <v>9.8877274920435507</v>
          </cell>
        </row>
        <row r="5">
          <cell r="A5" t="str">
            <v>TOTAL ACEITES DE OLIVA</v>
          </cell>
          <cell r="B5">
            <v>7.45199765477855</v>
          </cell>
          <cell r="C5">
            <v>6.6617098984983301</v>
          </cell>
        </row>
        <row r="6">
          <cell r="A6" t="str">
            <v>A.O VIRGEN+V.EXTRA</v>
          </cell>
          <cell r="B6">
            <v>3.6112161145562101</v>
          </cell>
          <cell r="C6">
            <v>3.3182182213803801</v>
          </cell>
        </row>
        <row r="7">
          <cell r="A7" t="str">
            <v>A.O VIRGEN</v>
          </cell>
          <cell r="B7">
            <v>0.73290144169870697</v>
          </cell>
          <cell r="C7">
            <v>0.60731655025306597</v>
          </cell>
        </row>
        <row r="8">
          <cell r="A8" t="str">
            <v>A.O VIRGEN EXTRA</v>
          </cell>
          <cell r="B8">
            <v>2.8783147809126999</v>
          </cell>
          <cell r="C8">
            <v>2.7109018211639402</v>
          </cell>
        </row>
        <row r="9">
          <cell r="A9" t="str">
            <v>A. OLIVA</v>
          </cell>
          <cell r="B9">
            <v>3.84078154022234</v>
          </cell>
          <cell r="C9">
            <v>3.3434916771179499</v>
          </cell>
        </row>
        <row r="10">
          <cell r="A10" t="str">
            <v>ACEITE DE GIRASOL</v>
          </cell>
          <cell r="B10">
            <v>2.9851990478941501</v>
          </cell>
          <cell r="C10">
            <v>2.9371074162945798</v>
          </cell>
        </row>
        <row r="11">
          <cell r="A11" t="str">
            <v>ACEITE DE MAIZ</v>
          </cell>
          <cell r="B11">
            <v>1.4090936362131099E-2</v>
          </cell>
          <cell r="C11">
            <v>7.59890416055838E-3</v>
          </cell>
        </row>
        <row r="12">
          <cell r="A12" t="str">
            <v>ACEITE DE SOJA</v>
          </cell>
          <cell r="B12">
            <v>1.2827035045261199E-3</v>
          </cell>
          <cell r="C12">
            <v>1.4648804578231501E-3</v>
          </cell>
        </row>
        <row r="13">
          <cell r="A13" t="str">
            <v>ACEITE DE SEMILLA</v>
          </cell>
          <cell r="B13">
            <v>0.289199022494675</v>
          </cell>
          <cell r="C13">
            <v>0.12589767690085801</v>
          </cell>
        </row>
        <row r="14">
          <cell r="A14" t="str">
            <v>ACEITE DE ORUJO</v>
          </cell>
          <cell r="B14">
            <v>0.13577516851289201</v>
          </cell>
          <cell r="C14">
            <v>0.15394871573138999</v>
          </cell>
        </row>
      </sheetData>
      <sheetData sheetId="3">
        <row r="2">
          <cell r="I2" t="str">
            <v>Volumen (Mill. l)</v>
          </cell>
          <cell r="J2" t="str">
            <v>PRECIO MEDIO kg ó litros</v>
          </cell>
          <cell r="N2" t="str">
            <v>VOLUMEN (Miles l)</v>
          </cell>
          <cell r="O2" t="str">
            <v>VALOR (Miles €)</v>
          </cell>
        </row>
        <row r="3">
          <cell r="H3" t="str">
            <v>Junio 21</v>
          </cell>
          <cell r="I3">
            <v>38.620461300000002</v>
          </cell>
          <cell r="J3">
            <v>2.6873989045283602</v>
          </cell>
          <cell r="M3" t="str">
            <v>JUNIO 21</v>
          </cell>
          <cell r="N3">
            <v>38620.461300000003</v>
          </cell>
          <cell r="O3">
            <v>103788.58538999999</v>
          </cell>
        </row>
        <row r="4">
          <cell r="H4" t="str">
            <v>Julio 21</v>
          </cell>
          <cell r="I4">
            <v>40.546617899999994</v>
          </cell>
          <cell r="J4">
            <v>2.8277133072546601</v>
          </cell>
          <cell r="M4" t="str">
            <v>JULIO 21</v>
          </cell>
          <cell r="N4">
            <v>40546.617899999997</v>
          </cell>
          <cell r="O4">
            <v>114654.211</v>
          </cell>
        </row>
        <row r="5">
          <cell r="H5" t="str">
            <v>Agosto 21</v>
          </cell>
          <cell r="I5">
            <v>39.523658044999998</v>
          </cell>
          <cell r="J5">
            <v>2.89045414164169</v>
          </cell>
          <cell r="M5" t="str">
            <v>AGOSTO 21</v>
          </cell>
          <cell r="N5">
            <v>39523.658044999996</v>
          </cell>
          <cell r="O5">
            <v>114241.321089</v>
          </cell>
        </row>
        <row r="6">
          <cell r="H6" t="str">
            <v>Septiembre 21</v>
          </cell>
          <cell r="I6">
            <v>42.261645739999999</v>
          </cell>
          <cell r="J6">
            <v>3.00334967977515</v>
          </cell>
          <cell r="M6" t="str">
            <v>SEPTIEMBRE 21</v>
          </cell>
          <cell r="N6">
            <v>42261.64574</v>
          </cell>
          <cell r="O6">
            <v>126926.50019999999</v>
          </cell>
        </row>
        <row r="7">
          <cell r="H7" t="str">
            <v>Octubre 21</v>
          </cell>
          <cell r="I7">
            <v>44.03276219</v>
          </cell>
          <cell r="J7">
            <v>2.9734084295019301</v>
          </cell>
          <cell r="M7" t="str">
            <v>OCTUBRE 21</v>
          </cell>
          <cell r="N7">
            <v>44032.762190000001</v>
          </cell>
          <cell r="O7">
            <v>130927.38627</v>
          </cell>
        </row>
        <row r="8">
          <cell r="H8" t="str">
            <v>Noviembre 21</v>
          </cell>
          <cell r="I8">
            <v>47.233276610000004</v>
          </cell>
          <cell r="J8">
            <v>3.01829749981429</v>
          </cell>
          <cell r="M8" t="str">
            <v>NOVIEMBRE 21</v>
          </cell>
          <cell r="N8">
            <v>47233.276610000001</v>
          </cell>
          <cell r="O8">
            <v>142564.08069999999</v>
          </cell>
        </row>
        <row r="9">
          <cell r="H9" t="str">
            <v>Diciembre 21</v>
          </cell>
          <cell r="I9">
            <v>45.484822829999999</v>
          </cell>
          <cell r="J9">
            <v>2.8958392194313398</v>
          </cell>
          <cell r="M9" t="str">
            <v>DICIEMBRE 21</v>
          </cell>
          <cell r="N9">
            <v>45484.822829999997</v>
          </cell>
          <cell r="O9">
            <v>131716.73384</v>
          </cell>
        </row>
        <row r="10">
          <cell r="H10" t="str">
            <v>Enero 22</v>
          </cell>
          <cell r="I10">
            <v>41.598297641999999</v>
          </cell>
          <cell r="J10">
            <v>3.1602072919270499</v>
          </cell>
          <cell r="M10" t="str">
            <v>ENERO 22</v>
          </cell>
          <cell r="N10">
            <v>41598.297641999998</v>
          </cell>
          <cell r="O10">
            <v>131459.24354</v>
          </cell>
        </row>
        <row r="11">
          <cell r="H11" t="str">
            <v>Febrero 22</v>
          </cell>
          <cell r="I11">
            <v>41.419720920000003</v>
          </cell>
          <cell r="J11">
            <v>3.1239990225892602</v>
          </cell>
          <cell r="M11" t="str">
            <v>FEBRERO 22</v>
          </cell>
          <cell r="N11">
            <v>41419.72092</v>
          </cell>
          <cell r="O11">
            <v>129395.16767</v>
          </cell>
        </row>
        <row r="12">
          <cell r="H12" t="str">
            <v>Marzo 22</v>
          </cell>
          <cell r="I12">
            <v>69.838025829999992</v>
          </cell>
          <cell r="J12">
            <v>3.4608733388075499</v>
          </cell>
          <cell r="M12" t="str">
            <v>MARZO 22</v>
          </cell>
          <cell r="N12">
            <v>69838.025829999999</v>
          </cell>
          <cell r="O12">
            <v>241700.56163000001</v>
          </cell>
        </row>
        <row r="13">
          <cell r="H13" t="str">
            <v>Abril 22</v>
          </cell>
          <cell r="I13">
            <v>27.87278182</v>
          </cell>
          <cell r="J13">
            <v>3.9934275376177699</v>
          </cell>
          <cell r="M13" t="str">
            <v>ABRIL 22</v>
          </cell>
          <cell r="N13">
            <v>27872.78182</v>
          </cell>
          <cell r="O13">
            <v>111307.93446999999</v>
          </cell>
        </row>
        <row r="14">
          <cell r="H14" t="str">
            <v>Mayo 22</v>
          </cell>
          <cell r="I14">
            <v>30.223413400000002</v>
          </cell>
          <cell r="J14">
            <v>4.0042021329066699</v>
          </cell>
          <cell r="M14" t="str">
            <v>MAYO 22</v>
          </cell>
          <cell r="N14">
            <v>30223.413400000001</v>
          </cell>
          <cell r="O14">
            <v>121020.65640000001</v>
          </cell>
        </row>
        <row r="15">
          <cell r="H15" t="str">
            <v>Junio 22</v>
          </cell>
          <cell r="I15">
            <v>33.297759989999996</v>
          </cell>
          <cell r="J15">
            <v>3.9784641939813601</v>
          </cell>
          <cell r="M15" t="str">
            <v>JUNIO 22</v>
          </cell>
          <cell r="N15">
            <v>33297.759989999999</v>
          </cell>
          <cell r="O15">
            <v>132473.94586000001</v>
          </cell>
        </row>
        <row r="16">
          <cell r="H16" t="str">
            <v>Julio 22</v>
          </cell>
          <cell r="I16">
            <v>32.9341881</v>
          </cell>
          <cell r="J16">
            <v>3.9333942648490599</v>
          </cell>
          <cell r="M16" t="str">
            <v>JULIO 22</v>
          </cell>
          <cell r="N16">
            <v>32934.188099999999</v>
          </cell>
          <cell r="O16">
            <v>129543.14659</v>
          </cell>
        </row>
        <row r="17">
          <cell r="H17" t="str">
            <v>Agosto 22</v>
          </cell>
          <cell r="I17">
            <v>40.359066287000005</v>
          </cell>
          <cell r="J17">
            <v>3.86467580966413</v>
          </cell>
          <cell r="M17" t="str">
            <v>AGOSTO 22</v>
          </cell>
          <cell r="N17">
            <v>40359.066287000001</v>
          </cell>
          <cell r="O17">
            <v>155974.70718</v>
          </cell>
        </row>
        <row r="18">
          <cell r="H18" t="str">
            <v>Septiembre 22</v>
          </cell>
          <cell r="I18">
            <v>39.652085356000001</v>
          </cell>
          <cell r="J18">
            <v>3.7361376800219999</v>
          </cell>
          <cell r="M18" t="str">
            <v>SEPTIEMBRE 22</v>
          </cell>
          <cell r="N18">
            <v>39652.085356000003</v>
          </cell>
          <cell r="O18">
            <v>148145.65018999999</v>
          </cell>
        </row>
        <row r="19">
          <cell r="H19" t="str">
            <v>Octubre 22</v>
          </cell>
          <cell r="I19">
            <v>42.808683550000005</v>
          </cell>
          <cell r="J19">
            <v>3.9292832787893599</v>
          </cell>
          <cell r="M19" t="str">
            <v>OCTUBRE 22</v>
          </cell>
          <cell r="N19">
            <v>42808.683550000002</v>
          </cell>
          <cell r="O19">
            <v>168207.44446</v>
          </cell>
        </row>
        <row r="20">
          <cell r="H20" t="str">
            <v>Noviembre 22</v>
          </cell>
          <cell r="I20">
            <v>40.181313054</v>
          </cell>
          <cell r="J20">
            <v>4.0481867107826499</v>
          </cell>
          <cell r="M20" t="str">
            <v>NOVIEMBRE 22</v>
          </cell>
          <cell r="N20">
            <v>40181.313053999998</v>
          </cell>
          <cell r="O20">
            <v>162661.45752699999</v>
          </cell>
        </row>
        <row r="21">
          <cell r="H21" t="str">
            <v>Diciembre 22</v>
          </cell>
          <cell r="I21">
            <v>36.439169513000003</v>
          </cell>
          <cell r="J21">
            <v>4.09457751071331</v>
          </cell>
          <cell r="M21" t="str">
            <v>DICIEMBRE 22</v>
          </cell>
          <cell r="N21">
            <v>36439.169513000001</v>
          </cell>
          <cell r="O21">
            <v>149203.00399699999</v>
          </cell>
        </row>
        <row r="22">
          <cell r="H22" t="str">
            <v>Enero 23</v>
          </cell>
          <cell r="I22">
            <v>37.466674255000001</v>
          </cell>
          <cell r="J22">
            <v>4.1799084640959396</v>
          </cell>
          <cell r="M22" t="str">
            <v>ENERO 23</v>
          </cell>
          <cell r="N22">
            <v>37466.674254999998</v>
          </cell>
          <cell r="O22">
            <v>156607.26884</v>
          </cell>
        </row>
        <row r="23">
          <cell r="H23" t="str">
            <v>Febrero 23</v>
          </cell>
          <cell r="I23">
            <v>37.578875242999999</v>
          </cell>
          <cell r="J23">
            <v>3.98144078186241</v>
          </cell>
          <cell r="M23" t="str">
            <v>FEBRERO 23</v>
          </cell>
          <cell r="N23">
            <v>37578.875243000002</v>
          </cell>
          <cell r="O23">
            <v>149618.066429</v>
          </cell>
        </row>
        <row r="24">
          <cell r="H24" t="str">
            <v>Marzo 23</v>
          </cell>
          <cell r="I24">
            <v>39.981563269999995</v>
          </cell>
          <cell r="J24">
            <v>4.0422211615038703</v>
          </cell>
          <cell r="M24" t="str">
            <v>MARZO 23</v>
          </cell>
          <cell r="N24">
            <v>39981.563269999999</v>
          </cell>
          <cell r="O24">
            <v>161614.32112000001</v>
          </cell>
        </row>
        <row r="25">
          <cell r="H25" t="str">
            <v>Abril 23</v>
          </cell>
          <cell r="I25">
            <v>37.248329595000001</v>
          </cell>
          <cell r="J25">
            <v>4.2265004251662504</v>
          </cell>
          <cell r="M25" t="str">
            <v>ABRIL 23</v>
          </cell>
          <cell r="N25">
            <v>37248.329595000003</v>
          </cell>
          <cell r="O25">
            <v>157430.08087000001</v>
          </cell>
        </row>
        <row r="26">
          <cell r="H26" t="str">
            <v>Mayo 23</v>
          </cell>
          <cell r="I26">
            <v>40.048821191000002</v>
          </cell>
          <cell r="J26">
            <v>4.3561619301595202</v>
          </cell>
          <cell r="M26" t="str">
            <v>MAYO 23</v>
          </cell>
          <cell r="N26">
            <v>40048.821191000003</v>
          </cell>
          <cell r="O26">
            <v>174459.15022000001</v>
          </cell>
        </row>
        <row r="27">
          <cell r="H27" t="str">
            <v>Junio 23</v>
          </cell>
          <cell r="I27">
            <v>36.615865039999996</v>
          </cell>
          <cell r="J27">
            <v>4.3659407195586502</v>
          </cell>
          <cell r="M27" t="str">
            <v>JUNIO 23</v>
          </cell>
          <cell r="N27">
            <v>36615.865039999997</v>
          </cell>
          <cell r="O27">
            <v>159862.69615999999</v>
          </cell>
        </row>
      </sheetData>
      <sheetData sheetId="4">
        <row r="1">
          <cell r="B1">
            <v>2008</v>
          </cell>
          <cell r="C1">
            <v>2009</v>
          </cell>
          <cell r="D1">
            <v>2010</v>
          </cell>
          <cell r="E1">
            <v>2011</v>
          </cell>
          <cell r="F1">
            <v>2012</v>
          </cell>
          <cell r="G1">
            <v>2013</v>
          </cell>
          <cell r="H1">
            <v>2014</v>
          </cell>
          <cell r="I1">
            <v>2015</v>
          </cell>
          <cell r="J1">
            <v>2016</v>
          </cell>
          <cell r="K1">
            <v>2017</v>
          </cell>
          <cell r="L1">
            <v>2018</v>
          </cell>
          <cell r="M1">
            <v>2019</v>
          </cell>
          <cell r="N1">
            <v>2020</v>
          </cell>
          <cell r="O1">
            <v>2021</v>
          </cell>
          <cell r="P1">
            <v>2022</v>
          </cell>
          <cell r="Q1" t="str">
            <v>TAM  JUNIO 23</v>
          </cell>
        </row>
        <row r="2">
          <cell r="A2" t="str">
            <v>TOTAL ACEITE</v>
          </cell>
          <cell r="B2">
            <v>607.63277000000005</v>
          </cell>
          <cell r="C2">
            <v>622.02583000000004</v>
          </cell>
          <cell r="D2">
            <v>621.17449000000011</v>
          </cell>
          <cell r="E2">
            <v>610.01078999999993</v>
          </cell>
          <cell r="F2">
            <v>596.16907000000003</v>
          </cell>
          <cell r="G2">
            <v>606.96762302699995</v>
          </cell>
          <cell r="H2">
            <v>594.23291122600006</v>
          </cell>
          <cell r="I2">
            <v>558.77399523200006</v>
          </cell>
          <cell r="J2">
            <v>555.81815214499989</v>
          </cell>
          <cell r="K2">
            <v>534.79886552300002</v>
          </cell>
          <cell r="L2">
            <v>547.08340964000001</v>
          </cell>
          <cell r="M2">
            <v>536.95617112800005</v>
          </cell>
          <cell r="N2">
            <v>613.14512644199999</v>
          </cell>
          <cell r="O2">
            <v>532.61821098300004</v>
          </cell>
          <cell r="P2">
            <v>476.62450546199995</v>
          </cell>
          <cell r="Q2">
            <v>461.31463445399999</v>
          </cell>
        </row>
        <row r="3">
          <cell r="A3" t="str">
            <v>TOTAL ACEITES DE OLIVA</v>
          </cell>
          <cell r="B3">
            <v>425.04205999999999</v>
          </cell>
          <cell r="C3">
            <v>439.77334999999999</v>
          </cell>
          <cell r="D3">
            <v>446.32612000000006</v>
          </cell>
          <cell r="E3">
            <v>443.08069</v>
          </cell>
          <cell r="F3">
            <v>426.11401000000001</v>
          </cell>
          <cell r="G3">
            <v>422.04109000000005</v>
          </cell>
          <cell r="H3">
            <v>412.74144999999993</v>
          </cell>
          <cell r="I3">
            <v>372.78770000000003</v>
          </cell>
          <cell r="J3">
            <v>373.52492799999999</v>
          </cell>
          <cell r="K3">
            <v>341.84602999999998</v>
          </cell>
          <cell r="L3">
            <v>355.22560999999996</v>
          </cell>
          <cell r="M3">
            <v>355.85316</v>
          </cell>
          <cell r="N3">
            <v>412.67725999999999</v>
          </cell>
          <cell r="O3">
            <v>357.52737999999999</v>
          </cell>
          <cell r="P3">
            <v>335.74901</v>
          </cell>
          <cell r="Q3">
            <v>310.8039</v>
          </cell>
        </row>
        <row r="4">
          <cell r="A4" t="str">
            <v>A.O VIRGEN+V.EXTRA</v>
          </cell>
          <cell r="B4">
            <v>279.99527999999998</v>
          </cell>
          <cell r="C4">
            <v>291.84390999999999</v>
          </cell>
          <cell r="D4">
            <v>315.31505000000004</v>
          </cell>
          <cell r="E4">
            <v>292.41113999999999</v>
          </cell>
          <cell r="F4">
            <v>280.48208000000005</v>
          </cell>
          <cell r="G4">
            <v>184.44946999999999</v>
          </cell>
          <cell r="H4">
            <v>189.49065999999999</v>
          </cell>
          <cell r="I4">
            <v>161.27315999999999</v>
          </cell>
          <cell r="J4">
            <v>153.186958</v>
          </cell>
          <cell r="K4">
            <v>166.72836999999998</v>
          </cell>
          <cell r="L4">
            <v>179.72976</v>
          </cell>
          <cell r="M4">
            <v>170.93323999999998</v>
          </cell>
          <cell r="N4">
            <v>198.83673000000002</v>
          </cell>
          <cell r="O4">
            <v>171.87496999999999</v>
          </cell>
          <cell r="P4">
            <v>169.09685999999999</v>
          </cell>
          <cell r="Q4">
            <v>154.81238000000002</v>
          </cell>
        </row>
        <row r="5">
          <cell r="A5" t="str">
            <v>A.O VIRGEN</v>
          </cell>
          <cell r="B5">
            <v>149.23108999999999</v>
          </cell>
          <cell r="C5">
            <v>154.15464</v>
          </cell>
          <cell r="D5">
            <v>166.39752000000001</v>
          </cell>
          <cell r="E5">
            <v>163.50495999999998</v>
          </cell>
          <cell r="F5">
            <v>168.16795000000005</v>
          </cell>
          <cell r="G5">
            <v>72.418543999999997</v>
          </cell>
          <cell r="H5">
            <v>79.913538999999986</v>
          </cell>
          <cell r="I5">
            <v>51.626066000000009</v>
          </cell>
          <cell r="J5">
            <v>46.357575000000004</v>
          </cell>
          <cell r="K5">
            <v>52.539454000000006</v>
          </cell>
          <cell r="L5">
            <v>57.371339999999996</v>
          </cell>
          <cell r="M5">
            <v>32.559941000000002</v>
          </cell>
          <cell r="N5">
            <v>34.482847</v>
          </cell>
          <cell r="O5">
            <v>32.843555000000002</v>
          </cell>
          <cell r="P5">
            <v>30.980180000000001</v>
          </cell>
          <cell r="Q5">
            <v>28.334520000000001</v>
          </cell>
        </row>
        <row r="6">
          <cell r="A6" t="str">
            <v>A.O VIRGEN EXTRA</v>
          </cell>
          <cell r="B6">
            <v>130.76419000000001</v>
          </cell>
          <cell r="C6">
            <v>137.68926999999999</v>
          </cell>
          <cell r="D6">
            <v>148.91753</v>
          </cell>
          <cell r="E6">
            <v>128.90618000000001</v>
          </cell>
          <cell r="F6">
            <v>112.31413000000001</v>
          </cell>
          <cell r="G6">
            <v>112.03092599999999</v>
          </cell>
          <cell r="H6">
            <v>109.57712100000001</v>
          </cell>
          <cell r="I6">
            <v>101.53019</v>
          </cell>
          <cell r="J6">
            <v>106.829399</v>
          </cell>
          <cell r="K6">
            <v>114.18890599999999</v>
          </cell>
          <cell r="L6">
            <v>122.35842</v>
          </cell>
          <cell r="M6">
            <v>138.37329199999999</v>
          </cell>
          <cell r="N6">
            <v>164.35388</v>
          </cell>
          <cell r="O6">
            <v>139.03139999999999</v>
          </cell>
          <cell r="P6">
            <v>138.11668599999999</v>
          </cell>
          <cell r="Q6">
            <v>126.477867</v>
          </cell>
        </row>
        <row r="7">
          <cell r="A7" t="str">
            <v>A. OLIVA</v>
          </cell>
          <cell r="B7">
            <v>275.81097000000005</v>
          </cell>
          <cell r="C7">
            <v>285.61871000000002</v>
          </cell>
          <cell r="D7">
            <v>279.92859999999996</v>
          </cell>
          <cell r="E7">
            <v>279.57573000000002</v>
          </cell>
          <cell r="F7">
            <v>257.94606000000005</v>
          </cell>
          <cell r="G7">
            <v>237.59162000000003</v>
          </cell>
          <cell r="H7">
            <v>223.25078999999999</v>
          </cell>
          <cell r="I7">
            <v>211.51453999999998</v>
          </cell>
          <cell r="J7">
            <v>220.33797000000004</v>
          </cell>
          <cell r="K7">
            <v>175.11766</v>
          </cell>
          <cell r="L7">
            <v>175.49585000000002</v>
          </cell>
          <cell r="M7">
            <v>184.91992000000002</v>
          </cell>
          <cell r="N7">
            <v>213.84053</v>
          </cell>
          <cell r="O7">
            <v>185.65241</v>
          </cell>
          <cell r="P7">
            <v>166.65215000000001</v>
          </cell>
          <cell r="Q7">
            <v>155.99151999999998</v>
          </cell>
        </row>
        <row r="8">
          <cell r="A8" t="str">
            <v>ACEITE DE GIRASOL</v>
          </cell>
          <cell r="B8">
            <v>157.22277000000003</v>
          </cell>
          <cell r="C8">
            <v>163.64169999999996</v>
          </cell>
          <cell r="D8">
            <v>160.98408000000001</v>
          </cell>
          <cell r="E8">
            <v>154.10329999999999</v>
          </cell>
          <cell r="F8">
            <v>153.80357000000004</v>
          </cell>
          <cell r="G8">
            <v>155.74638000000002</v>
          </cell>
          <cell r="H8">
            <v>142.36087000000001</v>
          </cell>
          <cell r="I8">
            <v>138.97823099999999</v>
          </cell>
          <cell r="J8">
            <v>140.77521200000001</v>
          </cell>
          <cell r="K8">
            <v>170.50014999999996</v>
          </cell>
          <cell r="L8">
            <v>172.92064000000002</v>
          </cell>
          <cell r="M8">
            <v>166.34720999999999</v>
          </cell>
          <cell r="N8">
            <v>184.43426000000002</v>
          </cell>
          <cell r="O8">
            <v>155.37117999999998</v>
          </cell>
          <cell r="P8">
            <v>125.20332399999999</v>
          </cell>
          <cell r="Q8">
            <v>137.03155100000001</v>
          </cell>
        </row>
        <row r="9">
          <cell r="A9" t="str">
            <v>ACEITE DE MAIZ</v>
          </cell>
          <cell r="B9">
            <v>2.9058999999999999</v>
          </cell>
          <cell r="C9">
            <v>2.5049899999999998</v>
          </cell>
          <cell r="D9">
            <v>1.8796600000000001</v>
          </cell>
          <cell r="E9">
            <v>1.5345600000000001</v>
          </cell>
          <cell r="F9">
            <v>1.38775</v>
          </cell>
          <cell r="G9">
            <v>0.94336604999999996</v>
          </cell>
          <cell r="H9">
            <v>0.8647529399999998</v>
          </cell>
          <cell r="I9">
            <v>0.58341235000000002</v>
          </cell>
          <cell r="J9">
            <v>0.57218325999999997</v>
          </cell>
          <cell r="K9">
            <v>0.69639518999999994</v>
          </cell>
          <cell r="L9">
            <v>0.68865403999999997</v>
          </cell>
          <cell r="M9">
            <v>0.54622150999999997</v>
          </cell>
          <cell r="N9">
            <v>0.50415982999999998</v>
          </cell>
          <cell r="O9">
            <v>0.56000035000000004</v>
          </cell>
          <cell r="P9">
            <v>0.48268175499999999</v>
          </cell>
          <cell r="Q9">
            <v>0.35452895499999998</v>
          </cell>
        </row>
        <row r="10">
          <cell r="A10" t="str">
            <v>ACEITE DE SOJA</v>
          </cell>
          <cell r="B10">
            <v>9.4450000000000006E-2</v>
          </cell>
          <cell r="C10">
            <v>0</v>
          </cell>
          <cell r="D10">
            <v>6.6269999999999996E-2</v>
          </cell>
          <cell r="E10">
            <v>0</v>
          </cell>
          <cell r="F10">
            <v>0</v>
          </cell>
          <cell r="G10">
            <v>8.2380769999999999E-3</v>
          </cell>
          <cell r="H10">
            <v>2.6953185999999997E-2</v>
          </cell>
          <cell r="I10">
            <v>1.0739782E-2</v>
          </cell>
          <cell r="J10">
            <v>5.7666850000000006E-3</v>
          </cell>
          <cell r="K10">
            <v>1.704033E-3</v>
          </cell>
          <cell r="L10">
            <v>0</v>
          </cell>
          <cell r="M10">
            <v>3.1431179999999999E-3</v>
          </cell>
          <cell r="N10">
            <v>4.1960312E-2</v>
          </cell>
          <cell r="O10">
            <v>1.6510133E-2</v>
          </cell>
          <cell r="P10">
            <v>8.5104606999999999E-2</v>
          </cell>
          <cell r="Q10">
            <v>6.8344399E-2</v>
          </cell>
        </row>
        <row r="11">
          <cell r="A11" t="str">
            <v>ACEITE DE SEMILLA</v>
          </cell>
          <cell r="B11">
            <v>16.045750000000002</v>
          </cell>
          <cell r="C11">
            <v>12.1311</v>
          </cell>
          <cell r="D11">
            <v>8.9712199999999989</v>
          </cell>
          <cell r="E11">
            <v>8.1918499999999987</v>
          </cell>
          <cell r="F11">
            <v>11.893270000000001</v>
          </cell>
          <cell r="G11">
            <v>23.331388000000004</v>
          </cell>
          <cell r="H11">
            <v>35.195789999999995</v>
          </cell>
          <cell r="I11">
            <v>39.152513000000006</v>
          </cell>
          <cell r="J11">
            <v>33.494892</v>
          </cell>
          <cell r="K11">
            <v>15.292748900000001</v>
          </cell>
          <cell r="L11">
            <v>13.5528078</v>
          </cell>
          <cell r="M11">
            <v>10.698601399999999</v>
          </cell>
          <cell r="N11">
            <v>11.4883603</v>
          </cell>
          <cell r="O11">
            <v>13.801205099999999</v>
          </cell>
          <cell r="P11">
            <v>8.9798053000000007</v>
          </cell>
          <cell r="Q11">
            <v>5.8737906000000004</v>
          </cell>
        </row>
        <row r="12">
          <cell r="A12" t="str">
            <v>ACEITE DE ORUJO</v>
          </cell>
          <cell r="B12">
            <v>6.3218900000000007</v>
          </cell>
          <cell r="C12">
            <v>3.93987</v>
          </cell>
          <cell r="D12">
            <v>2.9471599999999998</v>
          </cell>
          <cell r="E12">
            <v>3.0891899999999999</v>
          </cell>
          <cell r="F12">
            <v>2.9646000000000003</v>
          </cell>
          <cell r="G12">
            <v>4.8971609000000011</v>
          </cell>
          <cell r="H12">
            <v>3.0430950999999999</v>
          </cell>
          <cell r="I12">
            <v>7.2613991000000002</v>
          </cell>
          <cell r="J12">
            <v>7.4451701999999997</v>
          </cell>
          <cell r="K12">
            <v>6.4618374000000003</v>
          </cell>
          <cell r="L12">
            <v>4.6956977999999996</v>
          </cell>
          <cell r="M12">
            <v>3.5078350999999999</v>
          </cell>
          <cell r="N12">
            <v>3.9991260000000004</v>
          </cell>
          <cell r="O12">
            <v>5.3419354000000006</v>
          </cell>
          <cell r="P12">
            <v>6.1245798000000002</v>
          </cell>
          <cell r="Q12">
            <v>7.1825195000000006</v>
          </cell>
        </row>
      </sheetData>
      <sheetData sheetId="5">
        <row r="3">
          <cell r="B3" t="str">
            <v>TAM DISTRIBUCION VOLUMEN X CRITERIO kg ó litros</v>
          </cell>
          <cell r="C3" t="str">
            <v>TAM % EVOLUCION VOLUMEN kg ó litros</v>
          </cell>
        </row>
        <row r="4">
          <cell r="A4" t="str">
            <v>HIPERMERCADO</v>
          </cell>
          <cell r="B4">
            <v>24.749155856746299</v>
          </cell>
          <cell r="C4">
            <v>-5.0995037802718599</v>
          </cell>
        </row>
        <row r="5">
          <cell r="A5" t="str">
            <v>SUPER+AUTOSER</v>
          </cell>
          <cell r="B5">
            <v>50.714893631090497</v>
          </cell>
          <cell r="C5">
            <v>-8.5241238734456193</v>
          </cell>
        </row>
        <row r="6">
          <cell r="A6" t="str">
            <v>TIENDA DESCUENTO</v>
          </cell>
          <cell r="B6">
            <v>10.999332990824399</v>
          </cell>
          <cell r="C6">
            <v>-16.377770330552298</v>
          </cell>
        </row>
        <row r="7">
          <cell r="A7" t="str">
            <v>TIENDA TRADICIONAL</v>
          </cell>
          <cell r="B7">
            <v>1.28944383501737</v>
          </cell>
          <cell r="C7">
            <v>1.68720260369264</v>
          </cell>
        </row>
        <row r="8">
          <cell r="A8" t="str">
            <v>R. CANALES</v>
          </cell>
          <cell r="B8">
            <v>12.247173686321432</v>
          </cell>
          <cell r="C8">
            <v>-6.9852257084025098</v>
          </cell>
        </row>
        <row r="9">
          <cell r="A9" t="str">
            <v>E-COMMERCE</v>
          </cell>
          <cell r="B9">
            <v>2.8346671257193701</v>
          </cell>
          <cell r="C9">
            <v>-21.100039839068799</v>
          </cell>
        </row>
        <row r="17">
          <cell r="B17" t="str">
            <v>TAM PRECIO MEDIO kg ó litros</v>
          </cell>
          <cell r="C17" t="str">
            <v>TAM % EVOLUCION PRECIO MEDIO kg ó litros</v>
          </cell>
        </row>
        <row r="18">
          <cell r="A18" t="str">
            <v>T.ESPAÑA</v>
          </cell>
          <cell r="B18">
            <v>4.0608444945611204</v>
          </cell>
          <cell r="C18">
            <v>25.520237403070201</v>
          </cell>
        </row>
        <row r="19">
          <cell r="A19" t="str">
            <v>HIPERMERCADO</v>
          </cell>
          <cell r="B19">
            <v>4.5566045014307504</v>
          </cell>
          <cell r="C19">
            <v>27.852677355380902</v>
          </cell>
        </row>
        <row r="20">
          <cell r="A20" t="str">
            <v>SUPER+AUTOSER</v>
          </cell>
          <cell r="B20">
            <v>3.9443266374923902</v>
          </cell>
          <cell r="C20">
            <v>25.720219274159501</v>
          </cell>
        </row>
        <row r="21">
          <cell r="A21" t="str">
            <v>TIENDA DESCUENTO</v>
          </cell>
          <cell r="B21">
            <v>3.7403871244218299</v>
          </cell>
          <cell r="C21">
            <v>26.670600145729601</v>
          </cell>
        </row>
        <row r="22">
          <cell r="A22" t="str">
            <v>TIENDA TRADICIONAL</v>
          </cell>
          <cell r="B22">
            <v>4.5161557340206402</v>
          </cell>
          <cell r="C22">
            <v>15.055520469145801</v>
          </cell>
        </row>
        <row r="23">
          <cell r="A23" t="str">
            <v>R. CANALES</v>
          </cell>
          <cell r="B23">
            <v>3.7813733296157301</v>
          </cell>
          <cell r="C23">
            <v>17.739828939088799</v>
          </cell>
        </row>
        <row r="24">
          <cell r="A24" t="str">
            <v>E-COMMERCE</v>
          </cell>
          <cell r="B24">
            <v>4.2730479450823999</v>
          </cell>
          <cell r="C24">
            <v>24.7549713220935</v>
          </cell>
        </row>
      </sheetData>
      <sheetData sheetId="6">
        <row r="2">
          <cell r="C2" t="str">
            <v>%POBLACION</v>
          </cell>
          <cell r="D2" t="str">
            <v>TAM DISTRIBUCION VOLUMEN X CRITERIO kg ó litros</v>
          </cell>
        </row>
        <row r="23">
          <cell r="B23" t="str">
            <v>CATALUÑA</v>
          </cell>
          <cell r="C23">
            <v>16.245631631346399</v>
          </cell>
          <cell r="D23">
            <v>16.1570149362847</v>
          </cell>
        </row>
        <row r="24">
          <cell r="B24" t="str">
            <v>ARAGÓN</v>
          </cell>
          <cell r="C24">
            <v>2.8804653789433701</v>
          </cell>
          <cell r="D24">
            <v>2.78270026577274</v>
          </cell>
        </row>
        <row r="25">
          <cell r="B25" t="str">
            <v>ILLES BALEARS</v>
          </cell>
          <cell r="C25">
            <v>2.4882663859435801</v>
          </cell>
          <cell r="D25">
            <v>2.7134850210888302</v>
          </cell>
        </row>
        <row r="26">
          <cell r="B26" t="str">
            <v>COMUNITAT VALENCIANA</v>
          </cell>
          <cell r="C26">
            <v>10.9377973664691</v>
          </cell>
          <cell r="D26">
            <v>8.2328933279889593</v>
          </cell>
        </row>
        <row r="27">
          <cell r="B27" t="str">
            <v>REGIÓN DE MURCIA</v>
          </cell>
          <cell r="C27">
            <v>2.9765448365230802</v>
          </cell>
          <cell r="D27">
            <v>2.3728632617423502</v>
          </cell>
        </row>
        <row r="28">
          <cell r="B28" t="str">
            <v>ANDALUCÍA</v>
          </cell>
          <cell r="C28">
            <v>17.4828543819586</v>
          </cell>
          <cell r="D28">
            <v>18.561235715911</v>
          </cell>
        </row>
        <row r="29">
          <cell r="B29" t="str">
            <v>COMUNIDAD DE MADRID</v>
          </cell>
          <cell r="C29">
            <v>14.031877157991801</v>
          </cell>
          <cell r="D29">
            <v>12.0996068822017</v>
          </cell>
        </row>
        <row r="30">
          <cell r="B30" t="str">
            <v>CASTILLA - LA MANCHA</v>
          </cell>
          <cell r="C30">
            <v>4.2167943650244704</v>
          </cell>
          <cell r="D30">
            <v>3.3232737396560301</v>
          </cell>
        </row>
        <row r="31">
          <cell r="B31" t="str">
            <v>EXTREMADURA</v>
          </cell>
          <cell r="C31">
            <v>2.2882687989757402</v>
          </cell>
          <cell r="D31">
            <v>2.0759018959661701</v>
          </cell>
        </row>
        <row r="32">
          <cell r="B32" t="str">
            <v>CASTILLA Y LEÓN</v>
          </cell>
          <cell r="C32">
            <v>5.3766527934807904</v>
          </cell>
          <cell r="D32">
            <v>6.3121019580191904</v>
          </cell>
        </row>
        <row r="33">
          <cell r="B33" t="str">
            <v>GALICIA</v>
          </cell>
          <cell r="C33">
            <v>5.8408250880638004</v>
          </cell>
          <cell r="D33">
            <v>8.9826171120812397</v>
          </cell>
        </row>
        <row r="34">
          <cell r="B34" t="str">
            <v>PRINCIPADO DE ASTURIAS</v>
          </cell>
          <cell r="C34">
            <v>2.3923002354332201</v>
          </cell>
          <cell r="D34">
            <v>2.6422438543330999</v>
          </cell>
        </row>
        <row r="35">
          <cell r="B35" t="str">
            <v>CANTABRIA</v>
          </cell>
          <cell r="C35">
            <v>1.28820270287921</v>
          </cell>
          <cell r="D35">
            <v>1.3840102329631701</v>
          </cell>
        </row>
        <row r="36">
          <cell r="B36" t="str">
            <v>PAIS VASCO</v>
          </cell>
          <cell r="C36">
            <v>4.8244185911952604</v>
          </cell>
          <cell r="D36">
            <v>5.8329669395483199</v>
          </cell>
        </row>
        <row r="37">
          <cell r="B37" t="str">
            <v>LA RIOJA</v>
          </cell>
          <cell r="C37">
            <v>0.70413698038305295</v>
          </cell>
          <cell r="D37">
            <v>0.82678159159512199</v>
          </cell>
        </row>
        <row r="38">
          <cell r="B38" t="str">
            <v>C. FORAL DE NAVARRA</v>
          </cell>
          <cell r="C38">
            <v>1.3842538340850401</v>
          </cell>
          <cell r="D38">
            <v>1.3750283629106299</v>
          </cell>
        </row>
        <row r="39">
          <cell r="B39" t="str">
            <v>CANARIAS</v>
          </cell>
          <cell r="C39">
            <v>4.6407357009619599</v>
          </cell>
          <cell r="D39">
            <v>4.3252788736295003</v>
          </cell>
        </row>
        <row r="60">
          <cell r="B60" t="str">
            <v>JOVENES INDEPENDIENTES</v>
          </cell>
          <cell r="C60">
            <v>5.8548940943819003</v>
          </cell>
          <cell r="D60">
            <v>1.8255011259218401</v>
          </cell>
        </row>
        <row r="61">
          <cell r="B61" t="str">
            <v>PAREJ.JOVENES SIN HIJOS</v>
          </cell>
          <cell r="C61">
            <v>7.4776925989104699</v>
          </cell>
          <cell r="D61">
            <v>3.5215726379952801</v>
          </cell>
        </row>
        <row r="62">
          <cell r="B62" t="str">
            <v>PAREJ.CON HIJOS PEQUEÑOS</v>
          </cell>
          <cell r="C62">
            <v>10.1150699934056</v>
          </cell>
          <cell r="D62">
            <v>7.6175776592459403</v>
          </cell>
        </row>
        <row r="63">
          <cell r="B63" t="str">
            <v>PAREJ.CON HIJOS EDAD MEDIA</v>
          </cell>
          <cell r="C63">
            <v>14.233742743920599</v>
          </cell>
          <cell r="D63">
            <v>15.6141164323246</v>
          </cell>
        </row>
        <row r="64">
          <cell r="B64" t="str">
            <v>PAREJ.CON HIJOS MAYORES</v>
          </cell>
          <cell r="C64">
            <v>9.2716902424273595</v>
          </cell>
          <cell r="D64">
            <v>13.460505002728601</v>
          </cell>
        </row>
        <row r="65">
          <cell r="B65" t="str">
            <v>HOGARES MONOPARENTALES</v>
          </cell>
          <cell r="C65">
            <v>6.9873704176847804</v>
          </cell>
          <cell r="D65">
            <v>6.7772708288354897</v>
          </cell>
        </row>
        <row r="66">
          <cell r="B66" t="str">
            <v>PAREJAS ADULTAS SIN HIJOS</v>
          </cell>
          <cell r="C66">
            <v>12.1660604371164</v>
          </cell>
          <cell r="D66">
            <v>14.7567158055958</v>
          </cell>
        </row>
        <row r="67">
          <cell r="B67" t="str">
            <v>ADULTOS INDEPENDIENTES</v>
          </cell>
          <cell r="C67">
            <v>9.2243686519223491</v>
          </cell>
          <cell r="D67">
            <v>5.1012513350791098</v>
          </cell>
        </row>
        <row r="68">
          <cell r="B68" t="str">
            <v>RETIRADOS</v>
          </cell>
          <cell r="C68">
            <v>24.669137048315299</v>
          </cell>
          <cell r="D68">
            <v>31.325493150686</v>
          </cell>
        </row>
      </sheetData>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ColWidth="11.42578125"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2578125" defaultRowHeight="14.25" x14ac:dyDescent="0.2"/>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x14ac:dyDescent="0.4">
      <c r="B1" s="64" t="s">
        <v>0</v>
      </c>
      <c r="C1" s="64"/>
      <c r="D1" s="64"/>
      <c r="E1" s="13"/>
      <c r="F1" s="13"/>
      <c r="G1" s="13"/>
      <c r="H1" s="13"/>
      <c r="I1" s="14"/>
      <c r="J1" s="14"/>
      <c r="K1" s="14"/>
      <c r="L1" s="14"/>
    </row>
    <row r="2" spans="1:12" ht="18.75" x14ac:dyDescent="0.2">
      <c r="B2" s="63" t="str">
        <f>[1]KPI!$D$2</f>
        <v>JUNIO 23</v>
      </c>
      <c r="C2" s="63"/>
      <c r="D2" s="63"/>
      <c r="E2" s="55"/>
      <c r="F2" s="54"/>
      <c r="G2" s="55"/>
    </row>
    <row r="4" spans="1:12" ht="10.5" customHeight="1" thickBot="1" x14ac:dyDescent="0.4">
      <c r="A4" s="15"/>
      <c r="B4" s="15"/>
      <c r="C4" s="16"/>
      <c r="D4" s="15"/>
    </row>
    <row r="5" spans="1:12" ht="50.1" customHeight="1" thickTop="1" thickBot="1" x14ac:dyDescent="0.4">
      <c r="A5" s="15"/>
      <c r="B5" s="45"/>
      <c r="C5" s="48" t="s">
        <v>1</v>
      </c>
      <c r="D5" s="50"/>
    </row>
    <row r="6" spans="1:12" ht="38.25" customHeight="1" thickTop="1" thickBot="1" x14ac:dyDescent="0.4">
      <c r="A6" s="15"/>
      <c r="B6" s="15"/>
      <c r="C6" s="17"/>
      <c r="D6" s="15"/>
    </row>
    <row r="7" spans="1:12" ht="50.1" customHeight="1" thickTop="1" thickBot="1" x14ac:dyDescent="0.4">
      <c r="A7" s="15"/>
      <c r="B7" s="45"/>
      <c r="C7" s="48" t="s">
        <v>2</v>
      </c>
      <c r="D7" s="49"/>
    </row>
    <row r="8" spans="1:12" ht="38.25" customHeight="1" thickTop="1" thickBot="1" x14ac:dyDescent="0.4">
      <c r="A8" s="15"/>
      <c r="B8" s="15"/>
      <c r="C8" s="17"/>
      <c r="D8" s="15"/>
    </row>
    <row r="9" spans="1:12" ht="50.1" customHeight="1" thickTop="1" thickBot="1" x14ac:dyDescent="0.4">
      <c r="A9" s="15"/>
      <c r="B9" s="45"/>
      <c r="C9" s="46" t="s">
        <v>3</v>
      </c>
      <c r="D9" s="47"/>
    </row>
    <row r="10" spans="1:12" ht="38.25" customHeight="1" thickTop="1" thickBot="1" x14ac:dyDescent="0.4">
      <c r="A10" s="15"/>
      <c r="B10" s="15"/>
      <c r="C10" s="17"/>
      <c r="D10" s="15"/>
    </row>
    <row r="11" spans="1:12" ht="50.1" customHeight="1" thickTop="1" thickBot="1" x14ac:dyDescent="0.4">
      <c r="A11" s="15"/>
      <c r="B11" s="45"/>
      <c r="C11" s="46" t="s">
        <v>4</v>
      </c>
      <c r="D11" s="47"/>
    </row>
    <row r="12" spans="1:12" ht="38.25" customHeight="1" thickTop="1" thickBot="1" x14ac:dyDescent="0.4">
      <c r="A12" s="15"/>
      <c r="B12" s="15"/>
      <c r="C12" s="17"/>
      <c r="D12" s="15"/>
    </row>
    <row r="13" spans="1:12" ht="50.1" customHeight="1" thickTop="1" thickBot="1" x14ac:dyDescent="0.4">
      <c r="A13" s="15"/>
      <c r="B13" s="45"/>
      <c r="C13" s="46" t="s">
        <v>5</v>
      </c>
      <c r="D13" s="47"/>
    </row>
    <row r="14" spans="1:12" ht="8.25" customHeight="1" thickTop="1" x14ac:dyDescent="0.35">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70" zoomScaleNormal="70" zoomScaleSheetLayoutView="85" workbookViewId="0"/>
  </sheetViews>
  <sheetFormatPr baseColWidth="10" defaultColWidth="11.42578125" defaultRowHeight="15" x14ac:dyDescent="0.2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x14ac:dyDescent="0.25">
      <c r="B1" s="66" t="s">
        <v>6</v>
      </c>
      <c r="C1" s="66"/>
      <c r="D1" s="66"/>
      <c r="E1" s="66"/>
      <c r="F1" s="66"/>
      <c r="G1" s="66"/>
      <c r="H1" s="66"/>
      <c r="I1" s="66"/>
      <c r="J1" s="2"/>
      <c r="K1" s="2"/>
    </row>
    <row r="2" spans="2:11" ht="8.1" customHeight="1" thickBot="1" x14ac:dyDescent="0.3"/>
    <row r="3" spans="2:11" ht="24.95" customHeight="1" thickTop="1" thickBot="1" x14ac:dyDescent="0.3">
      <c r="B3" s="67" t="str">
        <f>[1]KPI!A3</f>
        <v>TOTAL ACEITE</v>
      </c>
      <c r="C3" s="68"/>
      <c r="D3" s="68"/>
      <c r="E3" s="68"/>
      <c r="F3" s="68"/>
      <c r="G3" s="68"/>
      <c r="H3" s="68"/>
      <c r="I3" s="69"/>
    </row>
    <row r="4" spans="2:11" ht="7.5" customHeight="1" thickTop="1" x14ac:dyDescent="0.25"/>
    <row r="5" spans="2:11" ht="19.5" thickBot="1" x14ac:dyDescent="0.35">
      <c r="B5" s="10" t="str">
        <f>"Principales Variables - TAM "&amp;[1]KPI!$D$2</f>
        <v>Principales Variables - TAM JUNIO 23</v>
      </c>
      <c r="C5" s="3"/>
      <c r="D5" s="3"/>
      <c r="E5" s="3"/>
      <c r="F5" s="3"/>
      <c r="G5" s="3"/>
      <c r="H5" s="3"/>
      <c r="I5" s="3"/>
    </row>
    <row r="6" spans="2:11" ht="5.0999999999999996" customHeight="1" thickTop="1" thickBot="1" x14ac:dyDescent="0.3"/>
    <row r="7" spans="2:11" ht="45" customHeight="1" x14ac:dyDescent="0.25">
      <c r="B7" s="6"/>
      <c r="C7" s="18" t="str">
        <f>B3&amp;" 
Domestico"</f>
        <v>TOTAL ACEITE 
Domestico</v>
      </c>
      <c r="D7" s="19" t="s">
        <v>7</v>
      </c>
      <c r="E7" s="18" t="str">
        <f>[1]KPI!$A$10&amp;" 
Domestico"</f>
        <v>TOTAL ACEITES DE OLIVA 
Domestico</v>
      </c>
      <c r="F7" s="19" t="s">
        <v>7</v>
      </c>
      <c r="G7" s="18" t="str">
        <f>[1]KPI!$A$17&amp;" 
Domestico"</f>
        <v>A. OLIVA 
Domestico</v>
      </c>
      <c r="H7" s="19" t="s">
        <v>7</v>
      </c>
    </row>
    <row r="8" spans="2:11" ht="20.100000000000001" customHeight="1" x14ac:dyDescent="0.25">
      <c r="B8" s="7" t="s">
        <v>8</v>
      </c>
      <c r="C8" s="20">
        <f>[1]KPI!D3</f>
        <v>461314.63445399998</v>
      </c>
      <c r="D8" s="59">
        <f>[1]KPI!G3</f>
        <v>-8.347985644703948E-2</v>
      </c>
      <c r="E8" s="20">
        <f>[1]KPI!D10</f>
        <v>310803.90000000002</v>
      </c>
      <c r="F8" s="59">
        <f>[1]KPI!G10</f>
        <v>-9.8658427324853415E-2</v>
      </c>
      <c r="G8" s="20">
        <f>[1]KPI!D17</f>
        <v>155991.51999999999</v>
      </c>
      <c r="H8" s="59">
        <f>[1]KPI!G17</f>
        <v>-0.12227789371028974</v>
      </c>
    </row>
    <row r="9" spans="2:11" ht="20.100000000000001" customHeight="1" x14ac:dyDescent="0.25">
      <c r="B9" s="7" t="s">
        <v>9</v>
      </c>
      <c r="C9" s="21">
        <f>[1]KPI!D4</f>
        <v>1873326.993583</v>
      </c>
      <c r="D9" s="60">
        <f>[1]KPI!G4</f>
        <v>0.15041826003463621</v>
      </c>
      <c r="E9" s="21">
        <f>[1]KPI!D11</f>
        <v>1511587.22</v>
      </c>
      <c r="F9" s="60">
        <f>[1]KPI!G11</f>
        <v>0.13674260584081721</v>
      </c>
      <c r="G9" s="21">
        <f>[1]KPI!D18</f>
        <v>693596.38</v>
      </c>
      <c r="H9" s="60">
        <f>[1]KPI!G18</f>
        <v>0.12425462833943346</v>
      </c>
    </row>
    <row r="10" spans="2:11" ht="20.100000000000001" customHeight="1" x14ac:dyDescent="0.25">
      <c r="B10" s="7" t="s">
        <v>10</v>
      </c>
      <c r="C10" s="21">
        <f>[1]KPI!D5</f>
        <v>9.8877274920435507</v>
      </c>
      <c r="D10" s="60">
        <f>[1]KPI!G5</f>
        <v>-9.0996367649951004E-2</v>
      </c>
      <c r="E10" s="21">
        <f>[1]KPI!D12</f>
        <v>6.6617098984983301</v>
      </c>
      <c r="F10" s="60">
        <f>[1]KPI!G12</f>
        <v>-0.10605045692324566</v>
      </c>
      <c r="G10" s="21">
        <f>[1]KPI!D19</f>
        <v>3.3434916771179499</v>
      </c>
      <c r="H10" s="60">
        <f>[1]KPI!G19</f>
        <v>-0.12947621672739096</v>
      </c>
    </row>
    <row r="11" spans="2:11" ht="20.100000000000001" customHeight="1" x14ac:dyDescent="0.25">
      <c r="B11" s="7" t="s">
        <v>11</v>
      </c>
      <c r="C11" s="21">
        <f>[1]KPI!D6</f>
        <v>40.152523749785601</v>
      </c>
      <c r="D11" s="60">
        <f>[1]KPI!G6</f>
        <v>0.14098351732830938</v>
      </c>
      <c r="E11" s="21">
        <f>[1]KPI!D13</f>
        <v>32.399064316495298</v>
      </c>
      <c r="F11" s="60">
        <f>[1]KPI!G13</f>
        <v>0.1274200191069248</v>
      </c>
      <c r="G11" s="21">
        <f>[1]KPI!D20</f>
        <v>14.8664089163894</v>
      </c>
      <c r="H11" s="60">
        <f>[1]KPI!G20</f>
        <v>0.11503445727359263</v>
      </c>
    </row>
    <row r="12" spans="2:11" ht="20.100000000000001" customHeight="1" x14ac:dyDescent="0.25">
      <c r="B12" s="7" t="s">
        <v>12</v>
      </c>
      <c r="C12" s="21">
        <f>[1]KPI!D7</f>
        <v>1.72024948467399</v>
      </c>
      <c r="D12" s="61">
        <f>[1]KPI!G7</f>
        <v>-7.6359711730360047E-2</v>
      </c>
      <c r="E12" s="21">
        <f>[1]KPI!D14</f>
        <v>1.15899260261378</v>
      </c>
      <c r="F12" s="61">
        <f>[1]KPI!G14</f>
        <v>-7.1829985780909933E-2</v>
      </c>
      <c r="G12" s="21">
        <f>[1]KPI!D21</f>
        <v>0.58169481705499904</v>
      </c>
      <c r="H12" s="61">
        <f>[1]KPI!G21</f>
        <v>-5.2674770241320945E-2</v>
      </c>
    </row>
    <row r="13" spans="2:11" ht="20.100000000000001" customHeight="1" x14ac:dyDescent="0.25">
      <c r="B13" s="7" t="s">
        <v>13</v>
      </c>
      <c r="C13" s="21">
        <f>[1]KPI!D8</f>
        <v>2.408767648879</v>
      </c>
      <c r="D13" s="61">
        <f>[1]KPI!G8</f>
        <v>0.1677481148446498</v>
      </c>
      <c r="E13" s="21">
        <f>[1]KPI!D15</f>
        <v>1.94363419011589</v>
      </c>
      <c r="F13" s="61">
        <f>[1]KPI!G15</f>
        <v>0.11360131756915992</v>
      </c>
      <c r="G13" s="21">
        <f>[1]KPI!D22</f>
        <v>0.89184244248149702</v>
      </c>
      <c r="H13" s="61">
        <f>[1]KPI!G22</f>
        <v>4.2798923700779978E-2</v>
      </c>
    </row>
    <row r="14" spans="2:11" ht="20.100000000000001" customHeight="1" thickBot="1" x14ac:dyDescent="0.3">
      <c r="B14" s="7" t="s">
        <v>14</v>
      </c>
      <c r="C14" s="22">
        <f>[1]KPI!D9</f>
        <v>4.0608444945611204</v>
      </c>
      <c r="D14" s="62">
        <f>[1]KPI!G9</f>
        <v>0.25520237403070212</v>
      </c>
      <c r="E14" s="22">
        <f>[1]KPI!D16</f>
        <v>4.8634757157165698</v>
      </c>
      <c r="F14" s="62">
        <f>[1]KPI!G16</f>
        <v>0.26116739791221577</v>
      </c>
      <c r="G14" s="22">
        <f>[1]KPI!D23</f>
        <v>4.4463723412657297</v>
      </c>
      <c r="H14" s="62">
        <f>[1]KPI!G23</f>
        <v>0.28087764940985727</v>
      </c>
    </row>
    <row r="15" spans="2:11" ht="8.25" customHeight="1" thickBot="1" x14ac:dyDescent="0.3"/>
    <row r="16" spans="2:11" ht="45" customHeight="1" x14ac:dyDescent="0.25">
      <c r="B16" s="6"/>
      <c r="C16" s="18" t="str">
        <f>[1]KPI!$A$24&amp;" 
Domestico"</f>
        <v>A.O VIRGEN EXTRA 
Domestico</v>
      </c>
      <c r="D16" s="19" t="str">
        <f>D7</f>
        <v>% Variación vs. Mismo periodo del año anterior</v>
      </c>
      <c r="E16" s="18" t="str">
        <f>[1]KPI!$A$31&amp;" 
Domestico"</f>
        <v>A.O VIRGEN 
Domestico</v>
      </c>
      <c r="F16" s="19" t="str">
        <f>F7</f>
        <v>% Variación vs. Mismo periodo del año anterior</v>
      </c>
      <c r="G16" s="18" t="str">
        <f>[1]KPI!$A$38&amp;" 
Domestico"</f>
        <v>ACEITE DE GIRASOL 
Domestico</v>
      </c>
      <c r="H16" s="19" t="str">
        <f>H7</f>
        <v>% Variación vs. Mismo periodo del año anterior</v>
      </c>
    </row>
    <row r="17" spans="2:9" ht="20.100000000000001" customHeight="1" x14ac:dyDescent="0.25">
      <c r="B17" s="7" t="str">
        <f t="shared" ref="B17:B23" si="0">B8</f>
        <v>VOLUMEN (Miles l)</v>
      </c>
      <c r="C17" s="20">
        <f>[1]KPI!D24</f>
        <v>126477.867</v>
      </c>
      <c r="D17" s="59">
        <f>[1]KPI!G24</f>
        <v>-5.037552957867697E-2</v>
      </c>
      <c r="E17" s="20">
        <f>[1]KPI!D31</f>
        <v>28334.52</v>
      </c>
      <c r="F17" s="59">
        <f>[1]KPI!G31</f>
        <v>-0.16450099651198691</v>
      </c>
      <c r="G17" s="20">
        <f>[1]KPI!D38</f>
        <v>137031.55100000001</v>
      </c>
      <c r="H17" s="59">
        <f>[1]KPI!G38</f>
        <v>-7.9742820153057004E-3</v>
      </c>
    </row>
    <row r="18" spans="2:9" ht="20.100000000000001" customHeight="1" x14ac:dyDescent="0.25">
      <c r="B18" s="7" t="str">
        <f t="shared" si="0"/>
        <v>VALOR (Miles €)</v>
      </c>
      <c r="C18" s="21">
        <f>[1]KPI!D25</f>
        <v>679027.77</v>
      </c>
      <c r="D18" s="60">
        <f>[1]KPI!G25</f>
        <v>0.16275062051784595</v>
      </c>
      <c r="E18" s="21">
        <f>[1]KPI!D32</f>
        <v>138963.07399999999</v>
      </c>
      <c r="F18" s="60">
        <f>[1]KPI!G32</f>
        <v>7.8650813417144416E-2</v>
      </c>
      <c r="G18" s="21">
        <f>[1]KPI!D39</f>
        <v>313532</v>
      </c>
      <c r="H18" s="60">
        <f>[1]KPI!G39</f>
        <v>0.26305100062102738</v>
      </c>
    </row>
    <row r="19" spans="2:9" ht="20.100000000000001" customHeight="1" x14ac:dyDescent="0.25">
      <c r="B19" s="7" t="str">
        <f t="shared" si="0"/>
        <v>CONSUMO x CAPITA (l)</v>
      </c>
      <c r="C19" s="21">
        <f>[1]KPI!D26</f>
        <v>2.7109018211639402</v>
      </c>
      <c r="D19" s="60">
        <f>[1]KPI!G26</f>
        <v>-5.8163534043928933E-2</v>
      </c>
      <c r="E19" s="21">
        <f>[1]KPI!D33</f>
        <v>0.60731655025306597</v>
      </c>
      <c r="F19" s="60">
        <f>[1]KPI!G33</f>
        <v>-0.17135304189682365</v>
      </c>
      <c r="G19" s="21">
        <f>[1]KPI!D40</f>
        <v>2.9371074162945798</v>
      </c>
      <c r="H19" s="60">
        <f>[1]KPI!G40</f>
        <v>-1.6110025103182157E-2</v>
      </c>
    </row>
    <row r="20" spans="2:9" ht="20.100000000000001" customHeight="1" x14ac:dyDescent="0.25">
      <c r="B20" s="7" t="str">
        <f t="shared" si="0"/>
        <v>GASTO x CAPITA (€)</v>
      </c>
      <c r="C20" s="21">
        <f>[1]KPI!D27</f>
        <v>14.554148183997199</v>
      </c>
      <c r="D20" s="60">
        <f>[1]KPI!G27</f>
        <v>0.1532147383806135</v>
      </c>
      <c r="E20" s="21">
        <f>[1]KPI!D34</f>
        <v>2.9785073018438801</v>
      </c>
      <c r="F20" s="60">
        <f>[1]KPI!G34</f>
        <v>6.9804645681369903E-2</v>
      </c>
      <c r="G20" s="21">
        <f>[1]KPI!D41</f>
        <v>6.7201834593966803</v>
      </c>
      <c r="H20" s="60">
        <f>[1]KPI!G41</f>
        <v>0.25269254089398019</v>
      </c>
    </row>
    <row r="21" spans="2:9" ht="20.100000000000001" customHeight="1" x14ac:dyDescent="0.25">
      <c r="B21" s="7" t="str">
        <f t="shared" si="0"/>
        <v>PARTE DE MERCADO VOLUMEN (%)</v>
      </c>
      <c r="C21" s="21">
        <f>[1]KPI!D28</f>
        <v>0.47163794356303101</v>
      </c>
      <c r="D21" s="61">
        <f>[1]KPI!G28</f>
        <v>-3.7640912975069885E-3</v>
      </c>
      <c r="E21" s="21">
        <f>[1]KPI!D35</f>
        <v>0.10565986809886301</v>
      </c>
      <c r="F21" s="61">
        <f>[1]KPI!G35</f>
        <v>-1.5391115986103002E-2</v>
      </c>
      <c r="G21" s="21">
        <f>[1]KPI!D42</f>
        <v>0.51099279620909999</v>
      </c>
      <c r="H21" s="61">
        <f>[1]KPI!G42</f>
        <v>1.793702925695001E-2</v>
      </c>
    </row>
    <row r="22" spans="2:9" ht="20.100000000000001" customHeight="1" x14ac:dyDescent="0.25">
      <c r="B22" s="7" t="str">
        <f t="shared" si="0"/>
        <v>PARTE DE MERCADO VALOR (%)</v>
      </c>
      <c r="C22" s="21">
        <f>[1]KPI!D29</f>
        <v>0.87310978311271503</v>
      </c>
      <c r="D22" s="61">
        <f>[1]KPI!G29</f>
        <v>6.9419396799279998E-2</v>
      </c>
      <c r="E22" s="21">
        <f>[1]KPI!D36</f>
        <v>0.17868196966497599</v>
      </c>
      <c r="F22" s="61">
        <f>[1]KPI!G36</f>
        <v>1.3829416587209931E-3</v>
      </c>
      <c r="G22" s="21">
        <f>[1]KPI!D43</f>
        <v>0.40314677633713802</v>
      </c>
      <c r="H22" s="61">
        <f>[1]KPI!G43</f>
        <v>6.1522438428182002E-2</v>
      </c>
    </row>
    <row r="23" spans="2:9" ht="20.100000000000001" customHeight="1" thickBot="1" x14ac:dyDescent="0.3">
      <c r="B23" s="7" t="str">
        <f t="shared" si="0"/>
        <v>PRECIO MEDIO (€/L)</v>
      </c>
      <c r="C23" s="22">
        <f>[1]KPI!D30</f>
        <v>5.3687477983796201</v>
      </c>
      <c r="D23" s="62">
        <f>[1]KPI!G30</f>
        <v>0.22443203259280553</v>
      </c>
      <c r="E23" s="22">
        <f>[1]KPI!D37</f>
        <v>4.9043736756436997</v>
      </c>
      <c r="F23" s="62">
        <f>[1]KPI!G37</f>
        <v>0.29102585271080894</v>
      </c>
      <c r="G23" s="22">
        <f>[1]KPI!D44</f>
        <v>2.2880278133902201</v>
      </c>
      <c r="H23" s="62">
        <f>[1]KPI!G44</f>
        <v>0.27320388748279822</v>
      </c>
    </row>
    <row r="25" spans="2:9" ht="19.5" thickBot="1" x14ac:dyDescent="0.35">
      <c r="B25" s="10" t="str">
        <f>"Importancia de los tipos - TAM "&amp; [1]KPI!$D$2</f>
        <v>Importancia de los tipos - TAM JUNIO 23</v>
      </c>
      <c r="C25" s="3"/>
      <c r="D25" s="3"/>
      <c r="E25" s="3"/>
      <c r="F25" s="3"/>
      <c r="G25" s="3"/>
      <c r="H25" s="3"/>
      <c r="I25" s="3"/>
    </row>
    <row r="26" spans="2:9" ht="15.75" thickTop="1" x14ac:dyDescent="0.25"/>
    <row r="38" spans="3:6" ht="10.5" customHeight="1" x14ac:dyDescent="0.25"/>
    <row r="39" spans="3:6" ht="12" customHeight="1" x14ac:dyDescent="0.25">
      <c r="C39" s="34"/>
      <c r="D39" s="34"/>
      <c r="E39" s="35" t="s">
        <v>15</v>
      </c>
      <c r="F39" s="35" t="s">
        <v>16</v>
      </c>
    </row>
    <row r="40" spans="3:6" ht="14.45" customHeight="1" x14ac:dyDescent="0.25">
      <c r="C40" s="53" t="str">
        <f>[1]SECTORES!$B$3</f>
        <v>TOTAL ACEITE</v>
      </c>
      <c r="D40" s="34"/>
      <c r="E40" s="56">
        <f>[1]SECTORES!$E$12</f>
        <v>0.15041826003463621</v>
      </c>
      <c r="F40" s="56">
        <f>[1]SECTORES!$E$3</f>
        <v>-8.347985644703948E-2</v>
      </c>
    </row>
    <row r="41" spans="3:6" ht="14.45" customHeight="1" x14ac:dyDescent="0.25">
      <c r="C41" s="36" t="str">
        <f>[1]SECTORES!B4</f>
        <v>A.O VIRGEN</v>
      </c>
      <c r="D41" s="37"/>
      <c r="E41" s="56">
        <f>[1]SECTORES!E13</f>
        <v>7.8650813417144416E-2</v>
      </c>
      <c r="F41" s="56">
        <f>[1]SECTORES!E4</f>
        <v>-0.16450099651198691</v>
      </c>
    </row>
    <row r="42" spans="3:6" ht="14.45" customHeight="1" x14ac:dyDescent="0.25">
      <c r="C42" s="38" t="str">
        <f>[1]SECTORES!B5</f>
        <v>A.O VIRGEN EXTRA</v>
      </c>
      <c r="D42" s="37"/>
      <c r="E42" s="56">
        <f>[1]SECTORES!E14</f>
        <v>0.16275062051784595</v>
      </c>
      <c r="F42" s="57">
        <f>[1]SECTORES!E5</f>
        <v>-5.037552957867697E-2</v>
      </c>
    </row>
    <row r="43" spans="3:6" ht="14.45" customHeight="1" x14ac:dyDescent="0.25">
      <c r="C43" s="39" t="str">
        <f>[1]SECTORES!B6</f>
        <v>A. OLIVA</v>
      </c>
      <c r="D43" s="37"/>
      <c r="E43" s="58">
        <f>[1]SECTORES!E15</f>
        <v>0.12425462833943346</v>
      </c>
      <c r="F43" s="58">
        <f>[1]SECTORES!E6</f>
        <v>-0.12227789371028974</v>
      </c>
    </row>
    <row r="44" spans="3:6" ht="14.45" customHeight="1" x14ac:dyDescent="0.25">
      <c r="C44" s="40" t="str">
        <f>[1]SECTORES!B7</f>
        <v>ACEITE DE GIRASOL</v>
      </c>
      <c r="D44" s="37"/>
      <c r="E44" s="58">
        <f>[1]SECTORES!E16</f>
        <v>0.26305100062102738</v>
      </c>
      <c r="F44" s="58">
        <f>[1]SECTORES!E7</f>
        <v>-7.9742820153057004E-3</v>
      </c>
    </row>
    <row r="45" spans="3:6" ht="14.45" customHeight="1" x14ac:dyDescent="0.25">
      <c r="C45" s="41" t="str">
        <f>[1]SECTORES!B8</f>
        <v>ACEITE DE MAIZ</v>
      </c>
      <c r="D45" s="37"/>
      <c r="E45" s="58">
        <f>[1]SECTORES!E17</f>
        <v>-0.28239716763844236</v>
      </c>
      <c r="F45" s="58">
        <f>[1]SECTORES!E8</f>
        <v>-0.45626472441782251</v>
      </c>
    </row>
    <row r="46" spans="3:6" ht="14.45" customHeight="1" x14ac:dyDescent="0.25">
      <c r="C46" s="42" t="str">
        <f>[1]SECTORES!B9</f>
        <v>ACEITE DE SOJA</v>
      </c>
      <c r="D46" s="37"/>
      <c r="E46" s="58">
        <f>[1]SECTORES!E18</f>
        <v>0.34537790785673828</v>
      </c>
      <c r="F46" s="58">
        <f>[1]SECTORES!E9</f>
        <v>0.15146913135063467</v>
      </c>
    </row>
    <row r="47" spans="3:6" ht="14.45" customHeight="1" x14ac:dyDescent="0.25">
      <c r="C47" s="43" t="str">
        <f>[1]SECTORES!B10</f>
        <v>ACEITE DE SEMILLA</v>
      </c>
      <c r="D47" s="37"/>
      <c r="E47" s="58">
        <f>[1]SECTORES!E19</f>
        <v>-0.34176363292177192</v>
      </c>
      <c r="F47" s="58">
        <f>[1]SECTORES!E10</f>
        <v>-0.5610679518234204</v>
      </c>
    </row>
    <row r="48" spans="3:6" ht="14.45" customHeight="1" x14ac:dyDescent="0.25">
      <c r="C48" s="44" t="str">
        <f>[1]SECTORES!B11</f>
        <v>ACEITE DE ORUJO</v>
      </c>
      <c r="D48" s="37"/>
      <c r="E48" s="58">
        <f>[1]SECTORES!E20</f>
        <v>0.62536794902621318</v>
      </c>
      <c r="F48" s="58">
        <f>[1]SECTORES!E11</f>
        <v>0.14322605978518888</v>
      </c>
    </row>
    <row r="49" spans="2:9" ht="6" customHeight="1" x14ac:dyDescent="0.25">
      <c r="D49" s="8"/>
      <c r="E49" s="9"/>
      <c r="F49" s="9"/>
    </row>
    <row r="50" spans="2:9" ht="19.5" thickBot="1" x14ac:dyDescent="0.35">
      <c r="B50" s="10" t="str">
        <f>"Consumo por persona (litros por persona) - TAM "&amp; [1]KPI!$D$2</f>
        <v>Consumo por persona (litros por persona) - TAM JUNIO 23</v>
      </c>
      <c r="C50" s="3"/>
      <c r="D50" s="3"/>
      <c r="E50" s="3"/>
      <c r="F50" s="3"/>
      <c r="G50" s="3"/>
      <c r="H50" s="3"/>
      <c r="I50" s="3"/>
    </row>
    <row r="51" spans="2:9" ht="6.75" customHeight="1" thickTop="1" x14ac:dyDescent="0.25">
      <c r="E51" s="65"/>
      <c r="F51" s="65"/>
    </row>
    <row r="52" spans="2:9" ht="35.1" customHeight="1" x14ac:dyDescent="0.25">
      <c r="C52" s="23"/>
      <c r="D52" s="23"/>
      <c r="E52" s="51" t="str">
        <f>"TAM "&amp;'[1]consumo capita'!B3</f>
        <v>TAM JUNIO 22</v>
      </c>
      <c r="F52" s="52" t="str">
        <f>"TAM "&amp;'[1]consumo capita'!C3</f>
        <v>TAM JUNIO 23</v>
      </c>
    </row>
    <row r="53" spans="2:9" ht="15.95" customHeight="1" x14ac:dyDescent="0.25">
      <c r="C53" s="24" t="str">
        <f>'[1]consumo capita'!A4</f>
        <v>TOTAL ACEITE</v>
      </c>
      <c r="D53" s="23"/>
      <c r="E53" s="25">
        <f>'[1]consumo capita'!B4</f>
        <v>10.877544533546899</v>
      </c>
      <c r="F53" s="26">
        <f>'[1]consumo capita'!C4</f>
        <v>9.8877274920435507</v>
      </c>
      <c r="G53" s="5"/>
    </row>
    <row r="54" spans="2:9" ht="15.95" customHeight="1" x14ac:dyDescent="0.25">
      <c r="C54" s="27" t="str">
        <f>'[1]consumo capita'!A5</f>
        <v>TOTAL ACEITES DE OLIVA</v>
      </c>
      <c r="D54" s="23"/>
      <c r="E54" s="28">
        <f>'[1]consumo capita'!B5</f>
        <v>7.45199765477855</v>
      </c>
      <c r="F54" s="29">
        <f>'[1]consumo capita'!C5</f>
        <v>6.6617098984983301</v>
      </c>
    </row>
    <row r="55" spans="2:9" ht="15.95" customHeight="1" x14ac:dyDescent="0.25">
      <c r="C55" s="30" t="str">
        <f>'[1]consumo capita'!A6</f>
        <v>A.O VIRGEN+V.EXTRA</v>
      </c>
      <c r="D55" s="23"/>
      <c r="E55" s="28">
        <f>'[1]consumo capita'!B6</f>
        <v>3.6112161145562101</v>
      </c>
      <c r="F55" s="29">
        <f>'[1]consumo capita'!C6</f>
        <v>3.3182182213803801</v>
      </c>
    </row>
    <row r="56" spans="2:9" ht="15.95" customHeight="1" x14ac:dyDescent="0.25">
      <c r="C56" s="31" t="str">
        <f>'[1]consumo capita'!A7</f>
        <v>A.O VIRGEN</v>
      </c>
      <c r="D56" s="23"/>
      <c r="E56" s="28">
        <f>'[1]consumo capita'!B7</f>
        <v>0.73290144169870697</v>
      </c>
      <c r="F56" s="29">
        <f>'[1]consumo capita'!C7</f>
        <v>0.60731655025306597</v>
      </c>
    </row>
    <row r="57" spans="2:9" ht="15.95" customHeight="1" x14ac:dyDescent="0.25">
      <c r="C57" s="31" t="str">
        <f>'[1]consumo capita'!A8</f>
        <v>A.O VIRGEN EXTRA</v>
      </c>
      <c r="D57" s="23"/>
      <c r="E57" s="28">
        <f>'[1]consumo capita'!B8</f>
        <v>2.8783147809126999</v>
      </c>
      <c r="F57" s="29">
        <f>'[1]consumo capita'!C8</f>
        <v>2.7109018211639402</v>
      </c>
      <c r="G57" s="5"/>
    </row>
    <row r="58" spans="2:9" ht="15.95" customHeight="1" x14ac:dyDescent="0.25">
      <c r="C58" s="30" t="str">
        <f>'[1]consumo capita'!A9</f>
        <v>A. OLIVA</v>
      </c>
      <c r="D58" s="23"/>
      <c r="E58" s="28">
        <f>'[1]consumo capita'!B9</f>
        <v>3.84078154022234</v>
      </c>
      <c r="F58" s="29">
        <f>'[1]consumo capita'!C9</f>
        <v>3.3434916771179499</v>
      </c>
    </row>
    <row r="59" spans="2:9" ht="15.95" customHeight="1" x14ac:dyDescent="0.25">
      <c r="C59" s="30" t="str">
        <f>'[1]consumo capita'!A10</f>
        <v>ACEITE DE GIRASOL</v>
      </c>
      <c r="D59" s="23"/>
      <c r="E59" s="28">
        <f>'[1]consumo capita'!B10</f>
        <v>2.9851990478941501</v>
      </c>
      <c r="F59" s="29">
        <f>'[1]consumo capita'!C10</f>
        <v>2.9371074162945798</v>
      </c>
    </row>
    <row r="60" spans="2:9" ht="15.95" customHeight="1" x14ac:dyDescent="0.25">
      <c r="C60" s="30" t="str">
        <f>'[1]consumo capita'!A11</f>
        <v>ACEITE DE MAIZ</v>
      </c>
      <c r="D60" s="23"/>
      <c r="E60" s="28">
        <f>'[1]consumo capita'!B11</f>
        <v>1.4090936362131099E-2</v>
      </c>
      <c r="F60" s="29">
        <f>'[1]consumo capita'!C11</f>
        <v>7.59890416055838E-3</v>
      </c>
    </row>
    <row r="61" spans="2:9" ht="15.95" customHeight="1" x14ac:dyDescent="0.25">
      <c r="C61" s="30" t="str">
        <f>'[1]consumo capita'!A12</f>
        <v>ACEITE DE SOJA</v>
      </c>
      <c r="D61" s="23"/>
      <c r="E61" s="28">
        <f>'[1]consumo capita'!B12</f>
        <v>1.2827035045261199E-3</v>
      </c>
      <c r="F61" s="29">
        <f>'[1]consumo capita'!C12</f>
        <v>1.4648804578231501E-3</v>
      </c>
    </row>
    <row r="62" spans="2:9" ht="15.95" customHeight="1" x14ac:dyDescent="0.25">
      <c r="C62" s="30" t="str">
        <f>'[1]consumo capita'!A13</f>
        <v>ACEITE DE SEMILLA</v>
      </c>
      <c r="D62" s="23"/>
      <c r="E62" s="28">
        <f>'[1]consumo capita'!B13</f>
        <v>0.289199022494675</v>
      </c>
      <c r="F62" s="29">
        <f>'[1]consumo capita'!C13</f>
        <v>0.12589767690085801</v>
      </c>
    </row>
    <row r="63" spans="2:9" ht="15.95" customHeight="1" x14ac:dyDescent="0.25">
      <c r="C63" s="30" t="str">
        <f>'[1]consumo capita'!A14</f>
        <v>ACEITE DE ORUJO</v>
      </c>
      <c r="D63" s="23"/>
      <c r="E63" s="32">
        <f>'[1]consumo capita'!B14</f>
        <v>0.13577516851289201</v>
      </c>
      <c r="F63" s="33">
        <f>'[1]consumo capita'!C14</f>
        <v>0.15394871573138999</v>
      </c>
    </row>
  </sheetData>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[1]KPI!A3</f>
        <v>TOTAL ACEITE</v>
      </c>
      <c r="C3" s="71"/>
      <c r="D3" s="71"/>
      <c r="E3" s="71"/>
      <c r="F3" s="71"/>
      <c r="G3" s="71"/>
      <c r="H3" s="71"/>
      <c r="I3" s="72"/>
    </row>
    <row r="4" spans="2:11" ht="15.75" thickTop="1" x14ac:dyDescent="0.25"/>
    <row r="5" spans="2:11" ht="19.5" thickBot="1" x14ac:dyDescent="0.35">
      <c r="B5" s="10" t="s">
        <v>17</v>
      </c>
      <c r="C5" s="3"/>
      <c r="D5" s="3"/>
      <c r="E5" s="3"/>
      <c r="F5" s="3"/>
      <c r="G5" s="3"/>
      <c r="H5" s="3"/>
      <c r="I5" s="3"/>
    </row>
    <row r="6" spans="2:11" ht="15.75" thickTop="1" x14ac:dyDescent="0.25"/>
    <row r="7" spans="2:11" ht="45" customHeight="1" x14ac:dyDescent="0.25"/>
    <row r="8" spans="2:11" ht="24.95" customHeight="1" x14ac:dyDescent="0.25"/>
    <row r="9" spans="2:11" ht="24.95" customHeight="1" x14ac:dyDescent="0.25"/>
    <row r="10" spans="2:11" ht="24.95" customHeight="1" x14ac:dyDescent="0.25"/>
    <row r="11" spans="2:11" ht="24.95" customHeight="1" x14ac:dyDescent="0.25"/>
    <row r="12" spans="2:11" ht="24.95" customHeight="1" x14ac:dyDescent="0.25"/>
    <row r="13" spans="2:11" ht="24.95" customHeight="1" x14ac:dyDescent="0.25"/>
    <row r="14" spans="2:11" ht="24.95" customHeight="1" x14ac:dyDescent="0.25"/>
    <row r="16" spans="2:11" ht="19.5" thickBot="1" x14ac:dyDescent="0.35">
      <c r="B16" s="10" t="s">
        <v>18</v>
      </c>
      <c r="C16" s="3"/>
      <c r="D16" s="3"/>
      <c r="E16" s="3"/>
      <c r="F16" s="3"/>
      <c r="G16" s="3"/>
      <c r="H16" s="3"/>
      <c r="I16" s="3"/>
    </row>
    <row r="17" spans="5:6" ht="15.75" thickTop="1" x14ac:dyDescent="0.25"/>
    <row r="31" spans="5:6" x14ac:dyDescent="0.25">
      <c r="E31" s="4"/>
      <c r="F31" s="4"/>
    </row>
    <row r="32" spans="5:6" ht="24.95" customHeight="1" x14ac:dyDescent="0.25"/>
    <row r="33" spans="2:9" ht="24.95" customHeight="1" x14ac:dyDescent="0.25"/>
    <row r="34" spans="2:9" ht="24.95" customHeight="1" x14ac:dyDescent="0.25"/>
    <row r="35" spans="2:9" ht="24.95" customHeight="1" x14ac:dyDescent="0.25"/>
    <row r="36" spans="2:9" ht="20.100000000000001" customHeight="1" x14ac:dyDescent="0.25">
      <c r="D36" s="8"/>
      <c r="E36" s="9"/>
      <c r="F36" s="9"/>
    </row>
    <row r="37" spans="2:9" ht="20.100000000000001" customHeight="1" x14ac:dyDescent="0.25">
      <c r="D37" s="8"/>
      <c r="E37" s="9"/>
      <c r="F37" s="9"/>
    </row>
    <row r="38" spans="2:9" ht="19.5" thickBot="1" x14ac:dyDescent="0.35">
      <c r="B38" s="10" t="s">
        <v>19</v>
      </c>
      <c r="C38" s="3"/>
      <c r="D38" s="3"/>
      <c r="E38" s="3"/>
      <c r="F38" s="3"/>
      <c r="G38" s="3"/>
      <c r="H38" s="3"/>
      <c r="I38" s="3"/>
    </row>
    <row r="39" spans="2:9" ht="15.75" thickTop="1" x14ac:dyDescent="0.25">
      <c r="E39" s="65"/>
      <c r="F39" s="65"/>
    </row>
    <row r="40" spans="2:9" ht="24.95" customHeight="1" x14ac:dyDescent="0.25"/>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topLeftCell="A19" zoomScale="70" zoomScaleNormal="70" workbookViewId="0">
      <selection activeCell="C34" sqref="C34:H42"/>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'Graficos TOTAL ACEITE'!B3</f>
        <v>TOTAL ACEITE</v>
      </c>
      <c r="C3" s="71"/>
      <c r="D3" s="71"/>
      <c r="E3" s="71"/>
      <c r="F3" s="71"/>
      <c r="G3" s="71"/>
      <c r="H3" s="71"/>
      <c r="I3" s="72"/>
    </row>
    <row r="4" spans="2:11" ht="15.75" thickTop="1" x14ac:dyDescent="0.25"/>
    <row r="5" spans="2:11" ht="19.5" thickBot="1" x14ac:dyDescent="0.35">
      <c r="B5" s="10" t="str">
        <f>"Peso y % evolución en volumen de los canales de distribución - TAM "&amp;[1]KPI!$D$2</f>
        <v>Peso y % evolución en volumen de los canales de distribución - TAM JUNIO 23</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row r="12" spans="2:11" ht="24.95" customHeight="1" x14ac:dyDescent="0.25">
      <c r="E12" s="11"/>
    </row>
    <row r="13" spans="2:11" ht="24.95" customHeight="1" x14ac:dyDescent="0.25">
      <c r="E13" s="11"/>
    </row>
    <row r="14" spans="2:11" ht="24.95" customHeight="1" x14ac:dyDescent="0.25">
      <c r="E14" s="11"/>
    </row>
    <row r="16" spans="2:11" ht="19.5" thickBot="1" x14ac:dyDescent="0.35">
      <c r="B16" s="10" t="str">
        <f>"Precio medio (Euros/ litros) de los canales de distribución - TAM "&amp;[1]KPI!$D$2</f>
        <v>Precio medio (Euros/ litros) de los canales de distribución - TAM JUNIO 23</v>
      </c>
      <c r="C16" s="3"/>
      <c r="D16" s="3"/>
      <c r="E16" s="3"/>
      <c r="F16" s="3"/>
      <c r="G16" s="3"/>
      <c r="H16" s="3"/>
      <c r="I16" s="3"/>
    </row>
    <row r="17" spans="2:9" ht="15.75" thickTop="1" x14ac:dyDescent="0.25"/>
    <row r="31" spans="2:9" x14ac:dyDescent="0.25">
      <c r="E31" s="4"/>
      <c r="F31" s="4"/>
    </row>
    <row r="32" spans="2:9" ht="19.5" thickBot="1" x14ac:dyDescent="0.35">
      <c r="B32" s="10" t="s">
        <v>20</v>
      </c>
      <c r="C32" s="3"/>
      <c r="D32" s="3"/>
      <c r="E32" s="3"/>
      <c r="F32" s="3"/>
      <c r="G32" s="3"/>
      <c r="H32" s="3"/>
      <c r="I32" s="3"/>
    </row>
    <row r="33" spans="3:8" ht="15.75" thickTop="1" x14ac:dyDescent="0.25">
      <c r="E33" s="65"/>
      <c r="F33" s="65"/>
    </row>
    <row r="34" spans="3:8" ht="24.95" customHeight="1" x14ac:dyDescent="0.25">
      <c r="C34" s="73" t="s">
        <v>23</v>
      </c>
      <c r="D34" s="74"/>
      <c r="E34" s="74"/>
      <c r="F34" s="74"/>
      <c r="G34" s="74"/>
      <c r="H34" s="75"/>
    </row>
    <row r="35" spans="3:8" ht="24.95" customHeight="1" x14ac:dyDescent="0.25">
      <c r="C35" s="76"/>
      <c r="D35" s="77"/>
      <c r="E35" s="77"/>
      <c r="F35" s="77"/>
      <c r="G35" s="77"/>
      <c r="H35" s="78"/>
    </row>
    <row r="36" spans="3:8" ht="24.95" customHeight="1" x14ac:dyDescent="0.25">
      <c r="C36" s="76"/>
      <c r="D36" s="77"/>
      <c r="E36" s="77"/>
      <c r="F36" s="77"/>
      <c r="G36" s="77"/>
      <c r="H36" s="78"/>
    </row>
    <row r="37" spans="3:8" ht="24.95" customHeight="1" x14ac:dyDescent="0.25">
      <c r="C37" s="76"/>
      <c r="D37" s="77"/>
      <c r="E37" s="77"/>
      <c r="F37" s="77"/>
      <c r="G37" s="77"/>
      <c r="H37" s="78"/>
    </row>
    <row r="38" spans="3:8" ht="24.95" customHeight="1" x14ac:dyDescent="0.25">
      <c r="C38" s="76"/>
      <c r="D38" s="77"/>
      <c r="E38" s="77"/>
      <c r="F38" s="77"/>
      <c r="G38" s="77"/>
      <c r="H38" s="78"/>
    </row>
    <row r="39" spans="3:8" ht="24.95" customHeight="1" x14ac:dyDescent="0.25">
      <c r="C39" s="76"/>
      <c r="D39" s="77"/>
      <c r="E39" s="77"/>
      <c r="F39" s="77"/>
      <c r="G39" s="77"/>
      <c r="H39" s="78"/>
    </row>
    <row r="40" spans="3:8" ht="24.95" customHeight="1" x14ac:dyDescent="0.25">
      <c r="C40" s="76"/>
      <c r="D40" s="77"/>
      <c r="E40" s="77"/>
      <c r="F40" s="77"/>
      <c r="G40" s="77"/>
      <c r="H40" s="78"/>
    </row>
    <row r="41" spans="3:8" ht="24.95" customHeight="1" x14ac:dyDescent="0.25">
      <c r="C41" s="76"/>
      <c r="D41" s="77"/>
      <c r="E41" s="77"/>
      <c r="F41" s="77"/>
      <c r="G41" s="77"/>
      <c r="H41" s="78"/>
    </row>
    <row r="42" spans="3:8" ht="24.95" customHeight="1" x14ac:dyDescent="0.25">
      <c r="C42" s="79"/>
      <c r="D42" s="80"/>
      <c r="E42" s="80"/>
      <c r="F42" s="80"/>
      <c r="G42" s="80"/>
      <c r="H42" s="81"/>
    </row>
    <row r="43" spans="3:8" ht="24.95" customHeight="1" x14ac:dyDescent="0.25"/>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topLeftCell="A31" zoomScale="85" zoomScaleNormal="85" workbookViewId="0">
      <selection activeCell="C43" sqref="C43:H51"/>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tr">
        <f>"% Población y Distribución del volumen por perfil sociodemográfico -TAM "&amp;[1]KPI!$D$2</f>
        <v>% Población y Distribución del volumen por perfil sociodemográfico -TAM JUNIO 23</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c r="E11" s="11"/>
    </row>
    <row r="12" spans="2:11" ht="24.95" customHeight="1" x14ac:dyDescent="0.25">
      <c r="E12" s="11"/>
    </row>
    <row r="13" spans="2:11" ht="24.95" customHeight="1" x14ac:dyDescent="0.25">
      <c r="E13" s="11"/>
    </row>
    <row r="14" spans="2:11" ht="24.95" customHeight="1" x14ac:dyDescent="0.25">
      <c r="E14" s="11"/>
    </row>
    <row r="15" spans="2:11" ht="24.95" customHeight="1" x14ac:dyDescent="0.25"/>
    <row r="16" spans="2:11" ht="24.95" customHeight="1" x14ac:dyDescent="0.25">
      <c r="E16" s="11"/>
    </row>
    <row r="17" spans="2:9" ht="24.95" customHeight="1" x14ac:dyDescent="0.25">
      <c r="E17" s="11"/>
    </row>
    <row r="18" spans="2:9" ht="24.95" customHeight="1" x14ac:dyDescent="0.25">
      <c r="E18" s="11"/>
    </row>
    <row r="20" spans="2:9" ht="19.5" thickBot="1" x14ac:dyDescent="0.35">
      <c r="B20" s="10" t="str">
        <f>"% Población y Distribución del volumen por Comunidades -TAM "&amp;[1]KPI!$D$2</f>
        <v>% Población y Distribución del volumen por Comunidades -TAM JUNIO 23</v>
      </c>
      <c r="C20" s="3"/>
      <c r="D20" s="3"/>
      <c r="E20" s="3"/>
      <c r="F20" s="3"/>
      <c r="G20" s="3"/>
      <c r="H20" s="3"/>
      <c r="I20" s="3"/>
    </row>
    <row r="21" spans="2:9" ht="15.75" thickTop="1" x14ac:dyDescent="0.25"/>
    <row r="40" spans="2:9" x14ac:dyDescent="0.25">
      <c r="E40" s="4"/>
      <c r="F40" s="4"/>
    </row>
    <row r="41" spans="2:9" ht="19.5" thickBot="1" x14ac:dyDescent="0.35">
      <c r="B41" s="10" t="s">
        <v>21</v>
      </c>
      <c r="C41" s="3"/>
      <c r="D41" s="3"/>
      <c r="E41" s="3"/>
      <c r="F41" s="3"/>
      <c r="G41" s="3"/>
      <c r="H41" s="3"/>
      <c r="I41" s="3"/>
    </row>
    <row r="42" spans="2:9" ht="15.75" thickTop="1" x14ac:dyDescent="0.25">
      <c r="E42" s="65"/>
      <c r="F42" s="65"/>
    </row>
    <row r="43" spans="2:9" ht="24.95" customHeight="1" x14ac:dyDescent="0.25">
      <c r="C43" s="73" t="s">
        <v>24</v>
      </c>
      <c r="D43" s="82"/>
      <c r="E43" s="82"/>
      <c r="F43" s="82"/>
      <c r="G43" s="82"/>
      <c r="H43" s="83"/>
    </row>
    <row r="44" spans="2:9" ht="24.95" customHeight="1" x14ac:dyDescent="0.25">
      <c r="C44" s="84"/>
      <c r="D44" s="85"/>
      <c r="E44" s="85"/>
      <c r="F44" s="85"/>
      <c r="G44" s="85"/>
      <c r="H44" s="86"/>
    </row>
    <row r="45" spans="2:9" ht="24.95" customHeight="1" x14ac:dyDescent="0.25">
      <c r="C45" s="84"/>
      <c r="D45" s="85"/>
      <c r="E45" s="85"/>
      <c r="F45" s="85"/>
      <c r="G45" s="85"/>
      <c r="H45" s="86"/>
    </row>
    <row r="46" spans="2:9" ht="24.95" customHeight="1" x14ac:dyDescent="0.25">
      <c r="C46" s="84"/>
      <c r="D46" s="85"/>
      <c r="E46" s="85"/>
      <c r="F46" s="85"/>
      <c r="G46" s="85"/>
      <c r="H46" s="86"/>
    </row>
    <row r="47" spans="2:9" ht="15.6" customHeight="1" x14ac:dyDescent="0.25">
      <c r="C47" s="84"/>
      <c r="D47" s="85"/>
      <c r="E47" s="85"/>
      <c r="F47" s="85"/>
      <c r="G47" s="85"/>
      <c r="H47" s="86"/>
    </row>
    <row r="48" spans="2:9" ht="7.5" customHeight="1" x14ac:dyDescent="0.25">
      <c r="C48" s="84"/>
      <c r="D48" s="85"/>
      <c r="E48" s="85"/>
      <c r="F48" s="85"/>
      <c r="G48" s="85"/>
      <c r="H48" s="86"/>
    </row>
    <row r="49" spans="3:8" ht="24.95" customHeight="1" x14ac:dyDescent="0.25">
      <c r="C49" s="84"/>
      <c r="D49" s="85"/>
      <c r="E49" s="85"/>
      <c r="F49" s="85"/>
      <c r="G49" s="85"/>
      <c r="H49" s="86"/>
    </row>
    <row r="50" spans="3:8" ht="24.95" customHeight="1" x14ac:dyDescent="0.25">
      <c r="C50" s="84"/>
      <c r="D50" s="85"/>
      <c r="E50" s="85"/>
      <c r="F50" s="85"/>
      <c r="G50" s="85"/>
      <c r="H50" s="86"/>
    </row>
    <row r="51" spans="3:8" ht="14.45" customHeight="1" x14ac:dyDescent="0.25">
      <c r="C51" s="87"/>
      <c r="D51" s="88"/>
      <c r="E51" s="88"/>
      <c r="F51" s="88"/>
      <c r="G51" s="88"/>
      <c r="H51" s="89"/>
    </row>
    <row r="52" spans="3:8" ht="24.95" customHeight="1" x14ac:dyDescent="0.25"/>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zoomScaleSheetLayoutView="85" workbookViewId="0">
      <selection activeCell="K9" sqref="K8:K9"/>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22</v>
      </c>
      <c r="C5" s="3"/>
      <c r="D5" s="3"/>
      <c r="E5" s="3"/>
      <c r="F5" s="3"/>
      <c r="G5" s="3"/>
      <c r="H5" s="3"/>
      <c r="I5" s="3"/>
    </row>
    <row r="6" spans="2:11" ht="15.75" thickTop="1" x14ac:dyDescent="0.25"/>
    <row r="7" spans="2:11" ht="24.95" customHeight="1" x14ac:dyDescent="0.25">
      <c r="B7" s="90" t="s">
        <v>25</v>
      </c>
      <c r="C7" s="91"/>
      <c r="D7" s="91"/>
      <c r="E7" s="91"/>
      <c r="F7" s="91"/>
      <c r="G7" s="91"/>
      <c r="H7" s="91"/>
      <c r="I7" s="92"/>
    </row>
    <row r="8" spans="2:11" ht="24.95" customHeight="1" x14ac:dyDescent="0.25">
      <c r="B8" s="93"/>
      <c r="C8" s="94"/>
      <c r="D8" s="94"/>
      <c r="E8" s="94"/>
      <c r="F8" s="94"/>
      <c r="G8" s="94"/>
      <c r="H8" s="94"/>
      <c r="I8" s="95"/>
    </row>
    <row r="9" spans="2:11" ht="24.95" customHeight="1" x14ac:dyDescent="0.25">
      <c r="B9" s="93"/>
      <c r="C9" s="94"/>
      <c r="D9" s="94"/>
      <c r="E9" s="94"/>
      <c r="F9" s="94"/>
      <c r="G9" s="94"/>
      <c r="H9" s="94"/>
      <c r="I9" s="95"/>
    </row>
    <row r="10" spans="2:11" ht="24.95" customHeight="1" x14ac:dyDescent="0.25">
      <c r="B10" s="93"/>
      <c r="C10" s="94"/>
      <c r="D10" s="94"/>
      <c r="E10" s="94"/>
      <c r="F10" s="94"/>
      <c r="G10" s="94"/>
      <c r="H10" s="94"/>
      <c r="I10" s="95"/>
    </row>
    <row r="11" spans="2:11" ht="24.95" customHeight="1" x14ac:dyDescent="0.25">
      <c r="B11" s="93"/>
      <c r="C11" s="94"/>
      <c r="D11" s="94"/>
      <c r="E11" s="94"/>
      <c r="F11" s="94"/>
      <c r="G11" s="94"/>
      <c r="H11" s="94"/>
      <c r="I11" s="95"/>
    </row>
    <row r="12" spans="2:11" ht="24.95" customHeight="1" x14ac:dyDescent="0.25">
      <c r="B12" s="93"/>
      <c r="C12" s="94"/>
      <c r="D12" s="94"/>
      <c r="E12" s="94"/>
      <c r="F12" s="94"/>
      <c r="G12" s="94"/>
      <c r="H12" s="94"/>
      <c r="I12" s="95"/>
    </row>
    <row r="13" spans="2:11" ht="24.95" customHeight="1" x14ac:dyDescent="0.25">
      <c r="B13" s="93"/>
      <c r="C13" s="94"/>
      <c r="D13" s="94"/>
      <c r="E13" s="94"/>
      <c r="F13" s="94"/>
      <c r="G13" s="94"/>
      <c r="H13" s="94"/>
      <c r="I13" s="95"/>
    </row>
    <row r="14" spans="2:11" ht="24.95" customHeight="1" x14ac:dyDescent="0.25">
      <c r="B14" s="93"/>
      <c r="C14" s="94"/>
      <c r="D14" s="94"/>
      <c r="E14" s="94"/>
      <c r="F14" s="94"/>
      <c r="G14" s="94"/>
      <c r="H14" s="94"/>
      <c r="I14" s="95"/>
    </row>
    <row r="15" spans="2:11" ht="24.95" customHeight="1" x14ac:dyDescent="0.25">
      <c r="B15" s="93"/>
      <c r="C15" s="94"/>
      <c r="D15" s="94"/>
      <c r="E15" s="94"/>
      <c r="F15" s="94"/>
      <c r="G15" s="94"/>
      <c r="H15" s="94"/>
      <c r="I15" s="95"/>
    </row>
    <row r="16" spans="2:11" ht="24.95" customHeight="1" x14ac:dyDescent="0.25">
      <c r="B16" s="93"/>
      <c r="C16" s="94"/>
      <c r="D16" s="94"/>
      <c r="E16" s="94"/>
      <c r="F16" s="94"/>
      <c r="G16" s="94"/>
      <c r="H16" s="94"/>
      <c r="I16" s="95"/>
    </row>
    <row r="17" spans="2:9" ht="24.95" customHeight="1" x14ac:dyDescent="0.25">
      <c r="B17" s="93"/>
      <c r="C17" s="94"/>
      <c r="D17" s="94"/>
      <c r="E17" s="94"/>
      <c r="F17" s="94"/>
      <c r="G17" s="94"/>
      <c r="H17" s="94"/>
      <c r="I17" s="95"/>
    </row>
    <row r="18" spans="2:9" ht="24.95" customHeight="1" x14ac:dyDescent="0.25">
      <c r="B18" s="93"/>
      <c r="C18" s="94"/>
      <c r="D18" s="94"/>
      <c r="E18" s="94"/>
      <c r="F18" s="94"/>
      <c r="G18" s="94"/>
      <c r="H18" s="94"/>
      <c r="I18" s="95"/>
    </row>
    <row r="19" spans="2:9" ht="24.95" customHeight="1" x14ac:dyDescent="0.25">
      <c r="B19" s="93"/>
      <c r="C19" s="94"/>
      <c r="D19" s="94"/>
      <c r="E19" s="94"/>
      <c r="F19" s="94"/>
      <c r="G19" s="94"/>
      <c r="H19" s="94"/>
      <c r="I19" s="95"/>
    </row>
    <row r="20" spans="2:9" ht="24.95" customHeight="1" x14ac:dyDescent="0.25">
      <c r="B20" s="93"/>
      <c r="C20" s="94"/>
      <c r="D20" s="94"/>
      <c r="E20" s="94"/>
      <c r="F20" s="94"/>
      <c r="G20" s="94"/>
      <c r="H20" s="94"/>
      <c r="I20" s="95"/>
    </row>
    <row r="21" spans="2:9" ht="24.95" customHeight="1" x14ac:dyDescent="0.25">
      <c r="B21" s="93"/>
      <c r="C21" s="94"/>
      <c r="D21" s="94"/>
      <c r="E21" s="94"/>
      <c r="F21" s="94"/>
      <c r="G21" s="94"/>
      <c r="H21" s="94"/>
      <c r="I21" s="95"/>
    </row>
    <row r="22" spans="2:9" ht="24.95" customHeight="1" x14ac:dyDescent="0.25">
      <c r="B22" s="93"/>
      <c r="C22" s="94"/>
      <c r="D22" s="94"/>
      <c r="E22" s="94"/>
      <c r="F22" s="94"/>
      <c r="G22" s="94"/>
      <c r="H22" s="94"/>
      <c r="I22" s="95"/>
    </row>
    <row r="23" spans="2:9" ht="24.95" customHeight="1" x14ac:dyDescent="0.25">
      <c r="B23" s="93"/>
      <c r="C23" s="94"/>
      <c r="D23" s="94"/>
      <c r="E23" s="94"/>
      <c r="F23" s="94"/>
      <c r="G23" s="94"/>
      <c r="H23" s="94"/>
      <c r="I23" s="95"/>
    </row>
    <row r="24" spans="2:9" ht="24.95" customHeight="1" x14ac:dyDescent="0.25">
      <c r="B24" s="93"/>
      <c r="C24" s="94"/>
      <c r="D24" s="94"/>
      <c r="E24" s="94"/>
      <c r="F24" s="94"/>
      <c r="G24" s="94"/>
      <c r="H24" s="94"/>
      <c r="I24" s="95"/>
    </row>
    <row r="25" spans="2:9" ht="24.95" customHeight="1" x14ac:dyDescent="0.25">
      <c r="B25" s="93"/>
      <c r="C25" s="94"/>
      <c r="D25" s="94"/>
      <c r="E25" s="94"/>
      <c r="F25" s="94"/>
      <c r="G25" s="94"/>
      <c r="H25" s="94"/>
      <c r="I25" s="95"/>
    </row>
    <row r="26" spans="2:9" ht="24.95" customHeight="1" x14ac:dyDescent="0.25">
      <c r="B26" s="93"/>
      <c r="C26" s="94"/>
      <c r="D26" s="94"/>
      <c r="E26" s="94"/>
      <c r="F26" s="94"/>
      <c r="G26" s="94"/>
      <c r="H26" s="94"/>
      <c r="I26" s="95"/>
    </row>
    <row r="27" spans="2:9" ht="24.95" customHeight="1" x14ac:dyDescent="0.25">
      <c r="B27" s="93"/>
      <c r="C27" s="94"/>
      <c r="D27" s="94"/>
      <c r="E27" s="94"/>
      <c r="F27" s="94"/>
      <c r="G27" s="94"/>
      <c r="H27" s="94"/>
      <c r="I27" s="95"/>
    </row>
    <row r="28" spans="2:9" ht="24.95" customHeight="1" x14ac:dyDescent="0.25">
      <c r="B28" s="93"/>
      <c r="C28" s="94"/>
      <c r="D28" s="94"/>
      <c r="E28" s="94"/>
      <c r="F28" s="94"/>
      <c r="G28" s="94"/>
      <c r="H28" s="94"/>
      <c r="I28" s="95"/>
    </row>
    <row r="29" spans="2:9" ht="24.95" customHeight="1" x14ac:dyDescent="0.25">
      <c r="B29" s="93"/>
      <c r="C29" s="94"/>
      <c r="D29" s="94"/>
      <c r="E29" s="94"/>
      <c r="F29" s="94"/>
      <c r="G29" s="94"/>
      <c r="H29" s="94"/>
      <c r="I29" s="95"/>
    </row>
    <row r="30" spans="2:9" ht="37.5" customHeight="1" x14ac:dyDescent="0.25">
      <c r="B30" s="93"/>
      <c r="C30" s="94"/>
      <c r="D30" s="94"/>
      <c r="E30" s="94"/>
      <c r="F30" s="94"/>
      <c r="G30" s="94"/>
      <c r="H30" s="94"/>
      <c r="I30" s="95"/>
    </row>
    <row r="31" spans="2:9" ht="37.5" customHeight="1" x14ac:dyDescent="0.25">
      <c r="B31" s="93"/>
      <c r="C31" s="94"/>
      <c r="D31" s="94"/>
      <c r="E31" s="94"/>
      <c r="F31" s="94"/>
      <c r="G31" s="94"/>
      <c r="H31" s="94"/>
      <c r="I31" s="95"/>
    </row>
    <row r="32" spans="2:9" ht="37.5" customHeight="1" x14ac:dyDescent="0.25">
      <c r="B32" s="96"/>
      <c r="C32" s="97"/>
      <c r="D32" s="97"/>
      <c r="E32" s="97"/>
      <c r="F32" s="97"/>
      <c r="G32" s="97"/>
      <c r="H32" s="97"/>
      <c r="I32" s="98"/>
    </row>
    <row r="33" ht="44.4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sheetData>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ECD90D-9FB0-4D48-BD06-71BFB5BE8D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Juan Carlos</cp:lastModifiedBy>
  <cp:revision/>
  <dcterms:created xsi:type="dcterms:W3CDTF">2018-05-22T14:11:12Z</dcterms:created>
  <dcterms:modified xsi:type="dcterms:W3CDTF">2023-10-11T07:40:37Z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