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pP0jimmrcEwUElhfZsDtjbv72h73drQALCtlYKHVGUnGP8C7SgZNd0pWluyL8HPRgAG+tBM7bCNvQcZsbrMliw==" workbookSaltValue="nqYpQ9WWFT2thlg/PgADtw=="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8" i="2" l="1" a="1"/>
  <c r="O18" i="2" s="1"/>
  <c r="O19" i="2" a="1"/>
  <c r="O19"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G17" i="2" a="1"/>
  <c r="G17" i="2" s="1"/>
  <c r="G19" i="2" s="1" a="1"/>
  <c r="G19" i="2" s="1"/>
  <c r="H17" i="2" a="1"/>
  <c r="H17" i="2" s="1"/>
  <c r="I17" i="2" a="1"/>
  <c r="I17" i="2" s="1"/>
  <c r="J17" i="2" a="1"/>
  <c r="J17" i="2" s="1"/>
  <c r="K17" i="2" a="1"/>
  <c r="K17" i="2" s="1"/>
  <c r="K19" i="2" s="1" a="1"/>
  <c r="K19" i="2" s="1"/>
  <c r="L17" i="2" a="1"/>
  <c r="L17" i="2" s="1"/>
  <c r="M17" i="2" a="1"/>
  <c r="M17" i="2" s="1"/>
  <c r="N17" i="2" a="1"/>
  <c r="N17"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9" i="2" a="1"/>
  <c r="L19" i="2" s="1"/>
  <c r="H18" i="2" a="1"/>
  <c r="H18" i="2" s="1"/>
  <c r="H11" i="5" s="1"/>
  <c r="H19" i="2" a="1"/>
  <c r="H19" i="2" s="1"/>
  <c r="D18" i="2" a="1"/>
  <c r="D18" i="2" s="1"/>
  <c r="D11" i="5" s="1"/>
  <c r="N18" i="2" a="1"/>
  <c r="N18" i="2" s="1"/>
  <c r="N11" i="5" s="1"/>
  <c r="N19" i="2" a="1"/>
  <c r="N19" i="2" s="1"/>
  <c r="J18" i="2" a="1"/>
  <c r="J18" i="2" s="1"/>
  <c r="J19" i="2" a="1"/>
  <c r="J19" i="2" s="1"/>
  <c r="F18" i="2" a="1"/>
  <c r="F18" i="2" s="1"/>
  <c r="F11" i="5" s="1"/>
  <c r="F19" i="2" a="1"/>
  <c r="F19" i="2" s="1"/>
  <c r="M18" i="2" a="1"/>
  <c r="M18" i="2" s="1"/>
  <c r="M11" i="5" s="1"/>
  <c r="M19" i="2" a="1"/>
  <c r="M19" i="2" s="1"/>
  <c r="I18" i="2" a="1"/>
  <c r="I18" i="2" s="1"/>
  <c r="I11" i="5" s="1"/>
  <c r="I19" i="2" a="1"/>
  <c r="I19" i="2"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J14" i="2" a="1"/>
  <c r="J14" i="2" s="1"/>
  <c r="F14" i="2" a="1"/>
  <c r="F14" i="2" s="1"/>
  <c r="P14" i="2" a="1"/>
  <c r="P14" i="2" s="1"/>
  <c r="L14" i="2" a="1"/>
  <c r="L14" i="2" s="1"/>
  <c r="H14" i="2" a="1"/>
  <c r="H14" i="2" s="1"/>
  <c r="D14" i="2" a="1"/>
  <c r="D14" i="2"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F12" i="5"/>
  <c r="N12" i="5"/>
  <c r="H12" i="5"/>
  <c r="E12" i="5"/>
  <c r="M12" i="5"/>
  <c r="J12" i="5"/>
  <c r="D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<sst xmlns="http://schemas.openxmlformats.org/spreadsheetml/2006/main" count="550" uniqueCount="91">
  <si>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</si>
  <si>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</si>
  <si>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</si>
  <si>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</si>
  <si>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</si>
  <si>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</si>
  <si>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</si>
  <si>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</si>
  <si>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</si>
  <si>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</si>
  <si>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</si>
  <si>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</si>
  <si>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</si>
  <si>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</si>
  <si>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</si>
  <si>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</si>
  <si>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</si>
  <si>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</si>
  <si>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</si>
  <si>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</si>
  <si>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</si>
  <si>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</si>
  <si>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</si>
  <si>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</si>
  <si>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</si>
  <si>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</si>
  <si>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</si>
  <si>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</si>
  <si>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</si>
  <si>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</si>
  <si>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</si>
  <si>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</si>
  <si>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</si>
  <si>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</si>
  <si>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</si>
  <si>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</si>
  <si>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</si>
  <si>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</si>
  <si>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</si>
  <si>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</si>
  <si>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</si>
  <si>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</si>
  <si>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</si>
  <si>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</si>
  <si>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</si>
  <si>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</si>
  <si>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</si>
  <si>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</si>
  <si>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</si>
  <si>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</si>
  <si>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</si>
  <si>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</si>
  <si>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</si>
  <si>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</si>
  <si>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</si>
  <si>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</si>
  <si>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</si>
  <si>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</si>
  <si>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</si>
  <si>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</si>
  <si>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</si>
  <si>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</si>
  <si>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</si>
  <si>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</si>
  <si>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</si>
  <si>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</si>
  <si>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</si>
  <si>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</si>
  <si>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</si>
  <si>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</si>
  <si>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</si>
  <si>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</si>
  <si>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</si>
  <si>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</si>
  <si>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</si>
  <si>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</si>
  <si>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</si>
  <si>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</si>
  <si>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</si>
  <si>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</si>
  <si>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</si>
  <si>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</si>
  <si>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</si>
  <si>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</si>
  <si>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</si>
  <si>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</si>
  <si>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</si>
  <si>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</si>
  <si>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</si>
  <si>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MAYO 21</t>
  </si>
  <si>
    <t xml:space="preserve">
• La actividad promocional de leche en mayo de 2021 alcanza un 3,7 %, lo que supone un incremento de 1,2 puntos respecto a la actividad promocional dada durante el mes de mayo del año anterior. 
Este incremento está impulsado tanto por las marcas de distribución como por las marcas de fabricantes, aunque hay bastante diferencia entre lo que destina cada una de ellas al reclamo promocional. Por un lado, el crecimiento de las marcas de distribución representa una subida de 0,5 puntos, con la que alcanza un 2,1 %. Por otra parte, las marcas de fabricante tienen un mayor reclamo promocional (7,8 %), lo que ha supuesto un aumento de 4,3 puntos porcentuales sobre mayo de 2020. 
Asimismo, la oferta promocional aumenta de forma prácticamente idéntica en todos los canales estudiados, con incrementos de entre 1,1 y 1,3 puntos porcentuales. El hipermercado se mantiene como el canal con la mayor actividad promocional, a la que destina el 6 % de su volumen, siendo además el canal que gana más cuota con respecto hace un año cuando destinaban el 4,8 % de su volumen a promoción. Por otro lado, tanto discounts como supermercados y autoservicios tienen menor intensidad en su actividad promocional, con un 3,7 % y 3,1 %, respectivamente. 
• La compra de derivados lácteos en promoción aumenta 1 punto con respecto mayo de 2020. Dicho aumento viene dado por un incremento tanto en marcas de fabricantes como en marcas de distribución. Aunque, al igual que con leche, difiere la proporción del volumen que cada una dedica a las promociones, siendo un 8,1 % en las marcas de fabricante y un 3,3 % en las marcas propias de la distribución, incrementado mucho más la cuota las marcas de fabricante que las de distribución (1,8 vs 0,9 puntos). 
A la hora de analizar el canal de distribución, se puede observar que mientras que la proporción del volumen de actividad promocional de los hipermercados en relación a mayo de 2020 decrece (1,1 puntos), tanto en discounts como en supermercados y autoservicios aumenta (2,3 y 0,6 puntos, respectivamente). De esta forma, la tienda de descuento es el canal que mayor espacio cede a las promociones (un 8,3 % de su volumen total), seguido del hipermercado (6,6 %) y del supermercado (2,1 %).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</si>
</sst>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C0A]mmmm\-yy;@"/>
    <numFmt numFmtId="166" formatCode="0.0"/>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8">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0" fillId="0" borderId="0" xfId="0" applyFill="1" applyAlignment="1">
      <alignment wrapText="1"/>
    </xf>
    <xf numFmtId="166" fontId="0" fillId="0"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graficos'!$D$11:$P$11</c:f>
              <c:numCache>
                <c:formatCode>0.0%</c:formatCode>
                <c:ptCount val="13"/>
                <c:pt idx="0">
                  <c:v>0.98423566878980884</c:v>
                </c:pt>
                <c:pt idx="1">
                  <c:v>0.98112915699922654</c:v>
                </c:pt>
                <c:pt idx="2">
                  <c:v>0.98432318359963811</c:v>
                </c:pt>
                <c:pt idx="3">
                  <c:v>0.97667593450725987</c:v>
                </c:pt>
                <c:pt idx="4">
                  <c:v>0.98073663122206811</c:v>
                </c:pt>
                <c:pt idx="5">
                  <c:v>0.98057354301572619</c:v>
                </c:pt>
                <c:pt idx="6">
                  <c:v>0.97861379956290973</c:v>
                </c:pt>
                <c:pt idx="7">
                  <c:v>0.98480148883374685</c:v>
                </c:pt>
                <c:pt idx="8">
                  <c:v>0.98081800887761572</c:v>
                </c:pt>
                <c:pt idx="9">
                  <c:v>0.97688222430490479</c:v>
                </c:pt>
                <c:pt idx="10">
                  <c:v>0.98120989917506873</c:v>
                </c:pt>
                <c:pt idx="11">
                  <c:v>0.98237349946816599</c:v>
                </c:pt>
                <c:pt idx="12">
                  <c:v>0.97921742869428119</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graficos'!$D$12:$P$12</c:f>
              <c:numCache>
                <c:formatCode>0.0%</c:formatCode>
                <c:ptCount val="13"/>
                <c:pt idx="0">
                  <c:v>1.5764331210191083E-2</c:v>
                </c:pt>
                <c:pt idx="1">
                  <c:v>1.8870843000773393E-2</c:v>
                </c:pt>
                <c:pt idx="2">
                  <c:v>1.5676816400361771E-2</c:v>
                </c:pt>
                <c:pt idx="3">
                  <c:v>2.3324065492740194E-2</c:v>
                </c:pt>
                <c:pt idx="4">
                  <c:v>1.9263368777931885E-2</c:v>
                </c:pt>
                <c:pt idx="5">
                  <c:v>1.942645698427382E-2</c:v>
                </c:pt>
                <c:pt idx="6">
                  <c:v>2.138620043709023E-2</c:v>
                </c:pt>
                <c:pt idx="7">
                  <c:v>1.5198511166253101E-2</c:v>
                </c:pt>
                <c:pt idx="8">
                  <c:v>1.9181991122384275E-2</c:v>
                </c:pt>
                <c:pt idx="9">
                  <c:v>2.3117775695095284E-2</c:v>
                </c:pt>
                <c:pt idx="10">
                  <c:v>1.8790100824931252E-2</c:v>
                </c:pt>
                <c:pt idx="11">
                  <c:v>1.7626500531834066E-2</c:v>
                </c:pt>
                <c:pt idx="12">
                  <c:v>2.078257130571879E-2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130286640"/>
        <c:axId val="315080432"/>
      </c:barChart>
      <c:dateAx>
        <c:axId val="130286640"/>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15080432"/>
        <c:crosses val="autoZero"/>
        <c:auto val="1"/>
        <c:lblOffset val="100"/>
        <c:baseTimeUnit val="months"/>
      </c:dateAx>
      <c:valAx>
        <c:axId val="315080432"/>
        <c:scaling>
          <c:orientation val="minMax"/>
          <c:max val="1"/>
          <c:min val="0"/>
        </c:scaling>
        <c:delete val="1"/>
        <c:axPos val="l"/>
        <c:numFmt formatCode="0.0%" sourceLinked="1"/>
        <c:majorTickMark val="out"/>
        <c:minorTickMark val="none"/>
        <c:tickLblPos val="nextTo"/>
        <c:crossAx val="1302866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Automático'!$D$23:$P$23</c:f>
              <c:numCache>
                <c:formatCode>0.0%</c:formatCode>
                <c:ptCount val="13"/>
                <c:pt idx="0">
                  <c:v>0.95171390903098219</c:v>
                </c:pt>
                <c:pt idx="1">
                  <c:v>0.94668769716088319</c:v>
                </c:pt>
                <c:pt idx="2">
                  <c:v>0.94560870260758279</c:v>
                </c:pt>
                <c:pt idx="3">
                  <c:v>0.93131118600545659</c:v>
                </c:pt>
                <c:pt idx="4">
                  <c:v>0.9438864976885063</c:v>
                </c:pt>
                <c:pt idx="5">
                  <c:v>0.92200925313945803</c:v>
                </c:pt>
                <c:pt idx="6">
                  <c:v>0.93040991420400376</c:v>
                </c:pt>
                <c:pt idx="7">
                  <c:v>0.95496083550913846</c:v>
                </c:pt>
                <c:pt idx="8">
                  <c:v>0.94387586662264777</c:v>
                </c:pt>
                <c:pt idx="9">
                  <c:v>0.94050944946589976</c:v>
                </c:pt>
                <c:pt idx="10">
                  <c:v>0.94099968364441633</c:v>
                </c:pt>
                <c:pt idx="11">
                  <c:v>0.94326923076923075</c:v>
                </c:pt>
                <c:pt idx="12">
                  <c:v>0.93963414634146347</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Automático'!$D$24:$P$24</c:f>
              <c:numCache>
                <c:formatCode>0.0%</c:formatCode>
                <c:ptCount val="13"/>
                <c:pt idx="0">
                  <c:v>4.82860909690178E-2</c:v>
                </c:pt>
                <c:pt idx="1">
                  <c:v>5.3312302839116713E-2</c:v>
                </c:pt>
                <c:pt idx="2">
                  <c:v>5.4391297392417215E-2</c:v>
                </c:pt>
                <c:pt idx="3">
                  <c:v>6.8688813994543407E-2</c:v>
                </c:pt>
                <c:pt idx="4">
                  <c:v>5.6113502311493701E-2</c:v>
                </c:pt>
                <c:pt idx="5">
                  <c:v>7.7990746860541971E-2</c:v>
                </c:pt>
                <c:pt idx="6">
                  <c:v>6.9590085795996182E-2</c:v>
                </c:pt>
                <c:pt idx="7">
                  <c:v>4.5039164490861615E-2</c:v>
                </c:pt>
                <c:pt idx="8">
                  <c:v>5.612413337735226E-2</c:v>
                </c:pt>
                <c:pt idx="9">
                  <c:v>5.9490550534100253E-2</c:v>
                </c:pt>
                <c:pt idx="10">
                  <c:v>5.9000316355583678E-2</c:v>
                </c:pt>
                <c:pt idx="11">
                  <c:v>5.673076923076923E-2</c:v>
                </c:pt>
                <c:pt idx="12">
                  <c:v>6.036585365853659E-2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67476816"/>
        <c:axId val="567480344"/>
      </c:barChart>
      <c:dateAx>
        <c:axId val="567476816"/>
        <c:scaling>
          <c:orientation val="minMax"/>
        </c:scaling>
        <c:delete val="0"/>
        <c:axPos val="b"/>
        <c:numFmt formatCode="[$-C0A]mmmm\-yy;@" sourceLinked="1"/>
        <c:majorTickMark val="out"/>
        <c:minorTickMark val="none"/>
        <c:tickLblPos val="nextTo"/>
        <c:txPr>
          <a:bodyPr/>
          <a:lstStyle/>
          <a:p>
            <a:pPr>
              <a:defRPr sz="900"/>
            </a:pPr>
            <a:endParaRPr lang="es-ES"/>
          </a:p>
        </c:txPr>
        <c:crossAx val="567480344"/>
        <c:crosses val="autoZero"/>
        <c:auto val="1"/>
        <c:lblOffset val="100"/>
        <c:baseTimeUnit val="months"/>
      </c:dateAx>
      <c:valAx>
        <c:axId val="567480344"/>
        <c:scaling>
          <c:orientation val="minMax"/>
          <c:max val="1"/>
          <c:min val="0"/>
        </c:scaling>
        <c:delete val="1"/>
        <c:axPos val="l"/>
        <c:numFmt formatCode="0.0%" sourceLinked="1"/>
        <c:majorTickMark val="out"/>
        <c:minorTickMark val="none"/>
        <c:tickLblPos val="nextTo"/>
        <c:crossAx val="5674768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Automático'!$D$28:$P$28</c:f>
              <c:numCache>
                <c:formatCode>0.0%</c:formatCode>
                <c:ptCount val="13"/>
                <c:pt idx="0">
                  <c:v>0.97983354673495526</c:v>
                </c:pt>
                <c:pt idx="1">
                  <c:v>0.97383900928792577</c:v>
                </c:pt>
                <c:pt idx="2">
                  <c:v>0.97538742023700997</c:v>
                </c:pt>
                <c:pt idx="3">
                  <c:v>0.96727105101413646</c:v>
                </c:pt>
                <c:pt idx="4">
                  <c:v>0.96590558469608156</c:v>
                </c:pt>
                <c:pt idx="5">
                  <c:v>0.96710222905457344</c:v>
                </c:pt>
                <c:pt idx="6">
                  <c:v>0.96442382057231235</c:v>
                </c:pt>
                <c:pt idx="7">
                  <c:v>0.9668371300170463</c:v>
                </c:pt>
                <c:pt idx="8">
                  <c:v>0.97206439393939392</c:v>
                </c:pt>
                <c:pt idx="9">
                  <c:v>0.96315953793318765</c:v>
                </c:pt>
                <c:pt idx="10">
                  <c:v>0.96235980949454603</c:v>
                </c:pt>
                <c:pt idx="11">
                  <c:v>0.96599667523046695</c:v>
                </c:pt>
                <c:pt idx="12">
                  <c:v>0.96894409937888193</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Automático'!$D$29:$P$29</c:f>
              <c:numCache>
                <c:formatCode>0.0%</c:formatCode>
                <c:ptCount val="13"/>
                <c:pt idx="0">
                  <c:v>2.0166453265044817E-2</c:v>
                </c:pt>
                <c:pt idx="1">
                  <c:v>2.6160990712074304E-2</c:v>
                </c:pt>
                <c:pt idx="2">
                  <c:v>2.4612579762989972E-2</c:v>
                </c:pt>
                <c:pt idx="3">
                  <c:v>3.2728948985863551E-2</c:v>
                </c:pt>
                <c:pt idx="4">
                  <c:v>3.4094415303918546E-2</c:v>
                </c:pt>
                <c:pt idx="5">
                  <c:v>3.2897770945426598E-2</c:v>
                </c:pt>
                <c:pt idx="6">
                  <c:v>3.5576179427687545E-2</c:v>
                </c:pt>
                <c:pt idx="7">
                  <c:v>3.3162869982953667E-2</c:v>
                </c:pt>
                <c:pt idx="8">
                  <c:v>2.7935606060606057E-2</c:v>
                </c:pt>
                <c:pt idx="9">
                  <c:v>3.6840462066812359E-2</c:v>
                </c:pt>
                <c:pt idx="10">
                  <c:v>3.7640190505453988E-2</c:v>
                </c:pt>
                <c:pt idx="11">
                  <c:v>3.4003324769533022E-2</c:v>
                </c:pt>
                <c:pt idx="12">
                  <c:v>3.1055900621118009E-2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63243528"/>
        <c:axId val="563245880"/>
      </c:barChart>
      <c:dateAx>
        <c:axId val="563243528"/>
        <c:scaling>
          <c:orientation val="minMax"/>
        </c:scaling>
        <c:delete val="0"/>
        <c:axPos val="b"/>
        <c:numFmt formatCode="[$-C0A]mmmm\-yy;@" sourceLinked="1"/>
        <c:majorTickMark val="out"/>
        <c:minorTickMark val="none"/>
        <c:tickLblPos val="nextTo"/>
        <c:txPr>
          <a:bodyPr/>
          <a:lstStyle/>
          <a:p>
            <a:pPr>
              <a:defRPr sz="900"/>
            </a:pPr>
            <a:endParaRPr lang="es-ES"/>
          </a:p>
        </c:txPr>
        <c:crossAx val="563245880"/>
        <c:crosses val="autoZero"/>
        <c:auto val="1"/>
        <c:lblOffset val="100"/>
        <c:baseTimeUnit val="months"/>
      </c:dateAx>
      <c:valAx>
        <c:axId val="563245880"/>
        <c:scaling>
          <c:orientation val="minMax"/>
          <c:max val="1"/>
          <c:min val="0"/>
        </c:scaling>
        <c:delete val="1"/>
        <c:axPos val="l"/>
        <c:numFmt formatCode="0.0%" sourceLinked="1"/>
        <c:majorTickMark val="out"/>
        <c:minorTickMark val="none"/>
        <c:tickLblPos val="nextTo"/>
        <c:crossAx val="5632435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Automático'!$D$33:$P$33</c:f>
              <c:numCache>
                <c:formatCode>0.0%</c:formatCode>
                <c:ptCount val="13"/>
                <c:pt idx="0">
                  <c:v>0.97561361836896277</c:v>
                </c:pt>
                <c:pt idx="1">
                  <c:v>0.95624443785226931</c:v>
                </c:pt>
                <c:pt idx="2">
                  <c:v>0.95600701549254596</c:v>
                </c:pt>
                <c:pt idx="3">
                  <c:v>0.9638152914458743</c:v>
                </c:pt>
                <c:pt idx="4">
                  <c:v>0.95217060167555223</c:v>
                </c:pt>
                <c:pt idx="5">
                  <c:v>0.95720250521920658</c:v>
                </c:pt>
                <c:pt idx="6">
                  <c:v>0.95841092489137181</c:v>
                </c:pt>
                <c:pt idx="7">
                  <c:v>0.94808995686999376</c:v>
                </c:pt>
                <c:pt idx="8">
                  <c:v>0.95176997990415835</c:v>
                </c:pt>
                <c:pt idx="9">
                  <c:v>0.95275590551181111</c:v>
                </c:pt>
                <c:pt idx="10">
                  <c:v>0.96607869742198105</c:v>
                </c:pt>
                <c:pt idx="11">
                  <c:v>0.94822808808516845</c:v>
                </c:pt>
                <c:pt idx="12">
                  <c:v>0.96333380341277686</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Automático'!$D$34:$P$34</c:f>
              <c:numCache>
                <c:formatCode>0.0%</c:formatCode>
                <c:ptCount val="13"/>
                <c:pt idx="0">
                  <c:v>2.4386381631037214E-2</c:v>
                </c:pt>
                <c:pt idx="1">
                  <c:v>4.3755562147730645E-2</c:v>
                </c:pt>
                <c:pt idx="2">
                  <c:v>4.399298450745396E-2</c:v>
                </c:pt>
                <c:pt idx="3">
                  <c:v>3.6184708554125665E-2</c:v>
                </c:pt>
                <c:pt idx="4">
                  <c:v>4.7829398324447839E-2</c:v>
                </c:pt>
                <c:pt idx="5">
                  <c:v>4.2797494780793317E-2</c:v>
                </c:pt>
                <c:pt idx="6">
                  <c:v>4.1589075108628186E-2</c:v>
                </c:pt>
                <c:pt idx="7">
                  <c:v>5.1910043130006162E-2</c:v>
                </c:pt>
                <c:pt idx="8">
                  <c:v>4.8230020095841708E-2</c:v>
                </c:pt>
                <c:pt idx="9">
                  <c:v>4.7244094488188983E-2</c:v>
                </c:pt>
                <c:pt idx="10">
                  <c:v>3.3921302578018994E-2</c:v>
                </c:pt>
                <c:pt idx="11">
                  <c:v>5.1771911914831562E-2</c:v>
                </c:pt>
                <c:pt idx="12">
                  <c:v>3.666619658722324E-2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63246272"/>
        <c:axId val="567474072"/>
      </c:barChart>
      <c:dateAx>
        <c:axId val="563246272"/>
        <c:scaling>
          <c:orientation val="minMax"/>
        </c:scaling>
        <c:delete val="0"/>
        <c:axPos val="b"/>
        <c:numFmt formatCode="[$-C0A]mmmm\-yy;@" sourceLinked="1"/>
        <c:majorTickMark val="out"/>
        <c:minorTickMark val="none"/>
        <c:tickLblPos val="nextTo"/>
        <c:txPr>
          <a:bodyPr/>
          <a:lstStyle/>
          <a:p>
            <a:pPr>
              <a:defRPr sz="900"/>
            </a:pPr>
            <a:endParaRPr lang="es-ES"/>
          </a:p>
        </c:txPr>
        <c:crossAx val="567474072"/>
        <c:crosses val="autoZero"/>
        <c:auto val="1"/>
        <c:lblOffset val="100"/>
        <c:baseTimeUnit val="months"/>
      </c:dateAx>
      <c:valAx>
        <c:axId val="567474072"/>
        <c:scaling>
          <c:orientation val="minMax"/>
          <c:max val="1"/>
          <c:min val="0"/>
        </c:scaling>
        <c:delete val="1"/>
        <c:axPos val="l"/>
        <c:numFmt formatCode="0.0%" sourceLinked="1"/>
        <c:majorTickMark val="out"/>
        <c:minorTickMark val="none"/>
        <c:tickLblPos val="nextTo"/>
        <c:crossAx val="563246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graficos'!$D$29:$P$29</c:f>
              <c:numCache>
                <c:formatCode>0.0%</c:formatCode>
                <c:ptCount val="13"/>
                <c:pt idx="0">
                  <c:v>0.96734762223710646</c:v>
                </c:pt>
                <c:pt idx="1">
                  <c:v>0.96112556929082626</c:v>
                </c:pt>
                <c:pt idx="2">
                  <c:v>0.9545089213952741</c:v>
                </c:pt>
                <c:pt idx="3">
                  <c:v>0.95604572532603449</c:v>
                </c:pt>
                <c:pt idx="4">
                  <c:v>0.95536005213424569</c:v>
                </c:pt>
                <c:pt idx="5">
                  <c:v>0.95776255707762559</c:v>
                </c:pt>
                <c:pt idx="6">
                  <c:v>0.95739723747711758</c:v>
                </c:pt>
                <c:pt idx="7">
                  <c:v>0.96014613085353706</c:v>
                </c:pt>
                <c:pt idx="8">
                  <c:v>0.9524620889418981</c:v>
                </c:pt>
                <c:pt idx="9">
                  <c:v>0.95605320761070889</c:v>
                </c:pt>
                <c:pt idx="10">
                  <c:v>0.95821138211382118</c:v>
                </c:pt>
                <c:pt idx="11">
                  <c:v>0.95891286970423661</c:v>
                </c:pt>
                <c:pt idx="12">
                  <c:v>0.9572986069049062</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graficos'!$D$30:$P$30</c:f>
              <c:numCache>
                <c:formatCode>0.0%</c:formatCode>
                <c:ptCount val="13"/>
                <c:pt idx="0">
                  <c:v>3.2652377762893502E-2</c:v>
                </c:pt>
                <c:pt idx="1">
                  <c:v>3.8874430709173714E-2</c:v>
                </c:pt>
                <c:pt idx="2">
                  <c:v>4.5491078604725926E-2</c:v>
                </c:pt>
                <c:pt idx="3">
                  <c:v>4.3954274673965545E-2</c:v>
                </c:pt>
                <c:pt idx="4">
                  <c:v>4.4639947865754322E-2</c:v>
                </c:pt>
                <c:pt idx="5">
                  <c:v>4.2237442922374434E-2</c:v>
                </c:pt>
                <c:pt idx="6">
                  <c:v>4.2602762522882344E-2</c:v>
                </c:pt>
                <c:pt idx="7">
                  <c:v>3.9853869146462967E-2</c:v>
                </c:pt>
                <c:pt idx="8">
                  <c:v>4.7537911058101893E-2</c:v>
                </c:pt>
                <c:pt idx="9">
                  <c:v>4.3946792389291126E-2</c:v>
                </c:pt>
                <c:pt idx="10">
                  <c:v>4.178861788617886E-2</c:v>
                </c:pt>
                <c:pt idx="11">
                  <c:v>4.1087130295763385E-2</c:v>
                </c:pt>
                <c:pt idx="12">
                  <c:v>4.2701393095093888E-2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67363720"/>
        <c:axId val="567364112"/>
      </c:barChart>
      <c:dateAx>
        <c:axId val="567363720"/>
        <c:scaling>
          <c:orientation val="minMax"/>
        </c:scaling>
        <c:delete val="0"/>
        <c:axPos val="b"/>
        <c:numFmt formatCode="[$-C0A]mmmm\-yy;@" sourceLinked="1"/>
        <c:majorTickMark val="out"/>
        <c:minorTickMark val="none"/>
        <c:tickLblPos val="nextTo"/>
        <c:txPr>
          <a:bodyPr/>
          <a:lstStyle/>
          <a:p>
            <a:pPr>
              <a:defRPr sz="900"/>
            </a:pPr>
            <a:endParaRPr lang="es-ES"/>
          </a:p>
        </c:txPr>
        <c:crossAx val="567364112"/>
        <c:crosses val="autoZero"/>
        <c:auto val="1"/>
        <c:lblOffset val="100"/>
        <c:baseTimeUnit val="months"/>
      </c:dateAx>
      <c:valAx>
        <c:axId val="567364112"/>
        <c:scaling>
          <c:orientation val="minMax"/>
          <c:max val="1"/>
          <c:min val="0"/>
        </c:scaling>
        <c:delete val="1"/>
        <c:axPos val="l"/>
        <c:numFmt formatCode="0.0%" sourceLinked="1"/>
        <c:majorTickMark val="out"/>
        <c:minorTickMark val="none"/>
        <c:tickLblPos val="nextTo"/>
        <c:crossAx val="5673637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Automático'!$D$46:$P$46</c:f>
              <c:numCache>
                <c:formatCode>0.0%</c:formatCode>
                <c:ptCount val="13"/>
                <c:pt idx="0">
                  <c:v>0.93683856878884597</c:v>
                </c:pt>
                <c:pt idx="1">
                  <c:v>0.92175881021661821</c:v>
                </c:pt>
                <c:pt idx="2">
                  <c:v>0.91166532582461779</c:v>
                </c:pt>
                <c:pt idx="3">
                  <c:v>0.90624503416494517</c:v>
                </c:pt>
                <c:pt idx="4">
                  <c:v>0.90427433772143673</c:v>
                </c:pt>
                <c:pt idx="5">
                  <c:v>0.91470442944179153</c:v>
                </c:pt>
                <c:pt idx="6">
                  <c:v>0.91278776676188877</c:v>
                </c:pt>
                <c:pt idx="7">
                  <c:v>0.91576494090228067</c:v>
                </c:pt>
                <c:pt idx="8">
                  <c:v>0.91322314049586784</c:v>
                </c:pt>
                <c:pt idx="9">
                  <c:v>0.91984540413375904</c:v>
                </c:pt>
                <c:pt idx="10">
                  <c:v>0.91625857002938293</c:v>
                </c:pt>
                <c:pt idx="11">
                  <c:v>0.91208791208791207</c:v>
                </c:pt>
                <c:pt idx="12">
                  <c:v>0.91869417924237751</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Automático'!$D$47:$P$47</c:f>
              <c:numCache>
                <c:formatCode>0.0%</c:formatCode>
                <c:ptCount val="13"/>
                <c:pt idx="0">
                  <c:v>6.3161431211154029E-2</c:v>
                </c:pt>
                <c:pt idx="1">
                  <c:v>7.8241189783381834E-2</c:v>
                </c:pt>
                <c:pt idx="2">
                  <c:v>8.8334674175382141E-2</c:v>
                </c:pt>
                <c:pt idx="3">
                  <c:v>9.3754965835054827E-2</c:v>
                </c:pt>
                <c:pt idx="4">
                  <c:v>9.57256622785633E-2</c:v>
                </c:pt>
                <c:pt idx="5">
                  <c:v>8.5295570558208467E-2</c:v>
                </c:pt>
                <c:pt idx="6">
                  <c:v>8.7212233238111253E-2</c:v>
                </c:pt>
                <c:pt idx="7">
                  <c:v>8.423505909771932E-2</c:v>
                </c:pt>
                <c:pt idx="8">
                  <c:v>8.6776859504132234E-2</c:v>
                </c:pt>
                <c:pt idx="9">
                  <c:v>8.0154595866240949E-2</c:v>
                </c:pt>
                <c:pt idx="10">
                  <c:v>8.3741429970617037E-2</c:v>
                </c:pt>
                <c:pt idx="11">
                  <c:v>8.7912087912087919E-2</c:v>
                </c:pt>
                <c:pt idx="12">
                  <c:v>8.1305820757622424E-2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67365288"/>
        <c:axId val="567366856"/>
      </c:barChart>
      <c:dateAx>
        <c:axId val="567365288"/>
        <c:scaling>
          <c:orientation val="minMax"/>
        </c:scaling>
        <c:delete val="0"/>
        <c:axPos val="b"/>
        <c:numFmt formatCode="[$-C0A]mmmm\-yy;@" sourceLinked="1"/>
        <c:majorTickMark val="out"/>
        <c:minorTickMark val="none"/>
        <c:tickLblPos val="nextTo"/>
        <c:txPr>
          <a:bodyPr/>
          <a:lstStyle/>
          <a:p>
            <a:pPr>
              <a:defRPr sz="900"/>
            </a:pPr>
            <a:endParaRPr lang="es-ES"/>
          </a:p>
        </c:txPr>
        <c:crossAx val="567366856"/>
        <c:crosses val="autoZero"/>
        <c:auto val="1"/>
        <c:lblOffset val="100"/>
        <c:baseTimeUnit val="months"/>
      </c:dateAx>
      <c:valAx>
        <c:axId val="567366856"/>
        <c:scaling>
          <c:orientation val="minMax"/>
          <c:max val="1"/>
          <c:min val="0"/>
        </c:scaling>
        <c:delete val="1"/>
        <c:axPos val="l"/>
        <c:numFmt formatCode="0.0%" sourceLinked="1"/>
        <c:majorTickMark val="out"/>
        <c:minorTickMark val="none"/>
        <c:tickLblPos val="nextTo"/>
        <c:crossAx val="5673652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Automático'!$D$51:$P$51</c:f>
              <c:numCache>
                <c:formatCode>0.0%</c:formatCode>
                <c:ptCount val="13"/>
                <c:pt idx="0">
                  <c:v>0.9762430001696929</c:v>
                </c:pt>
                <c:pt idx="1">
                  <c:v>0.97207996035023958</c:v>
                </c:pt>
                <c:pt idx="2">
                  <c:v>0.96630310923001794</c:v>
                </c:pt>
                <c:pt idx="3">
                  <c:v>0.97079573420836751</c:v>
                </c:pt>
                <c:pt idx="4">
                  <c:v>0.97070991229521753</c:v>
                </c:pt>
                <c:pt idx="5">
                  <c:v>0.97017139090309823</c:v>
                </c:pt>
                <c:pt idx="6">
                  <c:v>0.96974281391830564</c:v>
                </c:pt>
                <c:pt idx="7">
                  <c:v>0.97236180904522618</c:v>
                </c:pt>
                <c:pt idx="8">
                  <c:v>0.96385129347267429</c:v>
                </c:pt>
                <c:pt idx="9">
                  <c:v>0.96657617916525285</c:v>
                </c:pt>
                <c:pt idx="10">
                  <c:v>0.9702400526142716</c:v>
                </c:pt>
                <c:pt idx="11">
                  <c:v>0.97215067611075345</c:v>
                </c:pt>
                <c:pt idx="12">
                  <c:v>0.96729254996971525</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Automático'!$D$52:$P$52</c:f>
              <c:numCache>
                <c:formatCode>0.0%</c:formatCode>
                <c:ptCount val="13"/>
                <c:pt idx="0">
                  <c:v>2.3756999830307143E-2</c:v>
                </c:pt>
                <c:pt idx="1">
                  <c:v>2.7920039649760447E-2</c:v>
                </c:pt>
                <c:pt idx="2">
                  <c:v>3.3696890769982092E-2</c:v>
                </c:pt>
                <c:pt idx="3">
                  <c:v>2.9204265791632485E-2</c:v>
                </c:pt>
                <c:pt idx="4">
                  <c:v>2.9290087704782395E-2</c:v>
                </c:pt>
                <c:pt idx="5">
                  <c:v>2.9828609096901781E-2</c:v>
                </c:pt>
                <c:pt idx="6">
                  <c:v>3.0257186081694407E-2</c:v>
                </c:pt>
                <c:pt idx="7">
                  <c:v>2.7638190954773871E-2</c:v>
                </c:pt>
                <c:pt idx="8">
                  <c:v>3.6148706527325679E-2</c:v>
                </c:pt>
                <c:pt idx="9">
                  <c:v>3.3423820834747202E-2</c:v>
                </c:pt>
                <c:pt idx="10">
                  <c:v>2.9759947385728378E-2</c:v>
                </c:pt>
                <c:pt idx="11">
                  <c:v>2.784932388924662E-2</c:v>
                </c:pt>
                <c:pt idx="12">
                  <c:v>3.2707450030284677E-2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67364504"/>
        <c:axId val="567365680"/>
      </c:barChart>
      <c:dateAx>
        <c:axId val="567364504"/>
        <c:scaling>
          <c:orientation val="minMax"/>
        </c:scaling>
        <c:delete val="0"/>
        <c:axPos val="b"/>
        <c:numFmt formatCode="[$-C0A]mmmm\-yy;@" sourceLinked="1"/>
        <c:majorTickMark val="out"/>
        <c:minorTickMark val="none"/>
        <c:tickLblPos val="nextTo"/>
        <c:txPr>
          <a:bodyPr/>
          <a:lstStyle/>
          <a:p>
            <a:pPr>
              <a:defRPr sz="900"/>
            </a:pPr>
            <a:endParaRPr lang="es-ES"/>
          </a:p>
        </c:txPr>
        <c:crossAx val="567365680"/>
        <c:crosses val="autoZero"/>
        <c:auto val="1"/>
        <c:lblOffset val="100"/>
        <c:baseTimeUnit val="months"/>
      </c:dateAx>
      <c:valAx>
        <c:axId val="567365680"/>
        <c:scaling>
          <c:orientation val="minMax"/>
          <c:max val="1"/>
          <c:min val="0"/>
        </c:scaling>
        <c:delete val="1"/>
        <c:axPos val="l"/>
        <c:numFmt formatCode="0.0%" sourceLinked="1"/>
        <c:majorTickMark val="out"/>
        <c:minorTickMark val="none"/>
        <c:tickLblPos val="nextTo"/>
        <c:crossAx val="5673645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Automático'!$D$56:$P$56</c:f>
              <c:numCache>
                <c:formatCode>0.0%</c:formatCode>
                <c:ptCount val="13"/>
                <c:pt idx="0">
                  <c:v>0.9231950844854071</c:v>
                </c:pt>
                <c:pt idx="1">
                  <c:v>0.9340347361389445</c:v>
                </c:pt>
                <c:pt idx="2">
                  <c:v>0.92812447150346689</c:v>
                </c:pt>
                <c:pt idx="3">
                  <c:v>0.92352842528928392</c:v>
                </c:pt>
                <c:pt idx="4">
                  <c:v>0.9212663683076413</c:v>
                </c:pt>
                <c:pt idx="5">
                  <c:v>0.92772911051212936</c:v>
                </c:pt>
                <c:pt idx="6">
                  <c:v>0.92055030094582979</c:v>
                </c:pt>
                <c:pt idx="7">
                  <c:v>0.94237757397473609</c:v>
                </c:pt>
                <c:pt idx="8">
                  <c:v>0.91596194503171247</c:v>
                </c:pt>
                <c:pt idx="9">
                  <c:v>0.92434210526315796</c:v>
                </c:pt>
                <c:pt idx="10">
                  <c:v>0.92467358553732848</c:v>
                </c:pt>
                <c:pt idx="11">
                  <c:v>0.93229762878168432</c:v>
                </c:pt>
                <c:pt idx="12">
                  <c:v>0.93434898696403335</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Automático'!$D$57:$P$57</c:f>
              <c:numCache>
                <c:formatCode>0.0%</c:formatCode>
                <c:ptCount val="13"/>
                <c:pt idx="0">
                  <c:v>7.6804915514592925E-2</c:v>
                </c:pt>
                <c:pt idx="1">
                  <c:v>6.5965263861055445E-2</c:v>
                </c:pt>
                <c:pt idx="2">
                  <c:v>7.1875528496533059E-2</c:v>
                </c:pt>
                <c:pt idx="3">
                  <c:v>7.647157471071607E-2</c:v>
                </c:pt>
                <c:pt idx="4">
                  <c:v>7.8733631692358697E-2</c:v>
                </c:pt>
                <c:pt idx="5">
                  <c:v>7.2270889487870624E-2</c:v>
                </c:pt>
                <c:pt idx="6">
                  <c:v>7.944969905417025E-2</c:v>
                </c:pt>
                <c:pt idx="7">
                  <c:v>5.7622426025263886E-2</c:v>
                </c:pt>
                <c:pt idx="8">
                  <c:v>8.4038054968287507E-2</c:v>
                </c:pt>
                <c:pt idx="9">
                  <c:v>7.5657894736842105E-2</c:v>
                </c:pt>
                <c:pt idx="10">
                  <c:v>7.5326414462671576E-2</c:v>
                </c:pt>
                <c:pt idx="11">
                  <c:v>6.7702371218315613E-2</c:v>
                </c:pt>
                <c:pt idx="12">
                  <c:v>6.5651013035966696E-2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67364896"/>
        <c:axId val="567366072"/>
      </c:barChart>
      <c:dateAx>
        <c:axId val="567364896"/>
        <c:scaling>
          <c:orientation val="minMax"/>
        </c:scaling>
        <c:delete val="0"/>
        <c:axPos val="b"/>
        <c:numFmt formatCode="[$-C0A]mmmm\-yy;@" sourceLinked="1"/>
        <c:majorTickMark val="out"/>
        <c:minorTickMark val="none"/>
        <c:tickLblPos val="nextTo"/>
        <c:txPr>
          <a:bodyPr/>
          <a:lstStyle/>
          <a:p>
            <a:pPr>
              <a:defRPr sz="900"/>
            </a:pPr>
            <a:endParaRPr lang="es-ES"/>
          </a:p>
        </c:txPr>
        <c:crossAx val="567366072"/>
        <c:crosses val="autoZero"/>
        <c:auto val="1"/>
        <c:lblOffset val="100"/>
        <c:baseTimeUnit val="months"/>
      </c:dateAx>
      <c:valAx>
        <c:axId val="567366072"/>
        <c:scaling>
          <c:orientation val="minMax"/>
          <c:max val="1"/>
          <c:min val="0"/>
        </c:scaling>
        <c:delete val="1"/>
        <c:axPos val="l"/>
        <c:numFmt formatCode="0.0%" sourceLinked="1"/>
        <c:majorTickMark val="out"/>
        <c:minorTickMark val="none"/>
        <c:tickLblPos val="nextTo"/>
        <c:crossAx val="5673648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Automático'!$D$61:$P$61</c:f>
              <c:numCache>
                <c:formatCode>0.0%</c:formatCode>
                <c:ptCount val="13"/>
                <c:pt idx="0">
                  <c:v>0.98517270429654591</c:v>
                </c:pt>
                <c:pt idx="1">
                  <c:v>0.97940840006537022</c:v>
                </c:pt>
                <c:pt idx="2">
                  <c:v>0.9740218088518281</c:v>
                </c:pt>
                <c:pt idx="3">
                  <c:v>0.9751083989079814</c:v>
                </c:pt>
                <c:pt idx="4">
                  <c:v>0.97428803905614325</c:v>
                </c:pt>
                <c:pt idx="5">
                  <c:v>0.97976171046188998</c:v>
                </c:pt>
                <c:pt idx="6">
                  <c:v>0.97711708702188083</c:v>
                </c:pt>
                <c:pt idx="7">
                  <c:v>0.97548045062955602</c:v>
                </c:pt>
                <c:pt idx="8">
                  <c:v>0.97542662116040957</c:v>
                </c:pt>
                <c:pt idx="9">
                  <c:v>0.97632735880960431</c:v>
                </c:pt>
                <c:pt idx="10">
                  <c:v>0.97626788036410928</c:v>
                </c:pt>
                <c:pt idx="11">
                  <c:v>0.9767962874059849</c:v>
                </c:pt>
                <c:pt idx="12">
                  <c:v>0.97871369925497942</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Automático'!$D$62:$P$62</c:f>
              <c:numCache>
                <c:formatCode>0.0%</c:formatCode>
                <c:ptCount val="13"/>
                <c:pt idx="0">
                  <c:v>1.4827295703454086E-2</c:v>
                </c:pt>
                <c:pt idx="1">
                  <c:v>2.0591599934629841E-2</c:v>
                </c:pt>
                <c:pt idx="2">
                  <c:v>2.5978191148171906E-2</c:v>
                </c:pt>
                <c:pt idx="3">
                  <c:v>2.4891601092018632E-2</c:v>
                </c:pt>
                <c:pt idx="4">
                  <c:v>2.5711960943856797E-2</c:v>
                </c:pt>
                <c:pt idx="5">
                  <c:v>2.0238289538110004E-2</c:v>
                </c:pt>
                <c:pt idx="6">
                  <c:v>2.2882912978119261E-2</c:v>
                </c:pt>
                <c:pt idx="7">
                  <c:v>2.4519549370444003E-2</c:v>
                </c:pt>
                <c:pt idx="8">
                  <c:v>2.4573378839590446E-2</c:v>
                </c:pt>
                <c:pt idx="9">
                  <c:v>2.3672641190395669E-2</c:v>
                </c:pt>
                <c:pt idx="10">
                  <c:v>2.3732119635890767E-2</c:v>
                </c:pt>
                <c:pt idx="11">
                  <c:v>2.320371259401504E-2</c:v>
                </c:pt>
                <c:pt idx="12">
                  <c:v>2.1286300745020522E-2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67367248"/>
        <c:axId val="567366464"/>
      </c:barChart>
      <c:dateAx>
        <c:axId val="567367248"/>
        <c:scaling>
          <c:orientation val="minMax"/>
        </c:scaling>
        <c:delete val="0"/>
        <c:axPos val="b"/>
        <c:numFmt formatCode="[$-C0A]mmmm\-yy;@" sourceLinked="1"/>
        <c:majorTickMark val="out"/>
        <c:minorTickMark val="none"/>
        <c:tickLblPos val="nextTo"/>
        <c:txPr>
          <a:bodyPr/>
          <a:lstStyle/>
          <a:p>
            <a:pPr>
              <a:defRPr sz="900"/>
            </a:pPr>
            <a:endParaRPr lang="es-ES"/>
          </a:p>
        </c:txPr>
        <c:crossAx val="567366464"/>
        <c:crosses val="autoZero"/>
        <c:auto val="1"/>
        <c:lblOffset val="100"/>
        <c:baseTimeUnit val="months"/>
      </c:dateAx>
      <c:valAx>
        <c:axId val="567366464"/>
        <c:scaling>
          <c:orientation val="minMax"/>
          <c:max val="1"/>
          <c:min val="0"/>
        </c:scaling>
        <c:delete val="1"/>
        <c:axPos val="l"/>
        <c:numFmt formatCode="0.0%" sourceLinked="1"/>
        <c:majorTickMark val="out"/>
        <c:minorTickMark val="none"/>
        <c:tickLblPos val="nextTo"/>
        <c:crossAx val="5673672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Automático'!$D$66:$P$66</c:f>
              <c:numCache>
                <c:formatCode>0.0%</c:formatCode>
                <c:ptCount val="13"/>
                <c:pt idx="0">
                  <c:v>0.94043938161106588</c:v>
                </c:pt>
                <c:pt idx="1">
                  <c:v>0.92411067193675889</c:v>
                </c:pt>
                <c:pt idx="2">
                  <c:v>0.91547074593912636</c:v>
                </c:pt>
                <c:pt idx="3">
                  <c:v>0.9222486144101345</c:v>
                </c:pt>
                <c:pt idx="4">
                  <c:v>0.92382338670548281</c:v>
                </c:pt>
                <c:pt idx="5">
                  <c:v>0.91701244813278004</c:v>
                </c:pt>
                <c:pt idx="6">
                  <c:v>0.92880258899676382</c:v>
                </c:pt>
                <c:pt idx="7">
                  <c:v>0.93064621409921666</c:v>
                </c:pt>
                <c:pt idx="8">
                  <c:v>0.91240026595744683</c:v>
                </c:pt>
                <c:pt idx="9">
                  <c:v>0.92093175853018372</c:v>
                </c:pt>
                <c:pt idx="10">
                  <c:v>0.9293365307753797</c:v>
                </c:pt>
                <c:pt idx="11">
                  <c:v>0.92618822788794464</c:v>
                </c:pt>
                <c:pt idx="12">
                  <c:v>0.91698501322362613</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Automático'!$D$67:$P$67</c:f>
              <c:numCache>
                <c:formatCode>0.0%</c:formatCode>
                <c:ptCount val="13"/>
                <c:pt idx="0">
                  <c:v>5.9560618388934089E-2</c:v>
                </c:pt>
                <c:pt idx="1">
                  <c:v>7.5889328063241099E-2</c:v>
                </c:pt>
                <c:pt idx="2">
                  <c:v>8.4529254060873693E-2</c:v>
                </c:pt>
                <c:pt idx="3">
                  <c:v>7.7751385589865399E-2</c:v>
                </c:pt>
                <c:pt idx="4">
                  <c:v>7.617661329451722E-2</c:v>
                </c:pt>
                <c:pt idx="5">
                  <c:v>8.2987551867219914E-2</c:v>
                </c:pt>
                <c:pt idx="6">
                  <c:v>7.1197411003236261E-2</c:v>
                </c:pt>
                <c:pt idx="7">
                  <c:v>6.9353785900783282E-2</c:v>
                </c:pt>
                <c:pt idx="8">
                  <c:v>8.7599734042553196E-2</c:v>
                </c:pt>
                <c:pt idx="9">
                  <c:v>7.9068241469816281E-2</c:v>
                </c:pt>
                <c:pt idx="10">
                  <c:v>7.0663469224620301E-2</c:v>
                </c:pt>
                <c:pt idx="11">
                  <c:v>7.3811772112055404E-2</c:v>
                </c:pt>
                <c:pt idx="12">
                  <c:v>8.3014986776373784E-2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67362544"/>
        <c:axId val="567362936"/>
      </c:barChart>
      <c:dateAx>
        <c:axId val="567362544"/>
        <c:scaling>
          <c:orientation val="minMax"/>
        </c:scaling>
        <c:delete val="0"/>
        <c:axPos val="b"/>
        <c:numFmt formatCode="[$-C0A]mmmm\-yy;@" sourceLinked="1"/>
        <c:majorTickMark val="out"/>
        <c:minorTickMark val="none"/>
        <c:tickLblPos val="nextTo"/>
        <c:txPr>
          <a:bodyPr/>
          <a:lstStyle/>
          <a:p>
            <a:pPr>
              <a:defRPr sz="900"/>
            </a:pPr>
            <a:endParaRPr lang="es-ES"/>
          </a:p>
        </c:txPr>
        <c:crossAx val="567362936"/>
        <c:crosses val="autoZero"/>
        <c:auto val="1"/>
        <c:lblOffset val="100"/>
        <c:baseTimeUnit val="months"/>
      </c:dateAx>
      <c:valAx>
        <c:axId val="567362936"/>
        <c:scaling>
          <c:orientation val="minMax"/>
          <c:max val="1"/>
          <c:min val="0"/>
        </c:scaling>
        <c:delete val="1"/>
        <c:axPos val="l"/>
        <c:numFmt formatCode="0.0%" sourceLinked="1"/>
        <c:majorTickMark val="out"/>
        <c:minorTickMark val="none"/>
        <c:tickLblPos val="nextTo"/>
        <c:crossAx val="5673625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graficos'!$D$6:$P$6</c:f>
              <c:numCache>
                <c:formatCode>0.0%</c:formatCode>
                <c:ptCount val="13"/>
                <c:pt idx="0">
                  <c:v>0.97514033680834011</c:v>
                </c:pt>
                <c:pt idx="1">
                  <c:v>0.9662973222530008</c:v>
                </c:pt>
                <c:pt idx="2">
                  <c:v>0.9671981776765376</c:v>
                </c:pt>
                <c:pt idx="3">
                  <c:v>0.9609688367787721</c:v>
                </c:pt>
                <c:pt idx="4">
                  <c:v>0.95978966903804519</c:v>
                </c:pt>
                <c:pt idx="5">
                  <c:v>0.95846201358863492</c:v>
                </c:pt>
                <c:pt idx="6">
                  <c:v>0.95787346494637027</c:v>
                </c:pt>
                <c:pt idx="7">
                  <c:v>0.96116050538137576</c:v>
                </c:pt>
                <c:pt idx="8">
                  <c:v>0.96376582278481016</c:v>
                </c:pt>
                <c:pt idx="9">
                  <c:v>0.95779067942884044</c:v>
                </c:pt>
                <c:pt idx="10">
                  <c:v>0.9598770176787087</c:v>
                </c:pt>
                <c:pt idx="11">
                  <c:v>0.95914043583535114</c:v>
                </c:pt>
                <c:pt idx="12">
                  <c:v>0.96302740321879077</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graficos'!$D$7:$P$7</c:f>
              <c:numCache>
                <c:formatCode>0.0%</c:formatCode>
                <c:ptCount val="13"/>
                <c:pt idx="0">
                  <c:v>2.4859663191659987E-2</c:v>
                </c:pt>
                <c:pt idx="1">
                  <c:v>3.3702677746999074E-2</c:v>
                </c:pt>
                <c:pt idx="2">
                  <c:v>3.2801822323462418E-2</c:v>
                </c:pt>
                <c:pt idx="3">
                  <c:v>3.9031163221228016E-2</c:v>
                </c:pt>
                <c:pt idx="4">
                  <c:v>4.0210330961954845E-2</c:v>
                </c:pt>
                <c:pt idx="5">
                  <c:v>4.1537986411365038E-2</c:v>
                </c:pt>
                <c:pt idx="6">
                  <c:v>4.2126535053629725E-2</c:v>
                </c:pt>
                <c:pt idx="7">
                  <c:v>3.8839494618624244E-2</c:v>
                </c:pt>
                <c:pt idx="8">
                  <c:v>3.6234177215189879E-2</c:v>
                </c:pt>
                <c:pt idx="9">
                  <c:v>4.220932057115958E-2</c:v>
                </c:pt>
                <c:pt idx="10">
                  <c:v>4.0122982321291314E-2</c:v>
                </c:pt>
                <c:pt idx="11">
                  <c:v>4.0859564164648914E-2</c:v>
                </c:pt>
                <c:pt idx="12">
                  <c:v>3.6972596781209219E-2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16556216"/>
        <c:axId val="318410016"/>
      </c:barChart>
      <c:dateAx>
        <c:axId val="316556216"/>
        <c:scaling>
          <c:orientation val="minMax"/>
        </c:scaling>
        <c:delete val="0"/>
        <c:axPos val="b"/>
        <c:numFmt formatCode="[$-C0A]mmmm\-yy;@" sourceLinked="1"/>
        <c:majorTickMark val="out"/>
        <c:minorTickMark val="none"/>
        <c:tickLblPos val="nextTo"/>
        <c:txPr>
          <a:bodyPr/>
          <a:lstStyle/>
          <a:p>
            <a:pPr>
              <a:defRPr sz="900"/>
            </a:pPr>
            <a:endParaRPr lang="es-ES"/>
          </a:p>
        </c:txPr>
        <c:crossAx val="318410016"/>
        <c:crosses val="autoZero"/>
        <c:auto val="1"/>
        <c:lblOffset val="100"/>
        <c:baseTimeUnit val="months"/>
      </c:dateAx>
      <c:valAx>
        <c:axId val="318410016"/>
        <c:scaling>
          <c:orientation val="minMax"/>
          <c:max val="1"/>
          <c:min val="0"/>
        </c:scaling>
        <c:delete val="1"/>
        <c:axPos val="l"/>
        <c:numFmt formatCode="0.0%" sourceLinked="1"/>
        <c:majorTickMark val="out"/>
        <c:minorTickMark val="none"/>
        <c:tickLblPos val="nextTo"/>
        <c:crossAx val="3165562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graficos'!$D$16:$P$16</c:f>
              <c:numCache>
                <c:formatCode>0.0%</c:formatCode>
                <c:ptCount val="13"/>
                <c:pt idx="0">
                  <c:v>0.97561361836896277</c:v>
                </c:pt>
                <c:pt idx="1">
                  <c:v>0.95624443785226931</c:v>
                </c:pt>
                <c:pt idx="2">
                  <c:v>0.95600701549254596</c:v>
                </c:pt>
                <c:pt idx="3">
                  <c:v>0.9638152914458743</c:v>
                </c:pt>
                <c:pt idx="4">
                  <c:v>0.95217060167555223</c:v>
                </c:pt>
                <c:pt idx="5">
                  <c:v>0.95720250521920658</c:v>
                </c:pt>
                <c:pt idx="6">
                  <c:v>0.95841092489137181</c:v>
                </c:pt>
                <c:pt idx="7">
                  <c:v>0.94808995686999376</c:v>
                </c:pt>
                <c:pt idx="8">
                  <c:v>0.95176997990415835</c:v>
                </c:pt>
                <c:pt idx="9">
                  <c:v>0.95275590551181111</c:v>
                </c:pt>
                <c:pt idx="10">
                  <c:v>0.96607869742198105</c:v>
                </c:pt>
                <c:pt idx="11">
                  <c:v>0.94822808808516845</c:v>
                </c:pt>
                <c:pt idx="12">
                  <c:v>0.96333380341277686</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graficos'!$D$17:$P$17</c:f>
              <c:numCache>
                <c:formatCode>0.0%</c:formatCode>
                <c:ptCount val="13"/>
                <c:pt idx="0">
                  <c:v>2.4386381631037214E-2</c:v>
                </c:pt>
                <c:pt idx="1">
                  <c:v>4.3755562147730645E-2</c:v>
                </c:pt>
                <c:pt idx="2">
                  <c:v>4.399298450745396E-2</c:v>
                </c:pt>
                <c:pt idx="3">
                  <c:v>3.6184708554125665E-2</c:v>
                </c:pt>
                <c:pt idx="4">
                  <c:v>4.7829398324447839E-2</c:v>
                </c:pt>
                <c:pt idx="5">
                  <c:v>4.2797494780793317E-2</c:v>
                </c:pt>
                <c:pt idx="6">
                  <c:v>4.1589075108628186E-2</c:v>
                </c:pt>
                <c:pt idx="7">
                  <c:v>5.1910043130006162E-2</c:v>
                </c:pt>
                <c:pt idx="8">
                  <c:v>4.8230020095841708E-2</c:v>
                </c:pt>
                <c:pt idx="9">
                  <c:v>4.7244094488188983E-2</c:v>
                </c:pt>
                <c:pt idx="10">
                  <c:v>3.3921302578018994E-2</c:v>
                </c:pt>
                <c:pt idx="11">
                  <c:v>5.1771911914831562E-2</c:v>
                </c:pt>
                <c:pt idx="12">
                  <c:v>3.666619658722324E-2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17328528"/>
        <c:axId val="131563776"/>
      </c:barChart>
      <c:dateAx>
        <c:axId val="317328528"/>
        <c:scaling>
          <c:orientation val="minMax"/>
        </c:scaling>
        <c:delete val="0"/>
        <c:axPos val="b"/>
        <c:numFmt formatCode="[$-C0A]mmmm\-yy;@" sourceLinked="1"/>
        <c:majorTickMark val="out"/>
        <c:minorTickMark val="none"/>
        <c:tickLblPos val="nextTo"/>
        <c:txPr>
          <a:bodyPr/>
          <a:lstStyle/>
          <a:p>
            <a:pPr>
              <a:defRPr sz="750"/>
            </a:pPr>
            <a:endParaRPr lang="es-ES"/>
          </a:p>
        </c:txPr>
        <c:crossAx val="131563776"/>
        <c:crosses val="autoZero"/>
        <c:auto val="1"/>
        <c:lblOffset val="100"/>
        <c:baseTimeUnit val="months"/>
      </c:dateAx>
      <c:valAx>
        <c:axId val="131563776"/>
        <c:scaling>
          <c:orientation val="minMax"/>
          <c:max val="1"/>
          <c:min val="0"/>
        </c:scaling>
        <c:delete val="1"/>
        <c:axPos val="l"/>
        <c:numFmt formatCode="0.0%" sourceLinked="1"/>
        <c:majorTickMark val="out"/>
        <c:minorTickMark val="none"/>
        <c:tickLblPos val="nextTo"/>
        <c:crossAx val="3173285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graficos'!$D$34:$P$34</c:f>
              <c:numCache>
                <c:formatCode>0.0%</c:formatCode>
                <c:ptCount val="13"/>
                <c:pt idx="0">
                  <c:v>0.9762430001696929</c:v>
                </c:pt>
                <c:pt idx="1">
                  <c:v>0.97207996035023958</c:v>
                </c:pt>
                <c:pt idx="2">
                  <c:v>0.96630310923001794</c:v>
                </c:pt>
                <c:pt idx="3">
                  <c:v>0.97079573420836751</c:v>
                </c:pt>
                <c:pt idx="4">
                  <c:v>0.97070991229521753</c:v>
                </c:pt>
                <c:pt idx="5">
                  <c:v>0.97017139090309823</c:v>
                </c:pt>
                <c:pt idx="6">
                  <c:v>0.96974281391830564</c:v>
                </c:pt>
                <c:pt idx="7">
                  <c:v>0.97236180904522618</c:v>
                </c:pt>
                <c:pt idx="8">
                  <c:v>0.96385129347267429</c:v>
                </c:pt>
                <c:pt idx="9">
                  <c:v>0.96657617916525285</c:v>
                </c:pt>
                <c:pt idx="10">
                  <c:v>0.9702400526142716</c:v>
                </c:pt>
                <c:pt idx="11">
                  <c:v>0.97215067611075345</c:v>
                </c:pt>
                <c:pt idx="12">
                  <c:v>0.96729254996971525</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graficos'!$D$35:$P$35</c:f>
              <c:numCache>
                <c:formatCode>0.0%</c:formatCode>
                <c:ptCount val="13"/>
                <c:pt idx="0">
                  <c:v>2.3756999830307143E-2</c:v>
                </c:pt>
                <c:pt idx="1">
                  <c:v>2.7920039649760447E-2</c:v>
                </c:pt>
                <c:pt idx="2">
                  <c:v>3.3696890769982092E-2</c:v>
                </c:pt>
                <c:pt idx="3">
                  <c:v>2.9204265791632485E-2</c:v>
                </c:pt>
                <c:pt idx="4">
                  <c:v>2.9290087704782395E-2</c:v>
                </c:pt>
                <c:pt idx="5">
                  <c:v>2.9828609096901781E-2</c:v>
                </c:pt>
                <c:pt idx="6">
                  <c:v>3.0257186081694407E-2</c:v>
                </c:pt>
                <c:pt idx="7">
                  <c:v>2.7638190954773871E-2</c:v>
                </c:pt>
                <c:pt idx="8">
                  <c:v>3.6148706527325679E-2</c:v>
                </c:pt>
                <c:pt idx="9">
                  <c:v>3.3423820834747202E-2</c:v>
                </c:pt>
                <c:pt idx="10">
                  <c:v>2.9759947385728378E-2</c:v>
                </c:pt>
                <c:pt idx="11">
                  <c:v>2.784932388924662E-2</c:v>
                </c:pt>
                <c:pt idx="12">
                  <c:v>3.2707450030284677E-2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65596984"/>
        <c:axId val="566727000"/>
      </c:barChart>
      <c:dateAx>
        <c:axId val="565596984"/>
        <c:scaling>
          <c:orientation val="minMax"/>
        </c:scaling>
        <c:delete val="0"/>
        <c:axPos val="b"/>
        <c:numFmt formatCode="[$-C0A]mmmm\-yy;@" sourceLinked="1"/>
        <c:majorTickMark val="out"/>
        <c:minorTickMark val="none"/>
        <c:tickLblPos val="nextTo"/>
        <c:txPr>
          <a:bodyPr/>
          <a:lstStyle/>
          <a:p>
            <a:pPr>
              <a:defRPr sz="750"/>
            </a:pPr>
            <a:endParaRPr lang="es-ES"/>
          </a:p>
        </c:txPr>
        <c:crossAx val="566727000"/>
        <c:crosses val="autoZero"/>
        <c:auto val="1"/>
        <c:lblOffset val="100"/>
        <c:baseTimeUnit val="months"/>
      </c:dateAx>
      <c:valAx>
        <c:axId val="566727000"/>
        <c:scaling>
          <c:orientation val="minMax"/>
          <c:max val="1"/>
          <c:min val="0"/>
        </c:scaling>
        <c:delete val="1"/>
        <c:axPos val="l"/>
        <c:numFmt formatCode="0.0%" sourceLinked="1"/>
        <c:majorTickMark val="out"/>
        <c:minorTickMark val="none"/>
        <c:tickLblPos val="nextTo"/>
        <c:crossAx val="5655969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graficos'!$D$29:$P$29</c:f>
              <c:numCache>
                <c:formatCode>0.0%</c:formatCode>
                <c:ptCount val="13"/>
                <c:pt idx="0">
                  <c:v>0.96734762223710646</c:v>
                </c:pt>
                <c:pt idx="1">
                  <c:v>0.96112556929082626</c:v>
                </c:pt>
                <c:pt idx="2">
                  <c:v>0.9545089213952741</c:v>
                </c:pt>
                <c:pt idx="3">
                  <c:v>0.95604572532603449</c:v>
                </c:pt>
                <c:pt idx="4">
                  <c:v>0.95536005213424569</c:v>
                </c:pt>
                <c:pt idx="5">
                  <c:v>0.95776255707762559</c:v>
                </c:pt>
                <c:pt idx="6">
                  <c:v>0.95739723747711758</c:v>
                </c:pt>
                <c:pt idx="7">
                  <c:v>0.96014613085353706</c:v>
                </c:pt>
                <c:pt idx="8">
                  <c:v>0.9524620889418981</c:v>
                </c:pt>
                <c:pt idx="9">
                  <c:v>0.95605320761070889</c:v>
                </c:pt>
                <c:pt idx="10">
                  <c:v>0.95821138211382118</c:v>
                </c:pt>
                <c:pt idx="11">
                  <c:v>0.95891286970423661</c:v>
                </c:pt>
                <c:pt idx="12">
                  <c:v>0.9572986069049062</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graficos'!$D$30:$P$30</c:f>
              <c:numCache>
                <c:formatCode>0.0%</c:formatCode>
                <c:ptCount val="13"/>
                <c:pt idx="0">
                  <c:v>3.2652377762893502E-2</c:v>
                </c:pt>
                <c:pt idx="1">
                  <c:v>3.8874430709173714E-2</c:v>
                </c:pt>
                <c:pt idx="2">
                  <c:v>4.5491078604725926E-2</c:v>
                </c:pt>
                <c:pt idx="3">
                  <c:v>4.3954274673965545E-2</c:v>
                </c:pt>
                <c:pt idx="4">
                  <c:v>4.4639947865754322E-2</c:v>
                </c:pt>
                <c:pt idx="5">
                  <c:v>4.2237442922374434E-2</c:v>
                </c:pt>
                <c:pt idx="6">
                  <c:v>4.2602762522882344E-2</c:v>
                </c:pt>
                <c:pt idx="7">
                  <c:v>3.9853869146462967E-2</c:v>
                </c:pt>
                <c:pt idx="8">
                  <c:v>4.7537911058101893E-2</c:v>
                </c:pt>
                <c:pt idx="9">
                  <c:v>4.3946792389291126E-2</c:v>
                </c:pt>
                <c:pt idx="10">
                  <c:v>4.178861788617886E-2</c:v>
                </c:pt>
                <c:pt idx="11">
                  <c:v>4.1087130295763385E-2</c:v>
                </c:pt>
                <c:pt idx="12">
                  <c:v>4.2701393095093888E-2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67476032"/>
        <c:axId val="567479952"/>
      </c:barChart>
      <c:dateAx>
        <c:axId val="567476032"/>
        <c:scaling>
          <c:orientation val="minMax"/>
        </c:scaling>
        <c:delete val="0"/>
        <c:axPos val="b"/>
        <c:numFmt formatCode="[$-C0A]mmmm\-yy;@" sourceLinked="1"/>
        <c:majorTickMark val="out"/>
        <c:minorTickMark val="none"/>
        <c:tickLblPos val="nextTo"/>
        <c:txPr>
          <a:bodyPr/>
          <a:lstStyle/>
          <a:p>
            <a:pPr>
              <a:defRPr sz="900"/>
            </a:pPr>
            <a:endParaRPr lang="es-ES"/>
          </a:p>
        </c:txPr>
        <c:crossAx val="567479952"/>
        <c:crosses val="autoZero"/>
        <c:auto val="1"/>
        <c:lblOffset val="100"/>
        <c:baseTimeUnit val="months"/>
      </c:dateAx>
      <c:valAx>
        <c:axId val="567479952"/>
        <c:scaling>
          <c:orientation val="minMax"/>
          <c:max val="1"/>
          <c:min val="0"/>
        </c:scaling>
        <c:delete val="1"/>
        <c:axPos val="l"/>
        <c:numFmt formatCode="0.0%" sourceLinked="1"/>
        <c:majorTickMark val="out"/>
        <c:minorTickMark val="none"/>
        <c:tickLblPos val="nextTo"/>
        <c:crossAx val="5674760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graficos'!$D$39:$P$39</c:f>
              <c:numCache>
                <c:formatCode>0.0%</c:formatCode>
                <c:ptCount val="13"/>
                <c:pt idx="0">
                  <c:v>0.94043938161106588</c:v>
                </c:pt>
                <c:pt idx="1">
                  <c:v>0.92411067193675889</c:v>
                </c:pt>
                <c:pt idx="2">
                  <c:v>0.91547074593912636</c:v>
                </c:pt>
                <c:pt idx="3">
                  <c:v>0.9222486144101345</c:v>
                </c:pt>
                <c:pt idx="4">
                  <c:v>0.92382338670548281</c:v>
                </c:pt>
                <c:pt idx="5">
                  <c:v>0.91701244813278004</c:v>
                </c:pt>
                <c:pt idx="6">
                  <c:v>0.92880258899676382</c:v>
                </c:pt>
                <c:pt idx="7">
                  <c:v>0.93064621409921666</c:v>
                </c:pt>
                <c:pt idx="8">
                  <c:v>0.91240026595744683</c:v>
                </c:pt>
                <c:pt idx="9">
                  <c:v>0.92093175853018372</c:v>
                </c:pt>
                <c:pt idx="10">
                  <c:v>0.9293365307753797</c:v>
                </c:pt>
                <c:pt idx="11">
                  <c:v>0.92618822788794464</c:v>
                </c:pt>
                <c:pt idx="12">
                  <c:v>0.91698501322362613</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graficos'!$D$40:$P$40</c:f>
              <c:numCache>
                <c:formatCode>0.0%</c:formatCode>
                <c:ptCount val="13"/>
                <c:pt idx="0">
                  <c:v>5.9560618388934089E-2</c:v>
                </c:pt>
                <c:pt idx="1">
                  <c:v>7.5889328063241099E-2</c:v>
                </c:pt>
                <c:pt idx="2">
                  <c:v>8.4529254060873693E-2</c:v>
                </c:pt>
                <c:pt idx="3">
                  <c:v>7.7751385589865399E-2</c:v>
                </c:pt>
                <c:pt idx="4">
                  <c:v>7.617661329451722E-2</c:v>
                </c:pt>
                <c:pt idx="5">
                  <c:v>8.2987551867219914E-2</c:v>
                </c:pt>
                <c:pt idx="6">
                  <c:v>7.1197411003236261E-2</c:v>
                </c:pt>
                <c:pt idx="7">
                  <c:v>6.9353785900783282E-2</c:v>
                </c:pt>
                <c:pt idx="8">
                  <c:v>8.7599734042553196E-2</c:v>
                </c:pt>
                <c:pt idx="9">
                  <c:v>7.9068241469816281E-2</c:v>
                </c:pt>
                <c:pt idx="10">
                  <c:v>7.0663469224620301E-2</c:v>
                </c:pt>
                <c:pt idx="11">
                  <c:v>7.3811772112055404E-2</c:v>
                </c:pt>
                <c:pt idx="12">
                  <c:v>8.3014986776373784E-2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67478384"/>
        <c:axId val="567473680"/>
      </c:barChart>
      <c:dateAx>
        <c:axId val="567478384"/>
        <c:scaling>
          <c:orientation val="minMax"/>
        </c:scaling>
        <c:delete val="0"/>
        <c:axPos val="b"/>
        <c:numFmt formatCode="[$-C0A]mmmm\-yy;@" sourceLinked="1"/>
        <c:majorTickMark val="out"/>
        <c:minorTickMark val="none"/>
        <c:tickLblPos val="nextTo"/>
        <c:txPr>
          <a:bodyPr/>
          <a:lstStyle/>
          <a:p>
            <a:pPr>
              <a:defRPr sz="750"/>
            </a:pPr>
            <a:endParaRPr lang="es-ES"/>
          </a:p>
        </c:txPr>
        <c:crossAx val="567473680"/>
        <c:crosses val="autoZero"/>
        <c:auto val="1"/>
        <c:lblOffset val="100"/>
        <c:baseTimeUnit val="months"/>
      </c:dateAx>
      <c:valAx>
        <c:axId val="567473680"/>
        <c:scaling>
          <c:orientation val="minMax"/>
          <c:max val="1"/>
          <c:min val="0"/>
        </c:scaling>
        <c:delete val="1"/>
        <c:axPos val="l"/>
        <c:numFmt formatCode="0.0%" sourceLinked="1"/>
        <c:majorTickMark val="out"/>
        <c:minorTickMark val="none"/>
        <c:tickLblPos val="nextTo"/>
        <c:crossAx val="56747838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graficos'!$D$6:$P$6</c:f>
              <c:numCache>
                <c:formatCode>0.0%</c:formatCode>
                <c:ptCount val="13"/>
                <c:pt idx="0">
                  <c:v>0.97514033680834011</c:v>
                </c:pt>
                <c:pt idx="1">
                  <c:v>0.9662973222530008</c:v>
                </c:pt>
                <c:pt idx="2">
                  <c:v>0.9671981776765376</c:v>
                </c:pt>
                <c:pt idx="3">
                  <c:v>0.9609688367787721</c:v>
                </c:pt>
                <c:pt idx="4">
                  <c:v>0.95978966903804519</c:v>
                </c:pt>
                <c:pt idx="5">
                  <c:v>0.95846201358863492</c:v>
                </c:pt>
                <c:pt idx="6">
                  <c:v>0.95787346494637027</c:v>
                </c:pt>
                <c:pt idx="7">
                  <c:v>0.96116050538137576</c:v>
                </c:pt>
                <c:pt idx="8">
                  <c:v>0.96376582278481016</c:v>
                </c:pt>
                <c:pt idx="9">
                  <c:v>0.95779067942884044</c:v>
                </c:pt>
                <c:pt idx="10">
                  <c:v>0.9598770176787087</c:v>
                </c:pt>
                <c:pt idx="11">
                  <c:v>0.95914043583535114</c:v>
                </c:pt>
                <c:pt idx="12">
                  <c:v>0.96302740321879077</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graficos'!$D$7:$P$7</c:f>
              <c:numCache>
                <c:formatCode>0.0%</c:formatCode>
                <c:ptCount val="13"/>
                <c:pt idx="0">
                  <c:v>2.4859663191659987E-2</c:v>
                </c:pt>
                <c:pt idx="1">
                  <c:v>3.3702677746999074E-2</c:v>
                </c:pt>
                <c:pt idx="2">
                  <c:v>3.2801822323462418E-2</c:v>
                </c:pt>
                <c:pt idx="3">
                  <c:v>3.9031163221228016E-2</c:v>
                </c:pt>
                <c:pt idx="4">
                  <c:v>4.0210330961954845E-2</c:v>
                </c:pt>
                <c:pt idx="5">
                  <c:v>4.1537986411365038E-2</c:v>
                </c:pt>
                <c:pt idx="6">
                  <c:v>4.2126535053629725E-2</c:v>
                </c:pt>
                <c:pt idx="7">
                  <c:v>3.8839494618624244E-2</c:v>
                </c:pt>
                <c:pt idx="8">
                  <c:v>3.6234177215189879E-2</c:v>
                </c:pt>
                <c:pt idx="9">
                  <c:v>4.220932057115958E-2</c:v>
                </c:pt>
                <c:pt idx="10">
                  <c:v>4.0122982321291314E-2</c:v>
                </c:pt>
                <c:pt idx="11">
                  <c:v>4.0859564164648914E-2</c:v>
                </c:pt>
                <c:pt idx="12">
                  <c:v>3.6972596781209219E-2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67474856"/>
        <c:axId val="567475640"/>
      </c:barChart>
      <c:dateAx>
        <c:axId val="567474856"/>
        <c:scaling>
          <c:orientation val="minMax"/>
        </c:scaling>
        <c:delete val="0"/>
        <c:axPos val="b"/>
        <c:numFmt formatCode="[$-C0A]mmmm\-yy;@" sourceLinked="1"/>
        <c:majorTickMark val="out"/>
        <c:minorTickMark val="none"/>
        <c:tickLblPos val="nextTo"/>
        <c:txPr>
          <a:bodyPr/>
          <a:lstStyle/>
          <a:p>
            <a:pPr>
              <a:defRPr sz="900"/>
            </a:pPr>
            <a:endParaRPr lang="es-ES"/>
          </a:p>
        </c:txPr>
        <c:crossAx val="567475640"/>
        <c:crosses val="autoZero"/>
        <c:auto val="1"/>
        <c:lblOffset val="100"/>
        <c:baseTimeUnit val="months"/>
      </c:dateAx>
      <c:valAx>
        <c:axId val="567475640"/>
        <c:scaling>
          <c:orientation val="minMax"/>
          <c:max val="1"/>
          <c:min val="0"/>
        </c:scaling>
        <c:delete val="1"/>
        <c:axPos val="l"/>
        <c:numFmt formatCode="0.0%" sourceLinked="1"/>
        <c:majorTickMark val="out"/>
        <c:minorTickMark val="none"/>
        <c:tickLblPos val="nextTo"/>
        <c:crossAx val="5674748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Automático'!$D$13:$P$13</c:f>
              <c:numCache>
                <c:formatCode>0.0%</c:formatCode>
                <c:ptCount val="13"/>
                <c:pt idx="0">
                  <c:v>0.96529814271749748</c:v>
                </c:pt>
                <c:pt idx="1">
                  <c:v>0.94004349176762958</c:v>
                </c:pt>
                <c:pt idx="2">
                  <c:v>0.92897637795275589</c:v>
                </c:pt>
                <c:pt idx="3">
                  <c:v>0.92516794250898293</c:v>
                </c:pt>
                <c:pt idx="4">
                  <c:v>0.91330970029004188</c:v>
                </c:pt>
                <c:pt idx="5">
                  <c:v>0.9087880710659898</c:v>
                </c:pt>
                <c:pt idx="6">
                  <c:v>0.91364365971107542</c:v>
                </c:pt>
                <c:pt idx="7">
                  <c:v>0.90722321865318767</c:v>
                </c:pt>
                <c:pt idx="8">
                  <c:v>0.92063233376792708</c:v>
                </c:pt>
                <c:pt idx="9">
                  <c:v>0.91458265670672301</c:v>
                </c:pt>
                <c:pt idx="10">
                  <c:v>0.90786338363780783</c:v>
                </c:pt>
                <c:pt idx="11">
                  <c:v>0.89733028222730749</c:v>
                </c:pt>
                <c:pt idx="12">
                  <c:v>0.92248413417951047</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Automático'!$D$14:$P$14</c:f>
              <c:numCache>
                <c:formatCode>0.0%</c:formatCode>
                <c:ptCount val="13"/>
                <c:pt idx="0">
                  <c:v>3.4701857282502441E-2</c:v>
                </c:pt>
                <c:pt idx="1">
                  <c:v>5.9956508232370288E-2</c:v>
                </c:pt>
                <c:pt idx="2">
                  <c:v>7.1023622047244092E-2</c:v>
                </c:pt>
                <c:pt idx="3">
                  <c:v>7.4832057491017026E-2</c:v>
                </c:pt>
                <c:pt idx="4">
                  <c:v>8.6690299709958105E-2</c:v>
                </c:pt>
                <c:pt idx="5">
                  <c:v>9.1211928934010159E-2</c:v>
                </c:pt>
                <c:pt idx="6">
                  <c:v>8.6356340288924555E-2</c:v>
                </c:pt>
                <c:pt idx="7">
                  <c:v>9.2776781346812331E-2</c:v>
                </c:pt>
                <c:pt idx="8">
                  <c:v>7.9367666232073017E-2</c:v>
                </c:pt>
                <c:pt idx="9">
                  <c:v>8.5417343293277034E-2</c:v>
                </c:pt>
                <c:pt idx="10">
                  <c:v>9.2136616362192225E-2</c:v>
                </c:pt>
                <c:pt idx="11">
                  <c:v>0.10266971777269261</c:v>
                </c:pt>
                <c:pt idx="12">
                  <c:v>7.7515865820489582E-2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67473288"/>
        <c:axId val="567477600"/>
      </c:barChart>
      <c:dateAx>
        <c:axId val="567473288"/>
        <c:scaling>
          <c:orientation val="minMax"/>
        </c:scaling>
        <c:delete val="0"/>
        <c:axPos val="b"/>
        <c:numFmt formatCode="[$-C0A]mmmm\-yy;@" sourceLinked="1"/>
        <c:majorTickMark val="out"/>
        <c:minorTickMark val="none"/>
        <c:tickLblPos val="nextTo"/>
        <c:txPr>
          <a:bodyPr/>
          <a:lstStyle/>
          <a:p>
            <a:pPr>
              <a:defRPr sz="900"/>
            </a:pPr>
            <a:endParaRPr lang="es-ES"/>
          </a:p>
        </c:txPr>
        <c:crossAx val="567477600"/>
        <c:crosses val="autoZero"/>
        <c:auto val="1"/>
        <c:lblOffset val="100"/>
        <c:baseTimeUnit val="months"/>
      </c:dateAx>
      <c:valAx>
        <c:axId val="567477600"/>
        <c:scaling>
          <c:orientation val="minMax"/>
          <c:max val="1"/>
          <c:min val="0"/>
        </c:scaling>
        <c:delete val="1"/>
        <c:axPos val="l"/>
        <c:numFmt formatCode="0.0%" sourceLinked="1"/>
        <c:majorTickMark val="out"/>
        <c:minorTickMark val="none"/>
        <c:tickLblPos val="nextTo"/>
        <c:crossAx val="5674732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Automático'!$D$18:$P$18</c:f>
              <c:numCache>
                <c:formatCode>0.0%</c:formatCode>
                <c:ptCount val="13"/>
                <c:pt idx="0">
                  <c:v>0.98423566878980884</c:v>
                </c:pt>
                <c:pt idx="1">
                  <c:v>0.98112915699922654</c:v>
                </c:pt>
                <c:pt idx="2">
                  <c:v>0.98432318359963811</c:v>
                </c:pt>
                <c:pt idx="3">
                  <c:v>0.97667593450725987</c:v>
                </c:pt>
                <c:pt idx="4">
                  <c:v>0.98073663122206811</c:v>
                </c:pt>
                <c:pt idx="5">
                  <c:v>0.98057354301572619</c:v>
                </c:pt>
                <c:pt idx="6">
                  <c:v>0.97861379956290973</c:v>
                </c:pt>
                <c:pt idx="7">
                  <c:v>0.98480148883374685</c:v>
                </c:pt>
                <c:pt idx="8">
                  <c:v>0.98081800887761572</c:v>
                </c:pt>
                <c:pt idx="9">
                  <c:v>0.97688222430490479</c:v>
                </c:pt>
                <c:pt idx="10">
                  <c:v>0.98120989917506873</c:v>
                </c:pt>
                <c:pt idx="11">
                  <c:v>0.98237349946816599</c:v>
                </c:pt>
                <c:pt idx="12">
                  <c:v>0.97921742869428119</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'TAM Automático'!$D$19:$P$19</c:f>
              <c:numCache>
                <c:formatCode>0.0%</c:formatCode>
                <c:ptCount val="13"/>
                <c:pt idx="0">
                  <c:v>1.5764331210191083E-2</c:v>
                </c:pt>
                <c:pt idx="1">
                  <c:v>1.8870843000773393E-2</c:v>
                </c:pt>
                <c:pt idx="2">
                  <c:v>1.5676816400361771E-2</c:v>
                </c:pt>
                <c:pt idx="3">
                  <c:v>2.3324065492740194E-2</c:v>
                </c:pt>
                <c:pt idx="4">
                  <c:v>1.9263368777931885E-2</c:v>
                </c:pt>
                <c:pt idx="5">
                  <c:v>1.942645698427382E-2</c:v>
                </c:pt>
                <c:pt idx="6">
                  <c:v>2.138620043709023E-2</c:v>
                </c:pt>
                <c:pt idx="7">
                  <c:v>1.5198511166253101E-2</c:v>
                </c:pt>
                <c:pt idx="8">
                  <c:v>1.9181991122384275E-2</c:v>
                </c:pt>
                <c:pt idx="9">
                  <c:v>2.3117775695095284E-2</c:v>
                </c:pt>
                <c:pt idx="10">
                  <c:v>1.8790100824931252E-2</c:v>
                </c:pt>
                <c:pt idx="11">
                  <c:v>1.7626500531834066E-2</c:v>
                </c:pt>
                <c:pt idx="12">
                  <c:v>2.078257130571879E-2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67479168"/>
        <c:axId val="567476424"/>
      </c:barChart>
      <c:dateAx>
        <c:axId val="567479168"/>
        <c:scaling>
          <c:orientation val="minMax"/>
        </c:scaling>
        <c:delete val="0"/>
        <c:axPos val="b"/>
        <c:numFmt formatCode="[$-C0A]mmmm\-yy;@" sourceLinked="1"/>
        <c:majorTickMark val="out"/>
        <c:minorTickMark val="none"/>
        <c:tickLblPos val="nextTo"/>
        <c:txPr>
          <a:bodyPr/>
          <a:lstStyle/>
          <a:p>
            <a:pPr>
              <a:defRPr sz="900"/>
            </a:pPr>
            <a:endParaRPr lang="es-ES"/>
          </a:p>
        </c:txPr>
        <c:crossAx val="567476424"/>
        <c:crosses val="autoZero"/>
        <c:auto val="1"/>
        <c:lblOffset val="100"/>
        <c:baseTimeUnit val="months"/>
      </c:dateAx>
      <c:valAx>
        <c:axId val="567476424"/>
        <c:scaling>
          <c:orientation val="minMax"/>
          <c:max val="1"/>
          <c:min val="0"/>
        </c:scaling>
        <c:delete val="1"/>
        <c:axPos val="l"/>
        <c:numFmt formatCode="0.0%" sourceLinked="1"/>
        <c:majorTickMark val="out"/>
        <c:minorTickMark val="none"/>
        <c:tickLblPos val="nextTo"/>
        <c:crossAx val="567479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Conclusiones!A1"/><Relationship Id="rId7" Type="http://schemas.openxmlformats.org/officeDocument/2006/relationships/hyperlink" Target="#'Leche Imprimir'!A1"/><Relationship Id="rId2" Type="http://schemas.openxmlformats.org/officeDocument/2006/relationships/hyperlink" Target="#Portada!A1"/><Relationship Id="rId1" Type="http://schemas.openxmlformats.org/officeDocument/2006/relationships/image" Target="../media/image3.png"/><Relationship Id="rId6" Type="http://schemas.openxmlformats.org/officeDocument/2006/relationships/hyperlink" Target="#'Derivados Imprimir '!A1"/><Relationship Id="rId5" Type="http://schemas.openxmlformats.org/officeDocument/2006/relationships/hyperlink" Target="#Derivados!A1"/><Relationship Id="rId4" Type="http://schemas.openxmlformats.org/officeDocument/2006/relationships/hyperlink" Target="#Leche!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2021</a:t>
          </a:r>
          <a:endParaRPr lang="en-US" sz="4400" b="0">
            <a:solidFill>
              <a:sysClr val="windowText" lastClr="000000"/>
            </a:solidFill>
            <a:effectLst/>
          </a:endParaRPr>
        </a:p>
      </xdr:txBody>
    </xdr:sp>
    <xdr:clientData/>
  </xdr:twoCellAnchor>
  <xdr:twoCellAnchor editAs="oneCell">
    <xdr:from>
      <xdr:col>0</xdr:col>
      <xdr:colOff>361950</xdr:colOff>
      <xdr:row>0</xdr:row>
      <xdr:rowOff>142895</xdr:rowOff>
    </xdr:from>
    <xdr:to>
      <xdr:col>4</xdr:col>
      <xdr:colOff>373950</xdr:colOff>
      <xdr:row>5</xdr:row>
      <xdr:rowOff>63738</xdr:rowOff>
    </xdr:to>
    <xdr:pic>
      <xdr:nvPicPr>
        <xdr:cNvPr id="9" name="Imagen 8">
          <a:extLst>
            <a:ext uri="{FF2B5EF4-FFF2-40B4-BE49-F238E27FC236}">
              <a16:creationId xmlns=""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1950" y="142895"/>
          <a:ext cx="3060000" cy="873343"/>
        </a:xfrm>
        <a:prstGeom prst="rect">
          <a:avLst/>
        </a:prstGeom>
      </xdr:spPr>
    </xdr:pic>
    <xdr:clientData/>
  </xdr:twoCellAnchor>
  <xdr:twoCellAnchor editAs="oneCell">
    <xdr:from>
      <xdr:col>8</xdr:col>
      <xdr:colOff>651510</xdr:colOff>
      <xdr:row>0</xdr:row>
      <xdr:rowOff>0</xdr:rowOff>
    </xdr:from>
    <xdr:to>
      <xdr:col>11</xdr:col>
      <xdr:colOff>757294</xdr:colOff>
      <xdr:row>3</xdr:row>
      <xdr:rowOff>37042</xdr:rowOff>
    </xdr:to>
    <xdr:pic>
      <xdr:nvPicPr>
        <xdr:cNvPr id="10" name="Imagen 9"/>
        <xdr:cNvPicPr>
          <a:picLocks noChangeAspect="1"/>
        </xdr:cNvPicPr>
      </xdr:nvPicPr>
      <xdr:blipFill>
        <a:blip xmlns:r="http://schemas.openxmlformats.org/officeDocument/2006/relationships" r:embed="rId4"/>
        <a:stretch>
          <a:fillRect/>
        </a:stretch>
      </xdr:blipFill>
      <xdr:spPr>
        <a:xfrm>
          <a:off x="693039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219075</xdr:colOff>
      <xdr:row>0</xdr:row>
      <xdr:rowOff>0</xdr:rowOff>
    </xdr:from>
    <xdr:to>
      <xdr:col>11</xdr:col>
      <xdr:colOff>299026</xdr:colOff>
      <xdr:row>0</xdr:row>
      <xdr:rowOff>382151</xdr:rowOff>
    </xdr:to>
    <xdr:pic>
      <xdr:nvPicPr>
        <xdr:cNvPr id="36" name="Imagen 35"/>
        <xdr:cNvPicPr>
          <a:picLocks noChangeAspect="1"/>
        </xdr:cNvPicPr>
      </xdr:nvPicPr>
      <xdr:blipFill>
        <a:blip xmlns:r="http://schemas.openxmlformats.org/officeDocument/2006/relationships" r:embed="rId1"/>
        <a:stretch>
          <a:fillRect/>
        </a:stretch>
      </xdr:blipFill>
      <xdr:spPr>
        <a:xfrm>
          <a:off x="7743825" y="0"/>
          <a:ext cx="1642051" cy="382151"/>
        </a:xfrm>
        <a:prstGeom prst="rect">
          <a:avLst/>
        </a:prstGeom>
      </xdr:spPr>
    </xdr:pic>
    <xdr:clientData/>
  </xdr:twoCellAnchor>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2"/>
          <a:extLst>
            <a:ext uri="{FF2B5EF4-FFF2-40B4-BE49-F238E27FC236}">
              <a16:creationId xmlns="" xmlns:a16="http://schemas.microsoft.com/office/drawing/2014/main" id="{00000000-0008-0000-0100-000004000000}"/>
            </a:ext>
          </a:extLst>
        </xdr:cNvPr>
        <xdr:cNvGrpSpPr/>
      </xdr:nvGrpSpPr>
      <xdr:grpSpPr>
        <a:xfrm>
          <a:off x="637875" y="1547867"/>
          <a:ext cx="6762789" cy="528360"/>
          <a:chOff x="1197672" y="1465430"/>
          <a:chExt cx="6441281" cy="597529"/>
        </a:xfrm>
        <a:solidFill>
          <a:srgbClr val="FFC000"/>
        </a:solidFill>
      </xdr:grpSpPr>
      <xdr:grpSp>
        <xdr:nvGrpSpPr>
          <xdr:cNvPr id="5" name="4 Grupo">
            <a:extLst>
              <a:ext uri="{FF2B5EF4-FFF2-40B4-BE49-F238E27FC236}">
                <a16:creationId xmlns=""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3"/>
          <a:extLst>
            <a:ext uri="{FF2B5EF4-FFF2-40B4-BE49-F238E27FC236}">
              <a16:creationId xmlns="" xmlns:a16="http://schemas.microsoft.com/office/drawing/2014/main" id="{00000000-0008-0000-0100-000009000000}"/>
            </a:ext>
          </a:extLst>
        </xdr:cNvPr>
        <xdr:cNvGrpSpPr/>
      </xdr:nvGrpSpPr>
      <xdr:grpSpPr>
        <a:xfrm>
          <a:off x="637875" y="4961176"/>
          <a:ext cx="6762789" cy="528359"/>
          <a:chOff x="1197672" y="1465430"/>
          <a:chExt cx="6441281" cy="597529"/>
        </a:xfrm>
        <a:solidFill>
          <a:schemeClr val="bg1">
            <a:lumMod val="65000"/>
          </a:schemeClr>
        </a:solidFill>
      </xdr:grpSpPr>
      <xdr:grpSp>
        <xdr:nvGrpSpPr>
          <xdr:cNvPr id="10" name="9 Grupo">
            <a:extLst>
              <a:ext uri="{FF2B5EF4-FFF2-40B4-BE49-F238E27FC236}">
                <a16:creationId xmlns=""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4"/>
          <a:extLst>
            <a:ext uri="{FF2B5EF4-FFF2-40B4-BE49-F238E27FC236}">
              <a16:creationId xmlns="" xmlns:a16="http://schemas.microsoft.com/office/drawing/2014/main" id="{00000000-0008-0000-0100-00000E000000}"/>
            </a:ext>
          </a:extLst>
        </xdr:cNvPr>
        <xdr:cNvGrpSpPr/>
      </xdr:nvGrpSpPr>
      <xdr:grpSpPr>
        <a:xfrm>
          <a:off x="637875" y="2234340"/>
          <a:ext cx="6762789" cy="528359"/>
          <a:chOff x="1197672" y="1465430"/>
          <a:chExt cx="6441281" cy="597529"/>
        </a:xfrm>
        <a:solidFill>
          <a:schemeClr val="bg1">
            <a:lumMod val="65000"/>
          </a:schemeClr>
        </a:solidFill>
      </xdr:grpSpPr>
      <xdr:grpSp>
        <xdr:nvGrpSpPr>
          <xdr:cNvPr id="15" name="14 Grupo">
            <a:extLst>
              <a:ext uri="{FF2B5EF4-FFF2-40B4-BE49-F238E27FC236}">
                <a16:creationId xmlns=""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5"/>
          <a:extLst>
            <a:ext uri="{FF2B5EF4-FFF2-40B4-BE49-F238E27FC236}">
              <a16:creationId xmlns="" xmlns:a16="http://schemas.microsoft.com/office/drawing/2014/main" id="{00000000-0008-0000-0100-000014000000}"/>
            </a:ext>
          </a:extLst>
        </xdr:cNvPr>
        <xdr:cNvGrpSpPr/>
      </xdr:nvGrpSpPr>
      <xdr:grpSpPr>
        <a:xfrm>
          <a:off x="637875" y="2920812"/>
          <a:ext cx="6762789" cy="518834"/>
          <a:chOff x="1197672" y="1475649"/>
          <a:chExt cx="6441281" cy="587309"/>
        </a:xfrm>
        <a:solidFill>
          <a:schemeClr val="bg1">
            <a:lumMod val="65000"/>
          </a:schemeClr>
        </a:solidFill>
      </xdr:grpSpPr>
      <xdr:grpSp>
        <xdr:nvGrpSpPr>
          <xdr:cNvPr id="22" name="21 Grupo">
            <a:extLst>
              <a:ext uri="{FF2B5EF4-FFF2-40B4-BE49-F238E27FC236}">
                <a16:creationId xmlns=""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5"/>
          <a:extLst>
            <a:ext uri="{FF2B5EF4-FFF2-40B4-BE49-F238E27FC236}">
              <a16:creationId xmlns="" xmlns:a16="http://schemas.microsoft.com/office/drawing/2014/main" id="{00000000-0008-0000-0100-00001A000000}"/>
            </a:ext>
          </a:extLst>
        </xdr:cNvPr>
        <xdr:cNvGrpSpPr/>
      </xdr:nvGrpSpPr>
      <xdr:grpSpPr>
        <a:xfrm>
          <a:off x="637875" y="4284231"/>
          <a:ext cx="6762789" cy="518834"/>
          <a:chOff x="1197672" y="1475649"/>
          <a:chExt cx="6441281" cy="587309"/>
        </a:xfrm>
        <a:solidFill>
          <a:schemeClr val="bg1">
            <a:lumMod val="65000"/>
          </a:schemeClr>
        </a:solidFill>
      </xdr:grpSpPr>
      <xdr:grpSp>
        <xdr:nvGrpSpPr>
          <xdr:cNvPr id="27" name="21 Grupo">
            <a:extLst>
              <a:ext uri="{FF2B5EF4-FFF2-40B4-BE49-F238E27FC236}">
                <a16:creationId xmlns=""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6"/>
            <a:extLst>
              <a:ext uri="{FF2B5EF4-FFF2-40B4-BE49-F238E27FC236}">
                <a16:creationId xmlns=""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5"/>
          <a:extLst>
            <a:ext uri="{FF2B5EF4-FFF2-40B4-BE49-F238E27FC236}">
              <a16:creationId xmlns="" xmlns:a16="http://schemas.microsoft.com/office/drawing/2014/main" id="{00000000-0008-0000-0100-00001F000000}"/>
            </a:ext>
          </a:extLst>
        </xdr:cNvPr>
        <xdr:cNvGrpSpPr/>
      </xdr:nvGrpSpPr>
      <xdr:grpSpPr>
        <a:xfrm>
          <a:off x="637875" y="3599664"/>
          <a:ext cx="6762789" cy="526454"/>
          <a:chOff x="1197672" y="1475649"/>
          <a:chExt cx="6441281" cy="587309"/>
        </a:xfrm>
        <a:solidFill>
          <a:schemeClr val="bg1">
            <a:lumMod val="65000"/>
          </a:schemeClr>
        </a:solidFill>
      </xdr:grpSpPr>
      <xdr:grpSp>
        <xdr:nvGrpSpPr>
          <xdr:cNvPr id="32" name="21 Grupo">
            <a:extLst>
              <a:ext uri="{FF2B5EF4-FFF2-40B4-BE49-F238E27FC236}">
                <a16:creationId xmlns=""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7"/>
            <a:extLst>
              <a:ext uri="{FF2B5EF4-FFF2-40B4-BE49-F238E27FC236}">
                <a16:creationId xmlns=""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222251</xdr:colOff>
      <xdr:row>0</xdr:row>
      <xdr:rowOff>370418</xdr:rowOff>
    </xdr:from>
    <xdr:to>
      <xdr:col>11</xdr:col>
      <xdr:colOff>255884</xdr:colOff>
      <xdr:row>1</xdr:row>
      <xdr:rowOff>95251</xdr:rowOff>
    </xdr:to>
    <xdr:pic>
      <xdr:nvPicPr>
        <xdr:cNvPr id="19" name="Imagen 18">
          <a:extLst>
            <a:ext uri="{FF2B5EF4-FFF2-40B4-BE49-F238E27FC236}">
              <a16:creationId xmlns="" xmlns:a16="http://schemas.microsoft.com/office/drawing/2014/main" id="{00000000-0008-0000-0100-000013000000}"/>
            </a:ext>
          </a:extLst>
        </xdr:cNvPr>
        <xdr:cNvPicPr>
          <a:picLocks noChangeAspect="1"/>
        </xdr:cNvPicPr>
      </xdr:nvPicPr>
      <xdr:blipFill>
        <a:blip xmlns:r="http://schemas.openxmlformats.org/officeDocument/2006/relationships" r:embed="rId8"/>
        <a:stretch>
          <a:fillRect/>
        </a:stretch>
      </xdr:blipFill>
      <xdr:spPr>
        <a:xfrm>
          <a:off x="7556501" y="370418"/>
          <a:ext cx="1557633" cy="444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Normal="100" workbookViewId="0"/>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zoomScale="68" zoomScaleNormal="68" workbookViewId="0">
      <selection activeCell="F34" sqref="F34"/>
    </sheetView>
  </sheetViews>
  <sheetFormatPr baseColWidth="10" defaultColWidth="11.44140625" defaultRowHeight="15.6" x14ac:dyDescent="0.3"/>
  <cols>
    <col min="1" max="1" width="21" style="3" customWidth="1"/>
    <col min="2" max="2" width="27" style="5" customWidth="1"/>
    <col min="3" max="3" width="19" style="3" customWidth="1"/>
    <col min="4" max="4" width="18.77734375" style="3" customWidth="1"/>
    <col min="5" max="5" width="14.77734375" style="3" customWidth="1"/>
    <col min="6" max="7" width="15.77734375" style="3" bestFit="1" customWidth="1"/>
    <col min="8" max="9" width="15.21875" style="3" bestFit="1" customWidth="1"/>
    <col min="10" max="12" width="14.77734375" style="3" customWidth="1"/>
    <col min="13" max="15" width="19.2187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data'!$A$4:$AO$4,MAX(IF('Back data'!$A$4:$AO$4&lt;&gt;"",COLUMN('Back data'!$A$4:$AO$4)))-D6)</f>
        <v>43952</v>
      </c>
      <c r="E5" s="42">
        <f t="array" ref="E5">INDEX('Back data'!$A$4:$AO$4,MAX(IF('Back data'!$A$4:$AO$4&lt;&gt;"",COLUMN('Back data'!$A$4:$AO$4)))-E6)</f>
        <v>43983</v>
      </c>
      <c r="F5" s="42">
        <f t="array" ref="F5">INDEX('Back data'!$A$4:$AO$4,MAX(IF('Back data'!$A$4:$AO$4&lt;&gt;"",COLUMN('Back data'!$A$4:$AO$4)))-F6)</f>
        <v>44013</v>
      </c>
      <c r="G5" s="42">
        <f t="array" ref="G5">INDEX('Back data'!$A$4:$AO$4,MAX(IF('Back data'!$A$4:$AO$4&lt;&gt;"",COLUMN('Back data'!$A$4:$AO$4)))-G6)</f>
        <v>44044</v>
      </c>
      <c r="H5" s="42">
        <f t="array" ref="H5">INDEX('Back data'!$A$4:$AO$4,MAX(IF('Back data'!$A$4:$AO$4&lt;&gt;"",COLUMN('Back data'!$A$4:$AO$4)))-H6)</f>
        <v>44075</v>
      </c>
      <c r="I5" s="42">
        <f t="array" ref="I5">INDEX('Back data'!$A$4:$AO$4,MAX(IF('Back data'!$A$4:$AO$4&lt;&gt;"",COLUMN('Back data'!$A$4:$AO$4)))-I6)</f>
        <v>44105</v>
      </c>
      <c r="J5" s="42">
        <f t="array" ref="J5">INDEX('Back data'!$A$4:$AO$4,MAX(IF('Back data'!$A$4:$AO$4&lt;&gt;"",COLUMN('Back data'!$A$4:$AO$4)))-J6)</f>
        <v>44136</v>
      </c>
      <c r="K5" s="42">
        <f t="array" ref="K5">INDEX('Back data'!$A$4:$AO$4,MAX(IF('Back data'!$A$4:$AO$4&lt;&gt;"",COLUMN('Back data'!$A$4:$AO$4)))-K6)</f>
        <v>44166</v>
      </c>
      <c r="L5" s="42">
        <f t="array" ref="L5">INDEX('Back data'!$A$4:$AO$4,MAX(IF('Back data'!$A$4:$AO$4&lt;&gt;"",COLUMN('Back data'!$A$4:$AO$4)))-L6)</f>
        <v>44197</v>
      </c>
      <c r="M5" s="42">
        <f t="array" ref="M5">INDEX('Back data'!$A$4:$AO$4,MAX(IF('Back data'!$A$4:$AO$4&lt;&gt;"",COLUMN('Back data'!$A$4:$AO$4)))-M6)</f>
        <v>44228</v>
      </c>
      <c r="N5" s="42">
        <f t="array" ref="N5">INDEX('Back data'!$A$4:$AO$4,MAX(IF('Back data'!$A$4:$AO$4&lt;&gt;"",COLUMN('Back data'!$A$4:$AO$4)))-N6)</f>
        <v>44256</v>
      </c>
      <c r="O5" s="42">
        <f t="array" ref="O5">INDEX('Back data'!$A$4:$AO$4,MAX(IF('Back data'!$A$4:$AO$4&lt;&gt;"",COLUMN('Back data'!$A$4:$AO$4)))-O6)</f>
        <v>44287</v>
      </c>
      <c r="P5" s="42">
        <f t="array" ref="P5">INDEX('Back data'!$A$4:$AO$4,MAX(IF('Back data'!$A$4:$AO$4&lt;&gt;"",COLUMN('Back data'!$A$4:$AO$4)))-P6)</f>
        <v>44317</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data'!$A$7:$AO$7,,MAX(IF('Back data'!$A$7:$AO$7&lt;&gt;"",COLUMN('Back data'!$A$7:$AO$7)))-D$6)+INDEX('Back data'!$A$8:$AO$8,,MAX(IF('Back data'!$A$8:$AO$8&lt;&gt;"",COLUMN('Back data'!$A$8:$AO$8)))-D$6)</f>
        <v>62.349999999999994</v>
      </c>
      <c r="E7" s="9">
        <f t="array" ref="E7">INDEX('Back data'!$A$7:$AO$7,,MAX(IF('Back data'!$A$7:$AO$7&lt;&gt;"",COLUMN('Back data'!$A$7:$AO$7)))-E$6)+INDEX('Back data'!$A$8:$AO$8,,MAX(IF('Back data'!$A$8:$AO$8&lt;&gt;"",COLUMN('Back data'!$A$8:$AO$8)))-E$6)</f>
        <v>64.98</v>
      </c>
      <c r="F7" s="9">
        <f t="array" ref="F7">INDEX('Back data'!$A$7:$AO$7,,MAX(IF('Back data'!$A$7:$AO$7&lt;&gt;"",COLUMN('Back data'!$A$7:$AO$7)))-F$6)+INDEX('Back data'!$A$8:$AO$8,,MAX(IF('Back data'!$A$8:$AO$8&lt;&gt;"",COLUMN('Back data'!$A$8:$AO$8)))-F$6)</f>
        <v>65.849999999999994</v>
      </c>
      <c r="G7" s="9">
        <f t="array" ref="G7">INDEX('Back data'!$A$7:$AO$7,,MAX(IF('Back data'!$A$7:$AO$7&lt;&gt;"",COLUMN('Back data'!$A$7:$AO$7)))-G$6)+INDEX('Back data'!$A$8:$AO$8,,MAX(IF('Back data'!$A$8:$AO$8&lt;&gt;"",COLUMN('Back data'!$A$8:$AO$8)))-G$6)</f>
        <v>64.819999999999993</v>
      </c>
      <c r="H7" s="9">
        <f t="array" ref="H7">INDEX('Back data'!$A$7:$AO$7,,MAX(IF('Back data'!$A$7:$AO$7&lt;&gt;"",COLUMN('Back data'!$A$7:$AO$7)))-H$6)+INDEX('Back data'!$A$8:$AO$8,,MAX(IF('Back data'!$A$8:$AO$8&lt;&gt;"",COLUMN('Back data'!$A$8:$AO$8)))-H$6)</f>
        <v>64.66</v>
      </c>
      <c r="I7" s="9">
        <f t="array" ref="I7">INDEX('Back data'!$A$7:$AO$7,,MAX(IF('Back data'!$A$7:$AO$7&lt;&gt;"",COLUMN('Back data'!$A$7:$AO$7)))-I$6)+INDEX('Back data'!$A$8:$AO$8,,MAX(IF('Back data'!$A$8:$AO$8&lt;&gt;"",COLUMN('Back data'!$A$8:$AO$8)))-I$6)</f>
        <v>64.760000000000005</v>
      </c>
      <c r="J7" s="9">
        <f t="array" ref="J7">INDEX('Back data'!$A$7:$AO$7,,MAX(IF('Back data'!$A$7:$AO$7&lt;&gt;"",COLUMN('Back data'!$A$7:$AO$7)))-J$6)+INDEX('Back data'!$A$8:$AO$8,,MAX(IF('Back data'!$A$8:$AO$8&lt;&gt;"",COLUMN('Back data'!$A$8:$AO$8)))-J$6)</f>
        <v>64.33</v>
      </c>
      <c r="K7" s="9">
        <f t="array" ref="K7">INDEX('Back data'!$A$7:$AO$7,,MAX(IF('Back data'!$A$7:$AO$7&lt;&gt;"",COLUMN('Back data'!$A$7:$AO$7)))-K$6)+INDEX('Back data'!$A$8:$AO$8,,MAX(IF('Back data'!$A$8:$AO$8&lt;&gt;"",COLUMN('Back data'!$A$8:$AO$8)))-K$6)</f>
        <v>64.11</v>
      </c>
      <c r="L7" s="9">
        <f t="array" ref="L7">INDEX('Back data'!$A$7:$AO$7,,MAX(IF('Back data'!$A$7:$AO$7&lt;&gt;"",COLUMN('Back data'!$A$7:$AO$7)))-L$6)+INDEX('Back data'!$A$8:$AO$8,,MAX(IF('Back data'!$A$8:$AO$8&lt;&gt;"",COLUMN('Back data'!$A$8:$AO$8)))-L$6)</f>
        <v>63.199999999999996</v>
      </c>
      <c r="M7" s="9">
        <f t="array" ref="M7">INDEX('Back data'!$A$7:$AO$7,,MAX(IF('Back data'!$A$7:$AO$7&lt;&gt;"",COLUMN('Back data'!$A$7:$AO$7)))-M$6)+INDEX('Back data'!$A$8:$AO$8,,MAX(IF('Back data'!$A$8:$AO$8&lt;&gt;"",COLUMN('Back data'!$A$8:$AO$8)))-M$6)</f>
        <v>63.73</v>
      </c>
      <c r="N7" s="9">
        <f t="array" ref="N7">INDEX('Back data'!$A$7:$AO$7,,MAX(IF('Back data'!$A$7:$AO$7&lt;&gt;"",COLUMN('Back data'!$A$7:$AO$7)))-N$6)+INDEX('Back data'!$A$8:$AO$8,,MAX(IF('Back data'!$A$8:$AO$8&lt;&gt;"",COLUMN('Back data'!$A$8:$AO$8)))-N$6)</f>
        <v>65.05</v>
      </c>
      <c r="O7" s="38">
        <f t="array" ref="O7">INDEX('Back data'!$A$7:$AO$7,,MAX(IF('Back data'!$A$7:$AO$7&lt;&gt;"",COLUMN('Back data'!$A$7:$AO$7)))-O$6)+INDEX('Back data'!$A$8:$AO$8,,MAX(IF('Back data'!$A$8:$AO$8&lt;&gt;"",COLUMN('Back data'!$A$8:$AO$8)))-O$6)</f>
        <v>66.08</v>
      </c>
      <c r="P7" s="38">
        <f t="array" ref="P7">INDEX('Back data'!$A$7:$AO$7,,MAX(IF('Back data'!$A$7:$AO$7&lt;&gt;"",COLUMN('Back data'!$A$7:$AO$7)))-P$6)+INDEX('Back data'!$A$8:$AO$8,,MAX(IF('Back data'!$A$8:$AO$8&lt;&gt;"",COLUMN('Back data'!$A$8:$AO$8)))-P$6)</f>
        <v>68.97</v>
      </c>
    </row>
    <row r="8" spans="1:63" x14ac:dyDescent="0.3">
      <c r="A8" s="10" t="s">
        <v>35</v>
      </c>
      <c r="B8" s="11" t="s">
        <v>35</v>
      </c>
      <c r="C8" s="12" t="s">
        <v>37</v>
      </c>
      <c r="D8" s="13">
        <f t="array" ref="D8">INDEX('Back data'!$A7:$AO7,,MAX(IF('Back data'!$A7:$AO7&lt;&gt;"",COLUMN('Back data'!$A7:$AO7)))-D$6)/D$7</f>
        <v>0.97514033680834011</v>
      </c>
      <c r="E8" s="13">
        <f t="array" ref="E8">INDEX('Back data'!$A7:$AO7,,MAX(IF('Back data'!$A7:$AO7&lt;&gt;"",COLUMN('Back data'!$A7:$AO7)))-E$6)/E$7</f>
        <v>0.9662973222530008</v>
      </c>
      <c r="F8" s="13">
        <f t="array" ref="F8">INDEX('Back data'!$A7:$AO7,,MAX(IF('Back data'!$A7:$AO7&lt;&gt;"",COLUMN('Back data'!$A7:$AO7)))-F$6)/F$7</f>
        <v>0.9671981776765376</v>
      </c>
      <c r="G8" s="13">
        <f t="array" ref="G8">INDEX('Back data'!$A7:$AO7,,MAX(IF('Back data'!$A7:$AO7&lt;&gt;"",COLUMN('Back data'!$A7:$AO7)))-G$6)/G$7</f>
        <v>0.9609688367787721</v>
      </c>
      <c r="H8" s="13">
        <f t="array" ref="H8">INDEX('Back data'!$A7:$AO7,,MAX(IF('Back data'!$A7:$AO7&lt;&gt;"",COLUMN('Back data'!$A7:$AO7)))-H$6)/H$7</f>
        <v>0.95978966903804519</v>
      </c>
      <c r="I8" s="13">
        <f t="array" ref="I8">INDEX('Back data'!$A7:$AO7,,MAX(IF('Back data'!$A7:$AO7&lt;&gt;"",COLUMN('Back data'!$A7:$AO7)))-I$6)/I$7</f>
        <v>0.95846201358863492</v>
      </c>
      <c r="J8" s="13">
        <f t="array" ref="J8">INDEX('Back data'!$A7:$AO7,,MAX(IF('Back data'!$A7:$AO7&lt;&gt;"",COLUMN('Back data'!$A7:$AO7)))-J$6)/J$7</f>
        <v>0.95787346494637027</v>
      </c>
      <c r="K8" s="13">
        <f t="array" ref="K8">INDEX('Back data'!$A7:$AO7,,MAX(IF('Back data'!$A7:$AO7&lt;&gt;"",COLUMN('Back data'!$A7:$AO7)))-K$6)/K$7</f>
        <v>0.96116050538137576</v>
      </c>
      <c r="L8" s="13">
        <f t="array" ref="L8">INDEX('Back data'!$A7:$AO7,,MAX(IF('Back data'!$A7:$AO7&lt;&gt;"",COLUMN('Back data'!$A7:$AO7)))-L$6)/L$7</f>
        <v>0.96376582278481016</v>
      </c>
      <c r="M8" s="13">
        <f t="array" ref="M8">INDEX('Back data'!$A7:$AO7,,MAX(IF('Back data'!$A7:$AO7&lt;&gt;"",COLUMN('Back data'!$A7:$AO7)))-M$6)/M$7</f>
        <v>0.95779067942884044</v>
      </c>
      <c r="N8" s="13">
        <f t="array" ref="N8">INDEX('Back data'!$A7:$AO7,,MAX(IF('Back data'!$A7:$AO7&lt;&gt;"",COLUMN('Back data'!$A7:$AO7)))-N$6)/N$7</f>
        <v>0.9598770176787087</v>
      </c>
      <c r="O8" s="39">
        <f t="array" ref="O8">INDEX('Back data'!$A7:$AO7,,MAX(IF('Back data'!$A7:$AO7&lt;&gt;"",COLUMN('Back data'!$A7:$AO7)))-O$6)/O$7</f>
        <v>0.95914043583535114</v>
      </c>
      <c r="P8" s="39">
        <f t="array" ref="P8">INDEX('Back data'!A7:AO7,,MAX(IF('Back data'!A7:AO7&lt;&gt;"",COLUMN('Back data'!A7:AO7))))/P7</f>
        <v>0.96302740321879077</v>
      </c>
    </row>
    <row r="9" spans="1:63" x14ac:dyDescent="0.3">
      <c r="A9" s="10" t="s">
        <v>35</v>
      </c>
      <c r="B9" s="11" t="s">
        <v>35</v>
      </c>
      <c r="C9" s="12" t="s">
        <v>38</v>
      </c>
      <c r="D9" s="13">
        <f t="array" ref="D9">INDEX('Back data'!$A8:$AO8,,MAX(IF('Back data'!$A8:$AO8&lt;&gt;"",COLUMN('Back data'!$A8:$AO8)))-D$6)/D$7</f>
        <v>2.4859663191659987E-2</v>
      </c>
      <c r="E9" s="13">
        <f t="array" ref="E9">INDEX('Back data'!$A8:$AO8,,MAX(IF('Back data'!$A8:$AO8&lt;&gt;"",COLUMN('Back data'!$A8:$AO8)))-E$6)/E$7</f>
        <v>3.3702677746999074E-2</v>
      </c>
      <c r="F9" s="13">
        <f t="array" ref="F9">INDEX('Back data'!$A8:$AO8,,MAX(IF('Back data'!$A8:$AO8&lt;&gt;"",COLUMN('Back data'!$A8:$AO8)))-F$6)/F$7</f>
        <v>3.2801822323462418E-2</v>
      </c>
      <c r="G9" s="13">
        <f t="array" ref="G9">INDEX('Back data'!$A8:$AO8,,MAX(IF('Back data'!$A8:$AO8&lt;&gt;"",COLUMN('Back data'!$A8:$AO8)))-G$6)/G$7</f>
        <v>3.9031163221228016E-2</v>
      </c>
      <c r="H9" s="13">
        <f t="array" ref="H9">INDEX('Back data'!$A8:$AO8,,MAX(IF('Back data'!$A8:$AO8&lt;&gt;"",COLUMN('Back data'!$A8:$AO8)))-H$6)/H$7</f>
        <v>4.0210330961954845E-2</v>
      </c>
      <c r="I9" s="13">
        <f t="array" ref="I9">INDEX('Back data'!$A8:$AO8,,MAX(IF('Back data'!$A8:$AO8&lt;&gt;"",COLUMN('Back data'!$A8:$AO8)))-I$6)/I$7</f>
        <v>4.1537986411365038E-2</v>
      </c>
      <c r="J9" s="13">
        <f t="array" ref="J9">INDEX('Back data'!$A8:$AO8,,MAX(IF('Back data'!$A8:$AO8&lt;&gt;"",COLUMN('Back data'!$A8:$AO8)))-J$6)/J$7</f>
        <v>4.2126535053629725E-2</v>
      </c>
      <c r="K9" s="13">
        <f t="array" ref="K9">INDEX('Back data'!$A8:$AO8,,MAX(IF('Back data'!$A8:$AO8&lt;&gt;"",COLUMN('Back data'!$A8:$AO8)))-K$6)/K$7</f>
        <v>3.8839494618624244E-2</v>
      </c>
      <c r="L9" s="13">
        <f t="array" ref="L9">INDEX('Back data'!$A8:$AO8,,MAX(IF('Back data'!$A8:$AO8&lt;&gt;"",COLUMN('Back data'!$A8:$AO8)))-L$6)/L$7</f>
        <v>3.6234177215189879E-2</v>
      </c>
      <c r="M9" s="13">
        <f t="array" ref="M9">INDEX('Back data'!$A8:$AO8,,MAX(IF('Back data'!$A8:$AO8&lt;&gt;"",COLUMN('Back data'!$A8:$AO8)))-M$6)/M$7</f>
        <v>4.220932057115958E-2</v>
      </c>
      <c r="N9" s="13">
        <f t="array" ref="N9">INDEX('Back data'!$A8:$AO8,,MAX(IF('Back data'!$A8:$AO8&lt;&gt;"",COLUMN('Back data'!$A8:$AO8)))-N$6)/N$7</f>
        <v>4.0122982321291314E-2</v>
      </c>
      <c r="O9" s="39">
        <f t="array" ref="O9">INDEX('Back data'!$A8:$AO8,,MAX(IF('Back data'!$A8:$AO8&lt;&gt;"",COLUMN('Back data'!$A8:$AO8)))-O$6)/O$7</f>
        <v>4.0859564164648914E-2</v>
      </c>
      <c r="P9" s="39">
        <f t="array" ref="P9">INDEX('Back data'!A8:AO8,,MAX(IF('Back data'!A8:AO8&lt;&gt;"",COLUMN('Back data'!A8:AO8))))/$P7</f>
        <v>3.6972596781209219E-2</v>
      </c>
    </row>
    <row r="12" spans="1:63" x14ac:dyDescent="0.3">
      <c r="C12" s="8" t="s">
        <v>36</v>
      </c>
      <c r="D12" s="9">
        <f t="array" ref="D12">INDEX('Back data'!$A$13:$AO$13,,MAX(IF('Back data'!$A$13:$AO$13&lt;&gt;"",COLUMN('Back data'!$A$13:$AO$13)))-D$6)+INDEX('Back data'!$A$14:$AO$14,,MAX(IF('Back data'!$A$14:$AO$14&lt;&gt;"",COLUMN('Back data'!$A$14:$AO$14)))-D$6)</f>
        <v>61.38</v>
      </c>
      <c r="E12" s="9">
        <f t="array" ref="E12">INDEX('Back data'!$A$13:$AO$13,,MAX(IF('Back data'!$A$13:$AO$13&lt;&gt;"",COLUMN('Back data'!$A$13:$AO$13)))-E$6)+INDEX('Back data'!$A$14:$AO$14,,MAX(IF('Back data'!$A$14:$AO$14&lt;&gt;"",COLUMN('Back data'!$A$14:$AO$14)))-E$6)</f>
        <v>64.38000000000001</v>
      </c>
      <c r="F12" s="9">
        <f t="array" ref="F12">INDEX('Back data'!$A$13:$AO$13,,MAX(IF('Back data'!$A$13:$AO$13&lt;&gt;"",COLUMN('Back data'!$A$13:$AO$13)))-F$6)+INDEX('Back data'!$A$14:$AO$14,,MAX(IF('Back data'!$A$14:$AO$14&lt;&gt;"",COLUMN('Back data'!$A$14:$AO$14)))-F$6)</f>
        <v>63.5</v>
      </c>
      <c r="G12" s="9">
        <f t="array" ref="G12">INDEX('Back data'!$A$13:$AO$13,,MAX(IF('Back data'!$A$13:$AO$13&lt;&gt;"",COLUMN('Back data'!$A$13:$AO$13)))-G$6)+INDEX('Back data'!$A$14:$AO$14,,MAX(IF('Back data'!$A$14:$AO$14&lt;&gt;"",COLUMN('Back data'!$A$14:$AO$14)))-G$6)</f>
        <v>64.010000000000005</v>
      </c>
      <c r="H12" s="9">
        <f t="array" ref="H12">INDEX('Back data'!$A$13:$AO$13,,MAX(IF('Back data'!$A$13:$AO$13&lt;&gt;"",COLUMN('Back data'!$A$13:$AO$13)))-H$6)+INDEX('Back data'!$A$14:$AO$14,,MAX(IF('Back data'!$A$14:$AO$14&lt;&gt;"",COLUMN('Back data'!$A$14:$AO$14)))-H$6)</f>
        <v>62.06</v>
      </c>
      <c r="I12" s="9">
        <f t="array" ref="I12">INDEX('Back data'!$A$13:$AO$13,,MAX(IF('Back data'!$A$13:$AO$13&lt;&gt;"",COLUMN('Back data'!$A$13:$AO$13)))-I$6)+INDEX('Back data'!$A$14:$AO$14,,MAX(IF('Back data'!$A$14:$AO$14&lt;&gt;"",COLUMN('Back data'!$A$14:$AO$14)))-I$6)</f>
        <v>63.04</v>
      </c>
      <c r="J12" s="9">
        <f t="array" ref="J12">INDEX('Back data'!$A$13:$AO$13,,MAX(IF('Back data'!$A$13:$AO$13&lt;&gt;"",COLUMN('Back data'!$A$13:$AO$13)))-J$6)+INDEX('Back data'!$A$14:$AO$14,,MAX(IF('Back data'!$A$14:$AO$14&lt;&gt;"",COLUMN('Back data'!$A$14:$AO$14)))-J$6)</f>
        <v>62.300000000000004</v>
      </c>
      <c r="K12" s="9">
        <f t="array" ref="K12">INDEX('Back data'!$A$13:$AO$13,,MAX(IF('Back data'!$A$13:$AO$13&lt;&gt;"",COLUMN('Back data'!$A$13:$AO$13)))-K$6)+INDEX('Back data'!$A$14:$AO$14,,MAX(IF('Back data'!$A$14:$AO$14&lt;&gt;"",COLUMN('Back data'!$A$14:$AO$14)))-K$6)</f>
        <v>61.33</v>
      </c>
      <c r="L12" s="9">
        <f t="array" ref="L12">INDEX('Back data'!$A$13:$AO$13,,MAX(IF('Back data'!$A$13:$AO$13&lt;&gt;"",COLUMN('Back data'!$A$13:$AO$13)))-L$6)+INDEX('Back data'!$A$14:$AO$14,,MAX(IF('Back data'!$A$14:$AO$14&lt;&gt;"",COLUMN('Back data'!$A$14:$AO$14)))-L$6)</f>
        <v>61.36</v>
      </c>
      <c r="M12" s="9">
        <f t="array" ref="M12">INDEX('Back data'!$A$13:$AO$13,,MAX(IF('Back data'!$A$13:$AO$13&lt;&gt;"",COLUMN('Back data'!$A$13:$AO$13)))-M$6)+INDEX('Back data'!$A$14:$AO$14,,MAX(IF('Back data'!$A$14:$AO$14&lt;&gt;"",COLUMN('Back data'!$A$14:$AO$14)))-M$6)</f>
        <v>61.58</v>
      </c>
      <c r="N12" s="9">
        <f t="array" ref="N12">INDEX('Back data'!$A$13:$AO$13,,MAX(IF('Back data'!$A$13:$AO$13&lt;&gt;"",COLUMN('Back data'!$A$13:$AO$13)))-N$6)+INDEX('Back data'!$A$14:$AO$14,,MAX(IF('Back data'!$A$14:$AO$14&lt;&gt;"",COLUMN('Back data'!$A$14:$AO$14)))-N$6)</f>
        <v>62.949999999999996</v>
      </c>
      <c r="O12" s="9">
        <f t="array" ref="O12">INDEX('Back data'!$A$13:$AO$13,,MAX(IF('Back data'!$A$13:$AO$13&lt;&gt;"",COLUMN('Back data'!$A$13:$AO$13)))-O$6)+INDEX('Back data'!$A$14:$AO$14,,MAX(IF('Back data'!$A$14:$AO$14&lt;&gt;"",COLUMN('Back data'!$A$14:$AO$14)))-O$6)</f>
        <v>65.55</v>
      </c>
      <c r="P12" s="38">
        <f t="array" ref="P12">INDEX('Back data'!$A$13:$AO$13,,MAX(IF('Back data'!$A$13:$AO$13&lt;&gt;"",COLUMN('Back data'!$A$13:$AO$13)))-P$6)+INDEX('Back data'!$A$14:$AO$14,,MAX(IF('Back data'!$A$14:$AO$14&lt;&gt;"",COLUMN('Back data'!$A$14:$AO$14)))-P$6)</f>
        <v>66.179999999999993</v>
      </c>
    </row>
    <row r="13" spans="1:63" x14ac:dyDescent="0.3">
      <c r="A13" s="10" t="s">
        <v>35</v>
      </c>
      <c r="B13" s="7" t="s">
        <v>39</v>
      </c>
      <c r="C13" s="12" t="s">
        <v>37</v>
      </c>
      <c r="D13" s="13">
        <f t="array" ref="D13">INDEX('Back data'!$A13:$AO13,,MAX(IF('Back data'!$A13:$AO13&lt;&gt;"",COLUMN('Back data'!$A13:$AO13)))-D$6)/D$12</f>
        <v>0.96529814271749748</v>
      </c>
      <c r="E13" s="13">
        <f t="array" ref="E13">INDEX('Back data'!$A13:$AO13,,MAX(IF('Back data'!$A13:$AO13&lt;&gt;"",COLUMN('Back data'!$A13:$AO13)))-E$6)/E$12</f>
        <v>0.94004349176762958</v>
      </c>
      <c r="F13" s="13">
        <f t="array" ref="F13">INDEX('Back data'!$A13:$AO13,,MAX(IF('Back data'!$A13:$AO13&lt;&gt;"",COLUMN('Back data'!$A13:$AO13)))-F$6)/F$12</f>
        <v>0.92897637795275589</v>
      </c>
      <c r="G13" s="13">
        <f t="array" ref="G13">INDEX('Back data'!$A13:$AO13,,MAX(IF('Back data'!$A13:$AO13&lt;&gt;"",COLUMN('Back data'!$A13:$AO13)))-G$6)/G$12</f>
        <v>0.92516794250898293</v>
      </c>
      <c r="H13" s="13">
        <f t="array" ref="H13">INDEX('Back data'!$A13:$AO13,,MAX(IF('Back data'!$A13:$AO13&lt;&gt;"",COLUMN('Back data'!$A13:$AO13)))-H$6)/H$12</f>
        <v>0.91330970029004188</v>
      </c>
      <c r="I13" s="13">
        <f t="array" ref="I13">INDEX('Back data'!$A13:$AO13,,MAX(IF('Back data'!$A13:$AO13&lt;&gt;"",COLUMN('Back data'!$A13:$AO13)))-I$6)/I$12</f>
        <v>0.9087880710659898</v>
      </c>
      <c r="J13" s="13">
        <f t="array" ref="J13">INDEX('Back data'!$A13:$AO13,,MAX(IF('Back data'!$A13:$AO13&lt;&gt;"",COLUMN('Back data'!$A13:$AO13)))-J$6)/J$12</f>
        <v>0.91364365971107542</v>
      </c>
      <c r="K13" s="13">
        <f t="array" ref="K13">INDEX('Back data'!$A13:$AO13,,MAX(IF('Back data'!$A13:$AO13&lt;&gt;"",COLUMN('Back data'!$A13:$AO13)))-K$6)/K$12</f>
        <v>0.90722321865318767</v>
      </c>
      <c r="L13" s="13">
        <f t="array" ref="L13">INDEX('Back data'!$A13:$AO13,,MAX(IF('Back data'!$A13:$AO13&lt;&gt;"",COLUMN('Back data'!$A13:$AO13)))-L$6)/L$12</f>
        <v>0.92063233376792708</v>
      </c>
      <c r="M13" s="13">
        <f t="array" ref="M13">INDEX('Back data'!$A13:$AO13,,MAX(IF('Back data'!$A13:$AO13&lt;&gt;"",COLUMN('Back data'!$A13:$AO13)))-M$6)/M$12</f>
        <v>0.91458265670672301</v>
      </c>
      <c r="N13" s="13">
        <f t="array" ref="N13">INDEX('Back data'!$A13:$AO13,,MAX(IF('Back data'!$A13:$AO13&lt;&gt;"",COLUMN('Back data'!$A13:$AO13)))-N$6)/N$12</f>
        <v>0.90786338363780783</v>
      </c>
      <c r="O13" s="13">
        <f t="array" ref="O13">INDEX('Back data'!$A13:$AO13,,MAX(IF('Back data'!$A13:$AO13&lt;&gt;"",COLUMN('Back data'!$A13:$AO13)))-O$6)/O$12</f>
        <v>0.89733028222730749</v>
      </c>
      <c r="P13" s="39">
        <f t="array" ref="P13">INDEX('Back data'!$A13:$AO13,,MAX(IF('Back data'!$A13:$AO13&lt;&gt;"",COLUMN('Back data'!$A13:$AO13)))-P$6)/P$12</f>
        <v>0.92248413417951047</v>
      </c>
    </row>
    <row r="14" spans="1:63" x14ac:dyDescent="0.3">
      <c r="A14" s="10" t="s">
        <v>35</v>
      </c>
      <c r="B14" s="7" t="s">
        <v>39</v>
      </c>
      <c r="C14" s="12" t="s">
        <v>38</v>
      </c>
      <c r="D14" s="13">
        <f t="array" ref="D14">INDEX('Back data'!$A14:$AO14,,MAX(IF('Back data'!$A14:$AO14&lt;&gt;"",COLUMN('Back data'!$A14:$AO14)))-D$6)/D$12</f>
        <v>3.4701857282502441E-2</v>
      </c>
      <c r="E14" s="13">
        <f t="array" ref="E14">INDEX('Back data'!$A14:$AO14,,MAX(IF('Back data'!$A14:$AO14&lt;&gt;"",COLUMN('Back data'!$A14:$AO14)))-E$6)/E$12</f>
        <v>5.9956508232370288E-2</v>
      </c>
      <c r="F14" s="13">
        <f t="array" ref="F14">INDEX('Back data'!$A14:$AO14,,MAX(IF('Back data'!$A14:$AO14&lt;&gt;"",COLUMN('Back data'!$A14:$AO14)))-F$6)/F$12</f>
        <v>7.1023622047244092E-2</v>
      </c>
      <c r="G14" s="13">
        <f t="array" ref="G14">INDEX('Back data'!$A14:$AO14,,MAX(IF('Back data'!$A14:$AO14&lt;&gt;"",COLUMN('Back data'!$A14:$AO14)))-G$6)/G$12</f>
        <v>7.4832057491017026E-2</v>
      </c>
      <c r="H14" s="13">
        <f t="array" ref="H14">INDEX('Back data'!$A14:$AO14,,MAX(IF('Back data'!$A14:$AO14&lt;&gt;"",COLUMN('Back data'!$A14:$AO14)))-H$6)/H$12</f>
        <v>8.6690299709958105E-2</v>
      </c>
      <c r="I14" s="13">
        <f t="array" ref="I14">INDEX('Back data'!$A14:$AO14,,MAX(IF('Back data'!$A14:$AO14&lt;&gt;"",COLUMN('Back data'!$A14:$AO14)))-I$6)/I$12</f>
        <v>9.1211928934010159E-2</v>
      </c>
      <c r="J14" s="13">
        <f t="array" ref="J14">INDEX('Back data'!$A14:$AO14,,MAX(IF('Back data'!$A14:$AO14&lt;&gt;"",COLUMN('Back data'!$A14:$AO14)))-J$6)/J$12</f>
        <v>8.6356340288924555E-2</v>
      </c>
      <c r="K14" s="13">
        <f t="array" ref="K14">INDEX('Back data'!$A14:$AO14,,MAX(IF('Back data'!$A14:$AO14&lt;&gt;"",COLUMN('Back data'!$A14:$AO14)))-K$6)/K$12</f>
        <v>9.2776781346812331E-2</v>
      </c>
      <c r="L14" s="13">
        <f t="array" ref="L14">INDEX('Back data'!$A14:$AO14,,MAX(IF('Back data'!$A14:$AO14&lt;&gt;"",COLUMN('Back data'!$A14:$AO14)))-L$6)/L$12</f>
        <v>7.9367666232073017E-2</v>
      </c>
      <c r="M14" s="13">
        <f t="array" ref="M14">INDEX('Back data'!$A14:$AO14,,MAX(IF('Back data'!$A14:$AO14&lt;&gt;"",COLUMN('Back data'!$A14:$AO14)))-M$6)/M$12</f>
        <v>8.5417343293277034E-2</v>
      </c>
      <c r="N14" s="13">
        <f t="array" ref="N14">INDEX('Back data'!$A14:$AO14,,MAX(IF('Back data'!$A14:$AO14&lt;&gt;"",COLUMN('Back data'!$A14:$AO14)))-N$6)/N$12</f>
        <v>9.2136616362192225E-2</v>
      </c>
      <c r="O14" s="13">
        <f t="array" ref="O14">INDEX('Back data'!$A14:$AO14,,MAX(IF('Back data'!$A14:$AO14&lt;&gt;"",COLUMN('Back data'!$A14:$AO14)))-O$6)/O$12</f>
        <v>0.10266971777269261</v>
      </c>
      <c r="P14" s="39">
        <f t="array" ref="P14">INDEX('Back data'!$A14:$AO14,,MAX(IF('Back data'!$A14:$AO14&lt;&gt;"",COLUMN('Back data'!$A14:$AO14)))-P$6)/P$12</f>
        <v>7.7515865820489582E-2</v>
      </c>
    </row>
    <row r="16" spans="1:63" x14ac:dyDescent="0.3">
      <c r="C16" s="14"/>
      <c r="D16" s="14"/>
    </row>
    <row r="17" spans="1:16" x14ac:dyDescent="0.3">
      <c r="C17" s="8" t="s">
        <v>36</v>
      </c>
      <c r="D17" s="9">
        <f t="array" ref="D17">INDEX('Back data'!$A$19:$AO$19,,MAX(IF('Back data'!$A$19:$AO$19&lt;&gt;"",COLUMN('Back data'!$A$19:$AO$19)))-D$6)+INDEX('Back data'!$A$20:$AO$20,,MAX(IF('Back data'!$A$20:$AO$20&lt;&gt;"",COLUMN('Back data'!$A$20:$AO$20)))-D$6)</f>
        <v>62.800000000000004</v>
      </c>
      <c r="E17" s="9">
        <f t="array" ref="E17">INDEX('Back data'!$A$19:$AO$19,,MAX(IF('Back data'!$A$19:$AO$19&lt;&gt;"",COLUMN('Back data'!$A$19:$AO$19)))-E$6)+INDEX('Back data'!$A$20:$AO$20,,MAX(IF('Back data'!$A$20:$AO$20&lt;&gt;"",COLUMN('Back data'!$A$20:$AO$20)))-E$6)</f>
        <v>64.650000000000006</v>
      </c>
      <c r="F17" s="9">
        <f t="array" ref="F17">INDEX('Back data'!$A$19:$AO$19,,MAX(IF('Back data'!$A$19:$AO$19&lt;&gt;"",COLUMN('Back data'!$A$19:$AO$19)))-F$6)+INDEX('Back data'!$A$20:$AO$20,,MAX(IF('Back data'!$A$20:$AO$20&lt;&gt;"",COLUMN('Back data'!$A$20:$AO$20)))-F$6)</f>
        <v>66.34</v>
      </c>
      <c r="G17" s="9">
        <f t="array" ref="G17">INDEX('Back data'!$A$19:$AO$19,,MAX(IF('Back data'!$A$19:$AO$19&lt;&gt;"",COLUMN('Back data'!$A$19:$AO$19)))-G$6)+INDEX('Back data'!$A$20:$AO$20,,MAX(IF('Back data'!$A$20:$AO$20&lt;&gt;"",COLUMN('Back data'!$A$20:$AO$20)))-G$6)</f>
        <v>64.739999999999995</v>
      </c>
      <c r="H17" s="9">
        <f t="array" ref="H17">INDEX('Back data'!$A$19:$AO$19,,MAX(IF('Back data'!$A$19:$AO$19&lt;&gt;"",COLUMN('Back data'!$A$19:$AO$19)))-H$6)+INDEX('Back data'!$A$20:$AO$20,,MAX(IF('Back data'!$A$20:$AO$20&lt;&gt;"",COLUMN('Back data'!$A$20:$AO$20)))-H$6)</f>
        <v>64.89</v>
      </c>
      <c r="I17" s="9">
        <f t="array" ref="I17">INDEX('Back data'!$A$19:$AO$19,,MAX(IF('Back data'!$A$19:$AO$19&lt;&gt;"",COLUMN('Back data'!$A$19:$AO$19)))-I$6)+INDEX('Back data'!$A$20:$AO$20,,MAX(IF('Back data'!$A$20:$AO$20&lt;&gt;"",COLUMN('Back data'!$A$20:$AO$20)))-I$6)</f>
        <v>64.86</v>
      </c>
      <c r="J17" s="9">
        <f t="array" ref="J17">INDEX('Back data'!$A$19:$AO$19,,MAX(IF('Back data'!$A$19:$AO$19&lt;&gt;"",COLUMN('Back data'!$A$19:$AO$19)))-J$6)+INDEX('Back data'!$A$20:$AO$20,,MAX(IF('Back data'!$A$20:$AO$20&lt;&gt;"",COLUMN('Back data'!$A$20:$AO$20)))-J$6)</f>
        <v>64.06</v>
      </c>
      <c r="K17" s="9">
        <f t="array" ref="K17">INDEX('Back data'!$A$19:$AO$19,,MAX(IF('Back data'!$A$19:$AO$19&lt;&gt;"",COLUMN('Back data'!$A$19:$AO$19)))-K$6)+INDEX('Back data'!$A$20:$AO$20,,MAX(IF('Back data'!$A$20:$AO$20&lt;&gt;"",COLUMN('Back data'!$A$20:$AO$20)))-K$6)</f>
        <v>64.48</v>
      </c>
      <c r="L17" s="9">
        <f t="array" ref="L17">INDEX('Back data'!$A$19:$AO$19,,MAX(IF('Back data'!$A$19:$AO$19&lt;&gt;"",COLUMN('Back data'!$A$19:$AO$19)))-L$6)+INDEX('Back data'!$A$20:$AO$20,,MAX(IF('Back data'!$A$20:$AO$20&lt;&gt;"",COLUMN('Back data'!$A$20:$AO$20)))-L$6)</f>
        <v>63.08</v>
      </c>
      <c r="M17" s="9">
        <f t="array" ref="M17">INDEX('Back data'!$A$19:$AO$19,,MAX(IF('Back data'!$A$19:$AO$19&lt;&gt;"",COLUMN('Back data'!$A$19:$AO$19)))-M$6)+INDEX('Back data'!$A$20:$AO$20,,MAX(IF('Back data'!$A$20:$AO$20&lt;&gt;"",COLUMN('Back data'!$A$20:$AO$20)))-M$6)</f>
        <v>64.02</v>
      </c>
      <c r="N17" s="9">
        <f t="array" ref="N17">INDEX('Back data'!$A$19:$AO$19,,MAX(IF('Back data'!$A$19:$AO$19&lt;&gt;"",COLUMN('Back data'!$A$19:$AO$19)))-N$6)+INDEX('Back data'!$A$20:$AO$20,,MAX(IF('Back data'!$A$20:$AO$20&lt;&gt;"",COLUMN('Back data'!$A$20:$AO$20)))-N$6)</f>
        <v>65.460000000000008</v>
      </c>
      <c r="O17" s="9">
        <f t="array" ref="O17">INDEX('Back data'!$A$19:$AO$19,,MAX(IF('Back data'!$A$19:$AO$19&lt;&gt;"",COLUMN('Back data'!$A$19:$AO$19)))-O$6)+INDEX('Back data'!$A$20:$AO$20,,MAX(IF('Back data'!$A$20:$AO$20&lt;&gt;"",COLUMN('Back data'!$A$20:$AO$20)))-O$6)</f>
        <v>65.81</v>
      </c>
      <c r="P17" s="38">
        <f t="array" ref="P17">INDEX('Back data'!$A$19:$AO$19,,MAX(IF('Back data'!$A$19:$AO$19&lt;&gt;"",COLUMN('Back data'!$A$19:$AO$19)))-P$6)+INDEX('Back data'!$A$20:$AO$20,,MAX(IF('Back data'!$A$20:$AO$20&lt;&gt;"",COLUMN('Back data'!$A$20:$AO$20)))-P$6)</f>
        <v>69.77</v>
      </c>
    </row>
    <row r="18" spans="1:16" x14ac:dyDescent="0.3">
      <c r="A18" s="10" t="s">
        <v>35</v>
      </c>
      <c r="B18" s="7" t="s">
        <v>40</v>
      </c>
      <c r="C18" s="12" t="s">
        <v>37</v>
      </c>
      <c r="D18" s="13">
        <f t="array" ref="D18">INDEX('Back data'!$A19:$AO19,,MAX(IF('Back data'!$A$9:$AO19&lt;&gt;"",COLUMN('Back data'!$A19:$AO$19)))-D$6)/D17</f>
        <v>0.98423566878980884</v>
      </c>
      <c r="E18" s="13">
        <f t="array" ref="E18">INDEX('Back data'!$A19:$AO19,,MAX(IF('Back data'!$A$9:$AO19&lt;&gt;"",COLUMN('Back data'!$A19:$AO$19)))-E$6)/E17</f>
        <v>0.98112915699922654</v>
      </c>
      <c r="F18" s="13">
        <f t="array" ref="F18">INDEX('Back data'!$A19:$AO19,,MAX(IF('Back data'!$A$9:$AO19&lt;&gt;"",COLUMN('Back data'!$A19:$AO$19)))-F$6)/F17</f>
        <v>0.98432318359963811</v>
      </c>
      <c r="G18" s="13">
        <f t="array" ref="G18">INDEX('Back data'!$A19:$AO19,,MAX(IF('Back data'!$A$9:$AO19&lt;&gt;"",COLUMN('Back data'!$A19:$AO$19)))-G$6)/G17</f>
        <v>0.97667593450725987</v>
      </c>
      <c r="H18" s="13">
        <f t="array" ref="H18">INDEX('Back data'!$A19:$AO19,,MAX(IF('Back data'!$A$9:$AO19&lt;&gt;"",COLUMN('Back data'!$A19:$AO$19)))-H$6)/H17</f>
        <v>0.98073663122206811</v>
      </c>
      <c r="I18" s="13">
        <f t="array" ref="I18">INDEX('Back data'!$A19:$AO19,,MAX(IF('Back data'!$A$9:$AO19&lt;&gt;"",COLUMN('Back data'!$A19:$AO$19)))-I$6)/I17</f>
        <v>0.98057354301572619</v>
      </c>
      <c r="J18" s="13">
        <f t="array" ref="J18">INDEX('Back data'!$A19:$AO19,,MAX(IF('Back data'!$A$9:$AO19&lt;&gt;"",COLUMN('Back data'!$A19:$AO$19)))-J$6)/J17</f>
        <v>0.97861379956290973</v>
      </c>
      <c r="K18" s="13">
        <f t="array" ref="K18">INDEX('Back data'!$A19:$AO19,,MAX(IF('Back data'!$A$9:$AO19&lt;&gt;"",COLUMN('Back data'!$A19:$AO$19)))-K$6)/K17</f>
        <v>0.98480148883374685</v>
      </c>
      <c r="L18" s="13">
        <f t="array" ref="L18">INDEX('Back data'!$A19:$AO19,,MAX(IF('Back data'!$A$9:$AO19&lt;&gt;"",COLUMN('Back data'!$A19:$AO$19)))-L$6)/L17</f>
        <v>0.98081800887761572</v>
      </c>
      <c r="M18" s="13">
        <f t="array" ref="M18">INDEX('Back data'!$A19:$AO19,,MAX(IF('Back data'!$A$9:$AO19&lt;&gt;"",COLUMN('Back data'!$A19:$AO$19)))-M$6)/M17</f>
        <v>0.97688222430490479</v>
      </c>
      <c r="N18" s="13">
        <f t="array" ref="N18">INDEX('Back data'!$A19:$AO19,,MAX(IF('Back data'!$A$9:$AO19&lt;&gt;"",COLUMN('Back data'!$A19:$AO$19)))-N$6)/N17</f>
        <v>0.98120989917506873</v>
      </c>
      <c r="O18" s="13">
        <f t="array" ref="O18">INDEX('Back data'!$A19:$AO19,,MAX(IF('Back data'!$A$9:$AO19&lt;&gt;"",COLUMN('Back data'!$A19:$AO$19)))-O$6)/O17</f>
        <v>0.98237349946816599</v>
      </c>
      <c r="P18" s="39">
        <f t="array" ref="P18">INDEX('Back data'!$A19:$AO19,,MAX(IF('Back data'!$A$9:$AO19&lt;&gt;"",COLUMN('Back data'!$A19:AO$19)))-$P6)/P17</f>
        <v>0.97921742869428119</v>
      </c>
    </row>
    <row r="19" spans="1:16" x14ac:dyDescent="0.3">
      <c r="A19" s="10" t="s">
        <v>35</v>
      </c>
      <c r="B19" s="7" t="s">
        <v>40</v>
      </c>
      <c r="C19" s="12" t="s">
        <v>38</v>
      </c>
      <c r="D19" s="39" cm="1">
        <f t="array" ref="D19">INDEX('Back data'!$A20:$AO20,,MAX(IF('Back data'!$A$9:$AO20&lt;&gt;"",COLUMN('Back data'!$A$19:AO20)))-D$6)/D17</f>
        <v>1.5764331210191083E-2</v>
      </c>
      <c r="E19" s="39" cm="1">
        <f t="array" ref="E19">INDEX('Back data'!$A20:$AO20,,MAX(IF('Back data'!$A$9:$AO20&lt;&gt;"",COLUMN('Back data'!$A$19:AO20)))-E$6)/E17</f>
        <v>1.8870843000773393E-2</v>
      </c>
      <c r="F19" s="39">
        <f t="array" ref="F19">INDEX('Back data'!$A20:$AO20,,MAX(IF('Back data'!$A$9:$AO20&lt;&gt;"",COLUMN('Back data'!$A$19:AD20)))-F$6)/F17</f>
        <v>1.5676816400361771E-2</v>
      </c>
      <c r="G19" s="39">
        <f t="array" ref="G19">INDEX('Back data'!$A20:$AO20,,MAX(IF('Back data'!$A$9:$AO20&lt;&gt;"",COLUMN('Back data'!$A$19:AE20)))-G$6)/G17</f>
        <v>2.3324065492740194E-2</v>
      </c>
      <c r="H19" s="39">
        <f t="array" ref="H19">INDEX('Back data'!$A20:$AO20,,MAX(IF('Back data'!$A$9:$AO20&lt;&gt;"",COLUMN('Back data'!$A$19:AF20)))-H$6)/H17</f>
        <v>1.9263368777931885E-2</v>
      </c>
      <c r="I19" s="39">
        <f t="array" ref="I19">INDEX('Back data'!$A20:$AO20,,MAX(IF('Back data'!$A$9:$AO20&lt;&gt;"",COLUMN('Back data'!$A$19:AG20)))-I$6)/I17</f>
        <v>1.942645698427382E-2</v>
      </c>
      <c r="J19" s="39">
        <f t="array" ref="J19">INDEX('Back data'!$A20:$AO20,,MAX(IF('Back data'!$A$9:$AO20&lt;&gt;"",COLUMN('Back data'!$A$19:AH20)))-J$6)/J17</f>
        <v>2.138620043709023E-2</v>
      </c>
      <c r="K19" s="39">
        <f t="array" ref="K19">INDEX('Back data'!$A20:$AO20,,MAX(IF('Back data'!$A$9:$AO20&lt;&gt;"",COLUMN('Back data'!$A$19:AI20)))-K$6)/K17</f>
        <v>1.5198511166253101E-2</v>
      </c>
      <c r="L19" s="39">
        <f t="array" ref="L19">INDEX('Back data'!$A20:$AO20,,MAX(IF('Back data'!$A$9:$AO20&lt;&gt;"",COLUMN('Back data'!$A$19:AJ20)))-L$6)/L17</f>
        <v>1.9181991122384275E-2</v>
      </c>
      <c r="M19" s="39">
        <f t="array" ref="M19">INDEX('Back data'!$A20:$AO20,,MAX(IF('Back data'!$A$9:$AO20&lt;&gt;"",COLUMN('Back data'!$A$19:AK20)))-M$6)/M17</f>
        <v>2.3117775695095284E-2</v>
      </c>
      <c r="N19" s="39">
        <f t="array" ref="N19">INDEX('Back data'!$A20:$AO20,,MAX(IF('Back data'!$A$9:$AO20&lt;&gt;"",COLUMN('Back data'!$A$19:AL20)))-N$6)/N17</f>
        <v>1.8790100824931252E-2</v>
      </c>
      <c r="O19" s="39">
        <f t="array" ref="O19">INDEX('Back data'!$A20:$AO20,,MAX(IF('Back data'!$A$9:$AO20&lt;&gt;"",COLUMN('Back data'!$A$19:AN20)))-O$6)/O17</f>
        <v>1.7626500531834066E-2</v>
      </c>
      <c r="P19" s="39">
        <f t="array" ref="P19">INDEX('Back data'!$A20:$AO20,,MAX(IF('Back data'!$A$9:$AO20&lt;&gt;"",COLUMN('Back data'!$A$19:AO20)))-P$6)/P17</f>
        <v>2.078257130571879E-2</v>
      </c>
    </row>
    <row r="22" spans="1:16" x14ac:dyDescent="0.3">
      <c r="C22" s="8" t="s">
        <v>36</v>
      </c>
      <c r="D22" s="9">
        <f t="array" ref="D22">INDEX('Back data'!$A$239:$AO$239,,MAX(IF('Back data'!$A$239:$AO$239&lt;&gt;"",COLUMN('Back data'!$A$239:$AO$239)))-D$6)+INDEX('Back data'!$A$240:$AO$240,,MAX(IF('Back data'!$A$240:$AO$240&lt;&gt;"",COLUMN('Back data'!$A$240:$AO$240)))-D$6)</f>
        <v>60.68</v>
      </c>
      <c r="E22" s="9">
        <f t="array" ref="E22">INDEX('Back data'!$A$239:$AO$239,,MAX(IF('Back data'!$A$239:$AO$239&lt;&gt;"",COLUMN('Back data'!$A$239:$AO$239)))-E$6)+INDEX('Back data'!$A$240:$AO$240,,MAX(IF('Back data'!$A$240:$AO$240&lt;&gt;"",COLUMN('Back data'!$A$240:$AO$240)))-E$6)</f>
        <v>63.400000000000006</v>
      </c>
      <c r="F22" s="9">
        <f t="array" ref="F22">INDEX('Back data'!$A$239:$AO$239,,MAX(IF('Back data'!$A$239:$AO$239&lt;&gt;"",COLUMN('Back data'!$A$239:$AO$239)))-F$6)+INDEX('Back data'!$A$240:$AO$240,,MAX(IF('Back data'!$A$240:$AO$240&lt;&gt;"",COLUMN('Back data'!$A$240:$AO$240)))-F$6)</f>
        <v>62.51</v>
      </c>
      <c r="G22" s="9">
        <f t="array" ref="G22">INDEX('Back data'!$A$239:$AO$239,,MAX(IF('Back data'!$A$239:$AO$239&lt;&gt;"",COLUMN('Back data'!$A$239:$AO$239)))-G$6)+INDEX('Back data'!$A$240:$AO$240,,MAX(IF('Back data'!$A$240:$AO$240&lt;&gt;"",COLUMN('Back data'!$A$240:$AO$240)))-G$6)</f>
        <v>62.31</v>
      </c>
      <c r="H22" s="9">
        <f t="array" ref="H22">INDEX('Back data'!$A$239:$AO$239,,MAX(IF('Back data'!$A$239:$AO$239&lt;&gt;"",COLUMN('Back data'!$A$239:$AO$239)))-H$6)+INDEX('Back data'!$A$240:$AO$240,,MAX(IF('Back data'!$A$240:$AO$240&lt;&gt;"",COLUMN('Back data'!$A$240:$AO$240)))-H$6)</f>
        <v>62.730000000000004</v>
      </c>
      <c r="I22" s="9">
        <f t="array" ref="I22">INDEX('Back data'!$A$239:$AO$239,,MAX(IF('Back data'!$A$239:$AO$239&lt;&gt;"",COLUMN('Back data'!$A$239:$AO$239)))-I$6)+INDEX('Back data'!$A$240:$AO$240,,MAX(IF('Back data'!$A$240:$AO$240&lt;&gt;"",COLUMN('Back data'!$A$240:$AO$240)))-I$6)</f>
        <v>60.519999999999996</v>
      </c>
      <c r="J22" s="9">
        <f t="array" ref="J22">INDEX('Back data'!$A$239:$AO$239,,MAX(IF('Back data'!$A$239:$AO$239&lt;&gt;"",COLUMN('Back data'!$A$239:$AO$239)))-J$6)+INDEX('Back data'!$A$240:$AO$240,,MAX(IF('Back data'!$A$240:$AO$240&lt;&gt;"",COLUMN('Back data'!$A$240:$AO$240)))-J$6)</f>
        <v>62.940000000000005</v>
      </c>
      <c r="K22" s="9">
        <f t="array" ref="K22">INDEX('Back data'!$A$239:$AO$239,,MAX(IF('Back data'!$A$239:$AO$239&lt;&gt;"",COLUMN('Back data'!$A$239:$AO$239)))-K$6)+INDEX('Back data'!$A$240:$AO$240,,MAX(IF('Back data'!$A$240:$AO$240&lt;&gt;"",COLUMN('Back data'!$A$240:$AO$240)))-K$6)</f>
        <v>61.28</v>
      </c>
      <c r="L22" s="9">
        <f t="array" ref="L22">INDEX('Back data'!$A$239:$AO$239,,MAX(IF('Back data'!$A$239:$AO$239&lt;&gt;"",COLUMN('Back data'!$A$239:$AO$239)))-L$6)+INDEX('Back data'!$A$240:$AO$240,,MAX(IF('Back data'!$A$240:$AO$240&lt;&gt;"",COLUMN('Back data'!$A$240:$AO$240)))-L$6)</f>
        <v>60.58</v>
      </c>
      <c r="M22" s="9">
        <f t="array" ref="M22">INDEX('Back data'!$A$239:$AO$239,,MAX(IF('Back data'!$A$239:$AO$239&lt;&gt;"",COLUMN('Back data'!$A$239:$AO$239)))-M$6)+INDEX('Back data'!$A$240:$AO$240,,MAX(IF('Back data'!$A$240:$AO$240&lt;&gt;"",COLUMN('Back data'!$A$240:$AO$240)))-M$6)</f>
        <v>60.849999999999994</v>
      </c>
      <c r="N22" s="9">
        <f t="array" ref="N22">INDEX('Back data'!$A$239:$AO$239,,MAX(IF('Back data'!$A$239:$AO$239&lt;&gt;"",COLUMN('Back data'!$A$239:$AO$239)))-N$6)+INDEX('Back data'!$A$240:$AO$240,,MAX(IF('Back data'!$A$240:$AO$240&lt;&gt;"",COLUMN('Back data'!$A$240:$AO$240)))-N$6)</f>
        <v>63.22</v>
      </c>
      <c r="O22" s="9">
        <f t="array" ref="O22">INDEX('Back data'!$A$239:$AO$239,,MAX(IF('Back data'!$A$239:$AO$239&lt;&gt;"",COLUMN('Back data'!$A$239:$AO$239)))-O$6)+INDEX('Back data'!$A$240:$AO$240,,MAX(IF('Back data'!$A$240:$AO$240&lt;&gt;"",COLUMN('Back data'!$A$240:$AO$240)))-O$6)</f>
        <v>62.4</v>
      </c>
      <c r="P22" s="38">
        <f t="array" ref="P22">INDEX('Back data'!$A$239:$AO$239,,MAX(IF('Back data'!$A$239:$AO$239&lt;&gt;"",COLUMN('Back data'!$A$239:$AO$239)))-P$6)+INDEX('Back data'!$A$240:$AO$240,,MAX(IF('Back data'!$A$240:$AO$240&lt;&gt;"",COLUMN('Back data'!$A$240:$AO$240)))-P$6)</f>
        <v>65.599999999999994</v>
      </c>
    </row>
    <row r="23" spans="1:16" x14ac:dyDescent="0.3">
      <c r="A23" s="10" t="s">
        <v>35</v>
      </c>
      <c r="B23" s="7" t="s">
        <v>24</v>
      </c>
      <c r="C23" s="12" t="s">
        <v>37</v>
      </c>
      <c r="D23" s="13">
        <f t="array" ref="D23">INDEX('Back data'!$A$239:$AO$239,,MAX(IF('Back data'!$A$239:$AO$239&lt;&gt;"",COLUMN('Back data'!$A$239:$AO$239)))-D$6)/D$22</f>
        <v>0.95171390903098219</v>
      </c>
      <c r="E23" s="13">
        <f t="array" ref="E23">INDEX('Back data'!$A$239:$AO$239,,MAX(IF('Back data'!$A$239:$AO$239&lt;&gt;"",COLUMN('Back data'!$A$239:$AO$239)))-E$6)/E$22</f>
        <v>0.94668769716088319</v>
      </c>
      <c r="F23" s="13">
        <f t="array" ref="F23">INDEX('Back data'!$A$239:$AO$239,,MAX(IF('Back data'!$A$239:$AO$239&lt;&gt;"",COLUMN('Back data'!$A$239:$AO$239)))-F$6)/F$22</f>
        <v>0.94560870260758279</v>
      </c>
      <c r="G23" s="13">
        <f t="array" ref="G23">INDEX('Back data'!$A$239:$AO$239,,MAX(IF('Back data'!$A$239:$AO$239&lt;&gt;"",COLUMN('Back data'!$A$239:$AO$239)))-G$6)/G$22</f>
        <v>0.93131118600545659</v>
      </c>
      <c r="H23" s="13">
        <f t="array" ref="H23">INDEX('Back data'!$A$239:$AO$239,,MAX(IF('Back data'!$A$239:$AO$239&lt;&gt;"",COLUMN('Back data'!$A$239:$AO$239)))-H$6)/H$22</f>
        <v>0.9438864976885063</v>
      </c>
      <c r="I23" s="13">
        <f t="array" ref="I23">INDEX('Back data'!$A$239:$AO$239,,MAX(IF('Back data'!$A$239:$AO$239&lt;&gt;"",COLUMN('Back data'!$A$239:$AO$239)))-I$6)/I$22</f>
        <v>0.92200925313945803</v>
      </c>
      <c r="J23" s="13">
        <f t="array" ref="J23">INDEX('Back data'!$A$239:$AO$239,,MAX(IF('Back data'!$A$239:$AO$239&lt;&gt;"",COLUMN('Back data'!$A$239:$AO$239)))-J$6)/J$22</f>
        <v>0.93040991420400376</v>
      </c>
      <c r="K23" s="13">
        <f t="array" ref="K23">INDEX('Back data'!$A$239:$AO$239,,MAX(IF('Back data'!$A$239:$AO$239&lt;&gt;"",COLUMN('Back data'!$A$239:$AO$239)))-K$6)/K$22</f>
        <v>0.95496083550913846</v>
      </c>
      <c r="L23" s="13">
        <f t="array" ref="L23">INDEX('Back data'!$A$239:$AO$239,,MAX(IF('Back data'!$A$239:$AO$239&lt;&gt;"",COLUMN('Back data'!$A$239:$AO$239)))-L$6)/L$22</f>
        <v>0.94387586662264777</v>
      </c>
      <c r="M23" s="13">
        <f t="array" ref="M23">INDEX('Back data'!$A$239:$AO$239,,MAX(IF('Back data'!$A$239:$AO$239&lt;&gt;"",COLUMN('Back data'!$A$239:$AO$239)))-M$6)/M$22</f>
        <v>0.94050944946589976</v>
      </c>
      <c r="N23" s="13">
        <f t="array" ref="N23">INDEX('Back data'!$A$239:$AO$239,,MAX(IF('Back data'!$A$239:$AO$239&lt;&gt;"",COLUMN('Back data'!$A$239:$AO$239)))-N$6)/N$22</f>
        <v>0.94099968364441633</v>
      </c>
      <c r="O23" s="13">
        <f t="array" ref="O23">INDEX('Back data'!$A$239:$AO$239,,MAX(IF('Back data'!$A$239:$AO$239&lt;&gt;"",COLUMN('Back data'!$A$239:$AO$239)))-O$6)/O$22</f>
        <v>0.94326923076923075</v>
      </c>
      <c r="P23" s="39">
        <f t="array" ref="P23">INDEX('Back data'!$A$239:$AO$239,,MAX(IF('Back data'!$A$239:$AO$239&lt;&gt;"",COLUMN('Back data'!$A$239:$AO$239)))-P$6)/P$22</f>
        <v>0.93963414634146347</v>
      </c>
    </row>
    <row r="24" spans="1:16" x14ac:dyDescent="0.3">
      <c r="A24" s="10" t="s">
        <v>35</v>
      </c>
      <c r="B24" s="7" t="s">
        <v>24</v>
      </c>
      <c r="C24" s="12" t="s">
        <v>38</v>
      </c>
      <c r="D24" s="13">
        <f t="array" ref="D24">INDEX('Back data'!$A$240:$AO$240,,MAX(IF('Back data'!$A$240:$AO$240&lt;&gt;"",COLUMN('Back data'!$A$240:$AO$240)))-D$6)/D$22</f>
        <v>4.82860909690178E-2</v>
      </c>
      <c r="E24" s="13">
        <f t="array" ref="E24">INDEX('Back data'!$A$240:$AO$240,,MAX(IF('Back data'!$A$240:$AO$240&lt;&gt;"",COLUMN('Back data'!$A$240:$AO$240)))-E$6)/E$22</f>
        <v>5.3312302839116713E-2</v>
      </c>
      <c r="F24" s="13">
        <f t="array" ref="F24">INDEX('Back data'!$A$240:$AO$240,,MAX(IF('Back data'!$A$240:$AO$240&lt;&gt;"",COLUMN('Back data'!$A$240:$AO$240)))-F$6)/F$22</f>
        <v>5.4391297392417215E-2</v>
      </c>
      <c r="G24" s="13">
        <f t="array" ref="G24">INDEX('Back data'!$A$240:$AO$240,,MAX(IF('Back data'!$A$240:$AO$240&lt;&gt;"",COLUMN('Back data'!$A$240:$AO$240)))-G$6)/G$22</f>
        <v>6.8688813994543407E-2</v>
      </c>
      <c r="H24" s="13">
        <f t="array" ref="H24">INDEX('Back data'!$A$240:$AO$240,,MAX(IF('Back data'!$A$240:$AO$240&lt;&gt;"",COLUMN('Back data'!$A$240:$AO$240)))-H$6)/H$22</f>
        <v>5.6113502311493701E-2</v>
      </c>
      <c r="I24" s="13">
        <f t="array" ref="I24">INDEX('Back data'!$A$240:$AO$240,,MAX(IF('Back data'!$A$240:$AO$240&lt;&gt;"",COLUMN('Back data'!$A$240:$AO$240)))-I$6)/I$22</f>
        <v>7.7990746860541971E-2</v>
      </c>
      <c r="J24" s="13">
        <f t="array" ref="J24">INDEX('Back data'!$A$240:$AO$240,,MAX(IF('Back data'!$A$240:$AO$240&lt;&gt;"",COLUMN('Back data'!$A$240:$AO$240)))-J$6)/J$22</f>
        <v>6.9590085795996182E-2</v>
      </c>
      <c r="K24" s="13">
        <f t="array" ref="K24">INDEX('Back data'!$A$240:$AO$240,,MAX(IF('Back data'!$A$240:$AO$240&lt;&gt;"",COLUMN('Back data'!$A$240:$AO$240)))-K$6)/K$22</f>
        <v>4.5039164490861615E-2</v>
      </c>
      <c r="L24" s="13">
        <f t="array" ref="L24">INDEX('Back data'!$A$240:$AO$240,,MAX(IF('Back data'!$A$240:$AO$240&lt;&gt;"",COLUMN('Back data'!$A$240:$AO$240)))-L$6)/L$22</f>
        <v>5.612413337735226E-2</v>
      </c>
      <c r="M24" s="13">
        <f t="array" ref="M24">INDEX('Back data'!$A$240:$AO$240,,MAX(IF('Back data'!$A$240:$AO$240&lt;&gt;"",COLUMN('Back data'!$A$240:$AO$240)))-M$6)/M$22</f>
        <v>5.9490550534100253E-2</v>
      </c>
      <c r="N24" s="13">
        <f t="array" ref="N24">INDEX('Back data'!$A$240:$AO$240,,MAX(IF('Back data'!$A$240:$AO$240&lt;&gt;"",COLUMN('Back data'!$A$240:$AO$240)))-N$6)/N$22</f>
        <v>5.9000316355583678E-2</v>
      </c>
      <c r="O24" s="13">
        <f t="array" ref="O24">INDEX('Back data'!$A$240:$AO$240,,MAX(IF('Back data'!$A$240:$AO$240&lt;&gt;"",COLUMN('Back data'!$A$240:$AO$240)))-O$6)/O$22</f>
        <v>5.673076923076923E-2</v>
      </c>
      <c r="P24" s="39">
        <f t="array" ref="P24">INDEX('Back data'!$A$240:$AO$240,,MAX(IF('Back data'!$A$240:$AO$240&lt;&gt;"",COLUMN('Back data'!$A$240:$AO$240)))-P$6)/P$22</f>
        <v>6.036585365853659E-2</v>
      </c>
    </row>
    <row r="27" spans="1:16" x14ac:dyDescent="0.3">
      <c r="C27" s="8" t="s">
        <v>36</v>
      </c>
      <c r="D27" s="9">
        <f t="array" ref="D27">INDEX('Back data'!$A$245:$AO$245,,MAX(IF('Back data'!$A$245:$AO$245&lt;&gt;"",COLUMN('Back data'!$A$245:$AO$245)))-D$6)+INDEX('Back data'!$A$246:$AO$246,,MAX(IF('Back data'!$A$246:$AO$246&lt;&gt;"",COLUMN('Back data'!$A$246:$AO$246)))-D$6)</f>
        <v>62.48</v>
      </c>
      <c r="E27" s="9">
        <f t="array" ref="E27">INDEX('Back data'!$A$245:$AO$245,,MAX(IF('Back data'!$A$245:$AO$245&lt;&gt;"",COLUMN('Back data'!$A$245:$AO$245)))-E$6)+INDEX('Back data'!$A$246:$AO$246,,MAX(IF('Back data'!$A$246:$AO$246&lt;&gt;"",COLUMN('Back data'!$A$246:$AO$246)))-E$6)</f>
        <v>64.599999999999994</v>
      </c>
      <c r="F27" s="9">
        <f t="array" ref="F27">INDEX('Back data'!$A$245:$AO$245,,MAX(IF('Back data'!$A$245:$AO$245&lt;&gt;"",COLUMN('Back data'!$A$245:$AO$245)))-F$6)+INDEX('Back data'!$A$246:$AO$246,,MAX(IF('Back data'!$A$246:$AO$246&lt;&gt;"",COLUMN('Back data'!$A$246:$AO$246)))-F$6)</f>
        <v>65.820000000000007</v>
      </c>
      <c r="G27" s="9">
        <f t="array" ref="G27">INDEX('Back data'!$A$245:$AO$245,,MAX(IF('Back data'!$A$245:$AO$245&lt;&gt;"",COLUMN('Back data'!$A$245:$AO$245)))-G$6)+INDEX('Back data'!$A$246:$AO$246,,MAX(IF('Back data'!$A$246:$AO$246&lt;&gt;"",COLUMN('Back data'!$A$246:$AO$246)))-G$6)</f>
        <v>65.08</v>
      </c>
      <c r="H27" s="9">
        <f t="array" ref="H27">INDEX('Back data'!$A$245:$AO$245,,MAX(IF('Back data'!$A$245:$AO$245&lt;&gt;"",COLUMN('Back data'!$A$245:$AO$245)))-H$6)+INDEX('Back data'!$A$246:$AO$246,,MAX(IF('Back data'!$A$246:$AO$246&lt;&gt;"",COLUMN('Back data'!$A$246:$AO$246)))-H$6)</f>
        <v>64.819999999999993</v>
      </c>
      <c r="I27" s="9">
        <f t="array" ref="I27">INDEX('Back data'!$A$245:$AO$245,,MAX(IF('Back data'!$A$245:$AO$245&lt;&gt;"",COLUMN('Back data'!$A$245:$AO$245)))-I$6)+INDEX('Back data'!$A$246:$AO$246,,MAX(IF('Back data'!$A$246:$AO$246&lt;&gt;"",COLUMN('Back data'!$A$246:$AO$246)))-I$6)</f>
        <v>65.05</v>
      </c>
      <c r="J27" s="9">
        <f t="array" ref="J27">INDEX('Back data'!$A$245:$AO$245,,MAX(IF('Back data'!$A$245:$AO$245&lt;&gt;"",COLUMN('Back data'!$A$245:$AO$245)))-J$6)+INDEX('Back data'!$A$246:$AO$246,,MAX(IF('Back data'!$A$246:$AO$246&lt;&gt;"",COLUMN('Back data'!$A$246:$AO$246)))-J$6)</f>
        <v>64.650000000000006</v>
      </c>
      <c r="K27" s="9">
        <f t="array" ref="K27">INDEX('Back data'!$A$245:$AO$245,,MAX(IF('Back data'!$A$245:$AO$245&lt;&gt;"",COLUMN('Back data'!$A$245:$AO$245)))-K$6)+INDEX('Back data'!$A$246:$AO$246,,MAX(IF('Back data'!$A$246:$AO$246&lt;&gt;"",COLUMN('Back data'!$A$246:$AO$246)))-K$6)</f>
        <v>64.53</v>
      </c>
      <c r="L27" s="9">
        <f t="array" ref="L27">INDEX('Back data'!$A$245:$AO$245,,MAX(IF('Back data'!$A$245:$AO$245&lt;&gt;"",COLUMN('Back data'!$A$245:$AO$245)))-L$6)+INDEX('Back data'!$A$246:$AO$246,,MAX(IF('Back data'!$A$246:$AO$246&lt;&gt;"",COLUMN('Back data'!$A$246:$AO$246)))-L$6)</f>
        <v>63.360000000000007</v>
      </c>
      <c r="M27" s="9">
        <f t="array" ref="M27">INDEX('Back data'!$A$245:$AO$245,,MAX(IF('Back data'!$A$245:$AO$245&lt;&gt;"",COLUMN('Back data'!$A$245:$AO$245)))-M$6)+INDEX('Back data'!$A$246:$AO$246,,MAX(IF('Back data'!$A$246:$AO$246&lt;&gt;"",COLUMN('Back data'!$A$246:$AO$246)))-M$6)</f>
        <v>64.06</v>
      </c>
      <c r="N27" s="9">
        <f t="array" ref="N27">INDEX('Back data'!$A$245:$AO$245,,MAX(IF('Back data'!$A$245:$AO$245&lt;&gt;"",COLUMN('Back data'!$A$245:$AO$245)))-N$6)+INDEX('Back data'!$A$246:$AO$246,,MAX(IF('Back data'!$A$246:$AO$246&lt;&gt;"",COLUMN('Back data'!$A$246:$AO$246)))-N$6)</f>
        <v>65.09</v>
      </c>
      <c r="O27" s="9">
        <f t="array" ref="O27">INDEX('Back data'!$A$245:$AO$245,,MAX(IF('Back data'!$A$245:$AO$245&lt;&gt;"",COLUMN('Back data'!$A$245:$AO$245)))-O$6)+INDEX('Back data'!$A$246:$AO$246,,MAX(IF('Back data'!$A$246:$AO$246&lt;&gt;"",COLUMN('Back data'!$A$246:$AO$246)))-O$6)</f>
        <v>66.17</v>
      </c>
      <c r="P27" s="38">
        <f t="array" ref="P27">INDEX('Back data'!$A$245:$AO$245,,MAX(IF('Back data'!$A$245:$AO$245&lt;&gt;"",COLUMN('Back data'!$A$245:$AO$245)))-P$6)+INDEX('Back data'!$A$246:$AO$246,,MAX(IF('Back data'!$A$246:$AO$246&lt;&gt;"",COLUMN('Back data'!$A$246:$AO$246)))-P$6)</f>
        <v>69.23</v>
      </c>
    </row>
    <row r="28" spans="1:16" x14ac:dyDescent="0.3">
      <c r="A28" s="10" t="s">
        <v>35</v>
      </c>
      <c r="B28" s="7" t="s">
        <v>29</v>
      </c>
      <c r="C28" s="12" t="s">
        <v>37</v>
      </c>
      <c r="D28" s="13">
        <f t="array" ref="D28">INDEX('Back data'!$A$245:$AO$245,,MAX(IF('Back data'!$A$245:$AO$245&lt;&gt;"",COLUMN('Back data'!$A$245:$AO$245)))-D$6)/D27</f>
        <v>0.97983354673495526</v>
      </c>
      <c r="E28" s="13">
        <f t="array" ref="E28">INDEX('Back data'!$A$245:$AO$245,,MAX(IF('Back data'!$A$245:$AO$245&lt;&gt;"",COLUMN('Back data'!$A$245:$AO$245)))-E$6)/E27</f>
        <v>0.97383900928792577</v>
      </c>
      <c r="F28" s="13">
        <f t="array" ref="F28">INDEX('Back data'!$A$245:$AO$245,,MAX(IF('Back data'!$A$245:$AO$245&lt;&gt;"",COLUMN('Back data'!$A$245:$AO$245)))-F$6)/F27</f>
        <v>0.97538742023700997</v>
      </c>
      <c r="G28" s="13">
        <f t="array" ref="G28">INDEX('Back data'!$A$245:$AO$245,,MAX(IF('Back data'!$A$245:$AO$245&lt;&gt;"",COLUMN('Back data'!$A$245:$AO$245)))-G$6)/G27</f>
        <v>0.96727105101413646</v>
      </c>
      <c r="H28" s="13">
        <f t="array" ref="H28">INDEX('Back data'!$A$245:$AO$245,,MAX(IF('Back data'!$A$245:$AO$245&lt;&gt;"",COLUMN('Back data'!$A$245:$AO$245)))-H$6)/H27</f>
        <v>0.96590558469608156</v>
      </c>
      <c r="I28" s="13">
        <f t="array" ref="I28">INDEX('Back data'!$A$245:$AO$245,,MAX(IF('Back data'!$A$245:$AO$245&lt;&gt;"",COLUMN('Back data'!$A$245:$AO$245)))-I$6)/I27</f>
        <v>0.96710222905457344</v>
      </c>
      <c r="J28" s="13">
        <f t="array" ref="J28">INDEX('Back data'!$A$245:$AO$245,,MAX(IF('Back data'!$A$245:$AO$245&lt;&gt;"",COLUMN('Back data'!$A$245:$AO$245)))-J$6)/J27</f>
        <v>0.96442382057231235</v>
      </c>
      <c r="K28" s="13">
        <f t="array" ref="K28">INDEX('Back data'!$A$245:$AO$245,,MAX(IF('Back data'!$A$245:$AO$245&lt;&gt;"",COLUMN('Back data'!$A$245:$AO$245)))-K$6)/K27</f>
        <v>0.9668371300170463</v>
      </c>
      <c r="L28" s="13">
        <f t="array" ref="L28">INDEX('Back data'!$A$245:$AO$245,,MAX(IF('Back data'!$A$245:$AO$245&lt;&gt;"",COLUMN('Back data'!$A$245:$AO$245)))-L$6)/L27</f>
        <v>0.97206439393939392</v>
      </c>
      <c r="M28" s="13">
        <f t="array" ref="M28">INDEX('Back data'!$A$245:$AO$245,,MAX(IF('Back data'!$A$245:$AO$245&lt;&gt;"",COLUMN('Back data'!$A$245:$AO$245)))-M$6)/M27</f>
        <v>0.96315953793318765</v>
      </c>
      <c r="N28" s="13">
        <f t="array" ref="N28">INDEX('Back data'!$A$245:$AO$245,,MAX(IF('Back data'!$A$245:$AO$245&lt;&gt;"",COLUMN('Back data'!$A$245:$AO$245)))-N$6)/N27</f>
        <v>0.96235980949454603</v>
      </c>
      <c r="O28" s="13">
        <f t="array" ref="O28">INDEX('Back data'!$A$245:$AO$245,,MAX(IF('Back data'!$A$245:$AO$245&lt;&gt;"",COLUMN('Back data'!$A$245:$AO$245)))-O$6)/O27</f>
        <v>0.96599667523046695</v>
      </c>
      <c r="P28" s="39">
        <f t="array" ref="P28">INDEX('Back data'!$A$245:$AO$245,,MAX(IF('Back data'!$A$245:$AO$245&lt;&gt;"",COLUMN('Back data'!$A$245:$AO$245)))-P$6)/P27</f>
        <v>0.96894409937888193</v>
      </c>
    </row>
    <row r="29" spans="1:16" x14ac:dyDescent="0.3">
      <c r="A29" s="10" t="s">
        <v>35</v>
      </c>
      <c r="B29" s="7" t="s">
        <v>29</v>
      </c>
      <c r="C29" s="12" t="s">
        <v>38</v>
      </c>
      <c r="D29" s="13">
        <f t="array" ref="D29">INDEX('Back data'!$A$246:$AO$246,,MAX(IF('Back data'!$A$246:$AO$246&lt;&gt;"",COLUMN('Back data'!$A$246:$AO$246)))-D$6)/D27</f>
        <v>2.0166453265044817E-2</v>
      </c>
      <c r="E29" s="13">
        <f t="array" ref="E29">INDEX('Back data'!$A$246:$AO$246,,MAX(IF('Back data'!$A$246:$AO$246&lt;&gt;"",COLUMN('Back data'!$A$246:$AO$246)))-E$6)/E27</f>
        <v>2.6160990712074304E-2</v>
      </c>
      <c r="F29" s="13">
        <f t="array" ref="F29">INDEX('Back data'!$A$246:$AO$246,,MAX(IF('Back data'!$A$246:$AO$246&lt;&gt;"",COLUMN('Back data'!$A$246:$AO$246)))-F$6)/F27</f>
        <v>2.4612579762989972E-2</v>
      </c>
      <c r="G29" s="13">
        <f t="array" ref="G29">INDEX('Back data'!$A$246:$AO$246,,MAX(IF('Back data'!$A$246:$AO$246&lt;&gt;"",COLUMN('Back data'!$A$246:$AO$246)))-G$6)/G27</f>
        <v>3.2728948985863551E-2</v>
      </c>
      <c r="H29" s="13">
        <f t="array" ref="H29">INDEX('Back data'!$A$246:$AO$246,,MAX(IF('Back data'!$A$246:$AO$246&lt;&gt;"",COLUMN('Back data'!$A$246:$AO$246)))-H$6)/H27</f>
        <v>3.4094415303918546E-2</v>
      </c>
      <c r="I29" s="13">
        <f t="array" ref="I29">INDEX('Back data'!$A$246:$AO$246,,MAX(IF('Back data'!$A$246:$AO$246&lt;&gt;"",COLUMN('Back data'!$A$246:$AO$246)))-I$6)/I27</f>
        <v>3.2897770945426598E-2</v>
      </c>
      <c r="J29" s="13">
        <f t="array" ref="J29">INDEX('Back data'!$A$246:$AO$246,,MAX(IF('Back data'!$A$246:$AO$246&lt;&gt;"",COLUMN('Back data'!$A$246:$AO$246)))-J$6)/J27</f>
        <v>3.5576179427687545E-2</v>
      </c>
      <c r="K29" s="13">
        <f t="array" ref="K29">INDEX('Back data'!$A$246:$AO$246,,MAX(IF('Back data'!$A$246:$AO$246&lt;&gt;"",COLUMN('Back data'!$A$246:$AO$246)))-K$6)/K27</f>
        <v>3.3162869982953667E-2</v>
      </c>
      <c r="L29" s="13">
        <f t="array" ref="L29">INDEX('Back data'!$A$246:$AO$246,,MAX(IF('Back data'!$A$246:$AO$246&lt;&gt;"",COLUMN('Back data'!$A$246:$AO$246)))-L$6)/L27</f>
        <v>2.7935606060606057E-2</v>
      </c>
      <c r="M29" s="13">
        <f t="array" ref="M29">INDEX('Back data'!$A$246:$AO$246,,MAX(IF('Back data'!$A$246:$AO$246&lt;&gt;"",COLUMN('Back data'!$A$246:$AO$246)))-M$6)/M27</f>
        <v>3.6840462066812359E-2</v>
      </c>
      <c r="N29" s="13">
        <f t="array" ref="N29">INDEX('Back data'!$A$246:$AO$246,,MAX(IF('Back data'!$A$246:$AO$246&lt;&gt;"",COLUMN('Back data'!$A$246:$AO$246)))-N$6)/N27</f>
        <v>3.7640190505453988E-2</v>
      </c>
      <c r="O29" s="13">
        <f t="array" ref="O29">INDEX('Back data'!$A$246:$AO$246,,MAX(IF('Back data'!$A$246:$AO$246&lt;&gt;"",COLUMN('Back data'!$A$246:$AO$246)))-O$6)/O27</f>
        <v>3.4003324769533022E-2</v>
      </c>
      <c r="P29" s="39">
        <f t="array" ref="P29">INDEX('Back data'!$A$246:$AO$246,,MAX(IF('Back data'!$A$246:$AO$246&lt;&gt;"",COLUMN('Back data'!$A$246:$AO$246)))-P$6)/P27</f>
        <v>3.1055900621118009E-2</v>
      </c>
    </row>
    <row r="32" spans="1:16" x14ac:dyDescent="0.3">
      <c r="C32" s="8" t="s">
        <v>36</v>
      </c>
      <c r="D32" s="9">
        <f t="array" ref="D32">INDEX('Back data'!$A$251:$AO$251,,MAX(IF('Back data'!$A$251:$AO$251&lt;&gt;"",COLUMN('Back data'!$A$251:$AO$251)))-D$6)+INDEX('Back data'!$A$252:$AO$252,,MAX(IF('Back data'!$A$252:$AO$252&lt;&gt;"",COLUMN('Back data'!$A$252:$AO$252)))-D$6)</f>
        <v>63.15</v>
      </c>
      <c r="E32" s="9">
        <f t="array" ref="E32">INDEX('Back data'!$A$251:$AO$251,,MAX(IF('Back data'!$A$251:$AO$251&lt;&gt;"",COLUMN('Back data'!$A$251:$AO$251)))-E$6)+INDEX('Back data'!$A$252:$AO$252,,MAX(IF('Back data'!$A$252:$AO$252&lt;&gt;"",COLUMN('Back data'!$A$252:$AO$252)))-E$6)</f>
        <v>67.42</v>
      </c>
      <c r="F32" s="9">
        <f t="array" ref="F32">INDEX('Back data'!$A$251:$AO$251,,MAX(IF('Back data'!$A$251:$AO$251&lt;&gt;"",COLUMN('Back data'!$A$251:$AO$251)))-F$6)+INDEX('Back data'!$A$252:$AO$252,,MAX(IF('Back data'!$A$252:$AO$252&lt;&gt;"",COLUMN('Back data'!$A$252:$AO$252)))-F$6)</f>
        <v>68.42</v>
      </c>
      <c r="G32" s="9">
        <f t="array" ref="G32">INDEX('Back data'!$A$251:$AO$251,,MAX(IF('Back data'!$A$251:$AO$251&lt;&gt;"",COLUMN('Back data'!$A$251:$AO$251)))-G$6)+INDEX('Back data'!$A$252:$AO$252,,MAX(IF('Back data'!$A$252:$AO$252&lt;&gt;"",COLUMN('Back data'!$A$252:$AO$252)))-G$6)</f>
        <v>66.05</v>
      </c>
      <c r="H32" s="9">
        <f t="array" ref="H32">INDEX('Back data'!$A$251:$AO$251,,MAX(IF('Back data'!$A$251:$AO$251&lt;&gt;"",COLUMN('Back data'!$A$251:$AO$251)))-H$6)+INDEX('Back data'!$A$252:$AO$252,,MAX(IF('Back data'!$A$252:$AO$252&lt;&gt;"",COLUMN('Back data'!$A$252:$AO$252)))-H$6)</f>
        <v>65.649999999999991</v>
      </c>
      <c r="I32" s="9">
        <f t="array" ref="I32">INDEX('Back data'!$A$251:$AO$251,,MAX(IF('Back data'!$A$251:$AO$251&lt;&gt;"",COLUMN('Back data'!$A$251:$AO$251)))-I$6)+INDEX('Back data'!$A$252:$AO$252,,MAX(IF('Back data'!$A$252:$AO$252&lt;&gt;"",COLUMN('Back data'!$A$252:$AO$252)))-I$6)</f>
        <v>67.06</v>
      </c>
      <c r="J32" s="9">
        <f t="array" ref="J32">INDEX('Back data'!$A$251:$AO$251,,MAX(IF('Back data'!$A$251:$AO$251&lt;&gt;"",COLUMN('Back data'!$A$251:$AO$251)))-J$6)+INDEX('Back data'!$A$252:$AO$252,,MAX(IF('Back data'!$A$252:$AO$252&lt;&gt;"",COLUMN('Back data'!$A$252:$AO$252)))-J$6)</f>
        <v>64.44</v>
      </c>
      <c r="K32" s="9">
        <f t="array" ref="K32">INDEX('Back data'!$A$251:$AO$251,,MAX(IF('Back data'!$A$251:$AO$251&lt;&gt;"",COLUMN('Back data'!$A$251:$AO$251)))-K$6)+INDEX('Back data'!$A$252:$AO$252,,MAX(IF('Back data'!$A$252:$AO$252&lt;&gt;"",COLUMN('Back data'!$A$252:$AO$252)))-K$6)</f>
        <v>64.92</v>
      </c>
      <c r="L32" s="9">
        <f t="array" ref="L32">INDEX('Back data'!$A$251:$AO$251,,MAX(IF('Back data'!$A$251:$AO$251&lt;&gt;"",COLUMN('Back data'!$A$251:$AO$251)))-L$6)+INDEX('Back data'!$A$252:$AO$252,,MAX(IF('Back data'!$A$252:$AO$252&lt;&gt;"",COLUMN('Back data'!$A$252:$AO$252)))-L$6)</f>
        <v>64.69</v>
      </c>
      <c r="M32" s="9">
        <f t="array" ref="M32">INDEX('Back data'!$A$251:$AO$251,,MAX(IF('Back data'!$A$251:$AO$251&lt;&gt;"",COLUMN('Back data'!$A$251:$AO$251)))-M$6)+INDEX('Back data'!$A$252:$AO$252,,MAX(IF('Back data'!$A$252:$AO$252&lt;&gt;"",COLUMN('Back data'!$A$252:$AO$252)))-M$6)</f>
        <v>64.77</v>
      </c>
      <c r="N32" s="9">
        <f t="array" ref="N32">INDEX('Back data'!$A$251:$AO$251,,MAX(IF('Back data'!$A$251:$AO$251&lt;&gt;"",COLUMN('Back data'!$A$251:$AO$251)))-N$6)+INDEX('Back data'!$A$252:$AO$252,,MAX(IF('Back data'!$A$252:$AO$252&lt;&gt;"",COLUMN('Back data'!$A$252:$AO$252)))-N$6)</f>
        <v>66.33</v>
      </c>
      <c r="O32" s="9">
        <f t="array" ref="O32">INDEX('Back data'!$A$251:$AO$251,,MAX(IF('Back data'!$A$251:$AO$251&lt;&gt;"",COLUMN('Back data'!$A$251:$AO$251)))-O$6)+INDEX('Back data'!$A$252:$AO$252,,MAX(IF('Back data'!$A$252:$AO$252&lt;&gt;"",COLUMN('Back data'!$A$252:$AO$252)))-O$6)</f>
        <v>68.569999999999993</v>
      </c>
      <c r="P32" s="38">
        <f t="array" ref="P32">INDEX('Back data'!$A$251:$AO$251,,MAX(IF('Back data'!$A$251:$AO$251&lt;&gt;"",COLUMN('Back data'!$A$251:$AO$251)))-P$6)+INDEX('Back data'!$A$252:$AO$252,,MAX(IF('Back data'!$A$252:$AO$252&lt;&gt;"",COLUMN('Back data'!$A$252:$AO$252)))-P$6)</f>
        <v>70.91</v>
      </c>
    </row>
    <row r="33" spans="1:63" x14ac:dyDescent="0.3">
      <c r="A33" s="10" t="s">
        <v>35</v>
      </c>
      <c r="B33" s="7" t="s">
        <v>34</v>
      </c>
      <c r="C33" s="12" t="s">
        <v>37</v>
      </c>
      <c r="D33" s="13">
        <f t="array" ref="D33">INDEX('Back data'!$A$251:$AO$251,,MAX(IF('Back data'!$A$251:$AO$251&lt;&gt;"",COLUMN('Back data'!$A$251:$AO$251)))-D$6)/D32</f>
        <v>0.97561361836896277</v>
      </c>
      <c r="E33" s="13">
        <f t="array" ref="E33">INDEX('Back data'!$A$251:$AO$251,,MAX(IF('Back data'!$A$251:$AO$251&lt;&gt;"",COLUMN('Back data'!$A$251:$AO$251)))-E$6)/E32</f>
        <v>0.95624443785226931</v>
      </c>
      <c r="F33" s="13">
        <f t="array" ref="F33">INDEX('Back data'!$A$251:$AO$251,,MAX(IF('Back data'!$A$251:$AO$251&lt;&gt;"",COLUMN('Back data'!$A$251:$AO$251)))-F$6)/F32</f>
        <v>0.95600701549254596</v>
      </c>
      <c r="G33" s="13">
        <f t="array" ref="G33">INDEX('Back data'!$A$251:$AO$251,,MAX(IF('Back data'!$A$251:$AO$251&lt;&gt;"",COLUMN('Back data'!$A$251:$AO$251)))-G$6)/G32</f>
        <v>0.9638152914458743</v>
      </c>
      <c r="H33" s="13">
        <f t="array" ref="H33">INDEX('Back data'!$A$251:$AO$251,,MAX(IF('Back data'!$A$251:$AO$251&lt;&gt;"",COLUMN('Back data'!$A$251:$AO$251)))-H$6)/H32</f>
        <v>0.95217060167555223</v>
      </c>
      <c r="I33" s="13">
        <f t="array" ref="I33">INDEX('Back data'!$A$251:$AO$251,,MAX(IF('Back data'!$A$251:$AO$251&lt;&gt;"",COLUMN('Back data'!$A$251:$AO$251)))-I$6)/I32</f>
        <v>0.95720250521920658</v>
      </c>
      <c r="J33" s="13">
        <f t="array" ref="J33">INDEX('Back data'!$A$251:$AO$251,,MAX(IF('Back data'!$A$251:$AO$251&lt;&gt;"",COLUMN('Back data'!$A$251:$AO$251)))-J$6)/J32</f>
        <v>0.95841092489137181</v>
      </c>
      <c r="K33" s="13">
        <f t="array" ref="K33">INDEX('Back data'!$A$251:$AO$251,,MAX(IF('Back data'!$A$251:$AO$251&lt;&gt;"",COLUMN('Back data'!$A$251:$AO$251)))-K$6)/K32</f>
        <v>0.94808995686999376</v>
      </c>
      <c r="L33" s="13">
        <f t="array" ref="L33">INDEX('Back data'!$A$251:$AO$251,,MAX(IF('Back data'!$A$251:$AO$251&lt;&gt;"",COLUMN('Back data'!$A$251:$AO$251)))-L$6)/L32</f>
        <v>0.95176997990415835</v>
      </c>
      <c r="M33" s="13">
        <f t="array" ref="M33">INDEX('Back data'!$A$251:$AO$251,,MAX(IF('Back data'!$A$251:$AO$251&lt;&gt;"",COLUMN('Back data'!$A$251:$AO$251)))-M$6)/M32</f>
        <v>0.95275590551181111</v>
      </c>
      <c r="N33" s="13">
        <f t="array" ref="N33">INDEX('Back data'!$A$251:$AO$251,,MAX(IF('Back data'!$A$251:$AO$251&lt;&gt;"",COLUMN('Back data'!$A$251:$AO$251)))-N$6)/N32</f>
        <v>0.96607869742198105</v>
      </c>
      <c r="O33" s="13">
        <f t="array" ref="O33">INDEX('Back data'!$A$251:$AO$251,,MAX(IF('Back data'!$A$251:$AO$251&lt;&gt;"",COLUMN('Back data'!$A$251:$AO$251)))-O$6)/O32</f>
        <v>0.94822808808516845</v>
      </c>
      <c r="P33" s="39">
        <f t="array" ref="P33">INDEX('Back data'!$A$251:$AO$251,,MAX(IF('Back data'!$A$251:$AO$251&lt;&gt;"",COLUMN('Back data'!$A$251:$AO$251)))-P$6)/P32</f>
        <v>0.96333380341277686</v>
      </c>
    </row>
    <row r="34" spans="1:63" x14ac:dyDescent="0.3">
      <c r="A34" s="10" t="s">
        <v>35</v>
      </c>
      <c r="B34" s="7" t="s">
        <v>34</v>
      </c>
      <c r="C34" s="12" t="s">
        <v>38</v>
      </c>
      <c r="D34" s="13">
        <f t="array" ref="D34">INDEX('Back data'!$A$252:$AO$252,,MAX(IF('Back data'!$A$252:$AO$252&lt;&gt;"",COLUMN('Back data'!$A$252:$AO$252)))-D$6)/D32</f>
        <v>2.4386381631037214E-2</v>
      </c>
      <c r="E34" s="13">
        <f t="array" ref="E34">INDEX('Back data'!$A$252:$AO$252,,MAX(IF('Back data'!$A$252:$AO$252&lt;&gt;"",COLUMN('Back data'!$A$252:$AO$252)))-E$6)/E32</f>
        <v>4.3755562147730645E-2</v>
      </c>
      <c r="F34" s="13">
        <f t="array" ref="F34">INDEX('Back data'!$A$252:$AO$252,,MAX(IF('Back data'!$A$252:$AO$252&lt;&gt;"",COLUMN('Back data'!$A$252:$AO$252)))-F$6)/F32</f>
        <v>4.399298450745396E-2</v>
      </c>
      <c r="G34" s="13">
        <f t="array" ref="G34">INDEX('Back data'!$A$252:$AO$252,,MAX(IF('Back data'!$A$252:$AO$252&lt;&gt;"",COLUMN('Back data'!$A$252:$AO$252)))-G$6)/G32</f>
        <v>3.6184708554125665E-2</v>
      </c>
      <c r="H34" s="13">
        <f t="array" ref="H34">INDEX('Back data'!$A$252:$AO$252,,MAX(IF('Back data'!$A$252:$AO$252&lt;&gt;"",COLUMN('Back data'!$A$252:$AO$252)))-H$6)/H32</f>
        <v>4.7829398324447839E-2</v>
      </c>
      <c r="I34" s="13">
        <f t="array" ref="I34">INDEX('Back data'!$A$252:$AO$252,,MAX(IF('Back data'!$A$252:$AO$252&lt;&gt;"",COLUMN('Back data'!$A$252:$AO$252)))-I$6)/I32</f>
        <v>4.2797494780793317E-2</v>
      </c>
      <c r="J34" s="13">
        <f t="array" ref="J34">INDEX('Back data'!$A$252:$AO$252,,MAX(IF('Back data'!$A$252:$AO$252&lt;&gt;"",COLUMN('Back data'!$A$252:$AO$252)))-J$6)/J32</f>
        <v>4.1589075108628186E-2</v>
      </c>
      <c r="K34" s="13">
        <f t="array" ref="K34">INDEX('Back data'!$A$252:$AO$252,,MAX(IF('Back data'!$A$252:$AO$252&lt;&gt;"",COLUMN('Back data'!$A$252:$AO$252)))-K$6)/K32</f>
        <v>5.1910043130006162E-2</v>
      </c>
      <c r="L34" s="13">
        <f t="array" ref="L34">INDEX('Back data'!$A$252:$AO$252,,MAX(IF('Back data'!$A$252:$AO$252&lt;&gt;"",COLUMN('Back data'!$A$252:$AO$252)))-L$6)/L32</f>
        <v>4.8230020095841708E-2</v>
      </c>
      <c r="M34" s="13">
        <f t="array" ref="M34">INDEX('Back data'!$A$252:$AO$252,,MAX(IF('Back data'!$A$252:$AO$252&lt;&gt;"",COLUMN('Back data'!$A$252:$AO$252)))-M$6)/M32</f>
        <v>4.7244094488188983E-2</v>
      </c>
      <c r="N34" s="13">
        <f t="array" ref="N34">INDEX('Back data'!$A$252:$AO$252,,MAX(IF('Back data'!$A$252:$AO$252&lt;&gt;"",COLUMN('Back data'!$A$252:$AO$252)))-N$6)/N32</f>
        <v>3.3921302578018994E-2</v>
      </c>
      <c r="O34" s="13">
        <f t="array" ref="O34">INDEX('Back data'!$A$252:$AO$252,,MAX(IF('Back data'!$A$252:$AO$252&lt;&gt;"",COLUMN('Back data'!$A$252:$AO$252)))-O$6)/O32</f>
        <v>5.1771911914831562E-2</v>
      </c>
      <c r="P34" s="39">
        <f t="array" ref="P34">INDEX('Back data'!$A$252:$AO$252,,MAX(IF('Back data'!$A$252:$AO$252&lt;&gt;"",COLUMN('Back data'!$A$252:$AO$252)))-P$6)/P32</f>
        <v>3.666619658722324E-2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43952</v>
      </c>
      <c r="E39" s="42">
        <f t="shared" si="0"/>
        <v>43983</v>
      </c>
      <c r="F39" s="42">
        <f t="shared" si="0"/>
        <v>44013</v>
      </c>
      <c r="G39" s="42">
        <f t="shared" si="0"/>
        <v>44044</v>
      </c>
      <c r="H39" s="42">
        <f t="shared" si="0"/>
        <v>44075</v>
      </c>
      <c r="I39" s="42">
        <f t="shared" si="0"/>
        <v>44105</v>
      </c>
      <c r="J39" s="42">
        <f t="shared" si="0"/>
        <v>44136</v>
      </c>
      <c r="K39" s="42">
        <f t="shared" si="0"/>
        <v>44166</v>
      </c>
      <c r="L39" s="42">
        <f t="shared" si="0"/>
        <v>44197</v>
      </c>
      <c r="M39" s="42">
        <f t="shared" si="0"/>
        <v>44228</v>
      </c>
      <c r="N39" s="42">
        <f t="shared" si="0"/>
        <v>44256</v>
      </c>
      <c r="O39" s="42">
        <f t="shared" si="0"/>
        <v>44287</v>
      </c>
      <c r="P39" s="42">
        <f>P5</f>
        <v>44317</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data'!$A$36:$AO$36,,MAX(IF('Back data'!$A$36:$AO$36&lt;&gt;"",COLUMN('Back data'!$A$36:$AO$36)))-D$6)+INDEX('Back data'!$A$37:$AO$37,,MAX(IF('Back data'!$A$37:$AO$37&lt;&gt;"",COLUMN('Back data'!$A$37:$AO$37)))-D$6)</f>
        <v>59.720000000000006</v>
      </c>
      <c r="E40" s="9">
        <f t="array" ref="E40">INDEX('Back data'!$A$36:$AO$36,,MAX(IF('Back data'!$A$36:$AO$36&lt;&gt;"",COLUMN('Back data'!$A$36:$AO$36)))-E$6)+INDEX('Back data'!$A$37:$AO$37,,MAX(IF('Back data'!$A$37:$AO$37&lt;&gt;"",COLUMN('Back data'!$A$37:$AO$37)))-E$6)</f>
        <v>61.480000000000004</v>
      </c>
      <c r="F40" s="9">
        <f t="array" ref="F40">INDEX('Back data'!$A$36:$AO$36,,MAX(IF('Back data'!$A$36:$AO$36&lt;&gt;"",COLUMN('Back data'!$A$36:$AO$36)))-F$6)+INDEX('Back data'!$A$37:$AO$37,,MAX(IF('Back data'!$A$37:$AO$37&lt;&gt;"",COLUMN('Back data'!$A$37:$AO$37)))-F$6)</f>
        <v>62.21</v>
      </c>
      <c r="G40" s="9">
        <f t="array" ref="G40">INDEX('Back data'!$A$36:$AO$36,,MAX(IF('Back data'!$A$36:$AO$36&lt;&gt;"",COLUMN('Back data'!$A$36:$AO$36)))-G$6)+INDEX('Back data'!$A$37:$AO$37,,MAX(IF('Back data'!$A$37:$AO$37&lt;&gt;"",COLUMN('Back data'!$A$37:$AO$37)))-G$6)</f>
        <v>62.11</v>
      </c>
      <c r="H40" s="9">
        <f t="array" ref="H40">INDEX('Back data'!$A$36:$AO$36,,MAX(IF('Back data'!$A$36:$AO$36&lt;&gt;"",COLUMN('Back data'!$A$36:$AO$36)))-H$6)+INDEX('Back data'!$A$37:$AO$37,,MAX(IF('Back data'!$A$37:$AO$37&lt;&gt;"",COLUMN('Back data'!$A$37:$AO$37)))-H$6)</f>
        <v>61.38</v>
      </c>
      <c r="I40" s="9">
        <f t="array" ref="I40">INDEX('Back data'!$A$36:$AO$36,,MAX(IF('Back data'!$A$36:$AO$36&lt;&gt;"",COLUMN('Back data'!$A$36:$AO$36)))-I$6)+INDEX('Back data'!$A$37:$AO$37,,MAX(IF('Back data'!$A$37:$AO$37&lt;&gt;"",COLUMN('Back data'!$A$37:$AO$37)))-I$6)</f>
        <v>61.319999999999993</v>
      </c>
      <c r="J40" s="9">
        <f t="array" ref="J40">INDEX('Back data'!$A$36:$AO$36,,MAX(IF('Back data'!$A$36:$AO$36&lt;&gt;"",COLUMN('Back data'!$A$36:$AO$36)))-J$6)+INDEX('Back data'!$A$37:$AO$37,,MAX(IF('Back data'!$A$37:$AO$37&lt;&gt;"",COLUMN('Back data'!$A$37:$AO$37)))-J$6)</f>
        <v>60.09</v>
      </c>
      <c r="K40" s="9">
        <f t="array" ref="K40">INDEX('Back data'!$A$36:$AO$36,,MAX(IF('Back data'!$A$36:$AO$36&lt;&gt;"",COLUMN('Back data'!$A$36:$AO$36)))-K$6)+INDEX('Back data'!$A$37:$AO$37,,MAX(IF('Back data'!$A$37:$AO$37&lt;&gt;"",COLUMN('Back data'!$A$37:$AO$37)))-K$6)</f>
        <v>60.22</v>
      </c>
      <c r="L40" s="9">
        <f t="array" ref="L40">INDEX('Back data'!$A$36:$AO$36,,MAX(IF('Back data'!$A$36:$AO$36&lt;&gt;"",COLUMN('Back data'!$A$36:$AO$36)))-L$6)+INDEX('Back data'!$A$37:$AO$37,,MAX(IF('Back data'!$A$37:$AO$37&lt;&gt;"",COLUMN('Back data'!$A$37:$AO$37)))-L$6)</f>
        <v>58.69</v>
      </c>
      <c r="M40" s="9">
        <f t="array" ref="M40">INDEX('Back data'!$A$36:$AO$36,,MAX(IF('Back data'!$A$36:$AO$36&lt;&gt;"",COLUMN('Back data'!$A$36:$AO$36)))-M$6)+INDEX('Back data'!$A$37:$AO$37,,MAX(IF('Back data'!$A$37:$AO$37&lt;&gt;"",COLUMN('Back data'!$A$37:$AO$37)))-M$6)</f>
        <v>59.39</v>
      </c>
      <c r="N40" s="9">
        <f t="array" ref="N40">INDEX('Back data'!$A$36:$AO$36,,MAX(IF('Back data'!$A$36:$AO$36&lt;&gt;"",COLUMN('Back data'!$A$36:$AO$36)))-N$6)+INDEX('Back data'!$A$37:$AO$37,,MAX(IF('Back data'!$A$37:$AO$37&lt;&gt;"",COLUMN('Back data'!$A$37:$AO$37)))-N$6)</f>
        <v>61.5</v>
      </c>
      <c r="O40" s="9">
        <f t="array" ref="O40">INDEX('Back data'!$A$36:$AO$36,,MAX(IF('Back data'!$A$36:$AO$36&lt;&gt;"",COLUMN('Back data'!$A$36:$AO$36)))-O$6)+INDEX('Back data'!$A$37:$AO$37,,MAX(IF('Back data'!$A$37:$AO$37&lt;&gt;"",COLUMN('Back data'!$A$37:$AO$37)))-O$6)</f>
        <v>62.55</v>
      </c>
      <c r="P40" s="38">
        <f t="array" ref="P40">INDEX('Back data'!$A$36:$AO$36,,MAX(IF('Back data'!$A$36:$AO$36&lt;&gt;"",COLUMN('Back data'!$A$36:$AO$36)))-P$6)+INDEX('Back data'!$A$37:$AO$37,,MAX(IF('Back data'!$A$37:$AO$37&lt;&gt;"",COLUMN('Back data'!$A$37:$AO$37)))-P$6)</f>
        <v>66.039999999999992</v>
      </c>
    </row>
    <row r="41" spans="1:63" x14ac:dyDescent="0.3">
      <c r="A41" s="15" t="s">
        <v>41</v>
      </c>
      <c r="B41" s="16" t="s">
        <v>42</v>
      </c>
      <c r="C41" s="12" t="s">
        <v>37</v>
      </c>
      <c r="D41" s="13">
        <f t="array" ref="D41">INDEX('Back data'!$A$36:$AO$36,,MAX(IF('Back data'!$A$36:$AO$36&lt;&gt;"",COLUMN('Back data'!$A$36:$AO$36)))-D$6)/D40</f>
        <v>0.96734762223710646</v>
      </c>
      <c r="E41" s="13">
        <f t="array" ref="E41">INDEX('Back data'!$A$36:$AO$36,,MAX(IF('Back data'!$A$36:$AO$36&lt;&gt;"",COLUMN('Back data'!$A$36:$AO$36)))-E$6)/E40</f>
        <v>0.96112556929082626</v>
      </c>
      <c r="F41" s="13">
        <f t="array" ref="F41">INDEX('Back data'!$A$36:$AO$36,,MAX(IF('Back data'!$A$36:$AO$36&lt;&gt;"",COLUMN('Back data'!$A$36:$AO$36)))-F$6)/F40</f>
        <v>0.9545089213952741</v>
      </c>
      <c r="G41" s="13">
        <f t="array" ref="G41">INDEX('Back data'!$A$36:$AO$36,,MAX(IF('Back data'!$A$36:$AO$36&lt;&gt;"",COLUMN('Back data'!$A$36:$AO$36)))-G$6)/G40</f>
        <v>0.95604572532603449</v>
      </c>
      <c r="H41" s="13">
        <f t="array" ref="H41">INDEX('Back data'!$A$36:$AO$36,,MAX(IF('Back data'!$A$36:$AO$36&lt;&gt;"",COLUMN('Back data'!$A$36:$AO$36)))-H$6)/H40</f>
        <v>0.95536005213424569</v>
      </c>
      <c r="I41" s="13">
        <f t="array" ref="I41">INDEX('Back data'!$A$36:$AO$36,,MAX(IF('Back data'!$A$36:$AO$36&lt;&gt;"",COLUMN('Back data'!$A$36:$AO$36)))-I$6)/I40</f>
        <v>0.95776255707762559</v>
      </c>
      <c r="J41" s="13">
        <f t="array" ref="J41">INDEX('Back data'!$A$36:$AO$36,,MAX(IF('Back data'!$A$36:$AO$36&lt;&gt;"",COLUMN('Back data'!$A$36:$AO$36)))-J$6)/J40</f>
        <v>0.95739723747711758</v>
      </c>
      <c r="K41" s="13">
        <f t="array" ref="K41">INDEX('Back data'!$A$36:$AO$36,,MAX(IF('Back data'!$A$36:$AO$36&lt;&gt;"",COLUMN('Back data'!$A$36:$AO$36)))-K$6)/K40</f>
        <v>0.96014613085353706</v>
      </c>
      <c r="L41" s="13">
        <f t="array" ref="L41">INDEX('Back data'!$A$36:$AO$36,,MAX(IF('Back data'!$A$36:$AO$36&lt;&gt;"",COLUMN('Back data'!$A$36:$AO$36)))-L$6)/L40</f>
        <v>0.9524620889418981</v>
      </c>
      <c r="M41" s="13">
        <f t="array" ref="M41">INDEX('Back data'!$A$36:$AO$36,,MAX(IF('Back data'!$A$36:$AO$36&lt;&gt;"",COLUMN('Back data'!$A$36:$AO$36)))-M$6)/M40</f>
        <v>0.95605320761070889</v>
      </c>
      <c r="N41" s="13">
        <f t="array" ref="N41">INDEX('Back data'!$A$36:$AO$36,,MAX(IF('Back data'!$A$36:$AO$36&lt;&gt;"",COLUMN('Back data'!$A$36:$AO$36)))-N$6)/N40</f>
        <v>0.95821138211382118</v>
      </c>
      <c r="O41" s="13">
        <f t="array" ref="O41">INDEX('Back data'!$A$36:$AO$36,,MAX(IF('Back data'!$A$36:$AO$36&lt;&gt;"",COLUMN('Back data'!$A$36:$AO$36)))-O$6)/O40</f>
        <v>0.95891286970423661</v>
      </c>
      <c r="P41" s="39">
        <f t="array" ref="P41">INDEX('Back data'!$A$36:$AO$36,,MAX(IF('Back data'!$A$36:$AO$36&lt;&gt;"",COLUMN('Back data'!$A$36:$AO$36)))-P$6)/P40</f>
        <v>0.9572986069049062</v>
      </c>
    </row>
    <row r="42" spans="1:63" x14ac:dyDescent="0.3">
      <c r="A42" s="15" t="s">
        <v>41</v>
      </c>
      <c r="B42" s="16" t="s">
        <v>42</v>
      </c>
      <c r="C42" s="12" t="s">
        <v>38</v>
      </c>
      <c r="D42" s="13">
        <f t="array" ref="D42">INDEX('Back data'!$A$37:$AO$37,,MAX(IF('Back data'!$A$37:$AO$37&lt;&gt;"",COLUMN('Back data'!$A$37:$AO$37)))-D$6)/D40</f>
        <v>3.2652377762893502E-2</v>
      </c>
      <c r="E42" s="13">
        <f t="array" ref="E42">INDEX('Back data'!$A$37:$AO$37,,MAX(IF('Back data'!$A$37:$AO$37&lt;&gt;"",COLUMN('Back data'!$A$37:$AO$37)))-E$6)/E40</f>
        <v>3.8874430709173714E-2</v>
      </c>
      <c r="F42" s="13">
        <f t="array" ref="F42">INDEX('Back data'!$A$37:$AO$37,,MAX(IF('Back data'!$A$37:$AO$37&lt;&gt;"",COLUMN('Back data'!$A$37:$AO$37)))-F$6)/F40</f>
        <v>4.5491078604725926E-2</v>
      </c>
      <c r="G42" s="13">
        <f t="array" ref="G42">INDEX('Back data'!$A$37:$AO$37,,MAX(IF('Back data'!$A$37:$AO$37&lt;&gt;"",COLUMN('Back data'!$A$37:$AO$37)))-G$6)/G40</f>
        <v>4.3954274673965545E-2</v>
      </c>
      <c r="H42" s="13">
        <f t="array" ref="H42">INDEX('Back data'!$A$37:$AO$37,,MAX(IF('Back data'!$A$37:$AO$37&lt;&gt;"",COLUMN('Back data'!$A$37:$AO$37)))-H$6)/H40</f>
        <v>4.4639947865754322E-2</v>
      </c>
      <c r="I42" s="13">
        <f t="array" ref="I42">INDEX('Back data'!$A$37:$AO$37,,MAX(IF('Back data'!$A$37:$AO$37&lt;&gt;"",COLUMN('Back data'!$A$37:$AO$37)))-I$6)/I40</f>
        <v>4.2237442922374434E-2</v>
      </c>
      <c r="J42" s="13">
        <f t="array" ref="J42">INDEX('Back data'!$A$37:$AO$37,,MAX(IF('Back data'!$A$37:$AO$37&lt;&gt;"",COLUMN('Back data'!$A$37:$AO$37)))-J$6)/J40</f>
        <v>4.2602762522882344E-2</v>
      </c>
      <c r="K42" s="13">
        <f t="array" ref="K42">INDEX('Back data'!$A$37:$AO$37,,MAX(IF('Back data'!$A$37:$AO$37&lt;&gt;"",COLUMN('Back data'!$A$37:$AO$37)))-K$6)/K40</f>
        <v>3.9853869146462967E-2</v>
      </c>
      <c r="L42" s="13">
        <f t="array" ref="L42">INDEX('Back data'!$A$37:$AO$37,,MAX(IF('Back data'!$A$37:$AO$37&lt;&gt;"",COLUMN('Back data'!$A$37:$AO$37)))-L$6)/L40</f>
        <v>4.7537911058101893E-2</v>
      </c>
      <c r="M42" s="13">
        <f t="array" ref="M42">INDEX('Back data'!$A$37:$AO$37,,MAX(IF('Back data'!$A$37:$AO$37&lt;&gt;"",COLUMN('Back data'!$A$37:$AO$37)))-M$6)/M40</f>
        <v>4.3946792389291126E-2</v>
      </c>
      <c r="N42" s="13">
        <f t="array" ref="N42">INDEX('Back data'!$A$37:$AO$37,,MAX(IF('Back data'!$A$37:$AO$37&lt;&gt;"",COLUMN('Back data'!$A$37:$AO$37)))-N$6)/N40</f>
        <v>4.178861788617886E-2</v>
      </c>
      <c r="O42" s="13">
        <f t="array" ref="O42">INDEX('Back data'!$A$37:$AO$37,,MAX(IF('Back data'!$A$37:$AO$37&lt;&gt;"",COLUMN('Back data'!$A$37:$AO$37)))-O$6)/O40</f>
        <v>4.1087130295763385E-2</v>
      </c>
      <c r="P42" s="39">
        <f t="array" ref="P42">INDEX('Back data'!$A$37:$AO$37,,MAX(IF('Back data'!$A$37:$AO$37&lt;&gt;"",COLUMN('Back data'!$A$37:$AO$37)))-P$6)/P40</f>
        <v>4.2701393095093888E-2</v>
      </c>
    </row>
    <row r="45" spans="1:63" x14ac:dyDescent="0.3">
      <c r="C45" s="8" t="s">
        <v>36</v>
      </c>
      <c r="D45" s="9">
        <f t="array" ref="D45">INDEX('Back data'!$A$42:$AO$42,,MAX(IF('Back data'!$A$42:$AO$42&lt;&gt;"",COLUMN('Back data'!$A$42:$AO$42)))-D$6)+INDEX('Back data'!$A$43:$AO$43,,MAX(IF('Back data'!$A$43:$AO$43&lt;&gt;"",COLUMN('Back data'!$A$43:$AO$43)))-D$6)</f>
        <v>59.53</v>
      </c>
      <c r="E45" s="9">
        <f t="array" ref="E45">INDEX('Back data'!$A$42:$AO$42,,MAX(IF('Back data'!$A$42:$AO$42&lt;&gt;"",COLUMN('Back data'!$A$42:$AO$42)))-E$6)+INDEX('Back data'!$A$43:$AO$43,,MAX(IF('Back data'!$A$43:$AO$43&lt;&gt;"",COLUMN('Back data'!$A$43:$AO$43)))-E$6)</f>
        <v>61.86</v>
      </c>
      <c r="F45" s="9">
        <f t="array" ref="F45">INDEX('Back data'!$A$42:$AO$42,,MAX(IF('Back data'!$A$42:$AO$42&lt;&gt;"",COLUMN('Back data'!$A$42:$AO$42)))-F$6)+INDEX('Back data'!$A$43:$AO$43,,MAX(IF('Back data'!$A$43:$AO$43&lt;&gt;"",COLUMN('Back data'!$A$43:$AO$43)))-F$6)</f>
        <v>62.15</v>
      </c>
      <c r="G45" s="9">
        <f t="array" ref="G45">INDEX('Back data'!$A$42:$AO$42,,MAX(IF('Back data'!$A$42:$AO$42&lt;&gt;"",COLUMN('Back data'!$A$42:$AO$42)))-G$6)+INDEX('Back data'!$A$43:$AO$43,,MAX(IF('Back data'!$A$43:$AO$43&lt;&gt;"",COLUMN('Back data'!$A$43:$AO$43)))-G$6)</f>
        <v>62.93</v>
      </c>
      <c r="H45" s="9">
        <f t="array" ref="H45">INDEX('Back data'!$A$42:$AO$42,,MAX(IF('Back data'!$A$42:$AO$42&lt;&gt;"",COLUMN('Back data'!$A$42:$AO$42)))-H$6)+INDEX('Back data'!$A$43:$AO$43,,MAX(IF('Back data'!$A$43:$AO$43&lt;&gt;"",COLUMN('Back data'!$A$43:$AO$43)))-H$6)</f>
        <v>61.53</v>
      </c>
      <c r="I45" s="9">
        <f t="array" ref="I45">INDEX('Back data'!$A$42:$AO$42,,MAX(IF('Back data'!$A$42:$AO$42&lt;&gt;"",COLUMN('Back data'!$A$42:$AO$42)))-I$6)+INDEX('Back data'!$A$43:$AO$43,,MAX(IF('Back data'!$A$43:$AO$43&lt;&gt;"",COLUMN('Back data'!$A$43:$AO$43)))-I$6)</f>
        <v>60.73</v>
      </c>
      <c r="J45" s="9">
        <f t="array" ref="J45">INDEX('Back data'!$A$42:$AO$42,,MAX(IF('Back data'!$A$42:$AO$42&lt;&gt;"",COLUMN('Back data'!$A$42:$AO$42)))-J$6)+INDEX('Back data'!$A$43:$AO$43,,MAX(IF('Back data'!$A$43:$AO$43&lt;&gt;"",COLUMN('Back data'!$A$43:$AO$43)))-J$6)</f>
        <v>59.51</v>
      </c>
      <c r="K45" s="9">
        <f t="array" ref="K45">INDEX('Back data'!$A$42:$AO$42,,MAX(IF('Back data'!$A$42:$AO$42&lt;&gt;"",COLUMN('Back data'!$A$42:$AO$42)))-K$6)+INDEX('Back data'!$A$43:$AO$43,,MAX(IF('Back data'!$A$43:$AO$43&lt;&gt;"",COLUMN('Back data'!$A$43:$AO$43)))-K$6)</f>
        <v>60.07</v>
      </c>
      <c r="L45" s="9">
        <f t="array" ref="L45">INDEX('Back data'!$A$42:$AO$42,,MAX(IF('Back data'!$A$42:$AO$42&lt;&gt;"",COLUMN('Back data'!$A$42:$AO$42)))-L$6)+INDEX('Back data'!$A$43:$AO$43,,MAX(IF('Back data'!$A$43:$AO$43&lt;&gt;"",COLUMN('Back data'!$A$43:$AO$43)))-L$6)</f>
        <v>58.08</v>
      </c>
      <c r="M45" s="9">
        <f t="array" ref="M45">INDEX('Back data'!$A$42:$AO$42,,MAX(IF('Back data'!$A$42:$AO$42&lt;&gt;"",COLUMN('Back data'!$A$42:$AO$42)))-M$6)+INDEX('Back data'!$A$43:$AO$43,,MAX(IF('Back data'!$A$43:$AO$43&lt;&gt;"",COLUMN('Back data'!$A$43:$AO$43)))-M$6)</f>
        <v>59.510000000000005</v>
      </c>
      <c r="N45" s="9">
        <f t="array" ref="N45">INDEX('Back data'!$A$42:$AO$42,,MAX(IF('Back data'!$A$42:$AO$42&lt;&gt;"",COLUMN('Back data'!$A$42:$AO$42)))-N$6)+INDEX('Back data'!$A$43:$AO$43,,MAX(IF('Back data'!$A$43:$AO$43&lt;&gt;"",COLUMN('Back data'!$A$43:$AO$43)))-N$6)</f>
        <v>61.260000000000005</v>
      </c>
      <c r="O45" s="9">
        <f t="array" ref="O45">INDEX('Back data'!$A$42:$AO$42,,MAX(IF('Back data'!$A$42:$AO$42&lt;&gt;"",COLUMN('Back data'!$A$42:$AO$42)))-O$6)+INDEX('Back data'!$A$43:$AO$43,,MAX(IF('Back data'!$A$43:$AO$43&lt;&gt;"",COLUMN('Back data'!$A$43:$AO$43)))-O$6)</f>
        <v>61.879999999999995</v>
      </c>
      <c r="P45" s="38">
        <f t="array" ref="P45">INDEX('Back data'!$A$42:$AO$42,,MAX(IF('Back data'!$A$42:$AO$42&lt;&gt;"",COLUMN('Back data'!$A$42:$AO$42)))-P$6)+INDEX('Back data'!$A$43:$AO$43,,MAX(IF('Back data'!$A$43:$AO$43&lt;&gt;"",COLUMN('Back data'!$A$43:$AO$43)))-P$6)</f>
        <v>64.94</v>
      </c>
    </row>
    <row r="46" spans="1:63" x14ac:dyDescent="0.3">
      <c r="A46" s="15" t="s">
        <v>41</v>
      </c>
      <c r="B46" s="16" t="s">
        <v>39</v>
      </c>
      <c r="C46" s="12" t="s">
        <v>37</v>
      </c>
      <c r="D46" s="13">
        <f t="array" ref="D46">INDEX('Back data'!$A$42:$AO$42,,MAX(IF('Back data'!$A$42:$AO$42&lt;&gt;"",COLUMN('Back data'!$A$42:$AO$42)))-D$6)/D45</f>
        <v>0.93683856878884597</v>
      </c>
      <c r="E46" s="13">
        <f t="array" ref="E46">INDEX('Back data'!$A$42:$AO$42,,MAX(IF('Back data'!$A$42:$AO$42&lt;&gt;"",COLUMN('Back data'!$A$42:$AO$42)))-E$6)/E45</f>
        <v>0.92175881021661821</v>
      </c>
      <c r="F46" s="13">
        <f t="array" ref="F46">INDEX('Back data'!$A$42:$AO$42,,MAX(IF('Back data'!$A$42:$AO$42&lt;&gt;"",COLUMN('Back data'!$A$42:$AO$42)))-F$6)/F45</f>
        <v>0.91166532582461779</v>
      </c>
      <c r="G46" s="13">
        <f t="array" ref="G46">INDEX('Back data'!$A$42:$AO$42,,MAX(IF('Back data'!$A$42:$AO$42&lt;&gt;"",COLUMN('Back data'!$A$42:$AO$42)))-G$6)/G45</f>
        <v>0.90624503416494517</v>
      </c>
      <c r="H46" s="13">
        <f t="array" ref="H46">INDEX('Back data'!$A$42:$AO$42,,MAX(IF('Back data'!$A$42:$AO$42&lt;&gt;"",COLUMN('Back data'!$A$42:$AO$42)))-H$6)/H45</f>
        <v>0.90427433772143673</v>
      </c>
      <c r="I46" s="13">
        <f t="array" ref="I46">INDEX('Back data'!$A$42:$AO$42,,MAX(IF('Back data'!$A$42:$AO$42&lt;&gt;"",COLUMN('Back data'!$A$42:$AO$42)))-I$6)/I45</f>
        <v>0.91470442944179153</v>
      </c>
      <c r="J46" s="13">
        <f t="array" ref="J46">INDEX('Back data'!$A$42:$AO$42,,MAX(IF('Back data'!$A$42:$AO$42&lt;&gt;"",COLUMN('Back data'!$A$42:$AO$42)))-J$6)/J45</f>
        <v>0.91278776676188877</v>
      </c>
      <c r="K46" s="13">
        <f t="array" ref="K46">INDEX('Back data'!$A$42:$AO$42,,MAX(IF('Back data'!$A$42:$AO$42&lt;&gt;"",COLUMN('Back data'!$A$42:$AO$42)))-K$6)/K45</f>
        <v>0.91576494090228067</v>
      </c>
      <c r="L46" s="13">
        <f t="array" ref="L46">INDEX('Back data'!$A$42:$AO$42,,MAX(IF('Back data'!$A$42:$AO$42&lt;&gt;"",COLUMN('Back data'!$A$42:$AO$42)))-L$6)/L45</f>
        <v>0.91322314049586784</v>
      </c>
      <c r="M46" s="13">
        <f t="array" ref="M46">INDEX('Back data'!$A$42:$AO$42,,MAX(IF('Back data'!$A$42:$AO$42&lt;&gt;"",COLUMN('Back data'!$A$42:$AO$42)))-M$6)/M45</f>
        <v>0.91984540413375904</v>
      </c>
      <c r="N46" s="13">
        <f t="array" ref="N46">INDEX('Back data'!$A$42:$AO$42,,MAX(IF('Back data'!$A$42:$AO$42&lt;&gt;"",COLUMN('Back data'!$A$42:$AO$42)))-N$6)/N45</f>
        <v>0.91625857002938293</v>
      </c>
      <c r="O46" s="13">
        <f t="array" ref="O46">INDEX('Back data'!$A$42:$AO$42,,MAX(IF('Back data'!$A$42:$AO$42&lt;&gt;"",COLUMN('Back data'!$A$42:$AO$42)))-O$6)/O45</f>
        <v>0.91208791208791207</v>
      </c>
      <c r="P46" s="39">
        <f t="array" ref="P46">INDEX('Back data'!$A$42:$AO$42,,MAX(IF('Back data'!$A$42:$AO$42&lt;&gt;"",COLUMN('Back data'!$A$42:$AO$42)))-P$6)/P45</f>
        <v>0.91869417924237751</v>
      </c>
    </row>
    <row r="47" spans="1:63" x14ac:dyDescent="0.3">
      <c r="A47" s="15" t="s">
        <v>41</v>
      </c>
      <c r="B47" s="16" t="s">
        <v>39</v>
      </c>
      <c r="C47" s="12" t="s">
        <v>38</v>
      </c>
      <c r="D47" s="13">
        <f t="array" ref="D47">INDEX('Back data'!$A$43:$AO$43,,MAX(IF('Back data'!$A$43:$AO$43&lt;&gt;"",COLUMN('Back data'!$A$43:$AO$43)))-D$6)/D45</f>
        <v>6.3161431211154029E-2</v>
      </c>
      <c r="E47" s="13">
        <f t="array" ref="E47">INDEX('Back data'!$A$43:$AO$43,,MAX(IF('Back data'!$A$43:$AO$43&lt;&gt;"",COLUMN('Back data'!$A$43:$AO$43)))-E$6)/E45</f>
        <v>7.8241189783381834E-2</v>
      </c>
      <c r="F47" s="13">
        <f t="array" ref="F47">INDEX('Back data'!$A$43:$AO$43,,MAX(IF('Back data'!$A$43:$AO$43&lt;&gt;"",COLUMN('Back data'!$A$43:$AO$43)))-F$6)/F45</f>
        <v>8.8334674175382141E-2</v>
      </c>
      <c r="G47" s="13">
        <f t="array" ref="G47">INDEX('Back data'!$A$43:$AO$43,,MAX(IF('Back data'!$A$43:$AO$43&lt;&gt;"",COLUMN('Back data'!$A$43:$AO$43)))-G$6)/G45</f>
        <v>9.3754965835054827E-2</v>
      </c>
      <c r="H47" s="13">
        <f t="array" ref="H47">INDEX('Back data'!$A$43:$AO$43,,MAX(IF('Back data'!$A$43:$AO$43&lt;&gt;"",COLUMN('Back data'!$A$43:$AO$43)))-H$6)/H45</f>
        <v>9.57256622785633E-2</v>
      </c>
      <c r="I47" s="13">
        <f t="array" ref="I47">INDEX('Back data'!$A$43:$AO$43,,MAX(IF('Back data'!$A$43:$AO$43&lt;&gt;"",COLUMN('Back data'!$A$43:$AO$43)))-I$6)/I45</f>
        <v>8.5295570558208467E-2</v>
      </c>
      <c r="J47" s="13">
        <f t="array" ref="J47">INDEX('Back data'!$A$43:$AO$43,,MAX(IF('Back data'!$A$43:$AO$43&lt;&gt;"",COLUMN('Back data'!$A$43:$AO$43)))-J$6)/J45</f>
        <v>8.7212233238111253E-2</v>
      </c>
      <c r="K47" s="13">
        <f t="array" ref="K47">INDEX('Back data'!$A$43:$AO$43,,MAX(IF('Back data'!$A$43:$AO$43&lt;&gt;"",COLUMN('Back data'!$A$43:$AO$43)))-K$6)/K45</f>
        <v>8.423505909771932E-2</v>
      </c>
      <c r="L47" s="13">
        <f t="array" ref="L47">INDEX('Back data'!$A$43:$AO$43,,MAX(IF('Back data'!$A$43:$AO$43&lt;&gt;"",COLUMN('Back data'!$A$43:$AO$43)))-L$6)/L45</f>
        <v>8.6776859504132234E-2</v>
      </c>
      <c r="M47" s="13">
        <f t="array" ref="M47">INDEX('Back data'!$A$43:$AO$43,,MAX(IF('Back data'!$A$43:$AO$43&lt;&gt;"",COLUMN('Back data'!$A$43:$AO$43)))-M$6)/M45</f>
        <v>8.0154595866240949E-2</v>
      </c>
      <c r="N47" s="13">
        <f t="array" ref="N47">INDEX('Back data'!$A$43:$AO$43,,MAX(IF('Back data'!$A$43:$AO$43&lt;&gt;"",COLUMN('Back data'!$A$43:$AO$43)))-N$6)/N45</f>
        <v>8.3741429970617037E-2</v>
      </c>
      <c r="O47" s="13">
        <f t="array" ref="O47">INDEX('Back data'!$A$43:$AO$43,,MAX(IF('Back data'!$A$43:$AO$43&lt;&gt;"",COLUMN('Back data'!$A$43:$AO$43)))-O$6)/O45</f>
        <v>8.7912087912087919E-2</v>
      </c>
      <c r="P47" s="39">
        <f t="array" ref="P47">INDEX('Back data'!$A$43:$AO$43,,MAX(IF('Back data'!$A$43:$AO$43&lt;&gt;"",COLUMN('Back data'!$A$43:$AO$43)))-P$6)/P45</f>
        <v>8.1305820757622424E-2</v>
      </c>
    </row>
    <row r="50" spans="1:16" x14ac:dyDescent="0.3">
      <c r="C50" s="8" t="s">
        <v>36</v>
      </c>
      <c r="D50" s="9">
        <f t="array" ref="D50">INDEX('Back data'!$A$48:$AO$48,,MAX(IF('Back data'!$A$48:$AO$48&lt;&gt;"",COLUMN('Back data'!$A$48:$AO$48)))-D$6)+INDEX('Back data'!$A$49:$AO$49,,MAX(IF('Back data'!$A$49:$AO$49&lt;&gt;"",COLUMN('Back data'!$A$49:$AO$49)))-D$6)</f>
        <v>58.93</v>
      </c>
      <c r="E50" s="9">
        <f t="array" ref="E50">INDEX('Back data'!$A$48:$AO$48,,MAX(IF('Back data'!$A$48:$AO$48&lt;&gt;"",COLUMN('Back data'!$A$48:$AO$48)))-E$6)+INDEX('Back data'!$A$49:$AO$49,,MAX(IF('Back data'!$A$49:$AO$49&lt;&gt;"",COLUMN('Back data'!$A$49:$AO$49)))-E$6)</f>
        <v>60.53</v>
      </c>
      <c r="F50" s="9">
        <f t="array" ref="F50">INDEX('Back data'!$A$48:$AO$48,,MAX(IF('Back data'!$A$48:$AO$48&lt;&gt;"",COLUMN('Back data'!$A$48:$AO$48)))-F$6)+INDEX('Back data'!$A$49:$AO$49,,MAX(IF('Back data'!$A$49:$AO$49&lt;&gt;"",COLUMN('Back data'!$A$49:$AO$49)))-F$6)</f>
        <v>61.43</v>
      </c>
      <c r="G50" s="9">
        <f t="array" ref="G50">INDEX('Back data'!$A$48:$AO$48,,MAX(IF('Back data'!$A$48:$AO$48&lt;&gt;"",COLUMN('Back data'!$A$48:$AO$48)))-G$6)+INDEX('Back data'!$A$49:$AO$49,,MAX(IF('Back data'!$A$49:$AO$49&lt;&gt;"",COLUMN('Back data'!$A$49:$AO$49)))-G$6)</f>
        <v>60.95</v>
      </c>
      <c r="H50" s="9">
        <f t="array" ref="H50">INDEX('Back data'!$A$48:$AO$48,,MAX(IF('Back data'!$A$48:$AO$48&lt;&gt;"",COLUMN('Back data'!$A$48:$AO$48)))-H$6)+INDEX('Back data'!$A$49:$AO$49,,MAX(IF('Back data'!$A$49:$AO$49&lt;&gt;"",COLUMN('Back data'!$A$49:$AO$49)))-H$6)</f>
        <v>60.43</v>
      </c>
      <c r="I50" s="9">
        <f t="array" ref="I50">INDEX('Back data'!$A$48:$AO$48,,MAX(IF('Back data'!$A$48:$AO$48&lt;&gt;"",COLUMN('Back data'!$A$48:$AO$48)))-I$6)+INDEX('Back data'!$A$49:$AO$49,,MAX(IF('Back data'!$A$49:$AO$49&lt;&gt;"",COLUMN('Back data'!$A$49:$AO$49)))-I$6)</f>
        <v>60.68</v>
      </c>
      <c r="J50" s="9">
        <f t="array" ref="J50">INDEX('Back data'!$A$48:$AO$48,,MAX(IF('Back data'!$A$48:$AO$48&lt;&gt;"",COLUMN('Back data'!$A$48:$AO$48)))-J$6)+INDEX('Back data'!$A$49:$AO$49,,MAX(IF('Back data'!$A$49:$AO$49&lt;&gt;"",COLUMN('Back data'!$A$49:$AO$49)))-J$6)</f>
        <v>59.489999999999995</v>
      </c>
      <c r="K50" s="9">
        <f t="array" ref="K50">INDEX('Back data'!$A$48:$AO$48,,MAX(IF('Back data'!$A$48:$AO$48&lt;&gt;"",COLUMN('Back data'!$A$48:$AO$48)))-K$6)+INDEX('Back data'!$A$49:$AO$49,,MAX(IF('Back data'!$A$49:$AO$49&lt;&gt;"",COLUMN('Back data'!$A$49:$AO$49)))-K$6)</f>
        <v>59.699999999999996</v>
      </c>
      <c r="L50" s="9">
        <f t="array" ref="L50">INDEX('Back data'!$A$48:$AO$48,,MAX(IF('Back data'!$A$48:$AO$48&lt;&gt;"",COLUMN('Back data'!$A$48:$AO$48)))-L$6)+INDEX('Back data'!$A$49:$AO$49,,MAX(IF('Back data'!$A$49:$AO$49&lt;&gt;"",COLUMN('Back data'!$A$49:$AO$49)))-L$6)</f>
        <v>58.37</v>
      </c>
      <c r="M50" s="9">
        <f t="array" ref="M50">INDEX('Back data'!$A$48:$AO$48,,MAX(IF('Back data'!$A$48:$AO$48&lt;&gt;"",COLUMN('Back data'!$A$48:$AO$48)))-M$6)+INDEX('Back data'!$A$49:$AO$49,,MAX(IF('Back data'!$A$49:$AO$49&lt;&gt;"",COLUMN('Back data'!$A$49:$AO$49)))-M$6)</f>
        <v>58.94</v>
      </c>
      <c r="N50" s="9">
        <f t="array" ref="N50">INDEX('Back data'!$A$48:$AO$48,,MAX(IF('Back data'!$A$48:$AO$48&lt;&gt;"",COLUMN('Back data'!$A$48:$AO$48)))-N$6)+INDEX('Back data'!$A$49:$AO$49,,MAX(IF('Back data'!$A$49:$AO$49&lt;&gt;"",COLUMN('Back data'!$A$49:$AO$49)))-N$6)</f>
        <v>60.82</v>
      </c>
      <c r="O50" s="9">
        <f t="array" ref="O50">INDEX('Back data'!$A$48:$AO$48,,MAX(IF('Back data'!$A$48:$AO$48&lt;&gt;"",COLUMN('Back data'!$A$48:$AO$48)))-O$6)+INDEX('Back data'!$A$49:$AO$49,,MAX(IF('Back data'!$A$49:$AO$49&lt;&gt;"",COLUMN('Back data'!$A$49:$AO$49)))-O$6)</f>
        <v>62.12</v>
      </c>
      <c r="P50" s="38">
        <f t="array" ref="P50">INDEX('Back data'!$A$48:$AO$48,,MAX(IF('Back data'!$A$48:$AO$48&lt;&gt;"",COLUMN('Back data'!$A$48:$AO$48)))-P$6)+INDEX('Back data'!$A$49:$AO$49,,MAX(IF('Back data'!$A$49:$AO$49&lt;&gt;"",COLUMN('Back data'!$A$49:$AO$49)))-P$6)</f>
        <v>66.040000000000006</v>
      </c>
    </row>
    <row r="51" spans="1:16" x14ac:dyDescent="0.3">
      <c r="A51" s="15" t="s">
        <v>41</v>
      </c>
      <c r="B51" s="16" t="s">
        <v>40</v>
      </c>
      <c r="C51" s="12" t="s">
        <v>37</v>
      </c>
      <c r="D51" s="13">
        <f t="array" ref="D51">INDEX('Back data'!$A$48:$AO$48,,MAX(IF('Back data'!$A$48:$AO$48&lt;&gt;"",COLUMN('Back data'!$A$48:$AO$48)))-D$6)/D50</f>
        <v>0.9762430001696929</v>
      </c>
      <c r="E51" s="13">
        <f t="array" ref="E51">INDEX('Back data'!$A$48:$AO$48,,MAX(IF('Back data'!$A$48:$AO$48&lt;&gt;"",COLUMN('Back data'!$A$48:$AO$48)))-E$6)/E50</f>
        <v>0.97207996035023958</v>
      </c>
      <c r="F51" s="13">
        <f t="array" ref="F51">INDEX('Back data'!$A$48:$AO$48,,MAX(IF('Back data'!$A$48:$AO$48&lt;&gt;"",COLUMN('Back data'!$A$48:$AO$48)))-F$6)/F50</f>
        <v>0.96630310923001794</v>
      </c>
      <c r="G51" s="13">
        <f t="array" ref="G51">INDEX('Back data'!$A$48:$AO$48,,MAX(IF('Back data'!$A$48:$AO$48&lt;&gt;"",COLUMN('Back data'!$A$48:$AO$48)))-G$6)/G50</f>
        <v>0.97079573420836751</v>
      </c>
      <c r="H51" s="13">
        <f t="array" ref="H51">INDEX('Back data'!$A$48:$AO$48,,MAX(IF('Back data'!$A$48:$AO$48&lt;&gt;"",COLUMN('Back data'!$A$48:$AO$48)))-H$6)/H50</f>
        <v>0.97070991229521753</v>
      </c>
      <c r="I51" s="13">
        <f t="array" ref="I51">INDEX('Back data'!$A$48:$AO$48,,MAX(IF('Back data'!$A$48:$AO$48&lt;&gt;"",COLUMN('Back data'!$A$48:$AO$48)))-I$6)/I50</f>
        <v>0.97017139090309823</v>
      </c>
      <c r="J51" s="13">
        <f t="array" ref="J51">INDEX('Back data'!$A$48:$AO$48,,MAX(IF('Back data'!$A$48:$AO$48&lt;&gt;"",COLUMN('Back data'!$A$48:$AO$48)))-J$6)/J50</f>
        <v>0.96974281391830564</v>
      </c>
      <c r="K51" s="13">
        <f t="array" ref="K51">INDEX('Back data'!$A$48:$AO$48,,MAX(IF('Back data'!$A$48:$AO$48&lt;&gt;"",COLUMN('Back data'!$A$48:$AO$48)))-K$6)/K50</f>
        <v>0.97236180904522618</v>
      </c>
      <c r="L51" s="13">
        <f t="array" ref="L51">INDEX('Back data'!$A$48:$AO$48,,MAX(IF('Back data'!$A$48:$AO$48&lt;&gt;"",COLUMN('Back data'!$A$48:$AO$48)))-L$6)/L50</f>
        <v>0.96385129347267429</v>
      </c>
      <c r="M51" s="13">
        <f t="array" ref="M51">INDEX('Back data'!$A$48:$AO$48,,MAX(IF('Back data'!$A$48:$AO$48&lt;&gt;"",COLUMN('Back data'!$A$48:$AO$48)))-M$6)/M50</f>
        <v>0.96657617916525285</v>
      </c>
      <c r="N51" s="13">
        <f t="array" ref="N51">INDEX('Back data'!$A$48:$AO$48,,MAX(IF('Back data'!$A$48:$AO$48&lt;&gt;"",COLUMN('Back data'!$A$48:$AO$48)))-N$6)/N50</f>
        <v>0.9702400526142716</v>
      </c>
      <c r="O51" s="13">
        <f t="array" ref="O51">INDEX('Back data'!$A$48:$AO$48,,MAX(IF('Back data'!$A$48:$AO$48&lt;&gt;"",COLUMN('Back data'!$A$48:$AO$48)))-O$6)/O50</f>
        <v>0.97215067611075345</v>
      </c>
      <c r="P51" s="39">
        <f t="array" ref="P51">INDEX('Back data'!$A$48:$AO$48,,MAX(IF('Back data'!$A$48:$AO$48&lt;&gt;"",COLUMN('Back data'!$A$48:$AO$48)))-P$6)/P50</f>
        <v>0.96729254996971525</v>
      </c>
    </row>
    <row r="52" spans="1:16" x14ac:dyDescent="0.3">
      <c r="A52" s="15" t="s">
        <v>41</v>
      </c>
      <c r="B52" s="16" t="s">
        <v>40</v>
      </c>
      <c r="C52" s="12" t="s">
        <v>38</v>
      </c>
      <c r="D52" s="13">
        <f t="array" ref="D52">INDEX('Back data'!$A$49:$AO$49,,MAX(IF('Back data'!$A$49:$AO$49&lt;&gt;"",COLUMN('Back data'!$A$49:$AO$49)))-D$6)/D50</f>
        <v>2.3756999830307143E-2</v>
      </c>
      <c r="E52" s="13">
        <f t="array" ref="E52">INDEX('Back data'!$A$49:$AO$49,,MAX(IF('Back data'!$A$49:$AO$49&lt;&gt;"",COLUMN('Back data'!$A$49:$AO$49)))-E$6)/E50</f>
        <v>2.7920039649760447E-2</v>
      </c>
      <c r="F52" s="13">
        <f t="array" ref="F52">INDEX('Back data'!$A$49:$AO$49,,MAX(IF('Back data'!$A$49:$AO$49&lt;&gt;"",COLUMN('Back data'!$A$49:$AO$49)))-F$6)/F50</f>
        <v>3.3696890769982092E-2</v>
      </c>
      <c r="G52" s="13">
        <f t="array" ref="G52">INDEX('Back data'!$A$49:$AO$49,,MAX(IF('Back data'!$A$49:$AO$49&lt;&gt;"",COLUMN('Back data'!$A$49:$AO$49)))-G$6)/G50</f>
        <v>2.9204265791632485E-2</v>
      </c>
      <c r="H52" s="13">
        <f t="array" ref="H52">INDEX('Back data'!$A$49:$AO$49,,MAX(IF('Back data'!$A$49:$AO$49&lt;&gt;"",COLUMN('Back data'!$A$49:$AO$49)))-H$6)/H50</f>
        <v>2.9290087704782395E-2</v>
      </c>
      <c r="I52" s="13">
        <f t="array" ref="I52">INDEX('Back data'!$A$49:$AO$49,,MAX(IF('Back data'!$A$49:$AO$49&lt;&gt;"",COLUMN('Back data'!$A$49:$AO$49)))-I$6)/I50</f>
        <v>2.9828609096901781E-2</v>
      </c>
      <c r="J52" s="13">
        <f t="array" ref="J52">INDEX('Back data'!$A$49:$AO$49,,MAX(IF('Back data'!$A$49:$AO$49&lt;&gt;"",COLUMN('Back data'!$A$49:$AO$49)))-J$6)/J50</f>
        <v>3.0257186081694407E-2</v>
      </c>
      <c r="K52" s="13">
        <f t="array" ref="K52">INDEX('Back data'!$A$49:$AO$49,,MAX(IF('Back data'!$A$49:$AO$49&lt;&gt;"",COLUMN('Back data'!$A$49:$AO$49)))-K$6)/K50</f>
        <v>2.7638190954773871E-2</v>
      </c>
      <c r="L52" s="13">
        <f t="array" ref="L52">INDEX('Back data'!$A$49:$AO$49,,MAX(IF('Back data'!$A$49:$AO$49&lt;&gt;"",COLUMN('Back data'!$A$49:$AO$49)))-L$6)/L50</f>
        <v>3.6148706527325679E-2</v>
      </c>
      <c r="M52" s="13">
        <f t="array" ref="M52">INDEX('Back data'!$A$49:$AO$49,,MAX(IF('Back data'!$A$49:$AO$49&lt;&gt;"",COLUMN('Back data'!$A$49:$AO$49)))-M$6)/M50</f>
        <v>3.3423820834747202E-2</v>
      </c>
      <c r="N52" s="13">
        <f t="array" ref="N52">INDEX('Back data'!$A$49:$AO$49,,MAX(IF('Back data'!$A$49:$AO$49&lt;&gt;"",COLUMN('Back data'!$A$49:$AO$49)))-N$6)/N50</f>
        <v>2.9759947385728378E-2</v>
      </c>
      <c r="O52" s="13">
        <f t="array" ref="O52">INDEX('Back data'!$A$49:$AO$49,,MAX(IF('Back data'!$A$49:$AO$49&lt;&gt;"",COLUMN('Back data'!$A$49:$AO$49)))-O$6)/O50</f>
        <v>2.784932388924662E-2</v>
      </c>
      <c r="P52" s="39">
        <f t="array" ref="P52">INDEX('Back data'!$A$49:$AO$49,,MAX(IF('Back data'!$A$49:$AO$49&lt;&gt;"",COLUMN('Back data'!$A$49:$AO$49)))-P$6)/P50</f>
        <v>3.2707450030284677E-2</v>
      </c>
    </row>
    <row r="55" spans="1:16" x14ac:dyDescent="0.3">
      <c r="C55" s="8" t="s">
        <v>36</v>
      </c>
      <c r="D55" s="9">
        <f t="array" ref="D55">INDEX('Back data'!$A$262:$AO$262,,MAX(IF('Back data'!$A$262:$AO$262&lt;&gt;"",COLUMN('Back data'!$A$262:$AO$262)))-D$6)+INDEX('Back data'!$A$263:$AO$263,,MAX(IF('Back data'!$A$263:$AO$263&lt;&gt;"",COLUMN('Back data'!$A$263:$AO$263)))-D$6)</f>
        <v>58.59</v>
      </c>
      <c r="E55" s="9">
        <f t="array" ref="E55">INDEX('Back data'!$A$262:$AO$262,,MAX(IF('Back data'!$A$262:$AO$262&lt;&gt;"",COLUMN('Back data'!$A$262:$AO$262)))-E$6)+INDEX('Back data'!$A$263:$AO$263,,MAX(IF('Back data'!$A$263:$AO$263&lt;&gt;"",COLUMN('Back data'!$A$263:$AO$263)))-E$6)</f>
        <v>59.88</v>
      </c>
      <c r="F55" s="9">
        <f t="array" ref="F55">INDEX('Back data'!$A$262:$AO$262,,MAX(IF('Back data'!$A$262:$AO$262&lt;&gt;"",COLUMN('Back data'!$A$262:$AO$262)))-F$6)+INDEX('Back data'!$A$263:$AO$263,,MAX(IF('Back data'!$A$263:$AO$263&lt;&gt;"",COLUMN('Back data'!$A$263:$AO$263)))-F$6)</f>
        <v>59.13</v>
      </c>
      <c r="G55" s="9">
        <f t="array" ref="G55">INDEX('Back data'!$A$262:$AO$262,,MAX(IF('Back data'!$A$262:$AO$262&lt;&gt;"",COLUMN('Back data'!$A$262:$AO$262)))-G$6)+INDEX('Back data'!$A$263:$AO$263,,MAX(IF('Back data'!$A$263:$AO$263&lt;&gt;"",COLUMN('Back data'!$A$263:$AO$263)))-G$6)</f>
        <v>59.63</v>
      </c>
      <c r="H55" s="9">
        <f t="array" ref="H55">INDEX('Back data'!$A$262:$AO$262,,MAX(IF('Back data'!$A$262:$AO$262&lt;&gt;"",COLUMN('Back data'!$A$262:$AO$262)))-H$6)+INDEX('Back data'!$A$263:$AO$263,,MAX(IF('Back data'!$A$263:$AO$263&lt;&gt;"",COLUMN('Back data'!$A$263:$AO$263)))-H$6)</f>
        <v>60.33</v>
      </c>
      <c r="I55" s="9">
        <f t="array" ref="I55">INDEX('Back data'!$A$262:$AO$262,,MAX(IF('Back data'!$A$262:$AO$262&lt;&gt;"",COLUMN('Back data'!$A$262:$AO$262)))-I$6)+INDEX('Back data'!$A$263:$AO$263,,MAX(IF('Back data'!$A$263:$AO$263&lt;&gt;"",COLUMN('Back data'!$A$263:$AO$263)))-I$6)</f>
        <v>59.36</v>
      </c>
      <c r="J55" s="9">
        <f t="array" ref="J55">INDEX('Back data'!$A$262:$AO$262,,MAX(IF('Back data'!$A$262:$AO$262&lt;&gt;"",COLUMN('Back data'!$A$262:$AO$262)))-J$6)+INDEX('Back data'!$A$263:$AO$263,,MAX(IF('Back data'!$A$263:$AO$263&lt;&gt;"",COLUMN('Back data'!$A$263:$AO$263)))-J$6)</f>
        <v>58.15</v>
      </c>
      <c r="K55" s="9">
        <f t="array" ref="K55">INDEX('Back data'!$A$262:$AO$262,,MAX(IF('Back data'!$A$262:$AO$262&lt;&gt;"",COLUMN('Back data'!$A$262:$AO$262)))-K$6)+INDEX('Back data'!$A$263:$AO$263,,MAX(IF('Back data'!$A$263:$AO$263&lt;&gt;"",COLUMN('Back data'!$A$263:$AO$263)))-K$6)</f>
        <v>57.79</v>
      </c>
      <c r="L55" s="9">
        <f t="array" ref="L55">INDEX('Back data'!$A$262:$AO$262,,MAX(IF('Back data'!$A$262:$AO$262&lt;&gt;"",COLUMN('Back data'!$A$262:$AO$262)))-L$6)+INDEX('Back data'!$A$263:$AO$263,,MAX(IF('Back data'!$A$263:$AO$263&lt;&gt;"",COLUMN('Back data'!$A$263:$AO$263)))-L$6)</f>
        <v>56.760000000000005</v>
      </c>
      <c r="M55" s="9">
        <f t="array" ref="M55">INDEX('Back data'!$A$262:$AO$262,,MAX(IF('Back data'!$A$262:$AO$262&lt;&gt;"",COLUMN('Back data'!$A$262:$AO$262)))-M$6)+INDEX('Back data'!$A$263:$AO$263,,MAX(IF('Back data'!$A$263:$AO$263&lt;&gt;"",COLUMN('Back data'!$A$263:$AO$263)))-M$6)</f>
        <v>57.76</v>
      </c>
      <c r="N55" s="9">
        <f t="array" ref="N55">INDEX('Back data'!$A$262:$AO$262,,MAX(IF('Back data'!$A$262:$AO$262&lt;&gt;"",COLUMN('Back data'!$A$262:$AO$262)))-N$6)+INDEX('Back data'!$A$263:$AO$263,,MAX(IF('Back data'!$A$263:$AO$263&lt;&gt;"",COLUMN('Back data'!$A$263:$AO$263)))-N$6)</f>
        <v>59.74</v>
      </c>
      <c r="O55" s="9">
        <f t="array" ref="O55">INDEX('Back data'!$A$262:$AO$262,,MAX(IF('Back data'!$A$262:$AO$262&lt;&gt;"",COLUMN('Back data'!$A$262:$AO$262)))-O$6)+INDEX('Back data'!$A$263:$AO$263,,MAX(IF('Back data'!$A$263:$AO$263&lt;&gt;"",COLUMN('Back data'!$A$263:$AO$263)))-O$6)</f>
        <v>61.15</v>
      </c>
      <c r="P55" s="38">
        <f t="array" ref="P55">INDEX('Back data'!$A$262:$AO$262,,MAX(IF('Back data'!$A$262:$AO$262&lt;&gt;"",COLUMN('Back data'!$A$262:$AO$262)))-P$6)+INDEX('Back data'!$A$263:$AO$263,,MAX(IF('Back data'!$A$263:$AO$263&lt;&gt;"",COLUMN('Back data'!$A$263:$AO$263)))-P$6)</f>
        <v>63.67</v>
      </c>
    </row>
    <row r="56" spans="1:16" x14ac:dyDescent="0.3">
      <c r="A56" s="15" t="s">
        <v>41</v>
      </c>
      <c r="B56" s="16" t="s">
        <v>24</v>
      </c>
      <c r="C56" s="12" t="s">
        <v>37</v>
      </c>
      <c r="D56" s="13">
        <f t="array" ref="D56">INDEX('Back data'!$A$262:$AO$262,,MAX(IF('Back data'!$A$262:$AO$262&lt;&gt;"",COLUMN('Back data'!$A$262:$AO$262)))-D$6)/D55</f>
        <v>0.9231950844854071</v>
      </c>
      <c r="E56" s="13">
        <f t="array" ref="E56">INDEX('Back data'!$A$262:$AO$262,,MAX(IF('Back data'!$A$262:$AO$262&lt;&gt;"",COLUMN('Back data'!$A$262:$AO$262)))-E$6)/E55</f>
        <v>0.9340347361389445</v>
      </c>
      <c r="F56" s="13">
        <f t="array" ref="F56">INDEX('Back data'!$A$262:$AO$262,,MAX(IF('Back data'!$A$262:$AO$262&lt;&gt;"",COLUMN('Back data'!$A$262:$AO$262)))-F$6)/F55</f>
        <v>0.92812447150346689</v>
      </c>
      <c r="G56" s="13">
        <f t="array" ref="G56">INDEX('Back data'!$A$262:$AO$262,,MAX(IF('Back data'!$A$262:$AO$262&lt;&gt;"",COLUMN('Back data'!$A$262:$AO$262)))-G$6)/G55</f>
        <v>0.92352842528928392</v>
      </c>
      <c r="H56" s="13">
        <f t="array" ref="H56">INDEX('Back data'!$A$262:$AO$262,,MAX(IF('Back data'!$A$262:$AO$262&lt;&gt;"",COLUMN('Back data'!$A$262:$AO$262)))-H$6)/H55</f>
        <v>0.9212663683076413</v>
      </c>
      <c r="I56" s="13">
        <f t="array" ref="I56">INDEX('Back data'!$A$262:$AO$262,,MAX(IF('Back data'!$A$262:$AO$262&lt;&gt;"",COLUMN('Back data'!$A$262:$AO$262)))-I$6)/I55</f>
        <v>0.92772911051212936</v>
      </c>
      <c r="J56" s="13">
        <f t="array" ref="J56">INDEX('Back data'!$A$262:$AO$262,,MAX(IF('Back data'!$A$262:$AO$262&lt;&gt;"",COLUMN('Back data'!$A$262:$AO$262)))-J$6)/J55</f>
        <v>0.92055030094582979</v>
      </c>
      <c r="K56" s="13">
        <f t="array" ref="K56">INDEX('Back data'!$A$262:$AO$262,,MAX(IF('Back data'!$A$262:$AO$262&lt;&gt;"",COLUMN('Back data'!$A$262:$AO$262)))-K$6)/K55</f>
        <v>0.94237757397473609</v>
      </c>
      <c r="L56" s="13">
        <f t="array" ref="L56">INDEX('Back data'!$A$262:$AO$262,,MAX(IF('Back data'!$A$262:$AO$262&lt;&gt;"",COLUMN('Back data'!$A$262:$AO$262)))-L$6)/L55</f>
        <v>0.91596194503171247</v>
      </c>
      <c r="M56" s="13">
        <f t="array" ref="M56">INDEX('Back data'!$A$262:$AO$262,,MAX(IF('Back data'!$A$262:$AO$262&lt;&gt;"",COLUMN('Back data'!$A$262:$AO$262)))-M$6)/M55</f>
        <v>0.92434210526315796</v>
      </c>
      <c r="N56" s="13">
        <f t="array" ref="N56">INDEX('Back data'!$A$262:$AO$262,,MAX(IF('Back data'!$A$262:$AO$262&lt;&gt;"",COLUMN('Back data'!$A$262:$AO$262)))-N$6)/N55</f>
        <v>0.92467358553732848</v>
      </c>
      <c r="O56" s="13">
        <f t="array" ref="O56">INDEX('Back data'!$A$262:$AO$262,,MAX(IF('Back data'!$A$262:$AO$262&lt;&gt;"",COLUMN('Back data'!$A$262:$AO$262)))-O$6)/O55</f>
        <v>0.93229762878168432</v>
      </c>
      <c r="P56" s="39">
        <f t="array" ref="P56">INDEX('Back data'!$A$262:$AO$262,,MAX(IF('Back data'!$A$262:$AO$262&lt;&gt;"",COLUMN('Back data'!$A$262:$AO$262)))-P$6)/P55</f>
        <v>0.93434898696403335</v>
      </c>
    </row>
    <row r="57" spans="1:16" x14ac:dyDescent="0.3">
      <c r="A57" s="15" t="s">
        <v>41</v>
      </c>
      <c r="B57" s="16" t="s">
        <v>24</v>
      </c>
      <c r="C57" s="12" t="s">
        <v>38</v>
      </c>
      <c r="D57" s="13">
        <f t="array" ref="D57">INDEX('Back data'!$A$263:$AO$263,,MAX(IF('Back data'!$A$263:$AO$263&lt;&gt;"",COLUMN('Back data'!$A$263:$AO$263)))-D$6)/D55</f>
        <v>7.6804915514592925E-2</v>
      </c>
      <c r="E57" s="13">
        <f t="array" ref="E57">INDEX('Back data'!$A$263:$AO$263,,MAX(IF('Back data'!$A$263:$AO$263&lt;&gt;"",COLUMN('Back data'!$A$263:$AO$263)))-E$6)/E55</f>
        <v>6.5965263861055445E-2</v>
      </c>
      <c r="F57" s="13">
        <f t="array" ref="F57">INDEX('Back data'!$A$263:$AO$263,,MAX(IF('Back data'!$A$263:$AO$263&lt;&gt;"",COLUMN('Back data'!$A$263:$AO$263)))-F$6)/F55</f>
        <v>7.1875528496533059E-2</v>
      </c>
      <c r="G57" s="13">
        <f t="array" ref="G57">INDEX('Back data'!$A$263:$AO$263,,MAX(IF('Back data'!$A$263:$AO$263&lt;&gt;"",COLUMN('Back data'!$A$263:$AO$263)))-G$6)/G55</f>
        <v>7.647157471071607E-2</v>
      </c>
      <c r="H57" s="13">
        <f t="array" ref="H57">INDEX('Back data'!$A$263:$AO$263,,MAX(IF('Back data'!$A$263:$AO$263&lt;&gt;"",COLUMN('Back data'!$A$263:$AO$263)))-H$6)/H55</f>
        <v>7.8733631692358697E-2</v>
      </c>
      <c r="I57" s="13">
        <f t="array" ref="I57">INDEX('Back data'!$A$263:$AO$263,,MAX(IF('Back data'!$A$263:$AO$263&lt;&gt;"",COLUMN('Back data'!$A$263:$AO$263)))-I$6)/I55</f>
        <v>7.2270889487870624E-2</v>
      </c>
      <c r="J57" s="13">
        <f t="array" ref="J57">INDEX('Back data'!$A$263:$AO$263,,MAX(IF('Back data'!$A$263:$AO$263&lt;&gt;"",COLUMN('Back data'!$A$263:$AO$263)))-J$6)/J55</f>
        <v>7.944969905417025E-2</v>
      </c>
      <c r="K57" s="13">
        <f t="array" ref="K57">INDEX('Back data'!$A$263:$AO$263,,MAX(IF('Back data'!$A$263:$AO$263&lt;&gt;"",COLUMN('Back data'!$A$263:$AO$263)))-K$6)/K55</f>
        <v>5.7622426025263886E-2</v>
      </c>
      <c r="L57" s="13">
        <f t="array" ref="L57">INDEX('Back data'!$A$263:$AO$263,,MAX(IF('Back data'!$A$263:$AO$263&lt;&gt;"",COLUMN('Back data'!$A$263:$AO$263)))-L$6)/L55</f>
        <v>8.4038054968287507E-2</v>
      </c>
      <c r="M57" s="13">
        <f t="array" ref="M57">INDEX('Back data'!$A$263:$AO$263,,MAX(IF('Back data'!$A$263:$AO$263&lt;&gt;"",COLUMN('Back data'!$A$263:$AO$263)))-M$6)/M55</f>
        <v>7.5657894736842105E-2</v>
      </c>
      <c r="N57" s="13">
        <f t="array" ref="N57">INDEX('Back data'!$A$263:$AO$263,,MAX(IF('Back data'!$A$263:$AO$263&lt;&gt;"",COLUMN('Back data'!$A$263:$AO$263)))-N$6)/N55</f>
        <v>7.5326414462671576E-2</v>
      </c>
      <c r="O57" s="13">
        <f t="array" ref="O57">INDEX('Back data'!$A$263:$AO$263,,MAX(IF('Back data'!$A$263:$AO$263&lt;&gt;"",COLUMN('Back data'!$A$263:$AO$263)))-O$6)/O55</f>
        <v>6.7702371218315613E-2</v>
      </c>
      <c r="P57" s="39">
        <f t="array" ref="P57">INDEX('Back data'!$A$263:$AO$263,,MAX(IF('Back data'!$A$263:$AO$263&lt;&gt;"",COLUMN('Back data'!$A$263:$AO$263)))-P$6)/P55</f>
        <v>6.5651013035966696E-2</v>
      </c>
    </row>
    <row r="60" spans="1:16" x14ac:dyDescent="0.3">
      <c r="C60" s="8" t="s">
        <v>36</v>
      </c>
      <c r="D60" s="9">
        <f t="array" ref="D60">INDEX('Back data'!$A$268:$AO$268,,MAX(IF('Back data'!$A$268:$AO$268&lt;&gt;"",COLUMN('Back data'!$A$268:$AO$268)))-D$6)+INDEX('Back data'!$A$269:$AO$269,,MAX(IF('Back data'!$A$269:$AO$269&lt;&gt;"",COLUMN('Back data'!$A$269:$AO$269)))-D$6)</f>
        <v>59.35</v>
      </c>
      <c r="E60" s="9">
        <f t="array" ref="E60">INDEX('Back data'!$A$268:$AO$268,,MAX(IF('Back data'!$A$268:$AO$268&lt;&gt;"",COLUMN('Back data'!$A$268:$AO$268)))-E$6)+INDEX('Back data'!$A$269:$AO$269,,MAX(IF('Back data'!$A$269:$AO$269&lt;&gt;"",COLUMN('Back data'!$A$269:$AO$269)))-E$6)</f>
        <v>61.19</v>
      </c>
      <c r="F60" s="9">
        <f t="array" ref="F60">INDEX('Back data'!$A$268:$AO$268,,MAX(IF('Back data'!$A$268:$AO$268&lt;&gt;"",COLUMN('Back data'!$A$268:$AO$268)))-F$6)+INDEX('Back data'!$A$269:$AO$269,,MAX(IF('Back data'!$A$269:$AO$269&lt;&gt;"",COLUMN('Back data'!$A$269:$AO$269)))-F$6)</f>
        <v>62.36</v>
      </c>
      <c r="G60" s="9">
        <f t="array" ref="G60">INDEX('Back data'!$A$268:$AO$268,,MAX(IF('Back data'!$A$268:$AO$268&lt;&gt;"",COLUMN('Back data'!$A$268:$AO$268)))-G$6)+INDEX('Back data'!$A$269:$AO$269,,MAX(IF('Back data'!$A$269:$AO$269&lt;&gt;"",COLUMN('Back data'!$A$269:$AO$269)))-G$6)</f>
        <v>62.269999999999996</v>
      </c>
      <c r="H60" s="9">
        <f t="array" ref="H60">INDEX('Back data'!$A$268:$AO$268,,MAX(IF('Back data'!$A$268:$AO$268&lt;&gt;"",COLUMN('Back data'!$A$268:$AO$268)))-H$6)+INDEX('Back data'!$A$269:$AO$269,,MAX(IF('Back data'!$A$269:$AO$269&lt;&gt;"",COLUMN('Back data'!$A$269:$AO$269)))-H$6)</f>
        <v>61.449999999999996</v>
      </c>
      <c r="I60" s="9">
        <f t="array" ref="I60">INDEX('Back data'!$A$268:$AO$268,,MAX(IF('Back data'!$A$268:$AO$268&lt;&gt;"",COLUMN('Back data'!$A$268:$AO$268)))-I$6)+INDEX('Back data'!$A$269:$AO$269,,MAX(IF('Back data'!$A$269:$AO$269&lt;&gt;"",COLUMN('Back data'!$A$269:$AO$269)))-I$6)</f>
        <v>61.27</v>
      </c>
      <c r="J60" s="9">
        <f t="array" ref="J60">INDEX('Back data'!$A$268:$AO$268,,MAX(IF('Back data'!$A$268:$AO$268&lt;&gt;"",COLUMN('Back data'!$A$268:$AO$268)))-J$6)+INDEX('Back data'!$A$269:$AO$269,,MAX(IF('Back data'!$A$269:$AO$269&lt;&gt;"",COLUMN('Back data'!$A$269:$AO$269)))-J$6)</f>
        <v>59.87</v>
      </c>
      <c r="K60" s="9">
        <f t="array" ref="K60">INDEX('Back data'!$A$268:$AO$268,,MAX(IF('Back data'!$A$268:$AO$268&lt;&gt;"",COLUMN('Back data'!$A$268:$AO$268)))-K$6)+INDEX('Back data'!$A$269:$AO$269,,MAX(IF('Back data'!$A$269:$AO$269&lt;&gt;"",COLUMN('Back data'!$A$269:$AO$269)))-K$6)</f>
        <v>60.36</v>
      </c>
      <c r="L60" s="9">
        <f t="array" ref="L60">INDEX('Back data'!$A$268:$AO$268,,MAX(IF('Back data'!$A$268:$AO$268&lt;&gt;"",COLUMN('Back data'!$A$268:$AO$268)))-L$6)+INDEX('Back data'!$A$269:$AO$269,,MAX(IF('Back data'!$A$269:$AO$269&lt;&gt;"",COLUMN('Back data'!$A$269:$AO$269)))-L$6)</f>
        <v>58.599999999999994</v>
      </c>
      <c r="M60" s="9">
        <f t="array" ref="M60">INDEX('Back data'!$A$268:$AO$268,,MAX(IF('Back data'!$A$268:$AO$268&lt;&gt;"",COLUMN('Back data'!$A$268:$AO$268)))-M$6)+INDEX('Back data'!$A$269:$AO$269,,MAX(IF('Back data'!$A$269:$AO$269&lt;&gt;"",COLUMN('Back data'!$A$269:$AO$269)))-M$6)</f>
        <v>59.14</v>
      </c>
      <c r="N60" s="9">
        <f t="array" ref="N60">INDEX('Back data'!$A$268:$AO$268,,MAX(IF('Back data'!$A$268:$AO$268&lt;&gt;"",COLUMN('Back data'!$A$268:$AO$268)))-N$6)+INDEX('Back data'!$A$269:$AO$269,,MAX(IF('Back data'!$A$269:$AO$269&lt;&gt;"",COLUMN('Back data'!$A$269:$AO$269)))-N$6)</f>
        <v>61.52</v>
      </c>
      <c r="O60" s="9">
        <f t="array" ref="O60">INDEX('Back data'!$A$268:$AO$268,,MAX(IF('Back data'!$A$268:$AO$268&lt;&gt;"",COLUMN('Back data'!$A$268:$AO$268)))-O$6)+INDEX('Back data'!$A$269:$AO$269,,MAX(IF('Back data'!$A$269:$AO$269&lt;&gt;"",COLUMN('Back data'!$A$269:$AO$269)))-O$6)</f>
        <v>62.49</v>
      </c>
      <c r="P60" s="38">
        <f t="array" ref="P60">INDEX('Back data'!$A$268:$AO$268,,MAX(IF('Back data'!$A$268:$AO$268&lt;&gt;"",COLUMN('Back data'!$A$268:$AO$268)))-P$6)+INDEX('Back data'!$A$269:$AO$269,,MAX(IF('Back data'!$A$269:$AO$269&lt;&gt;"",COLUMN('Back data'!$A$269:$AO$269)))-P$6)</f>
        <v>65.77000000000001</v>
      </c>
    </row>
    <row r="61" spans="1:16" x14ac:dyDescent="0.3">
      <c r="A61" s="15" t="s">
        <v>41</v>
      </c>
      <c r="B61" s="16" t="s">
        <v>29</v>
      </c>
      <c r="C61" s="12" t="s">
        <v>37</v>
      </c>
      <c r="D61" s="13">
        <f t="array" ref="D61">INDEX('Back data'!$A$268:$AO$268,,MAX(IF('Back data'!$A$268:$AO$268&lt;&gt;"",COLUMN('Back data'!$A$268:$AO$268)))-D$6)/D60</f>
        <v>0.98517270429654591</v>
      </c>
      <c r="E61" s="13">
        <f t="array" ref="E61">INDEX('Back data'!$A$268:$AO$268,,MAX(IF('Back data'!$A$268:$AO$268&lt;&gt;"",COLUMN('Back data'!$A$268:$AO$268)))-E$6)/E60</f>
        <v>0.97940840006537022</v>
      </c>
      <c r="F61" s="13">
        <f t="array" ref="F61">INDEX('Back data'!$A$268:$AO$268,,MAX(IF('Back data'!$A$268:$AO$268&lt;&gt;"",COLUMN('Back data'!$A$268:$AO$268)))-F$6)/F60</f>
        <v>0.9740218088518281</v>
      </c>
      <c r="G61" s="13">
        <f t="array" ref="G61">INDEX('Back data'!$A$268:$AO$268,,MAX(IF('Back data'!$A$268:$AO$268&lt;&gt;"",COLUMN('Back data'!$A$268:$AO$268)))-G$6)/G60</f>
        <v>0.9751083989079814</v>
      </c>
      <c r="H61" s="13">
        <f t="array" ref="H61">INDEX('Back data'!$A$268:$AO$268,,MAX(IF('Back data'!$A$268:$AO$268&lt;&gt;"",COLUMN('Back data'!$A$268:$AO$268)))-H$6)/H60</f>
        <v>0.97428803905614325</v>
      </c>
      <c r="I61" s="13">
        <f t="array" ref="I61">INDEX('Back data'!$A$268:$AO$268,,MAX(IF('Back data'!$A$268:$AO$268&lt;&gt;"",COLUMN('Back data'!$A$268:$AO$268)))-I$6)/I60</f>
        <v>0.97976171046188998</v>
      </c>
      <c r="J61" s="13">
        <f t="array" ref="J61">INDEX('Back data'!$A$268:$AO$268,,MAX(IF('Back data'!$A$268:$AO$268&lt;&gt;"",COLUMN('Back data'!$A$268:$AO$268)))-J$6)/J60</f>
        <v>0.97711708702188083</v>
      </c>
      <c r="K61" s="13">
        <f t="array" ref="K61">INDEX('Back data'!$A$268:$AO$268,,MAX(IF('Back data'!$A$268:$AO$268&lt;&gt;"",COLUMN('Back data'!$A$268:$AO$268)))-K$6)/K60</f>
        <v>0.97548045062955602</v>
      </c>
      <c r="L61" s="13">
        <f t="array" ref="L61">INDEX('Back data'!$A$268:$AO$268,,MAX(IF('Back data'!$A$268:$AO$268&lt;&gt;"",COLUMN('Back data'!$A$268:$AO$268)))-L$6)/L60</f>
        <v>0.97542662116040957</v>
      </c>
      <c r="M61" s="13">
        <f t="array" ref="M61">INDEX('Back data'!$A$268:$AO$268,,MAX(IF('Back data'!$A$268:$AO$268&lt;&gt;"",COLUMN('Back data'!$A$268:$AO$268)))-M$6)/M60</f>
        <v>0.97632735880960431</v>
      </c>
      <c r="N61" s="13">
        <f t="array" ref="N61">INDEX('Back data'!$A$268:$AO$268,,MAX(IF('Back data'!$A$268:$AO$268&lt;&gt;"",COLUMN('Back data'!$A$268:$AO$268)))-N$6)/N60</f>
        <v>0.97626788036410928</v>
      </c>
      <c r="O61" s="13">
        <f t="array" ref="O61">INDEX('Back data'!$A$268:$AO$268,,MAX(IF('Back data'!$A$268:$AO$268&lt;&gt;"",COLUMN('Back data'!$A$268:$AO$268)))-O$6)/O60</f>
        <v>0.9767962874059849</v>
      </c>
      <c r="P61" s="39">
        <f t="array" ref="P61">INDEX('Back data'!$A$268:$AO$268,,MAX(IF('Back data'!$A$268:$AO$268&lt;&gt;"",COLUMN('Back data'!$A$268:$AO$268)))-P$6)/P60</f>
        <v>0.97871369925497942</v>
      </c>
    </row>
    <row r="62" spans="1:16" x14ac:dyDescent="0.3">
      <c r="A62" s="15" t="s">
        <v>41</v>
      </c>
      <c r="B62" s="16" t="s">
        <v>29</v>
      </c>
      <c r="C62" s="12" t="s">
        <v>38</v>
      </c>
      <c r="D62" s="13">
        <f t="array" ref="D62">INDEX('Back data'!$A$269:$AO$269,,MAX(IF('Back data'!$A$269:$AO$269&lt;&gt;"",COLUMN('Back data'!$A$269:$AO$269)))-D$6)/D60</f>
        <v>1.4827295703454086E-2</v>
      </c>
      <c r="E62" s="13">
        <f t="array" ref="E62">INDEX('Back data'!$A$269:$AO$269,,MAX(IF('Back data'!$A$269:$AO$269&lt;&gt;"",COLUMN('Back data'!$A$269:$AO$269)))-E$6)/E60</f>
        <v>2.0591599934629841E-2</v>
      </c>
      <c r="F62" s="13">
        <f t="array" ref="F62">INDEX('Back data'!$A$269:$AO$269,,MAX(IF('Back data'!$A$269:$AO$269&lt;&gt;"",COLUMN('Back data'!$A$269:$AO$269)))-F$6)/F60</f>
        <v>2.5978191148171906E-2</v>
      </c>
      <c r="G62" s="13">
        <f t="array" ref="G62">INDEX('Back data'!$A$269:$AO$269,,MAX(IF('Back data'!$A$269:$AO$269&lt;&gt;"",COLUMN('Back data'!$A$269:$AO$269)))-G$6)/G60</f>
        <v>2.4891601092018632E-2</v>
      </c>
      <c r="H62" s="13">
        <f t="array" ref="H62">INDEX('Back data'!$A$269:$AO$269,,MAX(IF('Back data'!$A$269:$AO$269&lt;&gt;"",COLUMN('Back data'!$A$269:$AO$269)))-H$6)/H60</f>
        <v>2.5711960943856797E-2</v>
      </c>
      <c r="I62" s="13">
        <f t="array" ref="I62">INDEX('Back data'!$A$269:$AO$269,,MAX(IF('Back data'!$A$269:$AO$269&lt;&gt;"",COLUMN('Back data'!$A$269:$AO$269)))-I$6)/I60</f>
        <v>2.0238289538110004E-2</v>
      </c>
      <c r="J62" s="13">
        <f t="array" ref="J62">INDEX('Back data'!$A$269:$AO$269,,MAX(IF('Back data'!$A$269:$AO$269&lt;&gt;"",COLUMN('Back data'!$A$269:$AO$269)))-J$6)/J60</f>
        <v>2.2882912978119261E-2</v>
      </c>
      <c r="K62" s="13">
        <f t="array" ref="K62">INDEX('Back data'!$A$269:$AO$269,,MAX(IF('Back data'!$A$269:$AO$269&lt;&gt;"",COLUMN('Back data'!$A$269:$AO$269)))-K$6)/K60</f>
        <v>2.4519549370444003E-2</v>
      </c>
      <c r="L62" s="13">
        <f t="array" ref="L62">INDEX('Back data'!$A$269:$AO$269,,MAX(IF('Back data'!$A$269:$AO$269&lt;&gt;"",COLUMN('Back data'!$A$269:$AO$269)))-L$6)/L60</f>
        <v>2.4573378839590446E-2</v>
      </c>
      <c r="M62" s="13">
        <f t="array" ref="M62">INDEX('Back data'!$A$269:$AO$269,,MAX(IF('Back data'!$A$269:$AO$269&lt;&gt;"",COLUMN('Back data'!$A$269:$AO$269)))-M$6)/M60</f>
        <v>2.3672641190395669E-2</v>
      </c>
      <c r="N62" s="13">
        <f t="array" ref="N62">INDEX('Back data'!$A$269:$AO$269,,MAX(IF('Back data'!$A$269:$AO$269&lt;&gt;"",COLUMN('Back data'!$A$269:$AO$269)))-N$6)/N60</f>
        <v>2.3732119635890767E-2</v>
      </c>
      <c r="O62" s="13">
        <f t="array" ref="O62">INDEX('Back data'!$A$269:$AO$269,,MAX(IF('Back data'!$A$269:$AO$269&lt;&gt;"",COLUMN('Back data'!$A$269:$AO$269)))-O$6)/O60</f>
        <v>2.320371259401504E-2</v>
      </c>
      <c r="P62" s="39">
        <f t="array" ref="P62">INDEX('Back data'!$A$269:$AO$269,,MAX(IF('Back data'!$A$269:$AO$269&lt;&gt;"",COLUMN('Back data'!$A$269:$AO$269)))-P$6)/P60</f>
        <v>2.1286300745020522E-2</v>
      </c>
    </row>
    <row r="65" spans="1:16" x14ac:dyDescent="0.3">
      <c r="C65" s="8" t="s">
        <v>36</v>
      </c>
      <c r="D65" s="9">
        <f t="array" ref="D65">INDEX('Back data'!$A$274:$AO$274,,MAX(IF('Back data'!$A$274:$AO$274&lt;&gt;"",COLUMN('Back data'!$A$274:$AO$274)))-D$6)+INDEX('Back data'!$A$275:$AO$275,,MAX(IF('Back data'!$A$275:$AO$275&lt;&gt;"",COLUMN('Back data'!$A$75:$AO$275)))-D$6)</f>
        <v>61.45</v>
      </c>
      <c r="E65" s="9">
        <f t="array" ref="E65">INDEX('Back data'!$A$274:$AO$274,,MAX(IF('Back data'!$A$274:$AO$274&lt;&gt;"",COLUMN('Back data'!$A$274:$AO$274)))-E$6)+INDEX('Back data'!$A$275:$AO$275,,MAX(IF('Back data'!$A$275:$AO$275&lt;&gt;"",COLUMN('Back data'!$A$75:$AO$275)))-E$6)</f>
        <v>63.25</v>
      </c>
      <c r="F65" s="9">
        <f t="array" ref="F65">INDEX('Back data'!$A$274:$AO$274,,MAX(IF('Back data'!$A$274:$AO$274&lt;&gt;"",COLUMN('Back data'!$A$274:$AO$274)))-F$6)+INDEX('Back data'!$A$275:$AO$275,,MAX(IF('Back data'!$A$275:$AO$275&lt;&gt;"",COLUMN('Back data'!$A$75:$AO$275)))-F$6)</f>
        <v>63.41</v>
      </c>
      <c r="G65" s="9">
        <f t="array" ref="G65">INDEX('Back data'!$A$274:$AO$274,,MAX(IF('Back data'!$A$274:$AO$274&lt;&gt;"",COLUMN('Back data'!$A$274:$AO$274)))-G$6)+INDEX('Back data'!$A$275:$AO$275,,MAX(IF('Back data'!$A$275:$AO$275&lt;&gt;"",COLUMN('Back data'!$A$75:$AO$275)))-G$6)</f>
        <v>63.150000000000006</v>
      </c>
      <c r="H65" s="9">
        <f t="array" ref="H65">INDEX('Back data'!$A$274:$AO$274,,MAX(IF('Back data'!$A$274:$AO$274&lt;&gt;"",COLUMN('Back data'!$A$274:$AO$274)))-H$6)+INDEX('Back data'!$A$275:$AO$275,,MAX(IF('Back data'!$A$275:$AO$275&lt;&gt;"",COLUMN('Back data'!$A$75:$AO$275)))-H$6)</f>
        <v>61.83</v>
      </c>
      <c r="I65" s="9">
        <f t="array" ref="I65">INDEX('Back data'!$A$274:$AO$274,,MAX(IF('Back data'!$A$274:$AO$274&lt;&gt;"",COLUMN('Back data'!$A$274:$AO$274)))-I$6)+INDEX('Back data'!$A$275:$AO$275,,MAX(IF('Back data'!$A$275:$AO$275&lt;&gt;"",COLUMN('Back data'!$A$75:$AO$275)))-I$6)</f>
        <v>62.660000000000004</v>
      </c>
      <c r="J65" s="9">
        <f t="array" ref="J65">INDEX('Back data'!$A$274:$AO$274,,MAX(IF('Back data'!$A$274:$AO$274&lt;&gt;"",COLUMN('Back data'!$A$274:$AO$274)))-J$6)+INDEX('Back data'!$A$275:$AO$275,,MAX(IF('Back data'!$A$275:$AO$275&lt;&gt;"",COLUMN('Back data'!$A$75:$AO$275)))-J$6)</f>
        <v>61.8</v>
      </c>
      <c r="K65" s="9">
        <f t="array" ref="K65">INDEX('Back data'!$A$274:$AO$274,,MAX(IF('Back data'!$A$274:$AO$274&lt;&gt;"",COLUMN('Back data'!$A$274:$AO$274)))-K$6)+INDEX('Back data'!$A$275:$AO$275,,MAX(IF('Back data'!$A$275:$AO$275&lt;&gt;"",COLUMN('Back data'!$A$75:$AO$275)))-K$6)</f>
        <v>61.28</v>
      </c>
      <c r="L65" s="9">
        <f t="array" ref="L65">INDEX('Back data'!$A$274:$AO$274,,MAX(IF('Back data'!$A$274:$AO$274&lt;&gt;"",COLUMN('Back data'!$A$274:$AO$274)))-L$6)+INDEX('Back data'!$A$275:$AO$275,,MAX(IF('Back data'!$A$275:$AO$275&lt;&gt;"",COLUMN('Back data'!$A$75:$AO$275)))-L$6)</f>
        <v>60.16</v>
      </c>
      <c r="M65" s="9">
        <f t="array" ref="M65">INDEX('Back data'!$A$274:$AO$274,,MAX(IF('Back data'!$A$274:$AO$274&lt;&gt;"",COLUMN('Back data'!$A$274:$AO$274)))-M$6)+INDEX('Back data'!$A$275:$AO$275,,MAX(IF('Back data'!$A$275:$AO$275&lt;&gt;"",COLUMN('Back data'!$A$75:$AO$275)))-M$6)</f>
        <v>60.96</v>
      </c>
      <c r="N65" s="9">
        <f t="array" ref="N65">INDEX('Back data'!$A$274:$AO$274,,MAX(IF('Back data'!$A$274:$AO$274&lt;&gt;"",COLUMN('Back data'!$A$274:$AO$274)))-N$6)+INDEX('Back data'!$A$275:$AO$275,,MAX(IF('Back data'!$A$275:$AO$275&lt;&gt;"",COLUMN('Back data'!$A$75:$AO$275)))-N$6)</f>
        <v>62.550000000000004</v>
      </c>
      <c r="O65" s="9">
        <f t="array" ref="O65">INDEX('Back data'!$A$274:$AO$274,,MAX(IF('Back data'!$A$274:$AO$274&lt;&gt;"",COLUMN('Back data'!$A$274:$AO$274)))-O$6)+INDEX('Back data'!$A$275:$AO$275,,MAX(IF('Back data'!$A$275:$AO$275&lt;&gt;"",COLUMN('Back data'!$A$75:$AO$275)))-O$6)</f>
        <v>63.54</v>
      </c>
      <c r="P65" s="38">
        <f t="array" ref="P65">INDEX('Back data'!$A$274:$AO$274,,MAX(IF('Back data'!$A$274:$AO$274&lt;&gt;"",COLUMN('Back data'!$A$274:$AO$274)))-P$6)+INDEX('Back data'!$A$275:$AO$275,,MAX(IF('Back data'!$A$275:$AO$275&lt;&gt;"",COLUMN('Back data'!$A$75:$AO$275)))-P$6)</f>
        <v>68.06</v>
      </c>
    </row>
    <row r="66" spans="1:16" x14ac:dyDescent="0.3">
      <c r="A66" s="15" t="s">
        <v>41</v>
      </c>
      <c r="B66" s="16" t="s">
        <v>34</v>
      </c>
      <c r="C66" s="12" t="s">
        <v>37</v>
      </c>
      <c r="D66" s="13">
        <f t="array" ref="D66">INDEX('Back data'!$A$274:$AO$274,,MAX(IF('Back data'!$A$274:$AO$274&lt;&gt;"",COLUMN('Back data'!$A$274:$AO$274)))-D$6)/D65</f>
        <v>0.94043938161106588</v>
      </c>
      <c r="E66" s="13">
        <f t="array" ref="E66">INDEX('Back data'!$A$274:$AO$274,,MAX(IF('Back data'!$A$274:$AO$274&lt;&gt;"",COLUMN('Back data'!$A$274:$AO$274)))-E$6)/E65</f>
        <v>0.92411067193675889</v>
      </c>
      <c r="F66" s="13">
        <f t="array" ref="F66">INDEX('Back data'!$A$274:$AO$274,,MAX(IF('Back data'!$A$274:$AO$274&lt;&gt;"",COLUMN('Back data'!$A$274:$AO$274)))-F$6)/F65</f>
        <v>0.91547074593912636</v>
      </c>
      <c r="G66" s="13">
        <f t="array" ref="G66">INDEX('Back data'!$A$274:$AO$274,,MAX(IF('Back data'!$A$274:$AO$274&lt;&gt;"",COLUMN('Back data'!$A$274:$AO$274)))-G$6)/G65</f>
        <v>0.9222486144101345</v>
      </c>
      <c r="H66" s="13">
        <f t="array" ref="H66">INDEX('Back data'!$A$274:$AO$274,,MAX(IF('Back data'!$A$274:$AO$274&lt;&gt;"",COLUMN('Back data'!$A$274:$AO$274)))-H$6)/H65</f>
        <v>0.92382338670548281</v>
      </c>
      <c r="I66" s="13">
        <f t="array" ref="I66">INDEX('Back data'!$A$274:$AO$274,,MAX(IF('Back data'!$A$274:$AO$274&lt;&gt;"",COLUMN('Back data'!$A$274:$AO$274)))-I$6)/I65</f>
        <v>0.91701244813278004</v>
      </c>
      <c r="J66" s="13">
        <f t="array" ref="J66">INDEX('Back data'!$A$274:$AO$274,,MAX(IF('Back data'!$A$274:$AO$274&lt;&gt;"",COLUMN('Back data'!$A$274:$AO$274)))-J$6)/J65</f>
        <v>0.92880258899676382</v>
      </c>
      <c r="K66" s="13">
        <f t="array" ref="K66">INDEX('Back data'!$A$274:$AO$274,,MAX(IF('Back data'!$A$274:$AO$274&lt;&gt;"",COLUMN('Back data'!$A$274:$AO$274)))-K$6)/K65</f>
        <v>0.93064621409921666</v>
      </c>
      <c r="L66" s="13">
        <f t="array" ref="L66">INDEX('Back data'!$A$274:$AO$274,,MAX(IF('Back data'!$A$274:$AO$274&lt;&gt;"",COLUMN('Back data'!$A$274:$AO$274)))-L$6)/L65</f>
        <v>0.91240026595744683</v>
      </c>
      <c r="M66" s="13">
        <f t="array" ref="M66">INDEX('Back data'!$A$274:$AO$274,,MAX(IF('Back data'!$A$274:$AO$274&lt;&gt;"",COLUMN('Back data'!$A$274:$AO$274)))-M$6)/M65</f>
        <v>0.92093175853018372</v>
      </c>
      <c r="N66" s="13">
        <f t="array" ref="N66">INDEX('Back data'!$A$274:$AO$274,,MAX(IF('Back data'!$A$274:$AO$274&lt;&gt;"",COLUMN('Back data'!$A$274:$AO$274)))-N$6)/N65</f>
        <v>0.9293365307753797</v>
      </c>
      <c r="O66" s="13">
        <f t="array" ref="O66">INDEX('Back data'!$A$274:$AO$274,,MAX(IF('Back data'!$A$274:$AO$274&lt;&gt;"",COLUMN('Back data'!$A$274:$AO$274)))-O$6)/O65</f>
        <v>0.92618822788794464</v>
      </c>
      <c r="P66" s="39">
        <f t="array" ref="P66">INDEX('Back data'!$A$274:$AO$274,,MAX(IF('Back data'!$A$274:$AO$274&lt;&gt;"",COLUMN('Back data'!$A$274:$AO$274)))-P$6)/P65</f>
        <v>0.91698501322362613</v>
      </c>
    </row>
    <row r="67" spans="1:16" x14ac:dyDescent="0.3">
      <c r="A67" s="15" t="s">
        <v>41</v>
      </c>
      <c r="B67" s="16" t="s">
        <v>34</v>
      </c>
      <c r="C67" s="12" t="s">
        <v>38</v>
      </c>
      <c r="D67" s="13">
        <f t="array" ref="D67">INDEX('Back data'!$A$275:$AO$275,,MAX(IF('Back data'!$A$275:$AO$275&lt;&gt;"",COLUMN('Back data'!$A$75:$AO$275)))-D$6)/D65</f>
        <v>5.9560618388934089E-2</v>
      </c>
      <c r="E67" s="13">
        <f t="array" ref="E67">INDEX('Back data'!$A$275:$AO$275,,MAX(IF('Back data'!$A$275:$AO$275&lt;&gt;"",COLUMN('Back data'!$A$75:$AO$275)))-E$6)/E65</f>
        <v>7.5889328063241099E-2</v>
      </c>
      <c r="F67" s="13">
        <f t="array" ref="F67">INDEX('Back data'!$A$275:$AO$275,,MAX(IF('Back data'!$A$275:$AO$275&lt;&gt;"",COLUMN('Back data'!$A$75:$AO$275)))-F$6)/F65</f>
        <v>8.4529254060873693E-2</v>
      </c>
      <c r="G67" s="13">
        <f t="array" ref="G67">INDEX('Back data'!$A$275:$AO$275,,MAX(IF('Back data'!$A$275:$AO$275&lt;&gt;"",COLUMN('Back data'!$A$75:$AO$275)))-G$6)/G65</f>
        <v>7.7751385589865399E-2</v>
      </c>
      <c r="H67" s="13">
        <f t="array" ref="H67">INDEX('Back data'!$A$275:$AO$275,,MAX(IF('Back data'!$A$275:$AO$275&lt;&gt;"",COLUMN('Back data'!$A$75:$AO$275)))-H$6)/H65</f>
        <v>7.617661329451722E-2</v>
      </c>
      <c r="I67" s="13">
        <f t="array" ref="I67">INDEX('Back data'!$A$275:$AO$275,,MAX(IF('Back data'!$A$275:$AO$275&lt;&gt;"",COLUMN('Back data'!$A$75:$AO$275)))-I$6)/I65</f>
        <v>8.2987551867219914E-2</v>
      </c>
      <c r="J67" s="13">
        <f t="array" ref="J67">INDEX('Back data'!$A$275:$AO$275,,MAX(IF('Back data'!$A$275:$AO$275&lt;&gt;"",COLUMN('Back data'!$A$75:$AO$275)))-J$6)/J65</f>
        <v>7.1197411003236261E-2</v>
      </c>
      <c r="K67" s="13">
        <f t="array" ref="K67">INDEX('Back data'!$A$275:$AO$275,,MAX(IF('Back data'!$A$275:$AO$275&lt;&gt;"",COLUMN('Back data'!$A$75:$AO$275)))-K$6)/K65</f>
        <v>6.9353785900783282E-2</v>
      </c>
      <c r="L67" s="13">
        <f t="array" ref="L67">INDEX('Back data'!$A$275:$AO$275,,MAX(IF('Back data'!$A$275:$AO$275&lt;&gt;"",COLUMN('Back data'!$A$75:$AO$275)))-L$6)/L65</f>
        <v>8.7599734042553196E-2</v>
      </c>
      <c r="M67" s="13">
        <f t="array" ref="M67">INDEX('Back data'!$A$275:$AO$275,,MAX(IF('Back data'!$A$275:$AO$275&lt;&gt;"",COLUMN('Back data'!$A$75:$AO$275)))-M$6)/M65</f>
        <v>7.9068241469816281E-2</v>
      </c>
      <c r="N67" s="13">
        <f t="array" ref="N67">INDEX('Back data'!$A$275:$AO$275,,MAX(IF('Back data'!$A$275:$AO$275&lt;&gt;"",COLUMN('Back data'!$A$75:$AO$275)))-N$6)/N65</f>
        <v>7.0663469224620301E-2</v>
      </c>
      <c r="O67" s="13">
        <f t="array" ref="O67">INDEX('Back data'!$A$275:$AO$275,,MAX(IF('Back data'!$A$275:$AO$275&lt;&gt;"",COLUMN('Back data'!$A$75:$AO$275)))-O$6)/O65</f>
        <v>7.3811772112055404E-2</v>
      </c>
      <c r="P67" s="39">
        <f t="array" ref="P67">INDEX('Back data'!$A$275:$AO$275,,MAX(IF('Back data'!$A$275:$AO$275&lt;&gt;"",COLUMN('Back data'!$A$75:$AO$275)))-P$6)/P65</f>
        <v>8.3014986776373784E-2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topLeftCell="A4" zoomScale="69" zoomScaleNormal="69" workbookViewId="0">
      <selection activeCell="D12" sqref="D12"/>
    </sheetView>
  </sheetViews>
  <sheetFormatPr baseColWidth="10" defaultColWidth="11.44140625" defaultRowHeight="14.4" x14ac:dyDescent="0.3"/>
  <cols>
    <col min="3" max="3" width="24.44140625" bestFit="1" customWidth="1"/>
    <col min="4" max="5" width="15.77734375" bestFit="1" customWidth="1"/>
    <col min="6" max="6" width="15" bestFit="1" customWidth="1"/>
    <col min="7" max="7" width="15.77734375" bestFit="1" customWidth="1"/>
    <col min="8" max="8" width="14.44140625" bestFit="1" customWidth="1"/>
    <col min="9" max="9" width="15" bestFit="1" customWidth="1"/>
    <col min="10" max="10" width="14.44140625" bestFit="1" customWidth="1"/>
    <col min="11" max="15" width="11.5546875" bestFit="1" customWidth="1"/>
    <col min="16" max="16" width="15.7773437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43952</v>
      </c>
      <c r="E5" s="42">
        <f>'TAM Automático'!E5</f>
        <v>43983</v>
      </c>
      <c r="F5" s="42">
        <f>'TAM Automático'!F5</f>
        <v>44013</v>
      </c>
      <c r="G5" s="42">
        <f>'TAM Automático'!G5</f>
        <v>44044</v>
      </c>
      <c r="H5" s="42">
        <f>'TAM Automático'!H5</f>
        <v>44075</v>
      </c>
      <c r="I5" s="42">
        <f>'TAM Automático'!I5</f>
        <v>44105</v>
      </c>
      <c r="J5" s="42">
        <f>'TAM Automático'!J5</f>
        <v>44136</v>
      </c>
      <c r="K5" s="42">
        <f>'TAM Automático'!K5</f>
        <v>44166</v>
      </c>
      <c r="L5" s="42">
        <f>'TAM Automático'!L5</f>
        <v>44197</v>
      </c>
      <c r="M5" s="42">
        <f>'TAM Automático'!M5</f>
        <v>44228</v>
      </c>
      <c r="N5" s="42">
        <f>'TAM Automático'!N5</f>
        <v>44256</v>
      </c>
      <c r="O5" s="42">
        <f>'TAM Automático'!O5</f>
        <v>44287</v>
      </c>
      <c r="P5" s="42">
        <f>'TAM Automático'!P5</f>
        <v>44317</v>
      </c>
    </row>
    <row r="6" spans="2:19" ht="15.6" x14ac:dyDescent="0.3">
      <c r="C6" s="12" t="s">
        <v>37</v>
      </c>
      <c r="D6" s="13">
        <f>'TAM Automático'!D8</f>
        <v>0.97514033680834011</v>
      </c>
      <c r="E6" s="13">
        <f>'TAM Automático'!E8</f>
        <v>0.9662973222530008</v>
      </c>
      <c r="F6" s="13">
        <f>'TAM Automático'!F8</f>
        <v>0.9671981776765376</v>
      </c>
      <c r="G6" s="13">
        <f>'TAM Automático'!G8</f>
        <v>0.9609688367787721</v>
      </c>
      <c r="H6" s="13">
        <f>'TAM Automático'!H8</f>
        <v>0.95978966903804519</v>
      </c>
      <c r="I6" s="13">
        <f>'TAM Automático'!I8</f>
        <v>0.95846201358863492</v>
      </c>
      <c r="J6" s="13">
        <f>'TAM Automático'!J8</f>
        <v>0.95787346494637027</v>
      </c>
      <c r="K6" s="13">
        <f>'TAM Automático'!K8</f>
        <v>0.96116050538137576</v>
      </c>
      <c r="L6" s="13">
        <f>'TAM Automático'!L8</f>
        <v>0.96376582278481016</v>
      </c>
      <c r="M6" s="13">
        <f>'TAM Automático'!M8</f>
        <v>0.95779067942884044</v>
      </c>
      <c r="N6" s="13">
        <f>'TAM Automático'!N8</f>
        <v>0.9598770176787087</v>
      </c>
      <c r="O6" s="13">
        <f>'TAM Automático'!O8</f>
        <v>0.95914043583535114</v>
      </c>
      <c r="P6" s="13">
        <f>'TAM Automático'!P8</f>
        <v>0.96302740321879077</v>
      </c>
    </row>
    <row r="7" spans="2:19" ht="15.6" x14ac:dyDescent="0.3">
      <c r="C7" s="12" t="s">
        <v>38</v>
      </c>
      <c r="D7" s="13">
        <f>'TAM Automático'!D9</f>
        <v>2.4859663191659987E-2</v>
      </c>
      <c r="E7" s="13">
        <f>'TAM Automático'!E9</f>
        <v>3.3702677746999074E-2</v>
      </c>
      <c r="F7" s="13">
        <f>'TAM Automático'!F9</f>
        <v>3.2801822323462418E-2</v>
      </c>
      <c r="G7" s="13">
        <f>'TAM Automático'!G9</f>
        <v>3.9031163221228016E-2</v>
      </c>
      <c r="H7" s="13">
        <f>'TAM Automático'!H9</f>
        <v>4.0210330961954845E-2</v>
      </c>
      <c r="I7" s="13">
        <f>'TAM Automático'!I9</f>
        <v>4.1537986411365038E-2</v>
      </c>
      <c r="J7" s="13">
        <f>'TAM Automático'!J9</f>
        <v>4.2126535053629725E-2</v>
      </c>
      <c r="K7" s="13">
        <f>'TAM Automático'!K9</f>
        <v>3.8839494618624244E-2</v>
      </c>
      <c r="L7" s="13">
        <f>'TAM Automático'!L9</f>
        <v>3.6234177215189879E-2</v>
      </c>
      <c r="M7" s="13">
        <f>'TAM Automático'!M9</f>
        <v>4.220932057115958E-2</v>
      </c>
      <c r="N7" s="13">
        <f>'TAM Automático'!N9</f>
        <v>4.0122982321291314E-2</v>
      </c>
      <c r="O7" s="13">
        <f>'TAM Automático'!O9</f>
        <v>4.0859564164648914E-2</v>
      </c>
      <c r="P7" s="13">
        <f>'TAM Automático'!P9</f>
        <v>3.6972596781209219E-2</v>
      </c>
    </row>
    <row r="9" spans="2:19" s="18" customFormat="1" ht="29.25" customHeight="1" x14ac:dyDescent="0.3">
      <c r="C9" s="19" t="s">
        <v>49</v>
      </c>
    </row>
    <row r="10" spans="2:19" ht="16.2" thickBot="1" x14ac:dyDescent="0.35">
      <c r="C10" s="3"/>
      <c r="D10" s="42">
        <f>D5</f>
        <v>43952</v>
      </c>
      <c r="E10" s="42">
        <f t="shared" ref="E10:P10" si="0">E5</f>
        <v>43983</v>
      </c>
      <c r="F10" s="42">
        <f t="shared" si="0"/>
        <v>44013</v>
      </c>
      <c r="G10" s="42">
        <f t="shared" si="0"/>
        <v>44044</v>
      </c>
      <c r="H10" s="42">
        <f t="shared" si="0"/>
        <v>44075</v>
      </c>
      <c r="I10" s="42">
        <f t="shared" si="0"/>
        <v>44105</v>
      </c>
      <c r="J10" s="42">
        <f t="shared" si="0"/>
        <v>44136</v>
      </c>
      <c r="K10" s="42">
        <f t="shared" si="0"/>
        <v>44166</v>
      </c>
      <c r="L10" s="42">
        <f t="shared" si="0"/>
        <v>44197</v>
      </c>
      <c r="M10" s="42">
        <f t="shared" si="0"/>
        <v>44228</v>
      </c>
      <c r="N10" s="42">
        <f t="shared" si="0"/>
        <v>44256</v>
      </c>
      <c r="O10" s="42">
        <f t="shared" si="0"/>
        <v>44287</v>
      </c>
      <c r="P10" s="42">
        <f t="shared" si="0"/>
        <v>44317</v>
      </c>
    </row>
    <row r="11" spans="2:19" ht="15.6" x14ac:dyDescent="0.3">
      <c r="C11" s="12" t="s">
        <v>37</v>
      </c>
      <c r="D11" s="13">
        <f>IF(Leche!$D$29=$R$11,'TAM Automático'!D13,'TAM Automático'!D18)</f>
        <v>0.98423566878980884</v>
      </c>
      <c r="E11" s="13">
        <f>IF(Leche!$D$29=$R$11,'TAM Automático'!E13,'TAM Automático'!E18)</f>
        <v>0.98112915699922654</v>
      </c>
      <c r="F11" s="13">
        <f>IF(Leche!$D$29=$R$11,'TAM Automático'!F13,'TAM Automático'!F18)</f>
        <v>0.98432318359963811</v>
      </c>
      <c r="G11" s="13">
        <f>IF(Leche!$D$29=$R$11,'TAM Automático'!G13,'TAM Automático'!G18)</f>
        <v>0.97667593450725987</v>
      </c>
      <c r="H11" s="13">
        <f>IF(Leche!$D$29=$R$11,'TAM Automático'!H13,'TAM Automático'!H18)</f>
        <v>0.98073663122206811</v>
      </c>
      <c r="I11" s="13">
        <f>IF(Leche!$D$29=$R$11,'TAM Automático'!I13,'TAM Automático'!I18)</f>
        <v>0.98057354301572619</v>
      </c>
      <c r="J11" s="13">
        <f>IF(Leche!$D$29=$R$11,'TAM Automático'!J13,'TAM Automático'!J18)</f>
        <v>0.97861379956290973</v>
      </c>
      <c r="K11" s="13">
        <f>IF(Leche!$D$29=$R$11,'TAM Automático'!K13,'TAM Automático'!K18)</f>
        <v>0.98480148883374685</v>
      </c>
      <c r="L11" s="13">
        <f>IF(Leche!$D$29=$R$11,'TAM Automático'!L13,'TAM Automático'!L18)</f>
        <v>0.98081800887761572</v>
      </c>
      <c r="M11" s="13">
        <f>IF(Leche!$D$29=$R$11,'TAM Automático'!M13,'TAM Automático'!M18)</f>
        <v>0.97688222430490479</v>
      </c>
      <c r="N11" s="13">
        <f>IF(Leche!$D$29=$R$11,'TAM Automático'!N13,'TAM Automático'!N18)</f>
        <v>0.98120989917506873</v>
      </c>
      <c r="O11" s="13">
        <f>IF(Leche!$D$29=$R$11,'TAM Automático'!O13,'TAM Automático'!O18)</f>
        <v>0.98237349946816599</v>
      </c>
      <c r="P11" s="13">
        <f>IF(Leche!$D$29=$R$11,'TAM Automático'!P13,'TAM Automático'!P18)</f>
        <v>0.97921742869428119</v>
      </c>
      <c r="R11">
        <v>1</v>
      </c>
      <c r="S11" s="19" t="s">
        <v>48</v>
      </c>
    </row>
    <row r="12" spans="2:19" ht="15.6" x14ac:dyDescent="0.3">
      <c r="C12" s="12" t="s">
        <v>38</v>
      </c>
      <c r="D12" s="13">
        <f>IF(Leche!$D$29=$R$11,'TAM Automático'!D14,'TAM Automático'!D19)</f>
        <v>1.5764331210191083E-2</v>
      </c>
      <c r="E12" s="13">
        <f>IF(Leche!$D$29=$R$11,'TAM Automático'!E14,'TAM Automático'!E19)</f>
        <v>1.8870843000773393E-2</v>
      </c>
      <c r="F12" s="13">
        <f>IF(Leche!$D$29=$R$11,'TAM Automático'!F14,'TAM Automático'!F19)</f>
        <v>1.5676816400361771E-2</v>
      </c>
      <c r="G12" s="13">
        <f>IF(Leche!$D$29=$R$11,'TAM Automático'!G14,'TAM Automático'!G19)</f>
        <v>2.3324065492740194E-2</v>
      </c>
      <c r="H12" s="13">
        <f>IF(Leche!$D$29=$R$11,'TAM Automático'!H14,'TAM Automático'!H19)</f>
        <v>1.9263368777931885E-2</v>
      </c>
      <c r="I12" s="13">
        <f>IF(Leche!$D$29=$R$11,'TAM Automático'!I14,'TAM Automático'!I19)</f>
        <v>1.942645698427382E-2</v>
      </c>
      <c r="J12" s="13">
        <f>IF(Leche!$D$29=$R$11,'TAM Automático'!J14,'TAM Automático'!J19)</f>
        <v>2.138620043709023E-2</v>
      </c>
      <c r="K12" s="13">
        <f>IF(Leche!$D$29=$R$11,'TAM Automático'!K14,'TAM Automático'!K19)</f>
        <v>1.5198511166253101E-2</v>
      </c>
      <c r="L12" s="13">
        <f>IF(Leche!$D$29=$R$11,'TAM Automático'!L14,'TAM Automático'!L19)</f>
        <v>1.9181991122384275E-2</v>
      </c>
      <c r="M12" s="13">
        <f>IF(Leche!$D$29=$R$11,'TAM Automático'!M14,'TAM Automático'!M19)</f>
        <v>2.3117775695095284E-2</v>
      </c>
      <c r="N12" s="13">
        <f>IF(Leche!$D$29=$R$11,'TAM Automático'!N14,'TAM Automático'!N19)</f>
        <v>1.8790100824931252E-2</v>
      </c>
      <c r="O12" s="13">
        <f>IF(Leche!$D$29=$R$11,'TAM Automático'!O14,'TAM Automático'!O19)</f>
        <v>1.7626500531834066E-2</v>
      </c>
      <c r="P12" s="13">
        <f>IF(Leche!$D$29=$R$11,'TAM Automático'!P14,'TAM Automático'!P19)</f>
        <v>2.078257130571879E-2</v>
      </c>
      <c r="R12">
        <v>2</v>
      </c>
      <c r="S12" s="19" t="s">
        <v>47</v>
      </c>
    </row>
    <row r="14" spans="2:19" s="18" customFormat="1" ht="29.25" customHeight="1" x14ac:dyDescent="0.3">
      <c r="C14" s="19" t="s">
        <v>51</v>
      </c>
    </row>
    <row r="15" spans="2:19" ht="16.2" thickBot="1" x14ac:dyDescent="0.35">
      <c r="C15" s="3"/>
      <c r="D15" s="42">
        <f>D10</f>
        <v>43952</v>
      </c>
      <c r="E15" s="42">
        <f t="shared" ref="E15:P15" si="1">E10</f>
        <v>43983</v>
      </c>
      <c r="F15" s="42">
        <f t="shared" si="1"/>
        <v>44013</v>
      </c>
      <c r="G15" s="42">
        <f t="shared" si="1"/>
        <v>44044</v>
      </c>
      <c r="H15" s="42">
        <f t="shared" si="1"/>
        <v>44075</v>
      </c>
      <c r="I15" s="42">
        <f t="shared" si="1"/>
        <v>44105</v>
      </c>
      <c r="J15" s="42">
        <f t="shared" si="1"/>
        <v>44136</v>
      </c>
      <c r="K15" s="42">
        <f t="shared" si="1"/>
        <v>44166</v>
      </c>
      <c r="L15" s="42">
        <f t="shared" si="1"/>
        <v>44197</v>
      </c>
      <c r="M15" s="42">
        <f t="shared" si="1"/>
        <v>44228</v>
      </c>
      <c r="N15" s="42">
        <f t="shared" si="1"/>
        <v>44256</v>
      </c>
      <c r="O15" s="42">
        <f t="shared" si="1"/>
        <v>44287</v>
      </c>
      <c r="P15" s="42">
        <f t="shared" si="1"/>
        <v>44317</v>
      </c>
      <c r="R15">
        <v>1</v>
      </c>
      <c r="S15" s="19" t="s">
        <v>24</v>
      </c>
    </row>
    <row r="16" spans="2:19" ht="15.6" x14ac:dyDescent="0.3">
      <c r="C16" s="12" t="s">
        <v>37</v>
      </c>
      <c r="D16" s="13">
        <f>IF(Leche!$N$29=$R$15,'TAM Automático'!D23,IF(Leche!$N$29=$R$16,'TAM Automático'!D28,'TAM Automático'!D33))</f>
        <v>0.97561361836896277</v>
      </c>
      <c r="E16" s="13">
        <f>IF(Leche!$N$29=$R$15,'TAM Automático'!E23,IF(Leche!$N$29=$R$16,'TAM Automático'!E28,'TAM Automático'!E33))</f>
        <v>0.95624443785226931</v>
      </c>
      <c r="F16" s="13">
        <f>IF(Leche!$N$29=$R$15,'TAM Automático'!F23,IF(Leche!$N$29=$R$16,'TAM Automático'!F28,'TAM Automático'!F33))</f>
        <v>0.95600701549254596</v>
      </c>
      <c r="G16" s="13">
        <f>IF(Leche!$N$29=$R$15,'TAM Automático'!G23,IF(Leche!$N$29=$R$16,'TAM Automático'!G28,'TAM Automático'!G33))</f>
        <v>0.9638152914458743</v>
      </c>
      <c r="H16" s="13">
        <f>IF(Leche!$N$29=$R$15,'TAM Automático'!H23,IF(Leche!$N$29=$R$16,'TAM Automático'!H28,'TAM Automático'!H33))</f>
        <v>0.95217060167555223</v>
      </c>
      <c r="I16" s="13">
        <f>IF(Leche!$N$29=$R$15,'TAM Automático'!I23,IF(Leche!$N$29=$R$16,'TAM Automático'!I28,'TAM Automático'!I33))</f>
        <v>0.95720250521920658</v>
      </c>
      <c r="J16" s="13">
        <f>IF(Leche!$N$29=$R$15,'TAM Automático'!J23,IF(Leche!$N$29=$R$16,'TAM Automático'!J28,'TAM Automático'!J33))</f>
        <v>0.95841092489137181</v>
      </c>
      <c r="K16" s="13">
        <f>IF(Leche!$N$29=$R$15,'TAM Automático'!K23,IF(Leche!$N$29=$R$16,'TAM Automático'!K28,'TAM Automático'!K33))</f>
        <v>0.94808995686999376</v>
      </c>
      <c r="L16" s="13">
        <f>IF(Leche!$N$29=$R$15,'TAM Automático'!L23,IF(Leche!$N$29=$R$16,'TAM Automático'!L28,'TAM Automático'!L33))</f>
        <v>0.95176997990415835</v>
      </c>
      <c r="M16" s="13">
        <f>IF(Leche!$N$29=$R$15,'TAM Automático'!M23,IF(Leche!$N$29=$R$16,'TAM Automático'!M28,'TAM Automático'!M33))</f>
        <v>0.95275590551181111</v>
      </c>
      <c r="N16" s="13">
        <f>IF(Leche!$N$29=$R$15,'TAM Automático'!N23,IF(Leche!$N$29=$R$16,'TAM Automático'!N28,'TAM Automático'!N33))</f>
        <v>0.96607869742198105</v>
      </c>
      <c r="O16" s="13">
        <f>IF(Leche!$N$29=$R$15,'TAM Automático'!O23,IF(Leche!$N$29=$R$16,'TAM Automático'!O28,'TAM Automático'!O33))</f>
        <v>0.94822808808516845</v>
      </c>
      <c r="P16" s="13">
        <f>IF(Leche!$N$29=$R$15,'TAM Automático'!P23,IF(Leche!$N$29=$R$16,'TAM Automático'!P28,'TAM Automático'!P33))</f>
        <v>0.96333380341277686</v>
      </c>
      <c r="R16">
        <v>2</v>
      </c>
      <c r="S16" s="7" t="s">
        <v>29</v>
      </c>
    </row>
    <row r="17" spans="2:19" ht="15.6" x14ac:dyDescent="0.3">
      <c r="C17" s="12" t="s">
        <v>38</v>
      </c>
      <c r="D17" s="13">
        <f>IF(Leche!$N$29=$R$15,'TAM Automático'!D24,IF(Leche!$N$29=$R$16,'TAM Automático'!D29,'TAM Automático'!D34))</f>
        <v>2.4386381631037214E-2</v>
      </c>
      <c r="E17" s="13">
        <f>IF(Leche!$N$29=$R$15,'TAM Automático'!E24,IF(Leche!$N$29=$R$16,'TAM Automático'!E29,'TAM Automático'!E34))</f>
        <v>4.3755562147730645E-2</v>
      </c>
      <c r="F17" s="13">
        <f>IF(Leche!$N$29=$R$15,'TAM Automático'!F24,IF(Leche!$N$29=$R$16,'TAM Automático'!F29,'TAM Automático'!F34))</f>
        <v>4.399298450745396E-2</v>
      </c>
      <c r="G17" s="13">
        <f>IF(Leche!$N$29=$R$15,'TAM Automático'!G24,IF(Leche!$N$29=$R$16,'TAM Automático'!G29,'TAM Automático'!G34))</f>
        <v>3.6184708554125665E-2</v>
      </c>
      <c r="H17" s="13">
        <f>IF(Leche!$N$29=$R$15,'TAM Automático'!H24,IF(Leche!$N$29=$R$16,'TAM Automático'!H29,'TAM Automático'!H34))</f>
        <v>4.7829398324447839E-2</v>
      </c>
      <c r="I17" s="13">
        <f>IF(Leche!$N$29=$R$15,'TAM Automático'!I24,IF(Leche!$N$29=$R$16,'TAM Automático'!I29,'TAM Automático'!I34))</f>
        <v>4.2797494780793317E-2</v>
      </c>
      <c r="J17" s="13">
        <f>IF(Leche!$N$29=$R$15,'TAM Automático'!J24,IF(Leche!$N$29=$R$16,'TAM Automático'!J29,'TAM Automático'!J34))</f>
        <v>4.1589075108628186E-2</v>
      </c>
      <c r="K17" s="13">
        <f>IF(Leche!$N$29=$R$15,'TAM Automático'!K24,IF(Leche!$N$29=$R$16,'TAM Automático'!K29,'TAM Automático'!K34))</f>
        <v>5.1910043130006162E-2</v>
      </c>
      <c r="L17" s="13">
        <f>IF(Leche!$N$29=$R$15,'TAM Automático'!L24,IF(Leche!$N$29=$R$16,'TAM Automático'!L29,'TAM Automático'!L34))</f>
        <v>4.8230020095841708E-2</v>
      </c>
      <c r="M17" s="13">
        <f>IF(Leche!$N$29=$R$15,'TAM Automático'!M24,IF(Leche!$N$29=$R$16,'TAM Automático'!M29,'TAM Automático'!M34))</f>
        <v>4.7244094488188983E-2</v>
      </c>
      <c r="N17" s="13">
        <f>IF(Leche!$N$29=$R$15,'TAM Automático'!N24,IF(Leche!$N$29=$R$16,'TAM Automático'!N29,'TAM Automático'!N34))</f>
        <v>3.3921302578018994E-2</v>
      </c>
      <c r="O17" s="13">
        <f>IF(Leche!$N$29=$R$15,'TAM Automático'!O24,IF(Leche!$N$29=$R$16,'TAM Automático'!O29,'TAM Automático'!O34))</f>
        <v>5.1771911914831562E-2</v>
      </c>
      <c r="P17" s="13">
        <f>IF(Leche!$N$29=$R$15,'TAM Automático'!P24,IF(Leche!$N$29=$R$16,'TAM Automático'!P29,'TAM Automático'!P34))</f>
        <v>3.666619658722324E-2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43952</v>
      </c>
      <c r="E28" s="42">
        <f t="shared" ref="E28:P28" si="2">E5</f>
        <v>43983</v>
      </c>
      <c r="F28" s="42">
        <f t="shared" si="2"/>
        <v>44013</v>
      </c>
      <c r="G28" s="42">
        <f t="shared" si="2"/>
        <v>44044</v>
      </c>
      <c r="H28" s="42">
        <f t="shared" si="2"/>
        <v>44075</v>
      </c>
      <c r="I28" s="42">
        <f t="shared" si="2"/>
        <v>44105</v>
      </c>
      <c r="J28" s="42">
        <f t="shared" si="2"/>
        <v>44136</v>
      </c>
      <c r="K28" s="42">
        <f t="shared" si="2"/>
        <v>44166</v>
      </c>
      <c r="L28" s="42">
        <f t="shared" si="2"/>
        <v>44197</v>
      </c>
      <c r="M28" s="42">
        <f t="shared" si="2"/>
        <v>44228</v>
      </c>
      <c r="N28" s="42">
        <f t="shared" si="2"/>
        <v>44256</v>
      </c>
      <c r="O28" s="42">
        <f t="shared" si="2"/>
        <v>44287</v>
      </c>
      <c r="P28" s="42">
        <f t="shared" si="2"/>
        <v>44317</v>
      </c>
    </row>
    <row r="29" spans="2:19" ht="15.6" x14ac:dyDescent="0.3">
      <c r="C29" s="12" t="s">
        <v>37</v>
      </c>
      <c r="D29" s="13">
        <f>'TAM Automático'!D41</f>
        <v>0.96734762223710646</v>
      </c>
      <c r="E29" s="13">
        <f>'TAM Automático'!E41</f>
        <v>0.96112556929082626</v>
      </c>
      <c r="F29" s="13">
        <f>'TAM Automático'!F41</f>
        <v>0.9545089213952741</v>
      </c>
      <c r="G29" s="13">
        <f>'TAM Automático'!G41</f>
        <v>0.95604572532603449</v>
      </c>
      <c r="H29" s="13">
        <f>'TAM Automático'!H41</f>
        <v>0.95536005213424569</v>
      </c>
      <c r="I29" s="13">
        <f>'TAM Automático'!I41</f>
        <v>0.95776255707762559</v>
      </c>
      <c r="J29" s="13">
        <f>'TAM Automático'!J41</f>
        <v>0.95739723747711758</v>
      </c>
      <c r="K29" s="13">
        <f>'TAM Automático'!K41</f>
        <v>0.96014613085353706</v>
      </c>
      <c r="L29" s="13">
        <f>'TAM Automático'!L41</f>
        <v>0.9524620889418981</v>
      </c>
      <c r="M29" s="13">
        <f>'TAM Automático'!M41</f>
        <v>0.95605320761070889</v>
      </c>
      <c r="N29" s="13">
        <f>'TAM Automático'!N41</f>
        <v>0.95821138211382118</v>
      </c>
      <c r="O29" s="13">
        <f>'TAM Automático'!O41</f>
        <v>0.95891286970423661</v>
      </c>
      <c r="P29" s="13">
        <f>'TAM Automático'!P41</f>
        <v>0.9572986069049062</v>
      </c>
    </row>
    <row r="30" spans="2:19" ht="15.6" x14ac:dyDescent="0.3">
      <c r="C30" s="12" t="s">
        <v>38</v>
      </c>
      <c r="D30" s="13">
        <f>'TAM Automático'!D42</f>
        <v>3.2652377762893502E-2</v>
      </c>
      <c r="E30" s="13">
        <f>'TAM Automático'!E42</f>
        <v>3.8874430709173714E-2</v>
      </c>
      <c r="F30" s="13">
        <f>'TAM Automático'!F42</f>
        <v>4.5491078604725926E-2</v>
      </c>
      <c r="G30" s="13">
        <f>'TAM Automático'!G42</f>
        <v>4.3954274673965545E-2</v>
      </c>
      <c r="H30" s="13">
        <f>'TAM Automático'!H42</f>
        <v>4.4639947865754322E-2</v>
      </c>
      <c r="I30" s="13">
        <f>'TAM Automático'!I42</f>
        <v>4.2237442922374434E-2</v>
      </c>
      <c r="J30" s="13">
        <f>'TAM Automático'!J42</f>
        <v>4.2602762522882344E-2</v>
      </c>
      <c r="K30" s="13">
        <f>'TAM Automático'!K42</f>
        <v>3.9853869146462967E-2</v>
      </c>
      <c r="L30" s="13">
        <f>'TAM Automático'!L42</f>
        <v>4.7537911058101893E-2</v>
      </c>
      <c r="M30" s="13">
        <f>'TAM Automático'!M42</f>
        <v>4.3946792389291126E-2</v>
      </c>
      <c r="N30" s="13">
        <f>'TAM Automático'!N42</f>
        <v>4.178861788617886E-2</v>
      </c>
      <c r="O30" s="13">
        <f>'TAM Automático'!O42</f>
        <v>4.1087130295763385E-2</v>
      </c>
      <c r="P30" s="13">
        <f>'TAM Automático'!P42</f>
        <v>4.2701393095093888E-2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43952</v>
      </c>
      <c r="E33" s="42">
        <f t="shared" ref="E33:P33" si="3">E28</f>
        <v>43983</v>
      </c>
      <c r="F33" s="42">
        <f t="shared" si="3"/>
        <v>44013</v>
      </c>
      <c r="G33" s="42">
        <f t="shared" si="3"/>
        <v>44044</v>
      </c>
      <c r="H33" s="42">
        <f t="shared" si="3"/>
        <v>44075</v>
      </c>
      <c r="I33" s="42">
        <f t="shared" si="3"/>
        <v>44105</v>
      </c>
      <c r="J33" s="42">
        <f t="shared" si="3"/>
        <v>44136</v>
      </c>
      <c r="K33" s="42">
        <f t="shared" si="3"/>
        <v>44166</v>
      </c>
      <c r="L33" s="42">
        <f t="shared" si="3"/>
        <v>44197</v>
      </c>
      <c r="M33" s="42">
        <f t="shared" si="3"/>
        <v>44228</v>
      </c>
      <c r="N33" s="42">
        <f t="shared" si="3"/>
        <v>44256</v>
      </c>
      <c r="O33" s="42">
        <f t="shared" si="3"/>
        <v>44287</v>
      </c>
      <c r="P33" s="42">
        <f t="shared" si="3"/>
        <v>44317</v>
      </c>
    </row>
    <row r="34" spans="2:20" ht="15.6" x14ac:dyDescent="0.3">
      <c r="C34" s="12" t="s">
        <v>37</v>
      </c>
      <c r="D34" s="13">
        <f>IF(Derivados!$D$29=$R$34,'TAM Automático'!D46,'TAM Automático'!D51)</f>
        <v>0.9762430001696929</v>
      </c>
      <c r="E34" s="13">
        <f>IF(Derivados!$D$29=$R$34,'TAM Automático'!E46,'TAM Automático'!E51)</f>
        <v>0.97207996035023958</v>
      </c>
      <c r="F34" s="13">
        <f>IF(Derivados!$D$29=$R$34,'TAM Automático'!F46,'TAM Automático'!F51)</f>
        <v>0.96630310923001794</v>
      </c>
      <c r="G34" s="13">
        <f>IF(Derivados!$D$29=$R$34,'TAM Automático'!G46,'TAM Automático'!G51)</f>
        <v>0.97079573420836751</v>
      </c>
      <c r="H34" s="13">
        <f>IF(Derivados!$D$29=$R$34,'TAM Automático'!H46,'TAM Automático'!H51)</f>
        <v>0.97070991229521753</v>
      </c>
      <c r="I34" s="13">
        <f>IF(Derivados!$D$29=$R$34,'TAM Automático'!I46,'TAM Automático'!I51)</f>
        <v>0.97017139090309823</v>
      </c>
      <c r="J34" s="13">
        <f>IF(Derivados!$D$29=$R$34,'TAM Automático'!J46,'TAM Automático'!J51)</f>
        <v>0.96974281391830564</v>
      </c>
      <c r="K34" s="13">
        <f>IF(Derivados!$D$29=$R$34,'TAM Automático'!K46,'TAM Automático'!K51)</f>
        <v>0.97236180904522618</v>
      </c>
      <c r="L34" s="13">
        <f>IF(Derivados!$D$29=$R$34,'TAM Automático'!L46,'TAM Automático'!L51)</f>
        <v>0.96385129347267429</v>
      </c>
      <c r="M34" s="13">
        <f>IF(Derivados!$D$29=$R$34,'TAM Automático'!M46,'TAM Automático'!M51)</f>
        <v>0.96657617916525285</v>
      </c>
      <c r="N34" s="13">
        <f>IF(Derivados!$D$29=$R$34,'TAM Automático'!N46,'TAM Automático'!N51)</f>
        <v>0.9702400526142716</v>
      </c>
      <c r="O34" s="13">
        <f>IF(Derivados!$D$29=$R$34,'TAM Automático'!O46,'TAM Automático'!O51)</f>
        <v>0.97215067611075345</v>
      </c>
      <c r="P34" s="13">
        <f>IF(Derivados!$D$29=$R$34,'TAM Automático'!P46,'TAM Automático'!P51)</f>
        <v>0.96729254996971525</v>
      </c>
      <c r="R34">
        <v>1</v>
      </c>
      <c r="S34" s="19" t="s">
        <v>48</v>
      </c>
    </row>
    <row r="35" spans="2:20" ht="15.6" x14ac:dyDescent="0.3">
      <c r="C35" s="12" t="s">
        <v>38</v>
      </c>
      <c r="D35" s="13">
        <f>IF(Derivados!$D$29=$R$34,'TAM Automático'!D47,'TAM Automático'!D52)</f>
        <v>2.3756999830307143E-2</v>
      </c>
      <c r="E35" s="13">
        <f>IF(Derivados!$D$29=$R$34,'TAM Automático'!E47,'TAM Automático'!E52)</f>
        <v>2.7920039649760447E-2</v>
      </c>
      <c r="F35" s="13">
        <f>IF(Derivados!$D$29=$R$34,'TAM Automático'!F47,'TAM Automático'!F52)</f>
        <v>3.3696890769982092E-2</v>
      </c>
      <c r="G35" s="13">
        <f>IF(Derivados!$D$29=$R$34,'TAM Automático'!G47,'TAM Automático'!G52)</f>
        <v>2.9204265791632485E-2</v>
      </c>
      <c r="H35" s="13">
        <f>IF(Derivados!$D$29=$R$34,'TAM Automático'!H47,'TAM Automático'!H52)</f>
        <v>2.9290087704782395E-2</v>
      </c>
      <c r="I35" s="13">
        <f>IF(Derivados!$D$29=$R$34,'TAM Automático'!I47,'TAM Automático'!I52)</f>
        <v>2.9828609096901781E-2</v>
      </c>
      <c r="J35" s="13">
        <f>IF(Derivados!$D$29=$R$34,'TAM Automático'!J47,'TAM Automático'!J52)</f>
        <v>3.0257186081694407E-2</v>
      </c>
      <c r="K35" s="13">
        <f>IF(Derivados!$D$29=$R$34,'TAM Automático'!K47,'TAM Automático'!K52)</f>
        <v>2.7638190954773871E-2</v>
      </c>
      <c r="L35" s="13">
        <f>IF(Derivados!$D$29=$R$34,'TAM Automático'!L47,'TAM Automático'!L52)</f>
        <v>3.6148706527325679E-2</v>
      </c>
      <c r="M35" s="13">
        <f>IF(Derivados!$D$29=$R$34,'TAM Automático'!M47,'TAM Automático'!M52)</f>
        <v>3.3423820834747202E-2</v>
      </c>
      <c r="N35" s="13">
        <f>IF(Derivados!$D$29=$R$34,'TAM Automático'!N47,'TAM Automático'!N52)</f>
        <v>2.9759947385728378E-2</v>
      </c>
      <c r="O35" s="13">
        <f>IF(Derivados!$D$29=$R$34,'TAM Automático'!O47,'TAM Automático'!O52)</f>
        <v>2.784932388924662E-2</v>
      </c>
      <c r="P35" s="13">
        <f>IF(Derivados!$D$29=$R$34,'TAM Automático'!P47,'TAM Automático'!P52)</f>
        <v>3.2707450030284677E-2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43952</v>
      </c>
      <c r="E38" s="42">
        <f t="shared" ref="E38:P38" si="4">E33</f>
        <v>43983</v>
      </c>
      <c r="F38" s="42">
        <f t="shared" si="4"/>
        <v>44013</v>
      </c>
      <c r="G38" s="42">
        <f t="shared" si="4"/>
        <v>44044</v>
      </c>
      <c r="H38" s="42">
        <f t="shared" si="4"/>
        <v>44075</v>
      </c>
      <c r="I38" s="42">
        <f t="shared" si="4"/>
        <v>44105</v>
      </c>
      <c r="J38" s="42">
        <f t="shared" si="4"/>
        <v>44136</v>
      </c>
      <c r="K38" s="42">
        <f t="shared" si="4"/>
        <v>44166</v>
      </c>
      <c r="L38" s="42">
        <f t="shared" si="4"/>
        <v>44197</v>
      </c>
      <c r="M38" s="42">
        <f t="shared" si="4"/>
        <v>44228</v>
      </c>
      <c r="N38" s="42">
        <f t="shared" si="4"/>
        <v>44256</v>
      </c>
      <c r="O38" s="42">
        <f t="shared" si="4"/>
        <v>44287</v>
      </c>
      <c r="P38" s="42">
        <f t="shared" si="4"/>
        <v>44317</v>
      </c>
      <c r="R38">
        <v>1</v>
      </c>
      <c r="S38" s="19" t="s">
        <v>24</v>
      </c>
    </row>
    <row r="39" spans="2:20" ht="15.6" x14ac:dyDescent="0.3">
      <c r="C39" s="12" t="s">
        <v>37</v>
      </c>
      <c r="D39" s="13">
        <f>IF(Derivados!$N$29=$R$38,'TAM Automático'!D56,IF(Derivados!$N$29=$R$39,'TAM Automático'!D61,'TAM Automático'!D66))</f>
        <v>0.94043938161106588</v>
      </c>
      <c r="E39" s="13">
        <f>IF(Derivados!$N$29=$R$38,'TAM Automático'!E56,IF(Derivados!$N$29=$R$39,'TAM Automático'!E61,'TAM Automático'!E66))</f>
        <v>0.92411067193675889</v>
      </c>
      <c r="F39" s="13">
        <f>IF(Derivados!$N$29=$R$38,'TAM Automático'!F56,IF(Derivados!$N$29=$R$39,'TAM Automático'!F61,'TAM Automático'!F66))</f>
        <v>0.91547074593912636</v>
      </c>
      <c r="G39" s="13">
        <f>IF(Derivados!$N$29=$R$38,'TAM Automático'!G56,IF(Derivados!$N$29=$R$39,'TAM Automático'!G61,'TAM Automático'!G66))</f>
        <v>0.9222486144101345</v>
      </c>
      <c r="H39" s="13">
        <f>IF(Derivados!$N$29=$R$38,'TAM Automático'!H56,IF(Derivados!$N$29=$R$39,'TAM Automático'!H61,'TAM Automático'!H66))</f>
        <v>0.92382338670548281</v>
      </c>
      <c r="I39" s="13">
        <f>IF(Derivados!$N$29=$R$38,'TAM Automático'!I56,IF(Derivados!$N$29=$R$39,'TAM Automático'!I61,'TAM Automático'!I66))</f>
        <v>0.91701244813278004</v>
      </c>
      <c r="J39" s="13">
        <f>IF(Derivados!$N$29=$R$38,'TAM Automático'!J56,IF(Derivados!$N$29=$R$39,'TAM Automático'!J61,'TAM Automático'!J66))</f>
        <v>0.92880258899676382</v>
      </c>
      <c r="K39" s="13">
        <f>IF(Derivados!$N$29=$R$38,'TAM Automático'!K56,IF(Derivados!$N$29=$R$39,'TAM Automático'!K61,'TAM Automático'!K66))</f>
        <v>0.93064621409921666</v>
      </c>
      <c r="L39" s="13">
        <f>IF(Derivados!$N$29=$R$38,'TAM Automático'!L56,IF(Derivados!$N$29=$R$39,'TAM Automático'!L61,'TAM Automático'!L66))</f>
        <v>0.91240026595744683</v>
      </c>
      <c r="M39" s="13">
        <f>IF(Derivados!$N$29=$R$38,'TAM Automático'!M56,IF(Derivados!$N$29=$R$39,'TAM Automático'!M61,'TAM Automático'!M66))</f>
        <v>0.92093175853018372</v>
      </c>
      <c r="N39" s="13">
        <f>IF(Derivados!$N$29=$R$38,'TAM Automático'!N56,IF(Derivados!$N$29=$R$39,'TAM Automático'!N61,'TAM Automático'!N66))</f>
        <v>0.9293365307753797</v>
      </c>
      <c r="O39" s="13">
        <f>IF(Derivados!$N$29=$R$38,'TAM Automático'!O56,IF(Derivados!$N$29=$R$39,'TAM Automático'!O61,'TAM Automático'!O66))</f>
        <v>0.92618822788794464</v>
      </c>
      <c r="P39" s="13">
        <f>IF(Derivados!$N$29=$R$38,'TAM Automático'!P56,IF(Derivados!$N$29=$R$39,'TAM Automático'!P61,'TAM Automático'!P66))</f>
        <v>0.91698501322362613</v>
      </c>
      <c r="R39">
        <v>2</v>
      </c>
      <c r="S39" s="7" t="s">
        <v>29</v>
      </c>
    </row>
    <row r="40" spans="2:20" ht="15.6" x14ac:dyDescent="0.3">
      <c r="C40" s="12" t="s">
        <v>38</v>
      </c>
      <c r="D40" s="13">
        <f>IF(Derivados!$N$29=$R$38,'TAM Automático'!D57,IF(Derivados!$N$29=$R$39,'TAM Automático'!D62,'TAM Automático'!D67))</f>
        <v>5.9560618388934089E-2</v>
      </c>
      <c r="E40" s="13">
        <f>IF(Derivados!$N$29=$R$38,'TAM Automático'!E57,IF(Derivados!$N$29=$R$39,'TAM Automático'!E62,'TAM Automático'!E67))</f>
        <v>7.5889328063241099E-2</v>
      </c>
      <c r="F40" s="13">
        <f>IF(Derivados!$N$29=$R$38,'TAM Automático'!F57,IF(Derivados!$N$29=$R$39,'TAM Automático'!F62,'TAM Automático'!F67))</f>
        <v>8.4529254060873693E-2</v>
      </c>
      <c r="G40" s="13">
        <f>IF(Derivados!$N$29=$R$38,'TAM Automático'!G57,IF(Derivados!$N$29=$R$39,'TAM Automático'!G62,'TAM Automático'!G67))</f>
        <v>7.7751385589865399E-2</v>
      </c>
      <c r="H40" s="13">
        <f>IF(Derivados!$N$29=$R$38,'TAM Automático'!H57,IF(Derivados!$N$29=$R$39,'TAM Automático'!H62,'TAM Automático'!H67))</f>
        <v>7.617661329451722E-2</v>
      </c>
      <c r="I40" s="13">
        <f>IF(Derivados!$N$29=$R$38,'TAM Automático'!I57,IF(Derivados!$N$29=$R$39,'TAM Automático'!I62,'TAM Automático'!I67))</f>
        <v>8.2987551867219914E-2</v>
      </c>
      <c r="J40" s="13">
        <f>IF(Derivados!$N$29=$R$38,'TAM Automático'!J57,IF(Derivados!$N$29=$R$39,'TAM Automático'!J62,'TAM Automático'!J67))</f>
        <v>7.1197411003236261E-2</v>
      </c>
      <c r="K40" s="13">
        <f>IF(Derivados!$N$29=$R$38,'TAM Automático'!K57,IF(Derivados!$N$29=$R$39,'TAM Automático'!K62,'TAM Automático'!K67))</f>
        <v>6.9353785900783282E-2</v>
      </c>
      <c r="L40" s="13">
        <f>IF(Derivados!$N$29=$R$38,'TAM Automático'!L57,IF(Derivados!$N$29=$R$39,'TAM Automático'!L62,'TAM Automático'!L67))</f>
        <v>8.7599734042553196E-2</v>
      </c>
      <c r="M40" s="13">
        <f>IF(Derivados!$N$29=$R$38,'TAM Automático'!M57,IF(Derivados!$N$29=$R$39,'TAM Automático'!M62,'TAM Automático'!M67))</f>
        <v>7.9068241469816281E-2</v>
      </c>
      <c r="N40" s="13">
        <f>IF(Derivados!$N$29=$R$38,'TAM Automático'!N57,IF(Derivados!$N$29=$R$39,'TAM Automático'!N62,'TAM Automático'!N67))</f>
        <v>7.0663469224620301E-2</v>
      </c>
      <c r="O40" s="13">
        <f>IF(Derivados!$N$29=$R$38,'TAM Automático'!O57,IF(Derivados!$N$29=$R$39,'TAM Automático'!O62,'TAM Automático'!O67))</f>
        <v>7.3811772112055404E-2</v>
      </c>
      <c r="P40" s="13">
        <f>IF(Derivados!$N$29=$R$38,'TAM Automático'!P57,IF(Derivados!$N$29=$R$39,'TAM Automático'!P62,'TAM Automático'!P67))</f>
        <v>8.3014986776373784E-2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topLeftCell="A19" zoomScale="70" zoomScaleNormal="70" workbookViewId="0">
      <selection activeCell="N30" sqref="N30"/>
    </sheetView>
  </sheetViews>
  <sheetFormatPr baseColWidth="10" defaultColWidth="11.44140625" defaultRowHeight="14.4" x14ac:dyDescent="0.3"/>
  <cols>
    <col min="1" max="1" width="5.77734375" customWidth="1"/>
    <col min="10" max="10" width="14.21875" customWidth="1"/>
  </cols>
  <sheetData>
    <row r="1" spans="20:21" s="22" customFormat="1" ht="18.75" customHeight="1" x14ac:dyDescent="0.3"/>
    <row r="2" spans="20:21" s="22" customFormat="1" x14ac:dyDescent="0.3"/>
    <row r="3" spans="20:21" s="22" customFormat="1" x14ac:dyDescent="0.3"/>
    <row r="4" spans="20:21" s="22" customFormat="1" x14ac:dyDescent="0.3"/>
    <row r="5" spans="20:21" s="22" customFormat="1" x14ac:dyDescent="0.3"/>
    <row r="6" spans="20:21" s="22" customFormat="1" x14ac:dyDescent="0.3"/>
    <row r="7" spans="20:21" s="22" customFormat="1" x14ac:dyDescent="0.3"/>
    <row r="8" spans="20:21" s="22" customFormat="1" x14ac:dyDescent="0.3">
      <c r="T8" s="49"/>
      <c r="U8" s="48"/>
    </row>
    <row r="9" spans="20:21" s="22" customFormat="1" x14ac:dyDescent="0.3"/>
    <row r="10" spans="20:21" s="22" customFormat="1" x14ac:dyDescent="0.3"/>
    <row r="11" spans="20:21" s="22" customFormat="1" x14ac:dyDescent="0.3"/>
    <row r="12" spans="20:21" s="22" customFormat="1" x14ac:dyDescent="0.3"/>
    <row r="13" spans="20:21" s="22" customFormat="1" x14ac:dyDescent="0.3"/>
    <row r="14" spans="20:21" s="22" customFormat="1" x14ac:dyDescent="0.3"/>
    <row r="15" spans="20:21" s="22" customFormat="1" x14ac:dyDescent="0.3"/>
    <row r="16" spans="20:21"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2</v>
      </c>
      <c r="N29" s="17">
        <v>3</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topLeftCell="A16" zoomScale="70" zoomScaleNormal="70" workbookViewId="0">
      <selection activeCell="U28" sqref="U28"/>
    </sheetView>
  </sheetViews>
  <sheetFormatPr baseColWidth="10" defaultColWidth="11.44140625" defaultRowHeight="14.4" x14ac:dyDescent="0.3"/>
  <cols>
    <col min="1" max="1" width="5.77734375" customWidth="1"/>
    <col min="10" max="10" width="14.21875" customWidth="1"/>
  </cols>
  <sheetData>
    <row r="1" s="22" customFormat="1" ht="4.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2</v>
      </c>
      <c r="N29" s="17">
        <v>3</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workbookViewId="0"/>
  </sheetViews>
  <sheetFormatPr baseColWidth="10" defaultColWidth="11.44140625" defaultRowHeight="14.4" x14ac:dyDescent="0.3"/>
  <cols>
    <col min="1" max="1" width="5.77734375" style="43" customWidth="1"/>
    <col min="2" max="9" width="11.44140625" style="43"/>
    <col min="10" max="10" width="14.2187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R80"/>
  <sheetViews>
    <sheetView showGridLines="0" showRowColHeaders="0" zoomScale="80" zoomScaleNormal="80" workbookViewId="0"/>
  </sheetViews>
  <sheetFormatPr baseColWidth="10" defaultColWidth="11.44140625" defaultRowHeight="14.4" x14ac:dyDescent="0.3"/>
  <cols>
    <col min="1" max="1" width="5.77734375" style="43" customWidth="1"/>
    <col min="2" max="9" width="11.44140625" style="43"/>
    <col min="10" max="10" width="14.21875" style="43" customWidth="1"/>
    <col min="11" max="16384" width="11.44140625" style="43"/>
  </cols>
  <sheetData>
    <row r="1" spans="18:18" s="22" customFormat="1" ht="18.75" customHeight="1" x14ac:dyDescent="0.3"/>
    <row r="2" spans="18:18" s="22" customFormat="1" x14ac:dyDescent="0.3"/>
    <row r="3" spans="18:18" s="22" customFormat="1" x14ac:dyDescent="0.3"/>
    <row r="4" spans="18:18" s="22" customFormat="1" x14ac:dyDescent="0.3"/>
    <row r="5" spans="18:18" s="22" customFormat="1" x14ac:dyDescent="0.3"/>
    <row r="6" spans="18:18" s="22" customFormat="1" x14ac:dyDescent="0.3"/>
    <row r="7" spans="18:18" s="22" customFormat="1" x14ac:dyDescent="0.3"/>
    <row r="8" spans="18:18" s="22" customFormat="1" x14ac:dyDescent="0.3">
      <c r="R8" s="48"/>
    </row>
    <row r="9" spans="18:18" s="22" customFormat="1" x14ac:dyDescent="0.3"/>
    <row r="10" spans="18:18" s="22" customFormat="1" x14ac:dyDescent="0.3"/>
    <row r="11" spans="18:18" s="22" customFormat="1" x14ac:dyDescent="0.3"/>
    <row r="12" spans="18:18" s="22" customFormat="1" x14ac:dyDescent="0.3"/>
    <row r="13" spans="18:18" s="22" customFormat="1" x14ac:dyDescent="0.3"/>
    <row r="14" spans="18:18" s="22" customFormat="1" x14ac:dyDescent="0.3"/>
    <row r="15" spans="18:18" s="22" customFormat="1" x14ac:dyDescent="0.3"/>
    <row r="16" spans="18:18"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AD13" sqref="AD13"/>
    </sheetView>
  </sheetViews>
  <sheetFormatPr baseColWidth="10" defaultColWidth="11.44140625" defaultRowHeight="14.4" x14ac:dyDescent="0.3"/>
  <cols>
    <col min="1" max="1" width="3.21875" customWidth="1"/>
    <col min="2" max="2" width="2.77734375" customWidth="1"/>
    <col min="3" max="3" width="4.21875" style="30" customWidth="1"/>
    <col min="4" max="4" width="90.44140625" customWidth="1"/>
  </cols>
  <sheetData>
    <row r="3" spans="2:9" ht="14.1" customHeight="1" thickBot="1" x14ac:dyDescent="0.35">
      <c r="B3" s="32"/>
      <c r="C3" s="31" t="s">
        <v>54</v>
      </c>
      <c r="F3" s="37" t="s">
        <v>61</v>
      </c>
    </row>
    <row r="4" spans="2:9" x14ac:dyDescent="0.3">
      <c r="F4" s="50" t="s">
        <v>62</v>
      </c>
      <c r="G4" s="51"/>
      <c r="H4" s="51"/>
      <c r="I4" s="52"/>
    </row>
    <row r="5" spans="2:9" s="18" customFormat="1" ht="20.100000000000001" customHeight="1" x14ac:dyDescent="0.3">
      <c r="C5" s="33" t="s">
        <v>55</v>
      </c>
      <c r="D5" s="18" t="s">
        <v>56</v>
      </c>
      <c r="F5" s="53"/>
      <c r="G5" s="54"/>
      <c r="H5" s="54"/>
      <c r="I5" s="55"/>
    </row>
    <row r="6" spans="2:9" s="18" customFormat="1" ht="20.100000000000001" customHeight="1" x14ac:dyDescent="0.3">
      <c r="C6" s="33" t="s">
        <v>57</v>
      </c>
      <c r="D6" s="18" t="s">
        <v>59</v>
      </c>
      <c r="F6" s="53"/>
      <c r="G6" s="54"/>
      <c r="H6" s="54"/>
      <c r="I6" s="55"/>
    </row>
    <row r="7" spans="2:9" s="18" customFormat="1" ht="20.100000000000001" customHeight="1" x14ac:dyDescent="0.3">
      <c r="C7" s="33" t="s">
        <v>58</v>
      </c>
      <c r="D7" s="18" t="s">
        <v>60</v>
      </c>
      <c r="F7" s="53"/>
      <c r="G7" s="54"/>
      <c r="H7" s="54"/>
      <c r="I7" s="55"/>
    </row>
    <row r="8" spans="2:9" s="18" customFormat="1" ht="20.100000000000001" customHeight="1" x14ac:dyDescent="0.3">
      <c r="C8" s="33" t="s">
        <v>63</v>
      </c>
      <c r="D8" s="18" t="s">
        <v>64</v>
      </c>
      <c r="F8" s="53"/>
      <c r="G8" s="54"/>
      <c r="H8" s="54"/>
      <c r="I8" s="55"/>
    </row>
    <row r="9" spans="2:9" ht="20.100000000000001" customHeight="1" x14ac:dyDescent="0.3">
      <c r="C9" s="33" t="s">
        <v>80</v>
      </c>
      <c r="D9" s="18" t="s">
        <v>65</v>
      </c>
      <c r="F9" s="53"/>
      <c r="G9" s="54"/>
      <c r="H9" s="54"/>
      <c r="I9" s="55"/>
    </row>
    <row r="10" spans="2:9" ht="20.100000000000001" customHeight="1" x14ac:dyDescent="0.3">
      <c r="C10" s="33" t="s">
        <v>81</v>
      </c>
      <c r="D10" s="18" t="s">
        <v>82</v>
      </c>
      <c r="F10" s="53"/>
      <c r="G10" s="54"/>
      <c r="H10" s="54"/>
      <c r="I10" s="55"/>
    </row>
    <row r="11" spans="2:9" x14ac:dyDescent="0.3">
      <c r="C11" s="33" t="s">
        <v>83</v>
      </c>
      <c r="D11" s="18" t="s">
        <v>66</v>
      </c>
      <c r="F11" s="53"/>
      <c r="G11" s="54"/>
      <c r="H11" s="54"/>
      <c r="I11" s="55"/>
    </row>
    <row r="12" spans="2:9" ht="15" thickBot="1" x14ac:dyDescent="0.35">
      <c r="F12" s="56"/>
      <c r="G12" s="57"/>
      <c r="H12" s="57"/>
      <c r="I12" s="58"/>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6:P36"/>
  <sheetViews>
    <sheetView showGridLines="0" showRowColHeaders="0" zoomScale="85" zoomScaleNormal="85" workbookViewId="0"/>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3.05" customHeight="1" x14ac:dyDescent="0.3">
      <c r="B8" s="59" t="s">
        <v>90</v>
      </c>
      <c r="C8" s="60"/>
      <c r="D8" s="60"/>
      <c r="E8" s="60"/>
      <c r="F8" s="60"/>
      <c r="G8" s="60"/>
      <c r="H8" s="60"/>
      <c r="I8" s="60"/>
      <c r="J8" s="60"/>
      <c r="K8" s="60"/>
      <c r="L8" s="60"/>
      <c r="M8" s="61"/>
    </row>
    <row r="9" spans="2:16" ht="13.05" customHeight="1" x14ac:dyDescent="0.3">
      <c r="B9" s="62"/>
      <c r="C9" s="63"/>
      <c r="D9" s="63"/>
      <c r="E9" s="63"/>
      <c r="F9" s="63"/>
      <c r="G9" s="63"/>
      <c r="H9" s="63"/>
      <c r="I9" s="63"/>
      <c r="J9" s="63"/>
      <c r="K9" s="63"/>
      <c r="L9" s="63"/>
      <c r="M9" s="64"/>
    </row>
    <row r="10" spans="2:16" ht="13.05" customHeight="1" x14ac:dyDescent="0.3">
      <c r="B10" s="62"/>
      <c r="C10" s="63"/>
      <c r="D10" s="63"/>
      <c r="E10" s="63"/>
      <c r="F10" s="63"/>
      <c r="G10" s="63"/>
      <c r="H10" s="63"/>
      <c r="I10" s="63"/>
      <c r="J10" s="63"/>
      <c r="K10" s="63"/>
      <c r="L10" s="63"/>
      <c r="M10" s="64"/>
    </row>
    <row r="11" spans="2:16" ht="13.05" customHeight="1" x14ac:dyDescent="0.3">
      <c r="B11" s="62"/>
      <c r="C11" s="63"/>
      <c r="D11" s="63"/>
      <c r="E11" s="63"/>
      <c r="F11" s="63"/>
      <c r="G11" s="63"/>
      <c r="H11" s="63"/>
      <c r="I11" s="63"/>
      <c r="J11" s="63"/>
      <c r="K11" s="63"/>
      <c r="L11" s="63"/>
      <c r="M11" s="64"/>
      <c r="P11" s="45"/>
    </row>
    <row r="12" spans="2:16" ht="13.05" customHeight="1" x14ac:dyDescent="0.3">
      <c r="B12" s="62"/>
      <c r="C12" s="63"/>
      <c r="D12" s="63"/>
      <c r="E12" s="63"/>
      <c r="F12" s="63"/>
      <c r="G12" s="63"/>
      <c r="H12" s="63"/>
      <c r="I12" s="63"/>
      <c r="J12" s="63"/>
      <c r="K12" s="63"/>
      <c r="L12" s="63"/>
      <c r="M12" s="64"/>
    </row>
    <row r="13" spans="2:16" ht="13.05" customHeight="1" x14ac:dyDescent="0.3">
      <c r="B13" s="62"/>
      <c r="C13" s="63"/>
      <c r="D13" s="63"/>
      <c r="E13" s="63"/>
      <c r="F13" s="63"/>
      <c r="G13" s="63"/>
      <c r="H13" s="63"/>
      <c r="I13" s="63"/>
      <c r="J13" s="63"/>
      <c r="K13" s="63"/>
      <c r="L13" s="63"/>
      <c r="M13" s="64"/>
    </row>
    <row r="14" spans="2:16" ht="13.05" customHeight="1" x14ac:dyDescent="0.3">
      <c r="B14" s="62"/>
      <c r="C14" s="63"/>
      <c r="D14" s="63"/>
      <c r="E14" s="63"/>
      <c r="F14" s="63"/>
      <c r="G14" s="63"/>
      <c r="H14" s="63"/>
      <c r="I14" s="63"/>
      <c r="J14" s="63"/>
      <c r="K14" s="63"/>
      <c r="L14" s="63"/>
      <c r="M14" s="64"/>
    </row>
    <row r="15" spans="2:16" ht="13.05" customHeight="1" x14ac:dyDescent="0.3">
      <c r="B15" s="62"/>
      <c r="C15" s="63"/>
      <c r="D15" s="63"/>
      <c r="E15" s="63"/>
      <c r="F15" s="63"/>
      <c r="G15" s="63"/>
      <c r="H15" s="63"/>
      <c r="I15" s="63"/>
      <c r="J15" s="63"/>
      <c r="K15" s="63"/>
      <c r="L15" s="63"/>
      <c r="M15" s="64"/>
    </row>
    <row r="16" spans="2:16" ht="13.05" customHeight="1" x14ac:dyDescent="0.3">
      <c r="B16" s="62"/>
      <c r="C16" s="63"/>
      <c r="D16" s="63"/>
      <c r="E16" s="63"/>
      <c r="F16" s="63"/>
      <c r="G16" s="63"/>
      <c r="H16" s="63"/>
      <c r="I16" s="63"/>
      <c r="J16" s="63"/>
      <c r="K16" s="63"/>
      <c r="L16" s="63"/>
      <c r="M16" s="64"/>
    </row>
    <row r="17" spans="2:13" ht="13.05" customHeight="1" x14ac:dyDescent="0.3">
      <c r="B17" s="62"/>
      <c r="C17" s="63"/>
      <c r="D17" s="63"/>
      <c r="E17" s="63"/>
      <c r="F17" s="63"/>
      <c r="G17" s="63"/>
      <c r="H17" s="63"/>
      <c r="I17" s="63"/>
      <c r="J17" s="63"/>
      <c r="K17" s="63"/>
      <c r="L17" s="63"/>
      <c r="M17" s="64"/>
    </row>
    <row r="18" spans="2:13" ht="13.05" customHeight="1" x14ac:dyDescent="0.3">
      <c r="B18" s="62"/>
      <c r="C18" s="63"/>
      <c r="D18" s="63"/>
      <c r="E18" s="63"/>
      <c r="F18" s="63"/>
      <c r="G18" s="63"/>
      <c r="H18" s="63"/>
      <c r="I18" s="63"/>
      <c r="J18" s="63"/>
      <c r="K18" s="63"/>
      <c r="L18" s="63"/>
      <c r="M18" s="64"/>
    </row>
    <row r="19" spans="2:13" ht="13.05" customHeight="1" x14ac:dyDescent="0.3">
      <c r="B19" s="62"/>
      <c r="C19" s="63"/>
      <c r="D19" s="63"/>
      <c r="E19" s="63"/>
      <c r="F19" s="63"/>
      <c r="G19" s="63"/>
      <c r="H19" s="63"/>
      <c r="I19" s="63"/>
      <c r="J19" s="63"/>
      <c r="K19" s="63"/>
      <c r="L19" s="63"/>
      <c r="M19" s="64"/>
    </row>
    <row r="20" spans="2:13" ht="13.05" customHeight="1" x14ac:dyDescent="0.3">
      <c r="B20" s="62"/>
      <c r="C20" s="63"/>
      <c r="D20" s="63"/>
      <c r="E20" s="63"/>
      <c r="F20" s="63"/>
      <c r="G20" s="63"/>
      <c r="H20" s="63"/>
      <c r="I20" s="63"/>
      <c r="J20" s="63"/>
      <c r="K20" s="63"/>
      <c r="L20" s="63"/>
      <c r="M20" s="64"/>
    </row>
    <row r="21" spans="2:13" ht="13.05" customHeight="1" x14ac:dyDescent="0.3">
      <c r="B21" s="62"/>
      <c r="C21" s="63"/>
      <c r="D21" s="63"/>
      <c r="E21" s="63"/>
      <c r="F21" s="63"/>
      <c r="G21" s="63"/>
      <c r="H21" s="63"/>
      <c r="I21" s="63"/>
      <c r="J21" s="63"/>
      <c r="K21" s="63"/>
      <c r="L21" s="63"/>
      <c r="M21" s="64"/>
    </row>
    <row r="22" spans="2:13" ht="13.05" customHeight="1" x14ac:dyDescent="0.3">
      <c r="B22" s="62"/>
      <c r="C22" s="63"/>
      <c r="D22" s="63"/>
      <c r="E22" s="63"/>
      <c r="F22" s="63"/>
      <c r="G22" s="63"/>
      <c r="H22" s="63"/>
      <c r="I22" s="63"/>
      <c r="J22" s="63"/>
      <c r="K22" s="63"/>
      <c r="L22" s="63"/>
      <c r="M22" s="64"/>
    </row>
    <row r="23" spans="2:13" ht="13.05" customHeight="1" x14ac:dyDescent="0.3">
      <c r="B23" s="62"/>
      <c r="C23" s="63"/>
      <c r="D23" s="63"/>
      <c r="E23" s="63"/>
      <c r="F23" s="63"/>
      <c r="G23" s="63"/>
      <c r="H23" s="63"/>
      <c r="I23" s="63"/>
      <c r="J23" s="63"/>
      <c r="K23" s="63"/>
      <c r="L23" s="63"/>
      <c r="M23" s="64"/>
    </row>
    <row r="24" spans="2:13" ht="13.05" customHeight="1" x14ac:dyDescent="0.3">
      <c r="B24" s="62"/>
      <c r="C24" s="63"/>
      <c r="D24" s="63"/>
      <c r="E24" s="63"/>
      <c r="F24" s="63"/>
      <c r="G24" s="63"/>
      <c r="H24" s="63"/>
      <c r="I24" s="63"/>
      <c r="J24" s="63"/>
      <c r="K24" s="63"/>
      <c r="L24" s="63"/>
      <c r="M24" s="64"/>
    </row>
    <row r="25" spans="2:13" ht="13.05" customHeight="1" x14ac:dyDescent="0.3">
      <c r="B25" s="62"/>
      <c r="C25" s="63"/>
      <c r="D25" s="63"/>
      <c r="E25" s="63"/>
      <c r="F25" s="63"/>
      <c r="G25" s="63"/>
      <c r="H25" s="63"/>
      <c r="I25" s="63"/>
      <c r="J25" s="63"/>
      <c r="K25" s="63"/>
      <c r="L25" s="63"/>
      <c r="M25" s="64"/>
    </row>
    <row r="26" spans="2:13" ht="13.05" customHeight="1" x14ac:dyDescent="0.3">
      <c r="B26" s="62"/>
      <c r="C26" s="63"/>
      <c r="D26" s="63"/>
      <c r="E26" s="63"/>
      <c r="F26" s="63"/>
      <c r="G26" s="63"/>
      <c r="H26" s="63"/>
      <c r="I26" s="63"/>
      <c r="J26" s="63"/>
      <c r="K26" s="63"/>
      <c r="L26" s="63"/>
      <c r="M26" s="64"/>
    </row>
    <row r="27" spans="2:13" ht="13.05" customHeight="1" x14ac:dyDescent="0.3">
      <c r="B27" s="62"/>
      <c r="C27" s="63"/>
      <c r="D27" s="63"/>
      <c r="E27" s="63"/>
      <c r="F27" s="63"/>
      <c r="G27" s="63"/>
      <c r="H27" s="63"/>
      <c r="I27" s="63"/>
      <c r="J27" s="63"/>
      <c r="K27" s="63"/>
      <c r="L27" s="63"/>
      <c r="M27" s="64"/>
    </row>
    <row r="28" spans="2:13" ht="13.05" customHeight="1" x14ac:dyDescent="0.3">
      <c r="B28" s="62"/>
      <c r="C28" s="63"/>
      <c r="D28" s="63"/>
      <c r="E28" s="63"/>
      <c r="F28" s="63"/>
      <c r="G28" s="63"/>
      <c r="H28" s="63"/>
      <c r="I28" s="63"/>
      <c r="J28" s="63"/>
      <c r="K28" s="63"/>
      <c r="L28" s="63"/>
      <c r="M28" s="64"/>
    </row>
    <row r="29" spans="2:13" ht="13.05" customHeight="1" x14ac:dyDescent="0.3">
      <c r="B29" s="62"/>
      <c r="C29" s="63"/>
      <c r="D29" s="63"/>
      <c r="E29" s="63"/>
      <c r="F29" s="63"/>
      <c r="G29" s="63"/>
      <c r="H29" s="63"/>
      <c r="I29" s="63"/>
      <c r="J29" s="63"/>
      <c r="K29" s="63"/>
      <c r="L29" s="63"/>
      <c r="M29" s="64"/>
    </row>
    <row r="30" spans="2:13" ht="13.05" customHeight="1" x14ac:dyDescent="0.3">
      <c r="B30" s="62"/>
      <c r="C30" s="63"/>
      <c r="D30" s="63"/>
      <c r="E30" s="63"/>
      <c r="F30" s="63"/>
      <c r="G30" s="63"/>
      <c r="H30" s="63"/>
      <c r="I30" s="63"/>
      <c r="J30" s="63"/>
      <c r="K30" s="63"/>
      <c r="L30" s="63"/>
      <c r="M30" s="64"/>
    </row>
    <row r="31" spans="2:13" ht="13.05" customHeight="1" x14ac:dyDescent="0.3">
      <c r="B31" s="62"/>
      <c r="C31" s="63"/>
      <c r="D31" s="63"/>
      <c r="E31" s="63"/>
      <c r="F31" s="63"/>
      <c r="G31" s="63"/>
      <c r="H31" s="63"/>
      <c r="I31" s="63"/>
      <c r="J31" s="63"/>
      <c r="K31" s="63"/>
      <c r="L31" s="63"/>
      <c r="M31" s="64"/>
    </row>
    <row r="32" spans="2:13" ht="13.05" customHeight="1" x14ac:dyDescent="0.3">
      <c r="B32" s="62"/>
      <c r="C32" s="63"/>
      <c r="D32" s="63"/>
      <c r="E32" s="63"/>
      <c r="F32" s="63"/>
      <c r="G32" s="63"/>
      <c r="H32" s="63"/>
      <c r="I32" s="63"/>
      <c r="J32" s="63"/>
      <c r="K32" s="63"/>
      <c r="L32" s="63"/>
      <c r="M32" s="64"/>
    </row>
    <row r="33" spans="2:13" ht="13.05" customHeight="1" x14ac:dyDescent="0.3">
      <c r="B33" s="62"/>
      <c r="C33" s="63"/>
      <c r="D33" s="63"/>
      <c r="E33" s="63"/>
      <c r="F33" s="63"/>
      <c r="G33" s="63"/>
      <c r="H33" s="63"/>
      <c r="I33" s="63"/>
      <c r="J33" s="63"/>
      <c r="K33" s="63"/>
      <c r="L33" s="63"/>
      <c r="M33" s="64"/>
    </row>
    <row r="34" spans="2:13" ht="13.05" customHeight="1" x14ac:dyDescent="0.3">
      <c r="B34" s="62"/>
      <c r="C34" s="63"/>
      <c r="D34" s="63"/>
      <c r="E34" s="63"/>
      <c r="F34" s="63"/>
      <c r="G34" s="63"/>
      <c r="H34" s="63"/>
      <c r="I34" s="63"/>
      <c r="J34" s="63"/>
      <c r="K34" s="63"/>
      <c r="L34" s="63"/>
      <c r="M34" s="64"/>
    </row>
    <row r="35" spans="2:13" ht="13.05" customHeight="1" x14ac:dyDescent="0.3">
      <c r="B35" s="62"/>
      <c r="C35" s="63"/>
      <c r="D35" s="63"/>
      <c r="E35" s="63"/>
      <c r="F35" s="63"/>
      <c r="G35" s="63"/>
      <c r="H35" s="63"/>
      <c r="I35" s="63"/>
      <c r="J35" s="63"/>
      <c r="K35" s="63"/>
      <c r="L35" s="63"/>
      <c r="M35" s="64"/>
    </row>
    <row r="36" spans="2:13" ht="13.05" customHeight="1" thickBot="1" x14ac:dyDescent="0.35">
      <c r="B36" s="65"/>
      <c r="C36" s="66"/>
      <c r="D36" s="66"/>
      <c r="E36" s="66"/>
      <c r="F36" s="66"/>
      <c r="G36" s="66"/>
      <c r="H36" s="66"/>
      <c r="I36" s="66"/>
      <c r="J36" s="66"/>
      <c r="K36" s="66"/>
      <c r="L36" s="66"/>
      <c r="M36" s="67"/>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P414"/>
  <sheetViews>
    <sheetView topLeftCell="M1" zoomScale="60" zoomScaleNormal="60" workbookViewId="0">
      <selection activeCell="AF11" sqref="AF11"/>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77734375" style="43" bestFit="1" customWidth="1"/>
    <col min="7" max="15" width="11.44140625" style="43"/>
    <col min="16" max="16" width="10.77734375" style="43"/>
    <col min="17" max="17" width="11.44140625" style="43"/>
    <col min="18" max="21" width="10.77734375" style="43"/>
    <col min="22" max="22" width="11.44140625" style="43"/>
    <col min="23" max="23" width="10.77734375" style="43"/>
    <col min="24" max="28" width="11.44140625" style="43"/>
    <col min="29" max="29" width="10.77734375" style="43"/>
    <col min="30" max="38" width="11.44140625" style="43"/>
    <col min="39" max="39" width="11.44140625" style="46"/>
    <col min="40" max="40" width="11.44140625" style="43"/>
    <col min="41" max="41" width="2.5546875" customWidth="1"/>
    <col min="42" max="42" width="4.77734375" style="2" customWidth="1"/>
    <col min="43" max="43" width="2.5546875" customWidth="1"/>
  </cols>
  <sheetData>
    <row r="1" spans="1:40" x14ac:dyDescent="0.3">
      <c r="A1" t="s">
        <v>0</v>
      </c>
      <c r="AM1" s="46" t="s">
        <v>86</v>
      </c>
    </row>
    <row r="2" spans="1:40" x14ac:dyDescent="0.3">
      <c r="A2" t="s">
        <v>1</v>
      </c>
    </row>
    <row r="3" spans="1:40" x14ac:dyDescent="0.3">
      <c r="A3" t="s">
        <v>2</v>
      </c>
    </row>
    <row r="4" spans="1:40"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c r="AF4" s="1"/>
      <c r="AG4" s="1"/>
      <c r="AH4" s="1"/>
      <c r="AI4" s="1"/>
      <c r="AJ4" s="1"/>
      <c r="AK4" s="1"/>
      <c r="AL4" s="1"/>
      <c r="AM4" s="47"/>
      <c r="AN4" s="1"/>
    </row>
    <row r="5" spans="1:40" x14ac:dyDescent="0.3">
      <c r="A5" t="s">
        <v>4</v>
      </c>
    </row>
    <row r="6" spans="1:40"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c r="AC6" s="43">
        <v>100</v>
      </c>
      <c r="AD6" s="43">
        <v>100</v>
      </c>
    </row>
    <row r="7" spans="1:40"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c r="AC7" s="43">
        <v>63.38</v>
      </c>
      <c r="AD7" s="43">
        <v>66.42</v>
      </c>
    </row>
    <row r="8" spans="1:40"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c r="AC8" s="43">
        <v>2.7</v>
      </c>
      <c r="AD8" s="43">
        <v>2.5499999999999998</v>
      </c>
    </row>
    <row r="9" spans="1:40"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c r="AC9" s="43">
        <v>33.909999999999997</v>
      </c>
      <c r="AD9" s="43">
        <v>31.03</v>
      </c>
    </row>
    <row r="11" spans="1:40" x14ac:dyDescent="0.3">
      <c r="A11" t="s">
        <v>9</v>
      </c>
    </row>
    <row r="12" spans="1:40"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c r="AC12" s="43">
        <v>100</v>
      </c>
      <c r="AD12" s="43">
        <v>100</v>
      </c>
    </row>
    <row r="13" spans="1:40"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c r="AC13" s="43">
        <v>58.82</v>
      </c>
      <c r="AD13" s="43">
        <v>61.05</v>
      </c>
    </row>
    <row r="14" spans="1:40"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c r="AC14" s="43">
        <v>6.73</v>
      </c>
      <c r="AD14" s="43">
        <v>5.13</v>
      </c>
    </row>
    <row r="15" spans="1:40"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c r="AC15" s="43">
        <v>34.46</v>
      </c>
      <c r="AD15" s="43">
        <v>33.82</v>
      </c>
    </row>
    <row r="17" spans="1:30" x14ac:dyDescent="0.3">
      <c r="A17" t="s">
        <v>14</v>
      </c>
    </row>
    <row r="18" spans="1:30"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c r="AC18" s="43">
        <v>100</v>
      </c>
      <c r="AD18" s="43">
        <v>100</v>
      </c>
    </row>
    <row r="19" spans="1:30"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c r="AC19" s="43">
        <v>64.650000000000006</v>
      </c>
      <c r="AD19" s="43">
        <v>68.319999999999993</v>
      </c>
    </row>
    <row r="20" spans="1:30"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c r="AC20" s="43">
        <v>1.1599999999999999</v>
      </c>
      <c r="AD20" s="43">
        <v>1.45</v>
      </c>
    </row>
    <row r="21" spans="1:30"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c r="AC21" s="43">
        <v>34.19</v>
      </c>
      <c r="AD21" s="43">
        <v>30.23</v>
      </c>
    </row>
    <row r="23" spans="1:30" x14ac:dyDescent="0.3">
      <c r="A23" t="s">
        <v>15</v>
      </c>
    </row>
    <row r="24" spans="1:30"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c r="AC24" s="43">
        <v>100</v>
      </c>
      <c r="AD24" s="43">
        <v>100</v>
      </c>
    </row>
    <row r="25" spans="1:30"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c r="AC25" s="43">
        <v>66.260000000000005</v>
      </c>
      <c r="AD25" s="43">
        <v>67.69</v>
      </c>
    </row>
    <row r="26" spans="1:30"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c r="AC26" s="43">
        <v>3.06</v>
      </c>
      <c r="AD26" s="43">
        <v>3.12</v>
      </c>
    </row>
    <row r="27" spans="1:30"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c r="AC27" s="43">
        <v>30.68</v>
      </c>
      <c r="AD27" s="43">
        <v>29.19</v>
      </c>
    </row>
    <row r="30" spans="1:30" x14ac:dyDescent="0.3">
      <c r="A30" t="s">
        <v>0</v>
      </c>
    </row>
    <row r="31" spans="1:30" x14ac:dyDescent="0.3">
      <c r="A31" t="s">
        <v>1</v>
      </c>
    </row>
    <row r="32" spans="1:30" x14ac:dyDescent="0.3">
      <c r="A32" t="s">
        <v>16</v>
      </c>
    </row>
    <row r="33" spans="1:40"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v>44287</v>
      </c>
      <c r="AD33" s="1" t="s">
        <v>89</v>
      </c>
      <c r="AE33" s="1"/>
      <c r="AF33" s="1"/>
      <c r="AG33" s="1"/>
      <c r="AH33" s="1"/>
      <c r="AI33" s="1"/>
      <c r="AJ33" s="1"/>
      <c r="AK33" s="1"/>
      <c r="AL33" s="1"/>
      <c r="AM33" s="47"/>
      <c r="AN33" s="1"/>
    </row>
    <row r="34" spans="1:40" x14ac:dyDescent="0.3">
      <c r="A34" t="s">
        <v>4</v>
      </c>
    </row>
    <row r="35" spans="1:40"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c r="AC35" s="43">
        <v>100</v>
      </c>
      <c r="AD35" s="43">
        <v>100</v>
      </c>
    </row>
    <row r="36" spans="1:40"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c r="AC36" s="43">
        <v>59.98</v>
      </c>
      <c r="AD36" s="43">
        <v>63.22</v>
      </c>
    </row>
    <row r="37" spans="1:40"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c r="AC37" s="43">
        <v>2.57</v>
      </c>
      <c r="AD37" s="43">
        <v>2.82</v>
      </c>
    </row>
    <row r="38" spans="1:40"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c r="AC38" s="43">
        <v>37.46</v>
      </c>
      <c r="AD38" s="43">
        <v>33.96</v>
      </c>
    </row>
    <row r="40" spans="1:40" x14ac:dyDescent="0.3">
      <c r="A40" t="s">
        <v>9</v>
      </c>
    </row>
    <row r="41" spans="1:40"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c r="AC41" s="43">
        <v>100</v>
      </c>
      <c r="AD41" s="43">
        <v>100</v>
      </c>
    </row>
    <row r="42" spans="1:40"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c r="AC42" s="43">
        <v>56.44</v>
      </c>
      <c r="AD42" s="43">
        <v>59.66</v>
      </c>
    </row>
    <row r="43" spans="1:40"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c r="AC43" s="43">
        <v>5.44</v>
      </c>
      <c r="AD43" s="43">
        <v>5.28</v>
      </c>
    </row>
    <row r="44" spans="1:40"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c r="AC44" s="43">
        <v>38.119999999999997</v>
      </c>
      <c r="AD44" s="43">
        <v>35.06</v>
      </c>
    </row>
    <row r="46" spans="1:40" x14ac:dyDescent="0.3">
      <c r="A46" t="s">
        <v>14</v>
      </c>
    </row>
    <row r="47" spans="1:40"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c r="AC47" s="43">
        <v>100</v>
      </c>
      <c r="AD47" s="43">
        <v>100</v>
      </c>
    </row>
    <row r="48" spans="1:40"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c r="AC48" s="43">
        <v>60.39</v>
      </c>
      <c r="AD48" s="43">
        <v>63.88</v>
      </c>
    </row>
    <row r="49" spans="1:40"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c r="AC49" s="43">
        <v>1.73</v>
      </c>
      <c r="AD49" s="43">
        <v>2.16</v>
      </c>
    </row>
    <row r="50" spans="1:40"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c r="AC50" s="43">
        <v>37.880000000000003</v>
      </c>
      <c r="AD50" s="43">
        <v>33.96</v>
      </c>
    </row>
    <row r="52" spans="1:40" x14ac:dyDescent="0.3">
      <c r="A52" t="s">
        <v>15</v>
      </c>
    </row>
    <row r="53" spans="1:40"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c r="AC53" s="43">
        <v>100</v>
      </c>
      <c r="AD53" s="43">
        <v>100</v>
      </c>
    </row>
    <row r="54" spans="1:40"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c r="AC54" s="43">
        <v>63.6</v>
      </c>
      <c r="AD54" s="43">
        <v>65.87</v>
      </c>
    </row>
    <row r="55" spans="1:40"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c r="AC55" s="43">
        <v>2.14</v>
      </c>
      <c r="AD55" s="43">
        <v>2.06</v>
      </c>
    </row>
    <row r="56" spans="1:40"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c r="AC56" s="43">
        <v>34.26</v>
      </c>
      <c r="AD56" s="43">
        <v>32.07</v>
      </c>
    </row>
    <row r="59" spans="1:40" x14ac:dyDescent="0.3">
      <c r="A59" t="s">
        <v>0</v>
      </c>
    </row>
    <row r="60" spans="1:40" x14ac:dyDescent="0.3">
      <c r="A60" t="s">
        <v>1</v>
      </c>
    </row>
    <row r="61" spans="1:40" x14ac:dyDescent="0.3">
      <c r="A61" t="s">
        <v>17</v>
      </c>
    </row>
    <row r="62" spans="1:40"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v>44287</v>
      </c>
      <c r="AD62" s="1" t="s">
        <v>89</v>
      </c>
      <c r="AE62" s="1"/>
      <c r="AF62" s="1"/>
      <c r="AG62" s="1"/>
      <c r="AH62" s="1"/>
      <c r="AI62" s="1"/>
      <c r="AJ62" s="1"/>
      <c r="AK62" s="1"/>
      <c r="AL62" s="1"/>
      <c r="AM62" s="47"/>
      <c r="AN62" s="1"/>
    </row>
    <row r="63" spans="1:40" x14ac:dyDescent="0.3">
      <c r="A63" t="s">
        <v>4</v>
      </c>
    </row>
    <row r="64" spans="1:40"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c r="AC64" s="43">
        <v>100</v>
      </c>
      <c r="AD64" s="43">
        <v>100</v>
      </c>
    </row>
    <row r="65" spans="1:30"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c r="AC65" s="43">
        <v>64.010000000000005</v>
      </c>
      <c r="AD65" s="43">
        <v>66.930000000000007</v>
      </c>
    </row>
    <row r="66" spans="1:30"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c r="AC66" s="43">
        <v>3.94</v>
      </c>
      <c r="AD66" s="43">
        <v>4.25</v>
      </c>
    </row>
    <row r="67" spans="1:30"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c r="AC67" s="43">
        <v>32.04</v>
      </c>
      <c r="AD67" s="43">
        <v>28.82</v>
      </c>
    </row>
    <row r="69" spans="1:30" x14ac:dyDescent="0.3">
      <c r="A69" t="s">
        <v>9</v>
      </c>
    </row>
    <row r="70" spans="1:30"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c r="AC70" s="43">
        <v>100</v>
      </c>
      <c r="AD70" s="43">
        <v>100</v>
      </c>
    </row>
    <row r="71" spans="1:30"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c r="AC71" s="43">
        <v>54.31</v>
      </c>
      <c r="AD71" s="43">
        <v>56.95</v>
      </c>
    </row>
    <row r="72" spans="1:30"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c r="AC72" s="43">
        <v>12.62</v>
      </c>
      <c r="AD72" s="43">
        <v>13.52</v>
      </c>
    </row>
    <row r="73" spans="1:30"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c r="AC73" s="43">
        <v>33.07</v>
      </c>
      <c r="AD73" s="43">
        <v>29.53</v>
      </c>
    </row>
    <row r="75" spans="1:30" x14ac:dyDescent="0.3">
      <c r="A75" t="s">
        <v>14</v>
      </c>
    </row>
    <row r="76" spans="1:30"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c r="AC76" s="43">
        <v>100</v>
      </c>
      <c r="AD76" s="43">
        <v>100</v>
      </c>
    </row>
    <row r="77" spans="1:30"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c r="AC77" s="43">
        <v>66.7</v>
      </c>
      <c r="AD77" s="43">
        <v>69.569999999999993</v>
      </c>
    </row>
    <row r="78" spans="1:30"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c r="AC78" s="43">
        <v>0.97</v>
      </c>
      <c r="AD78" s="43">
        <v>0.86</v>
      </c>
    </row>
    <row r="79" spans="1:30"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c r="AC79" s="43">
        <v>32.33</v>
      </c>
      <c r="AD79" s="43">
        <v>29.57</v>
      </c>
    </row>
    <row r="81" spans="1:40" x14ac:dyDescent="0.3">
      <c r="A81" t="s">
        <v>15</v>
      </c>
    </row>
    <row r="82" spans="1:40"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c r="AC82" s="43">
        <v>100</v>
      </c>
      <c r="AD82" s="43">
        <v>100</v>
      </c>
    </row>
    <row r="83" spans="1:40"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c r="AC83" s="43">
        <v>65.41</v>
      </c>
      <c r="AD83" s="43">
        <v>72.239999999999995</v>
      </c>
    </row>
    <row r="84" spans="1:40"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c r="AC84" s="43">
        <v>5.82</v>
      </c>
      <c r="AD84" s="43">
        <v>4.09</v>
      </c>
    </row>
    <row r="85" spans="1:40"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c r="AC85" s="43">
        <v>28.76</v>
      </c>
      <c r="AD85" s="43">
        <v>23.67</v>
      </c>
    </row>
    <row r="88" spans="1:40" x14ac:dyDescent="0.3">
      <c r="A88" t="s">
        <v>0</v>
      </c>
    </row>
    <row r="89" spans="1:40" x14ac:dyDescent="0.3">
      <c r="A89" t="s">
        <v>1</v>
      </c>
    </row>
    <row r="90" spans="1:40" x14ac:dyDescent="0.3">
      <c r="A90" t="s">
        <v>18</v>
      </c>
    </row>
    <row r="91" spans="1:40"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v>44287</v>
      </c>
      <c r="AD91" s="1" t="s">
        <v>89</v>
      </c>
      <c r="AE91" s="1"/>
      <c r="AF91" s="1"/>
      <c r="AG91" s="1"/>
      <c r="AH91" s="1"/>
      <c r="AI91" s="1"/>
      <c r="AJ91" s="1"/>
      <c r="AK91" s="1"/>
      <c r="AL91" s="1"/>
      <c r="AM91" s="47"/>
      <c r="AN91" s="1"/>
    </row>
    <row r="92" spans="1:40" x14ac:dyDescent="0.3">
      <c r="A92" t="s">
        <v>4</v>
      </c>
    </row>
    <row r="93" spans="1:40"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c r="AC93" s="43">
        <v>100</v>
      </c>
      <c r="AD93" s="43">
        <v>100</v>
      </c>
    </row>
    <row r="94" spans="1:40"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c r="AC94" s="43">
        <v>58.95</v>
      </c>
      <c r="AD94" s="43">
        <v>61.25</v>
      </c>
    </row>
    <row r="95" spans="1:40"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c r="AC95" s="43">
        <v>7.26</v>
      </c>
      <c r="AD95" s="43">
        <v>7.48</v>
      </c>
    </row>
    <row r="96" spans="1:40"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c r="AC96" s="43">
        <v>33.79</v>
      </c>
      <c r="AD96" s="43">
        <v>31.28</v>
      </c>
    </row>
    <row r="98" spans="1:30" x14ac:dyDescent="0.3">
      <c r="A98" t="s">
        <v>9</v>
      </c>
    </row>
    <row r="99" spans="1:30"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c r="AC99" s="43">
        <v>100</v>
      </c>
      <c r="AD99" s="43">
        <v>100</v>
      </c>
    </row>
    <row r="100" spans="1:30"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c r="AC100" s="43">
        <v>46.92</v>
      </c>
      <c r="AD100" s="43">
        <v>49.55</v>
      </c>
    </row>
    <row r="101" spans="1:30"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c r="AC101" s="43">
        <v>17.809999999999999</v>
      </c>
      <c r="AD101" s="43">
        <v>19.010000000000002</v>
      </c>
    </row>
    <row r="102" spans="1:30"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c r="AC102" s="43">
        <v>35.270000000000003</v>
      </c>
      <c r="AD102" s="43">
        <v>31.44</v>
      </c>
    </row>
    <row r="104" spans="1:30" x14ac:dyDescent="0.3">
      <c r="A104" t="s">
        <v>14</v>
      </c>
    </row>
    <row r="105" spans="1:30"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c r="AC105" s="43">
        <v>100</v>
      </c>
      <c r="AD105" s="43">
        <v>100</v>
      </c>
    </row>
    <row r="106" spans="1:30"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c r="AC106" s="43">
        <v>64.680000000000007</v>
      </c>
      <c r="AD106" s="43">
        <v>67.61</v>
      </c>
    </row>
    <row r="107" spans="1:30"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c r="AC107" s="43">
        <v>1.35</v>
      </c>
      <c r="AD107" s="43">
        <v>0.39</v>
      </c>
    </row>
    <row r="108" spans="1:30"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c r="AC108" s="43">
        <v>33.97</v>
      </c>
      <c r="AD108" s="43">
        <v>32</v>
      </c>
    </row>
    <row r="110" spans="1:30" x14ac:dyDescent="0.3">
      <c r="A110" t="s">
        <v>15</v>
      </c>
    </row>
    <row r="111" spans="1:30"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c r="AC111" s="43">
        <v>100</v>
      </c>
      <c r="AD111" s="43">
        <v>100</v>
      </c>
    </row>
    <row r="112" spans="1:30"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c r="AC112" s="43">
        <v>60.19</v>
      </c>
      <c r="AD112" s="43">
        <v>65.95</v>
      </c>
    </row>
    <row r="113" spans="1:40"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c r="AC113" s="43">
        <v>8.2200000000000006</v>
      </c>
      <c r="AD113" s="43">
        <v>5.14</v>
      </c>
    </row>
    <row r="114" spans="1:40"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c r="AC114" s="43">
        <v>31.59</v>
      </c>
      <c r="AD114" s="43">
        <v>28.91</v>
      </c>
    </row>
    <row r="117" spans="1:40" x14ac:dyDescent="0.3">
      <c r="A117" t="s">
        <v>0</v>
      </c>
    </row>
    <row r="118" spans="1:40" x14ac:dyDescent="0.3">
      <c r="A118" t="s">
        <v>1</v>
      </c>
    </row>
    <row r="119" spans="1:40" x14ac:dyDescent="0.3">
      <c r="A119" t="s">
        <v>19</v>
      </c>
    </row>
    <row r="120" spans="1:40"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v>44287</v>
      </c>
      <c r="AD120" s="1" t="s">
        <v>89</v>
      </c>
      <c r="AE120" s="1"/>
      <c r="AF120" s="1"/>
      <c r="AG120" s="1"/>
      <c r="AH120" s="1"/>
      <c r="AI120" s="1"/>
      <c r="AJ120" s="1"/>
      <c r="AK120" s="1"/>
      <c r="AL120" s="1"/>
      <c r="AM120" s="47"/>
      <c r="AN120" s="1"/>
    </row>
    <row r="121" spans="1:40" x14ac:dyDescent="0.3">
      <c r="A121" t="s">
        <v>4</v>
      </c>
    </row>
    <row r="122" spans="1:40"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c r="AC122" s="43">
        <v>100</v>
      </c>
      <c r="AD122" s="43">
        <v>100</v>
      </c>
    </row>
    <row r="123" spans="1:40"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c r="AC123" s="43">
        <v>66.23</v>
      </c>
      <c r="AD123" s="43">
        <v>66.42</v>
      </c>
    </row>
    <row r="124" spans="1:40"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c r="AC124" s="43">
        <v>4.71</v>
      </c>
      <c r="AD124" s="43">
        <v>4.58</v>
      </c>
    </row>
    <row r="125" spans="1:40"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c r="AC125" s="43">
        <v>29.06</v>
      </c>
      <c r="AD125" s="43">
        <v>28.99</v>
      </c>
    </row>
    <row r="127" spans="1:40" x14ac:dyDescent="0.3">
      <c r="A127" t="s">
        <v>9</v>
      </c>
    </row>
    <row r="128" spans="1:40"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c r="AC128" s="43">
        <v>100</v>
      </c>
      <c r="AD128" s="43">
        <v>100</v>
      </c>
    </row>
    <row r="129" spans="1:30"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c r="AC129" s="43">
        <v>50.89</v>
      </c>
      <c r="AD129" s="43">
        <v>47.82</v>
      </c>
    </row>
    <row r="130" spans="1:30"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c r="AC130" s="43">
        <v>16.78</v>
      </c>
      <c r="AD130" s="43">
        <v>20.81</v>
      </c>
    </row>
    <row r="131" spans="1:30"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c r="AC131" s="43">
        <v>32.340000000000003</v>
      </c>
      <c r="AD131" s="43">
        <v>31.37</v>
      </c>
    </row>
    <row r="133" spans="1:30" x14ac:dyDescent="0.3">
      <c r="A133" t="s">
        <v>14</v>
      </c>
    </row>
    <row r="134" spans="1:30"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c r="AC134" s="43">
        <v>100</v>
      </c>
      <c r="AD134" s="43">
        <v>100</v>
      </c>
    </row>
    <row r="135" spans="1:30"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c r="AC135" s="43">
        <v>67.709999999999994</v>
      </c>
      <c r="AD135" s="43">
        <v>70.02</v>
      </c>
    </row>
    <row r="136" spans="1:30"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c r="AC136" s="43">
        <v>2.64</v>
      </c>
      <c r="AD136" s="43">
        <v>0</v>
      </c>
    </row>
    <row r="137" spans="1:30"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c r="AC137" s="43">
        <v>29.65</v>
      </c>
      <c r="AD137" s="43">
        <v>29.98</v>
      </c>
    </row>
    <row r="139" spans="1:30" x14ac:dyDescent="0.3">
      <c r="A139" t="s">
        <v>15</v>
      </c>
    </row>
    <row r="140" spans="1:30"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c r="AC140" s="43">
        <v>100</v>
      </c>
      <c r="AD140" s="43">
        <v>100</v>
      </c>
    </row>
    <row r="141" spans="1:30"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c r="AC141" s="43">
        <v>86.33</v>
      </c>
      <c r="AD141" s="43">
        <v>79.510000000000005</v>
      </c>
    </row>
    <row r="142" spans="1:30"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c r="AC142" s="43">
        <v>0</v>
      </c>
      <c r="AD142" s="43">
        <v>12.1</v>
      </c>
    </row>
    <row r="143" spans="1:30"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c r="AC143" s="43">
        <v>13.67</v>
      </c>
      <c r="AD143" s="43">
        <v>8.39</v>
      </c>
    </row>
    <row r="146" spans="1:40" x14ac:dyDescent="0.3">
      <c r="A146" t="s">
        <v>0</v>
      </c>
    </row>
    <row r="147" spans="1:40" x14ac:dyDescent="0.3">
      <c r="A147" t="s">
        <v>1</v>
      </c>
    </row>
    <row r="148" spans="1:40" x14ac:dyDescent="0.3">
      <c r="A148" t="s">
        <v>20</v>
      </c>
    </row>
    <row r="149" spans="1:40"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v>44287</v>
      </c>
      <c r="AD149" s="1" t="s">
        <v>89</v>
      </c>
      <c r="AE149" s="1"/>
      <c r="AF149" s="1"/>
      <c r="AG149" s="1"/>
      <c r="AH149" s="1"/>
      <c r="AI149" s="1"/>
      <c r="AJ149" s="1"/>
      <c r="AK149" s="1"/>
      <c r="AL149" s="1"/>
      <c r="AM149" s="47"/>
      <c r="AN149" s="1"/>
    </row>
    <row r="150" spans="1:40" x14ac:dyDescent="0.3">
      <c r="A150" t="s">
        <v>4</v>
      </c>
    </row>
    <row r="151" spans="1:40"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c r="AC151" s="43">
        <v>100</v>
      </c>
      <c r="AD151" s="43">
        <v>100</v>
      </c>
    </row>
    <row r="152" spans="1:40"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c r="AC152" s="43">
        <v>56.84</v>
      </c>
      <c r="AD152" s="43">
        <v>59.75</v>
      </c>
    </row>
    <row r="153" spans="1:40"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c r="AC153" s="43">
        <v>7.99</v>
      </c>
      <c r="AD153" s="43">
        <v>8.31</v>
      </c>
    </row>
    <row r="154" spans="1:40"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c r="AC154" s="43">
        <v>35.159999999999997</v>
      </c>
      <c r="AD154" s="43">
        <v>31.94</v>
      </c>
    </row>
    <row r="156" spans="1:40" x14ac:dyDescent="0.3">
      <c r="A156" t="s">
        <v>9</v>
      </c>
    </row>
    <row r="157" spans="1:40"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c r="AC157" s="43">
        <v>100</v>
      </c>
      <c r="AD157" s="43">
        <v>100</v>
      </c>
    </row>
    <row r="158" spans="1:40"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c r="AC158" s="43">
        <v>46.32</v>
      </c>
      <c r="AD158" s="43">
        <v>49.79</v>
      </c>
    </row>
    <row r="159" spans="1:40"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c r="AC159" s="43">
        <v>17.96</v>
      </c>
      <c r="AD159" s="43">
        <v>18.760000000000002</v>
      </c>
    </row>
    <row r="160" spans="1:40"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c r="AC160" s="43">
        <v>35.72</v>
      </c>
      <c r="AD160" s="43">
        <v>31.45</v>
      </c>
    </row>
    <row r="162" spans="1:30" x14ac:dyDescent="0.3">
      <c r="A162" t="s">
        <v>14</v>
      </c>
    </row>
    <row r="163" spans="1:30"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c r="AC163" s="43">
        <v>100</v>
      </c>
      <c r="AD163" s="43">
        <v>100</v>
      </c>
    </row>
    <row r="164" spans="1:30"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c r="AC164" s="43">
        <v>63.12</v>
      </c>
      <c r="AD164" s="43">
        <v>66.34</v>
      </c>
    </row>
    <row r="165" spans="1:30"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c r="AC165" s="43">
        <v>0.69</v>
      </c>
      <c r="AD165" s="43">
        <v>0.6</v>
      </c>
    </row>
    <row r="166" spans="1:30"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c r="AC166" s="43">
        <v>36.19</v>
      </c>
      <c r="AD166" s="43">
        <v>33.06</v>
      </c>
    </row>
    <row r="168" spans="1:30" x14ac:dyDescent="0.3">
      <c r="A168" t="s">
        <v>15</v>
      </c>
    </row>
    <row r="169" spans="1:30"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c r="AC169" s="43">
        <v>100</v>
      </c>
      <c r="AD169" s="43">
        <v>100</v>
      </c>
    </row>
    <row r="170" spans="1:30"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c r="AC170" s="43">
        <v>58.38</v>
      </c>
      <c r="AD170" s="43">
        <v>64.849999999999994</v>
      </c>
    </row>
    <row r="171" spans="1:30"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c r="AC171" s="43">
        <v>8.7899999999999991</v>
      </c>
      <c r="AD171" s="43">
        <v>4.57</v>
      </c>
    </row>
    <row r="172" spans="1:30"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c r="AC172" s="43">
        <v>32.83</v>
      </c>
      <c r="AD172" s="43">
        <v>30.58</v>
      </c>
    </row>
    <row r="175" spans="1:30" x14ac:dyDescent="0.3">
      <c r="A175" t="s">
        <v>0</v>
      </c>
    </row>
    <row r="176" spans="1:30" x14ac:dyDescent="0.3">
      <c r="A176" t="s">
        <v>1</v>
      </c>
    </row>
    <row r="177" spans="1:40" x14ac:dyDescent="0.3">
      <c r="A177" t="s">
        <v>21</v>
      </c>
    </row>
    <row r="178" spans="1:40"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v>44287</v>
      </c>
      <c r="AD178" s="1" t="s">
        <v>89</v>
      </c>
      <c r="AE178" s="1"/>
      <c r="AF178" s="1"/>
      <c r="AG178" s="1"/>
      <c r="AH178" s="1"/>
      <c r="AI178" s="1"/>
      <c r="AJ178" s="1"/>
      <c r="AK178" s="1"/>
      <c r="AL178" s="1"/>
      <c r="AM178" s="47"/>
      <c r="AN178" s="1"/>
    </row>
    <row r="179" spans="1:40" x14ac:dyDescent="0.3">
      <c r="A179" t="s">
        <v>4</v>
      </c>
    </row>
    <row r="180" spans="1:40"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c r="AC180" s="43">
        <v>100</v>
      </c>
      <c r="AD180" s="43">
        <v>100</v>
      </c>
    </row>
    <row r="181" spans="1:40"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c r="AC181" s="43">
        <v>64.7</v>
      </c>
      <c r="AD181" s="43">
        <v>68.31</v>
      </c>
    </row>
    <row r="182" spans="1:40"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c r="AC182" s="43">
        <v>5.23</v>
      </c>
      <c r="AD182" s="43">
        <v>4.8600000000000003</v>
      </c>
    </row>
    <row r="183" spans="1:40"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c r="AC183" s="43">
        <v>30.07</v>
      </c>
      <c r="AD183" s="43">
        <v>26.83</v>
      </c>
    </row>
    <row r="185" spans="1:40" x14ac:dyDescent="0.3">
      <c r="A185" t="s">
        <v>9</v>
      </c>
    </row>
    <row r="186" spans="1:40"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c r="AC186" s="43">
        <v>100</v>
      </c>
      <c r="AD186" s="43">
        <v>100</v>
      </c>
    </row>
    <row r="187" spans="1:40"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c r="AC187" s="43">
        <v>53.68</v>
      </c>
      <c r="AD187" s="43">
        <v>57.31</v>
      </c>
    </row>
    <row r="188" spans="1:40"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c r="AC188" s="43">
        <v>13.59</v>
      </c>
      <c r="AD188" s="43">
        <v>13.56</v>
      </c>
    </row>
    <row r="189" spans="1:40"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c r="AC189" s="43">
        <v>32.729999999999997</v>
      </c>
      <c r="AD189" s="43">
        <v>29.13</v>
      </c>
    </row>
    <row r="191" spans="1:40" x14ac:dyDescent="0.3">
      <c r="A191" t="s">
        <v>14</v>
      </c>
    </row>
    <row r="192" spans="1:40"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c r="AC192" s="43">
        <v>100</v>
      </c>
      <c r="AD192" s="43">
        <v>100</v>
      </c>
    </row>
    <row r="193" spans="1:40"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c r="AC193" s="43">
        <v>68.39</v>
      </c>
      <c r="AD193" s="43">
        <v>71.430000000000007</v>
      </c>
    </row>
    <row r="194" spans="1:40"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c r="AC194" s="43">
        <v>1.81</v>
      </c>
      <c r="AD194" s="43">
        <v>1.54</v>
      </c>
    </row>
    <row r="195" spans="1:40"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c r="AC195" s="43">
        <v>29.8</v>
      </c>
      <c r="AD195" s="43">
        <v>27.03</v>
      </c>
    </row>
    <row r="197" spans="1:40" x14ac:dyDescent="0.3">
      <c r="A197" t="s">
        <v>15</v>
      </c>
    </row>
    <row r="198" spans="1:40"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c r="AC198" s="43">
        <v>100</v>
      </c>
      <c r="AD198" s="43">
        <v>100</v>
      </c>
    </row>
    <row r="199" spans="1:40"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c r="AC199" s="43">
        <v>68.55</v>
      </c>
      <c r="AD199" s="43">
        <v>77.83</v>
      </c>
    </row>
    <row r="200" spans="1:40"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c r="AC200" s="43">
        <v>6.57</v>
      </c>
      <c r="AD200" s="43">
        <v>2.27</v>
      </c>
    </row>
    <row r="201" spans="1:40"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c r="AC201" s="43">
        <v>24.88</v>
      </c>
      <c r="AD201" s="43">
        <v>19.899999999999999</v>
      </c>
    </row>
    <row r="204" spans="1:40" x14ac:dyDescent="0.3">
      <c r="A204" t="s">
        <v>0</v>
      </c>
    </row>
    <row r="205" spans="1:40" x14ac:dyDescent="0.3">
      <c r="A205" t="s">
        <v>1</v>
      </c>
    </row>
    <row r="206" spans="1:40" x14ac:dyDescent="0.3">
      <c r="A206" t="s">
        <v>22</v>
      </c>
    </row>
    <row r="207" spans="1:40"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v>44287</v>
      </c>
      <c r="AD207" s="1" t="s">
        <v>89</v>
      </c>
      <c r="AE207" s="1"/>
      <c r="AF207" s="1"/>
      <c r="AG207" s="1"/>
      <c r="AH207" s="1"/>
      <c r="AI207" s="1"/>
      <c r="AJ207" s="1"/>
      <c r="AK207" s="1"/>
      <c r="AL207" s="1"/>
      <c r="AM207" s="47"/>
      <c r="AN207" s="1"/>
    </row>
    <row r="208" spans="1:40" x14ac:dyDescent="0.3">
      <c r="A208" t="s">
        <v>4</v>
      </c>
    </row>
    <row r="209" spans="1:30"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c r="AC209" s="43">
        <v>100</v>
      </c>
      <c r="AD209" s="43">
        <v>100</v>
      </c>
    </row>
    <row r="210" spans="1:30"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c r="AC210" s="43">
        <v>66.989999999999995</v>
      </c>
      <c r="AD210" s="43">
        <v>69.349999999999994</v>
      </c>
    </row>
    <row r="211" spans="1:30"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c r="AC211" s="43">
        <v>0.85</v>
      </c>
      <c r="AD211" s="43">
        <v>1.28</v>
      </c>
    </row>
    <row r="212" spans="1:30"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c r="AC212" s="43">
        <v>32.159999999999997</v>
      </c>
      <c r="AD212" s="43">
        <v>29.36</v>
      </c>
    </row>
    <row r="214" spans="1:30" x14ac:dyDescent="0.3">
      <c r="A214" t="s">
        <v>9</v>
      </c>
    </row>
    <row r="215" spans="1:30"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c r="AC215" s="43">
        <v>100</v>
      </c>
      <c r="AD215" s="43">
        <v>100</v>
      </c>
    </row>
    <row r="216" spans="1:30"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c r="AC216" s="43">
        <v>65.3</v>
      </c>
      <c r="AD216" s="43">
        <v>67.89</v>
      </c>
    </row>
    <row r="217" spans="1:30"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c r="AC217" s="43">
        <v>4.57</v>
      </c>
      <c r="AD217" s="43">
        <v>4.3</v>
      </c>
    </row>
    <row r="218" spans="1:30"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c r="AC218" s="43">
        <v>30.13</v>
      </c>
      <c r="AD218" s="43">
        <v>27.81</v>
      </c>
    </row>
    <row r="220" spans="1:30" x14ac:dyDescent="0.3">
      <c r="A220" t="s">
        <v>14</v>
      </c>
    </row>
    <row r="221" spans="1:30"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c r="AC221" s="43">
        <v>100</v>
      </c>
      <c r="AD221" s="43">
        <v>100</v>
      </c>
    </row>
    <row r="222" spans="1:30"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c r="AC222" s="43">
        <v>66.52</v>
      </c>
      <c r="AD222" s="43">
        <v>68.63</v>
      </c>
    </row>
    <row r="223" spans="1:30"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c r="AC223" s="43">
        <v>0.27</v>
      </c>
      <c r="AD223" s="43">
        <v>0.49</v>
      </c>
    </row>
    <row r="224" spans="1:30"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c r="AC224" s="43">
        <v>33.21</v>
      </c>
      <c r="AD224" s="43">
        <v>30.87</v>
      </c>
    </row>
    <row r="226" spans="1:40" x14ac:dyDescent="0.3">
      <c r="A226" t="s">
        <v>15</v>
      </c>
    </row>
    <row r="227" spans="1:40"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c r="AC227" s="43">
        <v>100</v>
      </c>
      <c r="AD227" s="43">
        <v>100</v>
      </c>
    </row>
    <row r="228" spans="1:40"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c r="AC228" s="43">
        <v>74.02</v>
      </c>
      <c r="AD228" s="43">
        <v>76.930000000000007</v>
      </c>
    </row>
    <row r="229" spans="1:40"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c r="AC229" s="43">
        <v>1.2</v>
      </c>
      <c r="AD229" s="43">
        <v>3.23</v>
      </c>
    </row>
    <row r="230" spans="1:40"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c r="AC230" s="43">
        <v>24.79</v>
      </c>
      <c r="AD230" s="43">
        <v>19.84</v>
      </c>
    </row>
    <row r="233" spans="1:40" x14ac:dyDescent="0.3">
      <c r="A233" t="s">
        <v>0</v>
      </c>
    </row>
    <row r="234" spans="1:40" x14ac:dyDescent="0.3">
      <c r="A234" t="s">
        <v>23</v>
      </c>
    </row>
    <row r="235" spans="1:40" x14ac:dyDescent="0.3">
      <c r="A235" t="s">
        <v>2</v>
      </c>
    </row>
    <row r="236" spans="1:40"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v>44287</v>
      </c>
      <c r="AD236" s="1" t="s">
        <v>89</v>
      </c>
      <c r="AE236" s="1"/>
      <c r="AF236" s="1"/>
      <c r="AG236" s="1"/>
      <c r="AH236" s="1"/>
      <c r="AI236" s="1"/>
      <c r="AJ236" s="1"/>
      <c r="AK236" s="1"/>
      <c r="AL236" s="1"/>
      <c r="AM236" s="47"/>
      <c r="AN236" s="1"/>
    </row>
    <row r="237" spans="1:40" x14ac:dyDescent="0.3">
      <c r="A237" t="s">
        <v>24</v>
      </c>
    </row>
    <row r="238" spans="1:40"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c r="AC238" s="43">
        <v>100</v>
      </c>
      <c r="AD238" s="43">
        <v>100</v>
      </c>
    </row>
    <row r="239" spans="1:40"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c r="AC239" s="43">
        <v>58.86</v>
      </c>
      <c r="AD239" s="43">
        <v>61.64</v>
      </c>
    </row>
    <row r="240" spans="1:40"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c r="AC240" s="43">
        <v>3.54</v>
      </c>
      <c r="AD240" s="43">
        <v>3.96</v>
      </c>
    </row>
    <row r="241" spans="1:30"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c r="AC241" s="43">
        <v>37.6</v>
      </c>
      <c r="AD241" s="43">
        <v>34.4</v>
      </c>
    </row>
    <row r="243" spans="1:30" x14ac:dyDescent="0.3">
      <c r="A243" t="s">
        <v>29</v>
      </c>
    </row>
    <row r="244" spans="1:30"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c r="AC244" s="43">
        <v>100</v>
      </c>
      <c r="AD244" s="43">
        <v>100</v>
      </c>
    </row>
    <row r="245" spans="1:30"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c r="AC245" s="43">
        <v>63.92</v>
      </c>
      <c r="AD245" s="43">
        <v>67.08</v>
      </c>
    </row>
    <row r="246" spans="1:30"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c r="AC246" s="43">
        <v>2.25</v>
      </c>
      <c r="AD246" s="43">
        <v>2.15</v>
      </c>
    </row>
    <row r="247" spans="1:30"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c r="AC247" s="43">
        <v>33.82</v>
      </c>
      <c r="AD247" s="43">
        <v>30.77</v>
      </c>
    </row>
    <row r="249" spans="1:30" x14ac:dyDescent="0.3">
      <c r="A249" t="s">
        <v>34</v>
      </c>
    </row>
    <row r="250" spans="1:30"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c r="AC250" s="43">
        <v>100</v>
      </c>
      <c r="AD250" s="43">
        <v>100</v>
      </c>
    </row>
    <row r="251" spans="1:30"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c r="AC251" s="43">
        <v>65.02</v>
      </c>
      <c r="AD251" s="43">
        <v>68.31</v>
      </c>
    </row>
    <row r="252" spans="1:30"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c r="AC252" s="43">
        <v>3.55</v>
      </c>
      <c r="AD252" s="43">
        <v>2.6</v>
      </c>
    </row>
    <row r="253" spans="1:30"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c r="AC253" s="43">
        <v>31.43</v>
      </c>
      <c r="AD253" s="43">
        <v>29.09</v>
      </c>
    </row>
    <row r="256" spans="1:30" x14ac:dyDescent="0.3">
      <c r="A256" t="s">
        <v>0</v>
      </c>
    </row>
    <row r="257" spans="1:40" x14ac:dyDescent="0.3">
      <c r="A257" t="s">
        <v>23</v>
      </c>
    </row>
    <row r="258" spans="1:40" x14ac:dyDescent="0.3">
      <c r="A258" t="s">
        <v>16</v>
      </c>
    </row>
    <row r="259" spans="1:40"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v>44287</v>
      </c>
      <c r="AD259" s="1" t="s">
        <v>89</v>
      </c>
      <c r="AE259" s="1"/>
      <c r="AF259" s="1"/>
      <c r="AG259" s="1"/>
      <c r="AH259" s="1"/>
      <c r="AI259" s="1"/>
      <c r="AJ259" s="1"/>
      <c r="AK259" s="1"/>
      <c r="AL259" s="1"/>
      <c r="AM259" s="47"/>
      <c r="AN259" s="1"/>
    </row>
    <row r="260" spans="1:40" x14ac:dyDescent="0.3">
      <c r="A260" t="s">
        <v>24</v>
      </c>
    </row>
    <row r="261" spans="1:40"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c r="AC261" s="43">
        <v>100</v>
      </c>
      <c r="AD261" s="43">
        <v>100</v>
      </c>
    </row>
    <row r="262" spans="1:40"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c r="AC262" s="43">
        <v>57.01</v>
      </c>
      <c r="AD262" s="43">
        <v>59.49</v>
      </c>
    </row>
    <row r="263" spans="1:40"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c r="AC263" s="43">
        <v>4.1399999999999997</v>
      </c>
      <c r="AD263" s="43">
        <v>4.18</v>
      </c>
    </row>
    <row r="264" spans="1:40"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c r="AC264" s="43">
        <v>38.85</v>
      </c>
      <c r="AD264" s="43">
        <v>36.33</v>
      </c>
    </row>
    <row r="266" spans="1:40" x14ac:dyDescent="0.3">
      <c r="A266" t="s">
        <v>29</v>
      </c>
    </row>
    <row r="267" spans="1:40"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c r="AC267" s="43">
        <v>100</v>
      </c>
      <c r="AD267" s="43">
        <v>100</v>
      </c>
    </row>
    <row r="268" spans="1:40"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c r="AC268" s="43">
        <v>61.04</v>
      </c>
      <c r="AD268" s="43">
        <v>64.37</v>
      </c>
    </row>
    <row r="269" spans="1:40"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c r="AC269" s="43">
        <v>1.45</v>
      </c>
      <c r="AD269" s="43">
        <v>1.4</v>
      </c>
    </row>
    <row r="270" spans="1:40"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c r="AC270" s="43">
        <v>37.520000000000003</v>
      </c>
      <c r="AD270" s="43">
        <v>34.229999999999997</v>
      </c>
    </row>
    <row r="272" spans="1:40" x14ac:dyDescent="0.3">
      <c r="A272" t="s">
        <v>34</v>
      </c>
    </row>
    <row r="273" spans="1:40"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c r="AC273" s="43">
        <v>100</v>
      </c>
      <c r="AD273" s="43">
        <v>100</v>
      </c>
    </row>
    <row r="274" spans="1:40"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c r="AC274" s="43">
        <v>58.85</v>
      </c>
      <c r="AD274" s="43">
        <v>62.41</v>
      </c>
    </row>
    <row r="275" spans="1:40"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c r="AC275" s="43">
        <v>4.6900000000000004</v>
      </c>
      <c r="AD275" s="43">
        <v>5.65</v>
      </c>
    </row>
    <row r="276" spans="1:40"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c r="AC276" s="43">
        <v>36.450000000000003</v>
      </c>
      <c r="AD276" s="43">
        <v>31.94</v>
      </c>
    </row>
    <row r="279" spans="1:40" x14ac:dyDescent="0.3">
      <c r="A279" t="s">
        <v>0</v>
      </c>
    </row>
    <row r="280" spans="1:40" x14ac:dyDescent="0.3">
      <c r="A280" t="s">
        <v>23</v>
      </c>
    </row>
    <row r="281" spans="1:40" x14ac:dyDescent="0.3">
      <c r="A281" t="s">
        <v>17</v>
      </c>
    </row>
    <row r="282" spans="1:40"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v>44287</v>
      </c>
      <c r="AD282" s="1" t="s">
        <v>89</v>
      </c>
      <c r="AE282" s="1"/>
      <c r="AF282" s="1"/>
      <c r="AG282" s="1"/>
      <c r="AH282" s="1"/>
      <c r="AI282" s="1"/>
      <c r="AJ282" s="1"/>
      <c r="AK282" s="1"/>
      <c r="AL282" s="1"/>
      <c r="AM282" s="47"/>
      <c r="AN282" s="1"/>
    </row>
    <row r="283" spans="1:40" x14ac:dyDescent="0.3">
      <c r="A283" t="s">
        <v>24</v>
      </c>
    </row>
    <row r="284" spans="1:40"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c r="AC284" s="43">
        <v>100</v>
      </c>
      <c r="AD284" s="43">
        <v>100</v>
      </c>
    </row>
    <row r="285" spans="1:40"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c r="AC285" s="43">
        <v>57.48</v>
      </c>
      <c r="AD285" s="43">
        <v>61.48</v>
      </c>
    </row>
    <row r="286" spans="1:40"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c r="AC286" s="43">
        <v>8.11</v>
      </c>
      <c r="AD286" s="43">
        <v>7.75</v>
      </c>
    </row>
    <row r="287" spans="1:40"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c r="AC287" s="43">
        <v>34.409999999999997</v>
      </c>
      <c r="AD287" s="43">
        <v>30.77</v>
      </c>
    </row>
    <row r="289" spans="1:30" x14ac:dyDescent="0.3">
      <c r="A289" t="s">
        <v>29</v>
      </c>
    </row>
    <row r="290" spans="1:30"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c r="AC290" s="43">
        <v>100</v>
      </c>
      <c r="AD290" s="43">
        <v>100</v>
      </c>
    </row>
    <row r="291" spans="1:30"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c r="AC291" s="43">
        <v>65.12</v>
      </c>
      <c r="AD291" s="43">
        <v>67.86</v>
      </c>
    </row>
    <row r="292" spans="1:30"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c r="AC292" s="43">
        <v>2.89</v>
      </c>
      <c r="AD292" s="43">
        <v>3.53</v>
      </c>
    </row>
    <row r="293" spans="1:30"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c r="AC293" s="43">
        <v>31.98</v>
      </c>
      <c r="AD293" s="43">
        <v>28.61</v>
      </c>
    </row>
    <row r="295" spans="1:30" x14ac:dyDescent="0.3">
      <c r="A295" t="s">
        <v>34</v>
      </c>
    </row>
    <row r="296" spans="1:30"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c r="AC296" s="43">
        <v>100</v>
      </c>
      <c r="AD296" s="43">
        <v>100</v>
      </c>
    </row>
    <row r="297" spans="1:30"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c r="AC297" s="43">
        <v>67.86</v>
      </c>
      <c r="AD297" s="43">
        <v>69.84</v>
      </c>
    </row>
    <row r="298" spans="1:30"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c r="AC298" s="43">
        <v>2.79</v>
      </c>
      <c r="AD298" s="43">
        <v>2.83</v>
      </c>
    </row>
    <row r="299" spans="1:30"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c r="AC299" s="43">
        <v>29.34</v>
      </c>
      <c r="AD299" s="43">
        <v>27.33</v>
      </c>
    </row>
    <row r="302" spans="1:30" x14ac:dyDescent="0.3">
      <c r="A302" t="s">
        <v>0</v>
      </c>
    </row>
    <row r="303" spans="1:30" x14ac:dyDescent="0.3">
      <c r="A303" t="s">
        <v>23</v>
      </c>
    </row>
    <row r="304" spans="1:30" x14ac:dyDescent="0.3">
      <c r="A304" t="s">
        <v>18</v>
      </c>
    </row>
    <row r="305" spans="1:40"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v>44287</v>
      </c>
      <c r="AD305" s="1" t="s">
        <v>89</v>
      </c>
      <c r="AE305" s="1"/>
      <c r="AF305" s="1"/>
      <c r="AG305" s="1"/>
      <c r="AH305" s="1"/>
      <c r="AI305" s="1"/>
      <c r="AJ305" s="1"/>
      <c r="AK305" s="1"/>
      <c r="AL305" s="1"/>
      <c r="AM305" s="47"/>
      <c r="AN305" s="1"/>
    </row>
    <row r="306" spans="1:40" x14ac:dyDescent="0.3">
      <c r="A306" t="s">
        <v>24</v>
      </c>
    </row>
    <row r="307" spans="1:40"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c r="AC307" s="43">
        <v>100</v>
      </c>
      <c r="AD307" s="43">
        <v>100</v>
      </c>
    </row>
    <row r="308" spans="1:40"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c r="AC308" s="43">
        <v>45.76</v>
      </c>
      <c r="AD308" s="43">
        <v>53.99</v>
      </c>
    </row>
    <row r="309" spans="1:40"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c r="AC309" s="43">
        <v>15.98</v>
      </c>
      <c r="AD309" s="43">
        <v>13.46</v>
      </c>
    </row>
    <row r="310" spans="1:40"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c r="AC310" s="43">
        <v>38.26</v>
      </c>
      <c r="AD310" s="43">
        <v>32.56</v>
      </c>
    </row>
    <row r="312" spans="1:40" x14ac:dyDescent="0.3">
      <c r="A312" t="s">
        <v>29</v>
      </c>
    </row>
    <row r="313" spans="1:40"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c r="AC313" s="43">
        <v>100</v>
      </c>
      <c r="AD313" s="43">
        <v>100</v>
      </c>
    </row>
    <row r="314" spans="1:40"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c r="AC314" s="43">
        <v>63.25</v>
      </c>
      <c r="AD314" s="43">
        <v>61.97</v>
      </c>
    </row>
    <row r="315" spans="1:40"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c r="AC315" s="43">
        <v>4.91</v>
      </c>
      <c r="AD315" s="43">
        <v>5.69</v>
      </c>
    </row>
    <row r="316" spans="1:40"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c r="AC316" s="43">
        <v>31.84</v>
      </c>
      <c r="AD316" s="43">
        <v>32.33</v>
      </c>
    </row>
    <row r="318" spans="1:40" x14ac:dyDescent="0.3">
      <c r="A318" t="s">
        <v>34</v>
      </c>
    </row>
    <row r="319" spans="1:40"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c r="AC319" s="43">
        <v>100</v>
      </c>
      <c r="AD319" s="43">
        <v>100</v>
      </c>
    </row>
    <row r="320" spans="1:40"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c r="AC320" s="43">
        <v>62.82</v>
      </c>
      <c r="AD320" s="43">
        <v>69.75</v>
      </c>
    </row>
    <row r="321" spans="1:40"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c r="AC321" s="43">
        <v>2.33</v>
      </c>
      <c r="AD321" s="43">
        <v>4.51</v>
      </c>
    </row>
    <row r="322" spans="1:40"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c r="AC322" s="43">
        <v>34.85</v>
      </c>
      <c r="AD322" s="43">
        <v>25.74</v>
      </c>
    </row>
    <row r="325" spans="1:40" x14ac:dyDescent="0.3">
      <c r="A325" t="s">
        <v>0</v>
      </c>
    </row>
    <row r="326" spans="1:40" x14ac:dyDescent="0.3">
      <c r="A326" t="s">
        <v>23</v>
      </c>
    </row>
    <row r="327" spans="1:40" x14ac:dyDescent="0.3">
      <c r="A327" t="s">
        <v>19</v>
      </c>
    </row>
    <row r="328" spans="1:40"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v>44287</v>
      </c>
      <c r="AD328" s="1" t="s">
        <v>89</v>
      </c>
      <c r="AE328" s="1"/>
      <c r="AF328" s="1"/>
      <c r="AG328" s="1"/>
      <c r="AH328" s="1"/>
      <c r="AI328" s="1"/>
      <c r="AJ328" s="1"/>
      <c r="AK328" s="1"/>
      <c r="AL328" s="1"/>
      <c r="AM328" s="47"/>
      <c r="AN328" s="1"/>
    </row>
    <row r="329" spans="1:40" x14ac:dyDescent="0.3">
      <c r="A329" t="s">
        <v>24</v>
      </c>
    </row>
    <row r="330" spans="1:40"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c r="AC330" s="43">
        <v>100</v>
      </c>
      <c r="AD330" s="43">
        <v>100</v>
      </c>
    </row>
    <row r="331" spans="1:40"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c r="AC331" s="43">
        <v>59.26</v>
      </c>
      <c r="AD331" s="43">
        <v>49.02</v>
      </c>
    </row>
    <row r="332" spans="1:40"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c r="AC332" s="43">
        <v>9.5399999999999991</v>
      </c>
      <c r="AD332" s="43">
        <v>10.02</v>
      </c>
    </row>
    <row r="333" spans="1:40"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c r="AC333" s="43">
        <v>31.19</v>
      </c>
      <c r="AD333" s="43">
        <v>40.96</v>
      </c>
    </row>
    <row r="335" spans="1:40" x14ac:dyDescent="0.3">
      <c r="A335" t="s">
        <v>29</v>
      </c>
    </row>
    <row r="336" spans="1:40"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c r="AC336" s="43">
        <v>100</v>
      </c>
      <c r="AD336" s="43">
        <v>100</v>
      </c>
    </row>
    <row r="337" spans="1:40"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c r="AC337" s="43">
        <v>67</v>
      </c>
      <c r="AD337" s="43">
        <v>68.48</v>
      </c>
    </row>
    <row r="338" spans="1:40"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c r="AC338" s="43">
        <v>4.66</v>
      </c>
      <c r="AD338" s="43">
        <v>3.91</v>
      </c>
    </row>
    <row r="339" spans="1:40"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c r="AC339" s="43">
        <v>28.34</v>
      </c>
      <c r="AD339" s="43">
        <v>27.61</v>
      </c>
    </row>
    <row r="341" spans="1:40" x14ac:dyDescent="0.3">
      <c r="A341" t="s">
        <v>34</v>
      </c>
    </row>
    <row r="342" spans="1:40"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c r="AC342" s="43">
        <v>100</v>
      </c>
      <c r="AD342" s="43">
        <v>100</v>
      </c>
    </row>
    <row r="343" spans="1:40"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c r="AC343" s="43">
        <v>67.489999999999995</v>
      </c>
      <c r="AD343" s="43">
        <v>69.569999999999993</v>
      </c>
    </row>
    <row r="344" spans="1:40"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c r="AC344" s="43">
        <v>1.79</v>
      </c>
      <c r="AD344" s="43">
        <v>3.72</v>
      </c>
    </row>
    <row r="345" spans="1:40"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c r="AC345" s="43">
        <v>30.73</v>
      </c>
      <c r="AD345" s="43">
        <v>26.71</v>
      </c>
    </row>
    <row r="348" spans="1:40" x14ac:dyDescent="0.3">
      <c r="A348" t="s">
        <v>0</v>
      </c>
    </row>
    <row r="349" spans="1:40" x14ac:dyDescent="0.3">
      <c r="A349" t="s">
        <v>23</v>
      </c>
    </row>
    <row r="350" spans="1:40" x14ac:dyDescent="0.3">
      <c r="A350" t="s">
        <v>20</v>
      </c>
    </row>
    <row r="351" spans="1:40"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v>44287</v>
      </c>
      <c r="AD351" s="1" t="s">
        <v>89</v>
      </c>
      <c r="AE351" s="1"/>
      <c r="AF351" s="1"/>
      <c r="AG351" s="1"/>
      <c r="AH351" s="1"/>
      <c r="AI351" s="1"/>
      <c r="AJ351" s="1"/>
      <c r="AK351" s="1"/>
      <c r="AL351" s="1"/>
      <c r="AM351" s="47"/>
      <c r="AN351" s="1"/>
    </row>
    <row r="352" spans="1:40" x14ac:dyDescent="0.3">
      <c r="A352" t="s">
        <v>24</v>
      </c>
    </row>
    <row r="353" spans="1:30"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c r="AC353" s="43">
        <v>100</v>
      </c>
      <c r="AD353" s="43">
        <v>100</v>
      </c>
    </row>
    <row r="354" spans="1:30"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c r="AC354" s="43">
        <v>44.22</v>
      </c>
      <c r="AD354" s="43">
        <v>54.55</v>
      </c>
    </row>
    <row r="355" spans="1:30"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c r="AC355" s="43">
        <v>16.71</v>
      </c>
      <c r="AD355" s="43">
        <v>13.85</v>
      </c>
    </row>
    <row r="356" spans="1:30"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c r="AC356" s="43">
        <v>39.07</v>
      </c>
      <c r="AD356" s="43">
        <v>31.6</v>
      </c>
    </row>
    <row r="358" spans="1:30" x14ac:dyDescent="0.3">
      <c r="A358" t="s">
        <v>29</v>
      </c>
    </row>
    <row r="359" spans="1:30"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c r="AC359" s="43">
        <v>100</v>
      </c>
      <c r="AD359" s="43">
        <v>100</v>
      </c>
    </row>
    <row r="360" spans="1:30"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c r="AC360" s="43">
        <v>61.95</v>
      </c>
      <c r="AD360" s="43">
        <v>59.55</v>
      </c>
    </row>
    <row r="361" spans="1:30"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c r="AC361" s="43">
        <v>5</v>
      </c>
      <c r="AD361" s="43">
        <v>6.36</v>
      </c>
    </row>
    <row r="362" spans="1:30"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c r="AC362" s="43">
        <v>33.049999999999997</v>
      </c>
      <c r="AD362" s="43">
        <v>34.1</v>
      </c>
    </row>
    <row r="364" spans="1:30" x14ac:dyDescent="0.3">
      <c r="A364" t="s">
        <v>34</v>
      </c>
    </row>
    <row r="365" spans="1:30"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c r="AC365" s="43">
        <v>100</v>
      </c>
      <c r="AD365" s="43">
        <v>100</v>
      </c>
    </row>
    <row r="366" spans="1:30"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c r="AC366" s="43">
        <v>60.92</v>
      </c>
      <c r="AD366" s="43">
        <v>69.819999999999993</v>
      </c>
    </row>
    <row r="367" spans="1:30"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c r="AC367" s="43">
        <v>2.5499999999999998</v>
      </c>
      <c r="AD367" s="43">
        <v>4.7699999999999996</v>
      </c>
    </row>
    <row r="368" spans="1:30"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c r="AC368" s="43">
        <v>36.53</v>
      </c>
      <c r="AD368" s="43">
        <v>25.41</v>
      </c>
    </row>
    <row r="371" spans="1:40" x14ac:dyDescent="0.3">
      <c r="A371" t="s">
        <v>0</v>
      </c>
    </row>
    <row r="372" spans="1:40" x14ac:dyDescent="0.3">
      <c r="A372" t="s">
        <v>23</v>
      </c>
    </row>
    <row r="373" spans="1:40" x14ac:dyDescent="0.3">
      <c r="A373" t="s">
        <v>21</v>
      </c>
    </row>
    <row r="374" spans="1:40"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v>44287</v>
      </c>
      <c r="AD374" s="1" t="s">
        <v>89</v>
      </c>
      <c r="AE374" s="1"/>
      <c r="AF374" s="1"/>
      <c r="AG374" s="1"/>
      <c r="AH374" s="1"/>
      <c r="AI374" s="1"/>
      <c r="AJ374" s="1"/>
      <c r="AK374" s="1"/>
      <c r="AL374" s="1"/>
      <c r="AM374" s="47"/>
      <c r="AN374" s="1"/>
    </row>
    <row r="375" spans="1:40" x14ac:dyDescent="0.3">
      <c r="A375" t="s">
        <v>24</v>
      </c>
    </row>
    <row r="376" spans="1:40"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c r="AC376" s="43">
        <v>100</v>
      </c>
      <c r="AD376" s="43">
        <v>100</v>
      </c>
    </row>
    <row r="377" spans="1:40"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c r="AC377" s="43">
        <v>58.52</v>
      </c>
      <c r="AD377" s="43">
        <v>62.93</v>
      </c>
    </row>
    <row r="378" spans="1:40"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c r="AC378" s="43">
        <v>5.82</v>
      </c>
      <c r="AD378" s="43">
        <v>7.42</v>
      </c>
    </row>
    <row r="379" spans="1:40"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c r="AC379" s="43">
        <v>35.65</v>
      </c>
      <c r="AD379" s="43">
        <v>29.65</v>
      </c>
    </row>
    <row r="381" spans="1:40" x14ac:dyDescent="0.3">
      <c r="A381" t="s">
        <v>29</v>
      </c>
    </row>
    <row r="382" spans="1:40"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c r="AC382" s="43">
        <v>100</v>
      </c>
      <c r="AD382" s="43">
        <v>100</v>
      </c>
    </row>
    <row r="383" spans="1:40"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c r="AC383" s="43">
        <v>64.87</v>
      </c>
      <c r="AD383" s="43">
        <v>69.239999999999995</v>
      </c>
    </row>
    <row r="384" spans="1:40"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c r="AC384" s="43">
        <v>4.66</v>
      </c>
      <c r="AD384" s="43">
        <v>4.68</v>
      </c>
    </row>
    <row r="385" spans="1:40"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c r="AC385" s="43">
        <v>30.47</v>
      </c>
      <c r="AD385" s="43">
        <v>26.08</v>
      </c>
    </row>
    <row r="387" spans="1:40" x14ac:dyDescent="0.3">
      <c r="A387" t="s">
        <v>34</v>
      </c>
    </row>
    <row r="388" spans="1:40"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c r="AC388" s="43">
        <v>100</v>
      </c>
      <c r="AD388" s="43">
        <v>100</v>
      </c>
    </row>
    <row r="389" spans="1:40"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c r="AC389" s="43">
        <v>71.459999999999994</v>
      </c>
      <c r="AD389" s="43">
        <v>71.53</v>
      </c>
    </row>
    <row r="390" spans="1:40"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c r="AC390" s="43">
        <v>6.57</v>
      </c>
      <c r="AD390" s="43">
        <v>2.27</v>
      </c>
    </row>
    <row r="391" spans="1:40"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c r="AC391" s="43">
        <v>21.98</v>
      </c>
      <c r="AD391" s="43">
        <v>26.2</v>
      </c>
    </row>
    <row r="394" spans="1:40" x14ac:dyDescent="0.3">
      <c r="A394" t="s">
        <v>0</v>
      </c>
    </row>
    <row r="395" spans="1:40" x14ac:dyDescent="0.3">
      <c r="A395" t="s">
        <v>23</v>
      </c>
    </row>
    <row r="396" spans="1:40" x14ac:dyDescent="0.3">
      <c r="A396" t="s">
        <v>22</v>
      </c>
    </row>
    <row r="397" spans="1:40"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v>44287</v>
      </c>
      <c r="AD397" s="1" t="s">
        <v>89</v>
      </c>
      <c r="AE397" s="1"/>
      <c r="AF397" s="1"/>
      <c r="AG397" s="1"/>
      <c r="AH397" s="1"/>
      <c r="AI397" s="1"/>
      <c r="AJ397" s="1"/>
      <c r="AK397" s="1"/>
      <c r="AL397" s="1"/>
      <c r="AM397" s="47"/>
      <c r="AN397" s="1"/>
    </row>
    <row r="398" spans="1:40" x14ac:dyDescent="0.3">
      <c r="A398" t="s">
        <v>24</v>
      </c>
    </row>
    <row r="399" spans="1:40"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c r="AC399" s="43">
        <v>100</v>
      </c>
      <c r="AD399" s="43">
        <v>100</v>
      </c>
    </row>
    <row r="400" spans="1:40"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c r="AC400" s="43">
        <v>66.260000000000005</v>
      </c>
      <c r="AD400" s="43">
        <v>68.290000000000006</v>
      </c>
    </row>
    <row r="401" spans="1:30"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c r="AC401" s="43">
        <v>3.05</v>
      </c>
      <c r="AD401" s="43">
        <v>1.51</v>
      </c>
    </row>
    <row r="402" spans="1:30"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c r="AC402" s="43">
        <v>30.69</v>
      </c>
      <c r="AD402" s="43">
        <v>30.2</v>
      </c>
    </row>
    <row r="404" spans="1:30" x14ac:dyDescent="0.3">
      <c r="A404" t="s">
        <v>29</v>
      </c>
    </row>
    <row r="405" spans="1:30"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c r="AC405" s="43">
        <v>100</v>
      </c>
      <c r="AD405" s="43">
        <v>100</v>
      </c>
    </row>
    <row r="406" spans="1:30"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c r="AC406" s="43">
        <v>66.97</v>
      </c>
      <c r="AD406" s="43">
        <v>69.94</v>
      </c>
    </row>
    <row r="407" spans="1:30"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c r="AC407" s="43">
        <v>0.36</v>
      </c>
      <c r="AD407" s="43">
        <v>0.92</v>
      </c>
    </row>
    <row r="408" spans="1:30"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c r="AC408" s="43">
        <v>32.67</v>
      </c>
      <c r="AD408" s="43">
        <v>29.14</v>
      </c>
    </row>
    <row r="410" spans="1:30" x14ac:dyDescent="0.3">
      <c r="A410" t="s">
        <v>34</v>
      </c>
    </row>
    <row r="411" spans="1:30"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c r="AC411" s="43">
        <v>100</v>
      </c>
      <c r="AD411" s="43">
        <v>100</v>
      </c>
    </row>
    <row r="412" spans="1:30"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c r="AC412" s="43">
        <v>67.739999999999995</v>
      </c>
      <c r="AD412" s="43">
        <v>68.36</v>
      </c>
    </row>
    <row r="413" spans="1:30"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c r="AC413" s="43">
        <v>0.41</v>
      </c>
      <c r="AD413" s="43">
        <v>2.2400000000000002</v>
      </c>
    </row>
    <row r="414" spans="1:30"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c r="AC414" s="43">
        <v>31.85</v>
      </c>
      <c r="AD414" s="43">
        <v>29.4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AC668BFE102D45867968ECC286F17A" ma:contentTypeVersion="9" ma:contentTypeDescription="Create a new document." ma:contentTypeScope="" ma:versionID="92c3c144499af5c081b9f3817c0aac0b">
  <xsd:schema xmlns:xsd="http://www.w3.org/2001/XMLSchema" xmlns:xs="http://www.w3.org/2001/XMLSchema" xmlns:p="http://schemas.microsoft.com/office/2006/metadata/properties" xmlns:ns3="753f70d1-fc6c-4520-982f-ef22cf55a222" xmlns:ns4="1b95e570-346c-42ca-a1cd-6e6b548c0502" targetNamespace="http://schemas.microsoft.com/office/2006/metadata/properties" ma:root="true" ma:fieldsID="221314120650358dbaaa6c320dd24a9d" ns3:_="" ns4:_="">
    <xsd:import namespace="753f70d1-fc6c-4520-982f-ef22cf55a222"/>
    <xsd:import namespace="1b95e570-346c-42ca-a1cd-6e6b548c050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3f70d1-fc6c-4520-982f-ef22cf55a2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95e570-346c-42ca-a1cd-6e6b548c050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521A088F-26C9-48A7-A7B4-31A51C7ADCF4}">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1b95e570-346c-42ca-a1cd-6e6b548c0502"/>
    <ds:schemaRef ds:uri="http://schemas.microsoft.com/office/infopath/2007/PartnerControls"/>
    <ds:schemaRef ds:uri="753f70d1-fc6c-4520-982f-ef22cf55a222"/>
    <ds:schemaRef ds:uri="http://www.w3.org/XML/1998/namespace"/>
  </ds:schemaRefs>
</ds:datastoreItem>
</file>

<file path=customXml/itemProps3.xml><?xml version="1.0" encoding="utf-8"?>
<ds:datastoreItem xmlns:ds="http://schemas.openxmlformats.org/officeDocument/2006/customXml" ds:itemID="{F9CF8A37-BDB2-44E4-9749-B59865B4D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3f70d1-fc6c-4520-982f-ef22cf55a222"/>
    <ds:schemaRef ds:uri="1b95e570-346c-42ca-a1cd-6e6b548c05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2019-11-08T10:10:11Z</cp:lastPrinted>
  <dcterms:created xsi:type="dcterms:W3CDTF">2018-06-15T07:55:04Z</dcterms:created>
  <dcterms:modified xsi:type="dcterms:W3CDTF">2021-09-23T13:36:43Z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0x01010063AC668BFE102D45867968ECC286F17A</vt:lpwstr>
  </property>
</Properties>
</file>