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2/y1LY9nenGL9iU5XSfkfM9rXztaVvUDXGSkQwN7CJyqA9whEZNU6FSNvGQy5TT12egsm8/WMx6MBpSvnD4P5g==" workbookSaltValue="j70rfirWoyn2QnUg/XzQAg==" workbookSpinCount="100000" lockStructure="1"/>
  <bookViews>
    <workbookView xWindow="-105" yWindow="-105" windowWidth="19425" windowHeight="10425"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0" i="2" a="1"/>
  <c r="P40" i="2" s="1"/>
  <c r="P42" i="2" s="1" a="1"/>
  <c r="P42"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P41" i="2" l="1" a="1"/>
  <c r="P41" i="2" s="1"/>
  <c r="G46" i="2" a="1"/>
  <c r="G46" i="2" s="1"/>
  <c r="H42" i="2" a="1"/>
  <c r="H42" i="2" s="1"/>
  <c r="N46" i="2" a="1"/>
  <c r="N46" i="2" s="1"/>
  <c r="J61" i="2" a="1"/>
  <c r="J61" i="2" s="1"/>
  <c r="P56" i="2" a="1"/>
  <c r="P56" i="2" s="1"/>
  <c r="L61" i="2" a="1"/>
  <c r="L61" i="2" s="1"/>
  <c r="E33" i="2" a="1"/>
  <c r="E33" i="2" s="1"/>
  <c r="D57" i="2" a="1"/>
  <c r="D57" i="2" s="1"/>
  <c r="D62" i="2" a="1"/>
  <c r="D62" i="2" s="1"/>
  <c r="D28" i="2" a="1"/>
  <c r="D28" i="2" s="1"/>
  <c r="G33" i="2" a="1"/>
  <c r="G33" i="2" s="1"/>
  <c r="N41" i="2" a="1"/>
  <c r="N41" i="2" s="1"/>
  <c r="K52" i="2" a="1"/>
  <c r="K52" i="2" s="1"/>
  <c r="N29" i="2" a="1"/>
  <c r="N29" i="2" s="1"/>
  <c r="M33" i="2" a="1"/>
  <c r="M33" i="2" s="1"/>
  <c r="O33" i="2" a="1"/>
  <c r="O33" i="2" s="1"/>
  <c r="K24" i="2"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<sst xmlns="http://schemas.openxmlformats.org/spreadsheetml/2006/main" count="534" uniqueCount="89">
  <si>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</si>
  <si>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</si>
  <si>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</si>
  <si>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</si>
  <si>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</si>
  <si>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</si>
  <si>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</si>
  <si>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</si>
  <si>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</si>
  <si>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</si>
  <si>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</si>
  <si>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</si>
  <si>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</si>
  <si>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</si>
  <si>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</si>
  <si>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</si>
  <si>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</si>
  <si>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</si>
  <si>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</si>
  <si>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</si>
  <si>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</si>
  <si>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</si>
  <si>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</si>
  <si>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</si>
  <si>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</si>
  <si>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</si>
  <si>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</si>
  <si>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</si>
  <si>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</si>
  <si>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</si>
  <si>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</si>
  <si>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</si>
  <si>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</si>
  <si>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</si>
  <si>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</si>
  <si>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</si>
  <si>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</si>
  <si>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</si>
  <si>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</si>
  <si>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</si>
  <si>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</si>
  <si>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</si>
  <si>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</si>
  <si>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</si>
  <si>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</si>
  <si>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</si>
  <si>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</si>
  <si>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</si>
  <si>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</si>
  <si>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</si>
  <si>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</si>
  <si>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</si>
  <si>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</si>
  <si>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</si>
  <si>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</si>
  <si>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</si>
  <si>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</si>
  <si>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</si>
  <si>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</si>
  <si>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</si>
  <si>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</si>
  <si>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</si>
  <si>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</si>
  <si>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</si>
  <si>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</si>
  <si>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</si>
  <si>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</si>
  <si>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</si>
  <si>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</si>
  <si>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</si>
  <si>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</si>
  <si>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</si>
  <si>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</si>
  <si>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</si>
  <si>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</si>
  <si>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</si>
  <si>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</si>
  <si>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</si>
  <si>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</si>
  <si>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</si>
  <si>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</si>
  <si>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</si>
  <si>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</si>
  <si>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</si>
  <si>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</si>
  <si>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</si>
  <si>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</si>
  <si>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</si>
  <si>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r>
      <rPr>
        <sz val="10"/>
        <color rgb="FF000000"/>
        <rFont val="Calibri"/>
        <family val="2"/>
      </rPr>
      <t xml:space="preserve">• La actividad promocional de leche líquida presenta estabilidad en marzo de 2023, pasa de destinar el 2,2 % de los litros con promoción al 2,1 %.
Este leve descenso de la promoción se debe a una menor actividad promocional en los canales hipermercado (2,5 % vs 2,2 %) y supermercado (2,0% vs 1,7 %), frente a una leve subida de las promociones en el canal discount (2,8 % vs 3,1%). 
Si consideramos las marcas de fabricante, estas aumentan los litros de leche que destinan a la promoción, pasando de un 4,6 % a un 5,5 %. No obstante, las marcas de distribuidor mantienen un 1,0 % de sus litros destinados a la promoción.
• Los derivados lácteos también aumentan presentan estabilidad en la actividad promocional, destinando un 0,1 puntos porcentuales más a la promoción, cerrando marzo de 2023 con el 3,8 % de los kilos o litros vendidos con promoción.
Este incremento se debe a una mayor promoción de las marcas de fabricante, que aumentan la actividad promocional de un 7,2 % a un 8,8 %. Por el contrario, las marcas de distribuidor, además de mantener una proporción inferior (2,5%), la disminuyen con respecto a marzo de 2022.
En cuanto a las plataformas de distribución, el hipermercado se consolida como el canal con mayor actividad promocional en marzo de 2023 (7,5 %), aumentando en 0,4 % la actividad promocional en los derivados lácteos. Asimismo, los supermercados también aumentan la promoción en 0,4 puntos porcentuales, tendencia alcista que se ve interrumpida por el canal discount, que reduce su actividad promocional de un 7,3 % a un 5,9 % para los derivados lácteos.
</t>
    </r>
    <r>
      <rPr>
        <sz val="10"/>
        <color rgb="FFFF0000"/>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</si>
</sst>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5"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color rgb="FF000000"/>
      <name val="Calibri"/>
      <family val="2"/>
    </font>
    <font>
      <sz val="10"/>
      <color rgb="FFFF0000"/>
      <name val="Calibri"/>
      <family val="2"/>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5" fillId="6" borderId="0" xfId="0" applyFont="1" applyFill="1" applyAlignment="1">
      <alignment vertical="center"/>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2" fillId="0" borderId="0" xfId="0" applyFont="1" applyAlignment="1" applyProtection="1">
      <alignment horizontal="left" vertical="center" indent="3"/>
      <protection locked="0"/>
    </xf>
    <xf numFmtId="0" fontId="0" fillId="0" borderId="0" xfId="0" applyProtection="1">
      <protection locked="0"/>
    </xf>
    <xf numFmtId="0" fontId="11" fillId="0" borderId="0" xfId="0" applyFont="1" applyProtection="1">
      <protection locked="0"/>
    </xf>
    <xf numFmtId="0" fontId="16" fillId="0" borderId="0" xfId="0" applyFont="1" applyAlignment="1" applyProtection="1">
      <alignment horizontal="left" vertical="center" indent="3"/>
      <protection locked="0"/>
    </xf>
    <xf numFmtId="0" fontId="14" fillId="0" borderId="0" xfId="0" applyFont="1" applyProtection="1">
      <protection locked="0"/>
    </xf>
    <xf numFmtId="0" fontId="16" fillId="0" borderId="0" xfId="0" applyFont="1" applyAlignment="1" applyProtection="1">
      <alignment horizontal="left" vertical="center" indent="1"/>
      <protection locked="0"/>
    </xf>
    <xf numFmtId="0" fontId="12" fillId="0" borderId="0" xfId="0" applyFont="1" applyAlignment="1" applyProtection="1">
      <alignment horizontal="left" vertical="center" indent="6"/>
      <protection locked="0"/>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4" fillId="0" borderId="11" xfId="0" applyFont="1" applyBorder="1" applyAlignment="1">
      <alignment horizontal="left" vertical="center" wrapText="1"/>
    </xf>
    <xf numFmtId="0" fontId="22" fillId="0" borderId="12" xfId="0" applyFont="1" applyBorder="1" applyAlignment="1">
      <alignment horizontal="left" vertical="center"/>
    </xf>
    <xf numFmtId="0" fontId="22" fillId="0" borderId="13" xfId="0" applyFont="1" applyBorder="1" applyAlignment="1">
      <alignment horizontal="left" vertical="center"/>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graficos'!$D$11:$P$11</c:f>
              <c:numCache>
                <c:formatCode>0.0%</c:formatCode>
                <c:ptCount val="13"/>
                <c:pt idx="0">
                  <c:v>0.98999026831641879</c:v>
                </c:pt>
                <c:pt idx="1">
                  <c:v>0.98720217835262081</c:v>
                </c:pt>
                <c:pt idx="2">
                  <c:v>0.9919599314617108</c:v>
                </c:pt>
                <c:pt idx="3">
                  <c:v>0.99193961105424777</c:v>
                </c:pt>
                <c:pt idx="4">
                  <c:v>0.99002021222839809</c:v>
                </c:pt>
                <c:pt idx="5">
                  <c:v>0.98958077960284385</c:v>
                </c:pt>
                <c:pt idx="6">
                  <c:v>0.98509301466058896</c:v>
                </c:pt>
                <c:pt idx="7">
                  <c:v>0.99092778516995283</c:v>
                </c:pt>
                <c:pt idx="8">
                  <c:v>0.99512137077582108</c:v>
                </c:pt>
                <c:pt idx="9">
                  <c:v>0.99259346343757349</c:v>
                </c:pt>
                <c:pt idx="10">
                  <c:v>0.98157925613047059</c:v>
                </c:pt>
                <c:pt idx="11">
                  <c:v>0.98756513500710563</c:v>
                </c:pt>
                <c:pt idx="12">
                  <c:v>0.98962508842254193</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graficos'!$D$12:$P$12</c:f>
              <c:numCache>
                <c:formatCode>0.0%</c:formatCode>
                <c:ptCount val="13"/>
                <c:pt idx="0">
                  <c:v>1.000973168358126E-2</c:v>
                </c:pt>
                <c:pt idx="1">
                  <c:v>1.2797821647379169E-2</c:v>
                </c:pt>
                <c:pt idx="2">
                  <c:v>8.040068538289178E-3</c:v>
                </c:pt>
                <c:pt idx="3">
                  <c:v>8.0603889457523028E-3</c:v>
                </c:pt>
                <c:pt idx="4">
                  <c:v>9.9797877716018175E-3</c:v>
                </c:pt>
                <c:pt idx="5">
                  <c:v>1.0419220397156165E-2</c:v>
                </c:pt>
                <c:pt idx="6">
                  <c:v>1.4906985339411115E-2</c:v>
                </c:pt>
                <c:pt idx="7">
                  <c:v>9.0722148300471754E-3</c:v>
                </c:pt>
                <c:pt idx="8">
                  <c:v>4.8786292241789625E-3</c:v>
                </c:pt>
                <c:pt idx="9">
                  <c:v>7.406536562426522E-3</c:v>
                </c:pt>
                <c:pt idx="10">
                  <c:v>1.8420743869529511E-2</c:v>
                </c:pt>
                <c:pt idx="11">
                  <c:v>1.2434864992894364E-2</c:v>
                </c:pt>
                <c:pt idx="12">
                  <c:v>1.0374911577458148E-2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79617040"/>
        <c:axId val="379617824"/>
      </c:barChart>
      <c:dateAx>
        <c:axId val="379617040"/>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79617824"/>
        <c:crosses val="autoZero"/>
        <c:auto val="1"/>
        <c:lblOffset val="100"/>
        <c:baseTimeUnit val="months"/>
      </c:dateAx>
      <c:valAx>
        <c:axId val="379617824"/>
        <c:scaling>
          <c:orientation val="minMax"/>
          <c:max val="1"/>
          <c:min val="0"/>
        </c:scaling>
        <c:delete val="1"/>
        <c:axPos val="l"/>
        <c:numFmt formatCode="0.0%" sourceLinked="1"/>
        <c:majorTickMark val="out"/>
        <c:minorTickMark val="none"/>
        <c:tickLblPos val="nextTo"/>
        <c:crossAx val="3796170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Automático'!$D$23:$P$23</c:f>
              <c:numCache>
                <c:formatCode>0.0%</c:formatCode>
                <c:ptCount val="13"/>
                <c:pt idx="0">
                  <c:v>0.97540397540397539</c:v>
                </c:pt>
                <c:pt idx="1">
                  <c:v>0.97141607116814943</c:v>
                </c:pt>
                <c:pt idx="2">
                  <c:v>0.97631906938097224</c:v>
                </c:pt>
                <c:pt idx="3">
                  <c:v>0.96927528244695504</c:v>
                </c:pt>
                <c:pt idx="4">
                  <c:v>0.9710505632695835</c:v>
                </c:pt>
                <c:pt idx="5">
                  <c:v>0.96559451621407855</c:v>
                </c:pt>
                <c:pt idx="6">
                  <c:v>0.97501921598770169</c:v>
                </c:pt>
                <c:pt idx="7">
                  <c:v>0.97193813918682959</c:v>
                </c:pt>
                <c:pt idx="8">
                  <c:v>0.97514137606032048</c:v>
                </c:pt>
                <c:pt idx="9">
                  <c:v>0.98237621388322749</c:v>
                </c:pt>
                <c:pt idx="10">
                  <c:v>0.97226539151225355</c:v>
                </c:pt>
                <c:pt idx="11">
                  <c:v>0.97928277198933855</c:v>
                </c:pt>
                <c:pt idx="12">
                  <c:v>0.97828173746100311</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Automático'!$D$24:$P$24</c:f>
              <c:numCache>
                <c:formatCode>0.0%</c:formatCode>
                <c:ptCount val="13"/>
                <c:pt idx="0">
                  <c:v>2.4596024596024599E-2</c:v>
                </c:pt>
                <c:pt idx="1">
                  <c:v>2.8583928831850666E-2</c:v>
                </c:pt>
                <c:pt idx="2">
                  <c:v>2.3680930619027839E-2</c:v>
                </c:pt>
                <c:pt idx="3">
                  <c:v>3.0724717553044918E-2</c:v>
                </c:pt>
                <c:pt idx="4">
                  <c:v>2.8949436730416563E-2</c:v>
                </c:pt>
                <c:pt idx="5">
                  <c:v>3.4405483785921433E-2</c:v>
                </c:pt>
                <c:pt idx="6">
                  <c:v>2.4980784012298231E-2</c:v>
                </c:pt>
                <c:pt idx="7">
                  <c:v>2.8061860813170365E-2</c:v>
                </c:pt>
                <c:pt idx="8">
                  <c:v>2.4858623939679546E-2</c:v>
                </c:pt>
                <c:pt idx="9">
                  <c:v>1.762378611677257E-2</c:v>
                </c:pt>
                <c:pt idx="10">
                  <c:v>2.7734608487746563E-2</c:v>
                </c:pt>
                <c:pt idx="11">
                  <c:v>2.07172280106615E-2</c:v>
                </c:pt>
                <c:pt idx="12">
                  <c:v>2.171826253899688E-2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382281472"/>
        <c:axId val="382284216"/>
      </c:barChart>
      <c:dateAx>
        <c:axId val="382281472"/>
        <c:scaling>
          <c:orientation val="minMax"/>
        </c:scaling>
        <c:delete val="0"/>
        <c:axPos val="b"/>
        <c:numFmt formatCode="[$-C0A]mmmm\-yy;@" sourceLinked="1"/>
        <c:majorTickMark val="out"/>
        <c:minorTickMark val="none"/>
        <c:tickLblPos val="nextTo"/>
        <c:txPr>
          <a:bodyPr/>
          <a:lstStyle/>
          <a:p>
            <a:pPr>
              <a:defRPr sz="900"/>
            </a:pPr>
            <a:endParaRPr lang="es-ES"/>
          </a:p>
        </c:txPr>
        <c:crossAx val="382284216"/>
        <c:crosses val="autoZero"/>
        <c:auto val="1"/>
        <c:lblOffset val="100"/>
        <c:baseTimeUnit val="months"/>
      </c:dateAx>
      <c:valAx>
        <c:axId val="382284216"/>
        <c:scaling>
          <c:orientation val="minMax"/>
          <c:max val="1"/>
          <c:min val="0"/>
        </c:scaling>
        <c:delete val="1"/>
        <c:axPos val="l"/>
        <c:numFmt formatCode="0.0%" sourceLinked="1"/>
        <c:majorTickMark val="out"/>
        <c:minorTickMark val="none"/>
        <c:tickLblPos val="nextTo"/>
        <c:crossAx val="3822814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Automático'!$D$28:$P$28</c:f>
              <c:numCache>
                <c:formatCode>0.0%</c:formatCode>
                <c:ptCount val="13"/>
                <c:pt idx="0">
                  <c:v>0.98008079119654534</c:v>
                </c:pt>
                <c:pt idx="1">
                  <c:v>0.98034728765648149</c:v>
                </c:pt>
                <c:pt idx="2">
                  <c:v>0.98166339227242949</c:v>
                </c:pt>
                <c:pt idx="3">
                  <c:v>0.9840784613425041</c:v>
                </c:pt>
                <c:pt idx="4">
                  <c:v>0.98010692527663812</c:v>
                </c:pt>
                <c:pt idx="5">
                  <c:v>0.98626139817629188</c:v>
                </c:pt>
                <c:pt idx="6">
                  <c:v>0.98079510703363926</c:v>
                </c:pt>
                <c:pt idx="7">
                  <c:v>0.98597339782345828</c:v>
                </c:pt>
                <c:pt idx="8">
                  <c:v>0.98021795782989807</c:v>
                </c:pt>
                <c:pt idx="9">
                  <c:v>0.99071789448948411</c:v>
                </c:pt>
                <c:pt idx="10">
                  <c:v>0.98652449027419731</c:v>
                </c:pt>
                <c:pt idx="11">
                  <c:v>0.98313082458416889</c:v>
                </c:pt>
                <c:pt idx="12">
                  <c:v>0.98263027295285366</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Automático'!$D$29:$P$29</c:f>
              <c:numCache>
                <c:formatCode>0.0%</c:formatCode>
                <c:ptCount val="13"/>
                <c:pt idx="0">
                  <c:v>1.9919208803454519E-2</c:v>
                </c:pt>
                <c:pt idx="1">
                  <c:v>1.9652712343518643E-2</c:v>
                </c:pt>
                <c:pt idx="2">
                  <c:v>1.8336607727570398E-2</c:v>
                </c:pt>
                <c:pt idx="3">
                  <c:v>1.5921538657495859E-2</c:v>
                </c:pt>
                <c:pt idx="4">
                  <c:v>1.9893074723361933E-2</c:v>
                </c:pt>
                <c:pt idx="5">
                  <c:v>1.3738601823708205E-2</c:v>
                </c:pt>
                <c:pt idx="6">
                  <c:v>1.9204892966360857E-2</c:v>
                </c:pt>
                <c:pt idx="7">
                  <c:v>1.4026602176541716E-2</c:v>
                </c:pt>
                <c:pt idx="8">
                  <c:v>1.978204217010187E-2</c:v>
                </c:pt>
                <c:pt idx="9">
                  <c:v>9.2821055105158038E-3</c:v>
                </c:pt>
                <c:pt idx="10">
                  <c:v>1.347550972580267E-2</c:v>
                </c:pt>
                <c:pt idx="11">
                  <c:v>1.6869175415831071E-2</c:v>
                </c:pt>
                <c:pt idx="12">
                  <c:v>1.7369727047146403E-2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382282648"/>
        <c:axId val="381379688"/>
      </c:barChart>
      <c:dateAx>
        <c:axId val="382282648"/>
        <c:scaling>
          <c:orientation val="minMax"/>
        </c:scaling>
        <c:delete val="0"/>
        <c:axPos val="b"/>
        <c:numFmt formatCode="[$-C0A]mmmm\-yy;@" sourceLinked="1"/>
        <c:majorTickMark val="out"/>
        <c:minorTickMark val="none"/>
        <c:tickLblPos val="nextTo"/>
        <c:txPr>
          <a:bodyPr/>
          <a:lstStyle/>
          <a:p>
            <a:pPr>
              <a:defRPr sz="900"/>
            </a:pPr>
            <a:endParaRPr lang="es-ES"/>
          </a:p>
        </c:txPr>
        <c:crossAx val="381379688"/>
        <c:crosses val="autoZero"/>
        <c:auto val="1"/>
        <c:lblOffset val="100"/>
        <c:baseTimeUnit val="months"/>
      </c:dateAx>
      <c:valAx>
        <c:axId val="381379688"/>
        <c:scaling>
          <c:orientation val="minMax"/>
          <c:max val="1"/>
          <c:min val="0"/>
        </c:scaling>
        <c:delete val="1"/>
        <c:axPos val="l"/>
        <c:numFmt formatCode="0.0%" sourceLinked="1"/>
        <c:majorTickMark val="out"/>
        <c:minorTickMark val="none"/>
        <c:tickLblPos val="nextTo"/>
        <c:crossAx val="38228264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Automático'!$D$33:$P$33</c:f>
              <c:numCache>
                <c:formatCode>0.0%</c:formatCode>
                <c:ptCount val="13"/>
                <c:pt idx="0">
                  <c:v>0.97228412256267416</c:v>
                </c:pt>
                <c:pt idx="1">
                  <c:v>0.97535505430242275</c:v>
                </c:pt>
                <c:pt idx="2">
                  <c:v>0.97063103585130306</c:v>
                </c:pt>
                <c:pt idx="3">
                  <c:v>0.97176015473887822</c:v>
                </c:pt>
                <c:pt idx="4">
                  <c:v>0.96004624871531352</c:v>
                </c:pt>
                <c:pt idx="5">
                  <c:v>0.95694308145240425</c:v>
                </c:pt>
                <c:pt idx="6">
                  <c:v>0.94243975527531532</c:v>
                </c:pt>
                <c:pt idx="7">
                  <c:v>0.97156862745098049</c:v>
                </c:pt>
                <c:pt idx="8">
                  <c:v>0.9623597538906985</c:v>
                </c:pt>
                <c:pt idx="9">
                  <c:v>0.96857649143532198</c:v>
                </c:pt>
                <c:pt idx="10">
                  <c:v>0.93854093361482527</c:v>
                </c:pt>
                <c:pt idx="11">
                  <c:v>0.95464285714285713</c:v>
                </c:pt>
                <c:pt idx="12">
                  <c:v>0.9692877629063098</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Automático'!$D$34:$P$34</c:f>
              <c:numCache>
                <c:formatCode>0.0%</c:formatCode>
                <c:ptCount val="13"/>
                <c:pt idx="0">
                  <c:v>2.7715877437325908E-2</c:v>
                </c:pt>
                <c:pt idx="1">
                  <c:v>2.4644945697577279E-2</c:v>
                </c:pt>
                <c:pt idx="2">
                  <c:v>2.936896414869692E-2</c:v>
                </c:pt>
                <c:pt idx="3">
                  <c:v>2.8239845261121856E-2</c:v>
                </c:pt>
                <c:pt idx="4">
                  <c:v>3.9953751284686534E-2</c:v>
                </c:pt>
                <c:pt idx="5">
                  <c:v>4.3056918547595677E-2</c:v>
                </c:pt>
                <c:pt idx="6">
                  <c:v>5.7560244724684732E-2</c:v>
                </c:pt>
                <c:pt idx="7">
                  <c:v>2.8431372549019607E-2</c:v>
                </c:pt>
                <c:pt idx="8">
                  <c:v>3.7640246109301487E-2</c:v>
                </c:pt>
                <c:pt idx="9">
                  <c:v>3.1423508564678092E-2</c:v>
                </c:pt>
                <c:pt idx="10">
                  <c:v>6.1459066385174767E-2</c:v>
                </c:pt>
                <c:pt idx="11">
                  <c:v>4.535714285714286E-2</c:v>
                </c:pt>
                <c:pt idx="12">
                  <c:v>3.071223709369025E-2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381376944"/>
        <c:axId val="381376552"/>
      </c:barChart>
      <c:dateAx>
        <c:axId val="381376944"/>
        <c:scaling>
          <c:orientation val="minMax"/>
        </c:scaling>
        <c:delete val="0"/>
        <c:axPos val="b"/>
        <c:numFmt formatCode="[$-C0A]mmmm\-yy;@" sourceLinked="1"/>
        <c:majorTickMark val="out"/>
        <c:minorTickMark val="none"/>
        <c:tickLblPos val="nextTo"/>
        <c:txPr>
          <a:bodyPr/>
          <a:lstStyle/>
          <a:p>
            <a:pPr>
              <a:defRPr sz="900"/>
            </a:pPr>
            <a:endParaRPr lang="es-ES"/>
          </a:p>
        </c:txPr>
        <c:crossAx val="381376552"/>
        <c:crosses val="autoZero"/>
        <c:auto val="1"/>
        <c:lblOffset val="100"/>
        <c:baseTimeUnit val="months"/>
      </c:dateAx>
      <c:valAx>
        <c:axId val="381376552"/>
        <c:scaling>
          <c:orientation val="minMax"/>
          <c:max val="1"/>
          <c:min val="0"/>
        </c:scaling>
        <c:delete val="1"/>
        <c:axPos val="l"/>
        <c:numFmt formatCode="0.0%" sourceLinked="1"/>
        <c:majorTickMark val="out"/>
        <c:minorTickMark val="none"/>
        <c:tickLblPos val="nextTo"/>
        <c:crossAx val="3813769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graficos'!$D$29:$P$29</c:f>
              <c:numCache>
                <c:formatCode>0.0%</c:formatCode>
                <c:ptCount val="13"/>
                <c:pt idx="0">
                  <c:v>0.9625715543813298</c:v>
                </c:pt>
                <c:pt idx="1">
                  <c:v>0.96600566572237956</c:v>
                </c:pt>
                <c:pt idx="2">
                  <c:v>0.96402976846747523</c:v>
                </c:pt>
                <c:pt idx="3">
                  <c:v>0.96563076112720569</c:v>
                </c:pt>
                <c:pt idx="4">
                  <c:v>0.96491680639752353</c:v>
                </c:pt>
                <c:pt idx="5">
                  <c:v>0.96934140802422397</c:v>
                </c:pt>
                <c:pt idx="6">
                  <c:v>0.9685148018063221</c:v>
                </c:pt>
                <c:pt idx="7">
                  <c:v>0.97240440539537176</c:v>
                </c:pt>
                <c:pt idx="8">
                  <c:v>0.97463592233009699</c:v>
                </c:pt>
                <c:pt idx="9">
                  <c:v>0.97213622291021673</c:v>
                </c:pt>
                <c:pt idx="10">
                  <c:v>0.96104051786142408</c:v>
                </c:pt>
                <c:pt idx="11">
                  <c:v>0.9635666347075742</c:v>
                </c:pt>
                <c:pt idx="12">
                  <c:v>0.9622595863070037</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graficos'!$D$30:$P$30</c:f>
              <c:numCache>
                <c:formatCode>0.0%</c:formatCode>
                <c:ptCount val="13"/>
                <c:pt idx="0">
                  <c:v>3.7428445618670189E-2</c:v>
                </c:pt>
                <c:pt idx="1">
                  <c:v>3.3994334277620393E-2</c:v>
                </c:pt>
                <c:pt idx="2">
                  <c:v>3.5970231532524807E-2</c:v>
                </c:pt>
                <c:pt idx="3">
                  <c:v>3.4369238872794312E-2</c:v>
                </c:pt>
                <c:pt idx="4">
                  <c:v>3.5083193602476463E-2</c:v>
                </c:pt>
                <c:pt idx="5">
                  <c:v>3.0658591975775928E-2</c:v>
                </c:pt>
                <c:pt idx="6">
                  <c:v>3.1485198193677871E-2</c:v>
                </c:pt>
                <c:pt idx="7">
                  <c:v>2.759559460462814E-2</c:v>
                </c:pt>
                <c:pt idx="8">
                  <c:v>2.536407766990291E-2</c:v>
                </c:pt>
                <c:pt idx="9">
                  <c:v>2.7863777089783277E-2</c:v>
                </c:pt>
                <c:pt idx="10">
                  <c:v>3.8959482138575884E-2</c:v>
                </c:pt>
                <c:pt idx="11">
                  <c:v>3.643336529242569E-2</c:v>
                </c:pt>
                <c:pt idx="12">
                  <c:v>3.7740413692996251E-2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382482152"/>
        <c:axId val="382482544"/>
      </c:barChart>
      <c:dateAx>
        <c:axId val="382482152"/>
        <c:scaling>
          <c:orientation val="minMax"/>
        </c:scaling>
        <c:delete val="0"/>
        <c:axPos val="b"/>
        <c:numFmt formatCode="[$-C0A]mmmm\-yy;@" sourceLinked="1"/>
        <c:majorTickMark val="out"/>
        <c:minorTickMark val="none"/>
        <c:tickLblPos val="nextTo"/>
        <c:txPr>
          <a:bodyPr/>
          <a:lstStyle/>
          <a:p>
            <a:pPr>
              <a:defRPr sz="900"/>
            </a:pPr>
            <a:endParaRPr lang="es-ES"/>
          </a:p>
        </c:txPr>
        <c:crossAx val="382482544"/>
        <c:crosses val="autoZero"/>
        <c:auto val="1"/>
        <c:lblOffset val="100"/>
        <c:baseTimeUnit val="months"/>
      </c:dateAx>
      <c:valAx>
        <c:axId val="382482544"/>
        <c:scaling>
          <c:orientation val="minMax"/>
          <c:max val="1"/>
          <c:min val="0"/>
        </c:scaling>
        <c:delete val="1"/>
        <c:axPos val="l"/>
        <c:numFmt formatCode="0.0%" sourceLinked="1"/>
        <c:majorTickMark val="out"/>
        <c:minorTickMark val="none"/>
        <c:tickLblPos val="nextTo"/>
        <c:crossAx val="3824821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Automático'!$D$46:$P$46</c:f>
              <c:numCache>
                <c:formatCode>0.0%</c:formatCode>
                <c:ptCount val="13"/>
                <c:pt idx="0">
                  <c:v>0.92817925508235644</c:v>
                </c:pt>
                <c:pt idx="1">
                  <c:v>0.92911465059549436</c:v>
                </c:pt>
                <c:pt idx="2">
                  <c:v>0.920595188429982</c:v>
                </c:pt>
                <c:pt idx="3">
                  <c:v>0.92213496605883138</c:v>
                </c:pt>
                <c:pt idx="4">
                  <c:v>0.91601185108849681</c:v>
                </c:pt>
                <c:pt idx="5">
                  <c:v>0.9323116219667944</c:v>
                </c:pt>
                <c:pt idx="6">
                  <c:v>0.92439691619000253</c:v>
                </c:pt>
                <c:pt idx="7">
                  <c:v>0.93091983745844109</c:v>
                </c:pt>
                <c:pt idx="8">
                  <c:v>0.92727712007731344</c:v>
                </c:pt>
                <c:pt idx="9">
                  <c:v>0.93421832404883254</c:v>
                </c:pt>
                <c:pt idx="10">
                  <c:v>0.92029768335133832</c:v>
                </c:pt>
                <c:pt idx="11">
                  <c:v>0.90763532082686094</c:v>
                </c:pt>
                <c:pt idx="12">
                  <c:v>0.91219629540534042</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Automático'!$D$47:$P$47</c:f>
              <c:numCache>
                <c:formatCode>0.0%</c:formatCode>
                <c:ptCount val="13"/>
                <c:pt idx="0">
                  <c:v>7.1820744917643564E-2</c:v>
                </c:pt>
                <c:pt idx="1">
                  <c:v>7.0885349404505679E-2</c:v>
                </c:pt>
                <c:pt idx="2">
                  <c:v>7.940481157001808E-2</c:v>
                </c:pt>
                <c:pt idx="3">
                  <c:v>7.7865033941168643E-2</c:v>
                </c:pt>
                <c:pt idx="4">
                  <c:v>8.3988148911503288E-2</c:v>
                </c:pt>
                <c:pt idx="5">
                  <c:v>6.7688378033205626E-2</c:v>
                </c:pt>
                <c:pt idx="6">
                  <c:v>7.5603083809997515E-2</c:v>
                </c:pt>
                <c:pt idx="7">
                  <c:v>6.9080162541558937E-2</c:v>
                </c:pt>
                <c:pt idx="8">
                  <c:v>7.272287992268664E-2</c:v>
                </c:pt>
                <c:pt idx="9">
                  <c:v>6.5781675951167476E-2</c:v>
                </c:pt>
                <c:pt idx="10">
                  <c:v>7.970231664866162E-2</c:v>
                </c:pt>
                <c:pt idx="11">
                  <c:v>9.2364679173138967E-2</c:v>
                </c:pt>
                <c:pt idx="12">
                  <c:v>8.780370459465961E-2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382479408"/>
        <c:axId val="382475096"/>
      </c:barChart>
      <c:dateAx>
        <c:axId val="382479408"/>
        <c:scaling>
          <c:orientation val="minMax"/>
        </c:scaling>
        <c:delete val="0"/>
        <c:axPos val="b"/>
        <c:numFmt formatCode="[$-C0A]mmmm\-yy;@" sourceLinked="1"/>
        <c:majorTickMark val="out"/>
        <c:minorTickMark val="none"/>
        <c:tickLblPos val="nextTo"/>
        <c:txPr>
          <a:bodyPr/>
          <a:lstStyle/>
          <a:p>
            <a:pPr>
              <a:defRPr sz="900"/>
            </a:pPr>
            <a:endParaRPr lang="es-ES"/>
          </a:p>
        </c:txPr>
        <c:crossAx val="382475096"/>
        <c:crosses val="autoZero"/>
        <c:auto val="1"/>
        <c:lblOffset val="100"/>
        <c:baseTimeUnit val="months"/>
      </c:dateAx>
      <c:valAx>
        <c:axId val="382475096"/>
        <c:scaling>
          <c:orientation val="minMax"/>
          <c:max val="1"/>
          <c:min val="0"/>
        </c:scaling>
        <c:delete val="1"/>
        <c:axPos val="l"/>
        <c:numFmt formatCode="0.0%" sourceLinked="1"/>
        <c:majorTickMark val="out"/>
        <c:minorTickMark val="none"/>
        <c:tickLblPos val="nextTo"/>
        <c:crossAx val="382479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Automático'!$D$51:$P$51</c:f>
              <c:numCache>
                <c:formatCode>0.0%</c:formatCode>
                <c:ptCount val="13"/>
                <c:pt idx="0">
                  <c:v>0.97072237751949397</c:v>
                </c:pt>
                <c:pt idx="1">
                  <c:v>0.97490429604423656</c:v>
                </c:pt>
                <c:pt idx="2">
                  <c:v>0.9755895738518825</c:v>
                </c:pt>
                <c:pt idx="3">
                  <c:v>0.9757862876694301</c:v>
                </c:pt>
                <c:pt idx="4">
                  <c:v>0.97698771816418872</c:v>
                </c:pt>
                <c:pt idx="5">
                  <c:v>0.9789407313997478</c:v>
                </c:pt>
                <c:pt idx="6">
                  <c:v>0.97962776659959749</c:v>
                </c:pt>
                <c:pt idx="7">
                  <c:v>0.98398709036742793</c:v>
                </c:pt>
                <c:pt idx="8">
                  <c:v>0.98673320350535532</c:v>
                </c:pt>
                <c:pt idx="9">
                  <c:v>0.98139756737419503</c:v>
                </c:pt>
                <c:pt idx="10">
                  <c:v>0.97155598409063515</c:v>
                </c:pt>
                <c:pt idx="11">
                  <c:v>0.97798098905065578</c:v>
                </c:pt>
                <c:pt idx="12">
                  <c:v>0.97471432044736206</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Automático'!$D$52:$P$52</c:f>
              <c:numCache>
                <c:formatCode>0.0%</c:formatCode>
                <c:ptCount val="13"/>
                <c:pt idx="0">
                  <c:v>2.9277622480506107E-2</c:v>
                </c:pt>
                <c:pt idx="1">
                  <c:v>2.5095703955763504E-2</c:v>
                </c:pt>
                <c:pt idx="2">
                  <c:v>2.4410426148117503E-2</c:v>
                </c:pt>
                <c:pt idx="3">
                  <c:v>2.4213712330569809E-2</c:v>
                </c:pt>
                <c:pt idx="4">
                  <c:v>2.3012281835811249E-2</c:v>
                </c:pt>
                <c:pt idx="5">
                  <c:v>2.1059268600252208E-2</c:v>
                </c:pt>
                <c:pt idx="6">
                  <c:v>2.0372233400402413E-2</c:v>
                </c:pt>
                <c:pt idx="7">
                  <c:v>1.6012909632571997E-2</c:v>
                </c:pt>
                <c:pt idx="8">
                  <c:v>1.3266796494644597E-2</c:v>
                </c:pt>
                <c:pt idx="9">
                  <c:v>1.8602432625804913E-2</c:v>
                </c:pt>
                <c:pt idx="10">
                  <c:v>2.844401590936483E-2</c:v>
                </c:pt>
                <c:pt idx="11">
                  <c:v>2.2019010949344244E-2</c:v>
                </c:pt>
                <c:pt idx="12">
                  <c:v>2.5285679552637975E-2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382480192"/>
        <c:axId val="382475880"/>
      </c:barChart>
      <c:dateAx>
        <c:axId val="382480192"/>
        <c:scaling>
          <c:orientation val="minMax"/>
        </c:scaling>
        <c:delete val="0"/>
        <c:axPos val="b"/>
        <c:numFmt formatCode="[$-C0A]mmmm\-yy;@" sourceLinked="1"/>
        <c:majorTickMark val="out"/>
        <c:minorTickMark val="none"/>
        <c:tickLblPos val="nextTo"/>
        <c:txPr>
          <a:bodyPr/>
          <a:lstStyle/>
          <a:p>
            <a:pPr>
              <a:defRPr sz="900"/>
            </a:pPr>
            <a:endParaRPr lang="es-ES"/>
          </a:p>
        </c:txPr>
        <c:crossAx val="382475880"/>
        <c:crosses val="autoZero"/>
        <c:auto val="1"/>
        <c:lblOffset val="100"/>
        <c:baseTimeUnit val="months"/>
      </c:dateAx>
      <c:valAx>
        <c:axId val="382475880"/>
        <c:scaling>
          <c:orientation val="minMax"/>
          <c:max val="1"/>
          <c:min val="0"/>
        </c:scaling>
        <c:delete val="1"/>
        <c:axPos val="l"/>
        <c:numFmt formatCode="0.0%" sourceLinked="1"/>
        <c:majorTickMark val="out"/>
        <c:minorTickMark val="none"/>
        <c:tickLblPos val="nextTo"/>
        <c:crossAx val="382480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Automático'!$D$56:$P$56</c:f>
              <c:numCache>
                <c:formatCode>0.0%</c:formatCode>
                <c:ptCount val="13"/>
                <c:pt idx="0">
                  <c:v>0.92910504650099091</c:v>
                </c:pt>
                <c:pt idx="1">
                  <c:v>0.93302367395864538</c:v>
                </c:pt>
                <c:pt idx="2">
                  <c:v>0.93106419646704008</c:v>
                </c:pt>
                <c:pt idx="3">
                  <c:v>0.93133634249760644</c:v>
                </c:pt>
                <c:pt idx="4">
                  <c:v>0.92306652244456466</c:v>
                </c:pt>
                <c:pt idx="5">
                  <c:v>0.93381866313699535</c:v>
                </c:pt>
                <c:pt idx="6">
                  <c:v>0.9203426671781102</c:v>
                </c:pt>
                <c:pt idx="7">
                  <c:v>0.92747946936197101</c:v>
                </c:pt>
                <c:pt idx="8">
                  <c:v>0.93967343886326804</c:v>
                </c:pt>
                <c:pt idx="9">
                  <c:v>0.94325559028612649</c:v>
                </c:pt>
                <c:pt idx="10">
                  <c:v>0.92568400295785058</c:v>
                </c:pt>
                <c:pt idx="11">
                  <c:v>0.93055211686060912</c:v>
                </c:pt>
                <c:pt idx="12">
                  <c:v>0.92536392795460154</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Automático'!$D$57:$P$57</c:f>
              <c:numCache>
                <c:formatCode>0.0%</c:formatCode>
                <c:ptCount val="13"/>
                <c:pt idx="0">
                  <c:v>7.0894953499008997E-2</c:v>
                </c:pt>
                <c:pt idx="1">
                  <c:v>6.6976326041354492E-2</c:v>
                </c:pt>
                <c:pt idx="2">
                  <c:v>6.893580353295993E-2</c:v>
                </c:pt>
                <c:pt idx="3">
                  <c:v>6.8663657502393644E-2</c:v>
                </c:pt>
                <c:pt idx="4">
                  <c:v>7.6933477555435378E-2</c:v>
                </c:pt>
                <c:pt idx="5">
                  <c:v>6.6181336863004633E-2</c:v>
                </c:pt>
                <c:pt idx="6">
                  <c:v>7.9657332821889776E-2</c:v>
                </c:pt>
                <c:pt idx="7">
                  <c:v>7.2520530638029074E-2</c:v>
                </c:pt>
                <c:pt idx="8">
                  <c:v>6.032656113673189E-2</c:v>
                </c:pt>
                <c:pt idx="9">
                  <c:v>5.6744409713873532E-2</c:v>
                </c:pt>
                <c:pt idx="10">
                  <c:v>7.4315997042149376E-2</c:v>
                </c:pt>
                <c:pt idx="11">
                  <c:v>6.9447883139390945E-2</c:v>
                </c:pt>
                <c:pt idx="12">
                  <c:v>7.4636072045398461E-2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382479800"/>
        <c:axId val="382476272"/>
      </c:barChart>
      <c:dateAx>
        <c:axId val="382479800"/>
        <c:scaling>
          <c:orientation val="minMax"/>
        </c:scaling>
        <c:delete val="0"/>
        <c:axPos val="b"/>
        <c:numFmt formatCode="[$-C0A]mmmm\-yy;@" sourceLinked="1"/>
        <c:majorTickMark val="out"/>
        <c:minorTickMark val="none"/>
        <c:tickLblPos val="nextTo"/>
        <c:txPr>
          <a:bodyPr/>
          <a:lstStyle/>
          <a:p>
            <a:pPr>
              <a:defRPr sz="900"/>
            </a:pPr>
            <a:endParaRPr lang="es-ES"/>
          </a:p>
        </c:txPr>
        <c:crossAx val="382476272"/>
        <c:crosses val="autoZero"/>
        <c:auto val="1"/>
        <c:lblOffset val="100"/>
        <c:baseTimeUnit val="months"/>
      </c:dateAx>
      <c:valAx>
        <c:axId val="382476272"/>
        <c:scaling>
          <c:orientation val="minMax"/>
          <c:max val="1"/>
          <c:min val="0"/>
        </c:scaling>
        <c:delete val="1"/>
        <c:axPos val="l"/>
        <c:numFmt formatCode="0.0%" sourceLinked="1"/>
        <c:majorTickMark val="out"/>
        <c:minorTickMark val="none"/>
        <c:tickLblPos val="nextTo"/>
        <c:crossAx val="3824798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Automático'!$D$61:$P$61</c:f>
              <c:numCache>
                <c:formatCode>0.0%</c:formatCode>
                <c:ptCount val="13"/>
                <c:pt idx="0">
                  <c:v>0.98206146154977214</c:v>
                </c:pt>
                <c:pt idx="1">
                  <c:v>0.98212023088835709</c:v>
                </c:pt>
                <c:pt idx="2">
                  <c:v>0.98183319570602812</c:v>
                </c:pt>
                <c:pt idx="3">
                  <c:v>0.98307974816369348</c:v>
                </c:pt>
                <c:pt idx="4">
                  <c:v>0.9836630504148054</c:v>
                </c:pt>
                <c:pt idx="5">
                  <c:v>0.98432798395185561</c:v>
                </c:pt>
                <c:pt idx="6">
                  <c:v>0.98461538461538456</c:v>
                </c:pt>
                <c:pt idx="7">
                  <c:v>0.9859657761910624</c:v>
                </c:pt>
                <c:pt idx="8">
                  <c:v>0.98609599806553005</c:v>
                </c:pt>
                <c:pt idx="9">
                  <c:v>0.98610781287105198</c:v>
                </c:pt>
                <c:pt idx="10">
                  <c:v>0.98188319427890347</c:v>
                </c:pt>
                <c:pt idx="11">
                  <c:v>0.97841383422778772</c:v>
                </c:pt>
                <c:pt idx="12">
                  <c:v>0.97804583835946934</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Automático'!$D$62:$P$62</c:f>
              <c:numCache>
                <c:formatCode>0.0%</c:formatCode>
                <c:ptCount val="13"/>
                <c:pt idx="0">
                  <c:v>1.7938538450227907E-2</c:v>
                </c:pt>
                <c:pt idx="1">
                  <c:v>1.7879769111642969E-2</c:v>
                </c:pt>
                <c:pt idx="2">
                  <c:v>1.8166804293971925E-2</c:v>
                </c:pt>
                <c:pt idx="3">
                  <c:v>1.69202518363064E-2</c:v>
                </c:pt>
                <c:pt idx="4">
                  <c:v>1.6336949585194643E-2</c:v>
                </c:pt>
                <c:pt idx="5">
                  <c:v>1.5672016048144433E-2</c:v>
                </c:pt>
                <c:pt idx="6">
                  <c:v>1.5384615384615384E-2</c:v>
                </c:pt>
                <c:pt idx="7">
                  <c:v>1.4034223808937582E-2</c:v>
                </c:pt>
                <c:pt idx="8">
                  <c:v>1.3904001934469832E-2</c:v>
                </c:pt>
                <c:pt idx="9">
                  <c:v>1.3892187128947993E-2</c:v>
                </c:pt>
                <c:pt idx="10">
                  <c:v>1.8116805721096547E-2</c:v>
                </c:pt>
                <c:pt idx="11">
                  <c:v>2.1586165772212281E-2</c:v>
                </c:pt>
                <c:pt idx="12">
                  <c:v>2.1954161640530764E-2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382479016"/>
        <c:axId val="382480584"/>
      </c:barChart>
      <c:dateAx>
        <c:axId val="382479016"/>
        <c:scaling>
          <c:orientation val="minMax"/>
        </c:scaling>
        <c:delete val="0"/>
        <c:axPos val="b"/>
        <c:numFmt formatCode="[$-C0A]mmmm\-yy;@" sourceLinked="1"/>
        <c:majorTickMark val="out"/>
        <c:minorTickMark val="none"/>
        <c:tickLblPos val="nextTo"/>
        <c:txPr>
          <a:bodyPr/>
          <a:lstStyle/>
          <a:p>
            <a:pPr>
              <a:defRPr sz="900"/>
            </a:pPr>
            <a:endParaRPr lang="es-ES"/>
          </a:p>
        </c:txPr>
        <c:crossAx val="382480584"/>
        <c:crosses val="autoZero"/>
        <c:auto val="1"/>
        <c:lblOffset val="100"/>
        <c:baseTimeUnit val="months"/>
      </c:dateAx>
      <c:valAx>
        <c:axId val="382480584"/>
        <c:scaling>
          <c:orientation val="minMax"/>
          <c:max val="1"/>
          <c:min val="0"/>
        </c:scaling>
        <c:delete val="1"/>
        <c:axPos val="l"/>
        <c:numFmt formatCode="0.0%" sourceLinked="1"/>
        <c:majorTickMark val="out"/>
        <c:minorTickMark val="none"/>
        <c:tickLblPos val="nextTo"/>
        <c:crossAx val="382479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Automático'!$D$66:$P$66</c:f>
              <c:numCache>
                <c:formatCode>0.0%</c:formatCode>
                <c:ptCount val="13"/>
                <c:pt idx="0">
                  <c:v>0.92745966014565184</c:v>
                </c:pt>
                <c:pt idx="1">
                  <c:v>0.94071697586832193</c:v>
                </c:pt>
                <c:pt idx="2">
                  <c:v>0.93564088696592751</c:v>
                </c:pt>
                <c:pt idx="3">
                  <c:v>0.93869032089746929</c:v>
                </c:pt>
                <c:pt idx="4">
                  <c:v>0.93771000258464732</c:v>
                </c:pt>
                <c:pt idx="5">
                  <c:v>0.94759224515322082</c:v>
                </c:pt>
                <c:pt idx="6">
                  <c:v>0.95073768442110529</c:v>
                </c:pt>
                <c:pt idx="7">
                  <c:v>0.96058991200892296</c:v>
                </c:pt>
                <c:pt idx="8">
                  <c:v>0.96112988894253981</c:v>
                </c:pt>
                <c:pt idx="9">
                  <c:v>0.94977332378907187</c:v>
                </c:pt>
                <c:pt idx="10">
                  <c:v>0.92543387193297422</c:v>
                </c:pt>
                <c:pt idx="11">
                  <c:v>0.94306812767984749</c:v>
                </c:pt>
                <c:pt idx="12">
                  <c:v>0.94109853047458447</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Automático'!$D$67:$P$67</c:f>
              <c:numCache>
                <c:formatCode>0.0%</c:formatCode>
                <c:ptCount val="13"/>
                <c:pt idx="0">
                  <c:v>7.2540339854348143E-2</c:v>
                </c:pt>
                <c:pt idx="1">
                  <c:v>5.9283024131678061E-2</c:v>
                </c:pt>
                <c:pt idx="2">
                  <c:v>6.4359113034072463E-2</c:v>
                </c:pt>
                <c:pt idx="3">
                  <c:v>6.1309679102530656E-2</c:v>
                </c:pt>
                <c:pt idx="4">
                  <c:v>6.2289997415352814E-2</c:v>
                </c:pt>
                <c:pt idx="5">
                  <c:v>5.2407754846779238E-2</c:v>
                </c:pt>
                <c:pt idx="6">
                  <c:v>4.9262315578894718E-2</c:v>
                </c:pt>
                <c:pt idx="7">
                  <c:v>3.941008799107696E-2</c:v>
                </c:pt>
                <c:pt idx="8">
                  <c:v>3.8870111057460167E-2</c:v>
                </c:pt>
                <c:pt idx="9">
                  <c:v>5.0226676210928183E-2</c:v>
                </c:pt>
                <c:pt idx="10">
                  <c:v>7.4566128067025741E-2</c:v>
                </c:pt>
                <c:pt idx="11">
                  <c:v>5.6931872320152455E-2</c:v>
                </c:pt>
                <c:pt idx="12">
                  <c:v>5.8901469525415563E-2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382481368"/>
        <c:axId val="382481760"/>
      </c:barChart>
      <c:dateAx>
        <c:axId val="382481368"/>
        <c:scaling>
          <c:orientation val="minMax"/>
        </c:scaling>
        <c:delete val="0"/>
        <c:axPos val="b"/>
        <c:numFmt formatCode="[$-C0A]mmmm\-yy;@" sourceLinked="1"/>
        <c:majorTickMark val="out"/>
        <c:minorTickMark val="none"/>
        <c:tickLblPos val="nextTo"/>
        <c:txPr>
          <a:bodyPr/>
          <a:lstStyle/>
          <a:p>
            <a:pPr>
              <a:defRPr sz="900"/>
            </a:pPr>
            <a:endParaRPr lang="es-ES"/>
          </a:p>
        </c:txPr>
        <c:crossAx val="382481760"/>
        <c:crosses val="autoZero"/>
        <c:auto val="1"/>
        <c:lblOffset val="100"/>
        <c:baseTimeUnit val="months"/>
      </c:dateAx>
      <c:valAx>
        <c:axId val="382481760"/>
        <c:scaling>
          <c:orientation val="minMax"/>
          <c:max val="1"/>
          <c:min val="0"/>
        </c:scaling>
        <c:delete val="1"/>
        <c:axPos val="l"/>
        <c:numFmt formatCode="0.0%" sourceLinked="1"/>
        <c:majorTickMark val="out"/>
        <c:minorTickMark val="none"/>
        <c:tickLblPos val="nextTo"/>
        <c:crossAx val="3824813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graficos'!$D$6:$P$6</c:f>
              <c:numCache>
                <c:formatCode>0.0%</c:formatCode>
                <c:ptCount val="13"/>
                <c:pt idx="0">
                  <c:v>0.97804195804195815</c:v>
                </c:pt>
                <c:pt idx="1">
                  <c:v>0.97821022337947094</c:v>
                </c:pt>
                <c:pt idx="2">
                  <c:v>0.97868678845644697</c:v>
                </c:pt>
                <c:pt idx="3">
                  <c:v>0.97959447242670805</c:v>
                </c:pt>
                <c:pt idx="4">
                  <c:v>0.9749054224464061</c:v>
                </c:pt>
                <c:pt idx="5">
                  <c:v>0.97768737672583828</c:v>
                </c:pt>
                <c:pt idx="6">
                  <c:v>0.97279248083106595</c:v>
                </c:pt>
                <c:pt idx="7">
                  <c:v>0.98112058465286245</c:v>
                </c:pt>
                <c:pt idx="8">
                  <c:v>0.97600950118764851</c:v>
                </c:pt>
                <c:pt idx="9">
                  <c:v>0.98525421729385398</c:v>
                </c:pt>
                <c:pt idx="10">
                  <c:v>0.97460616035739478</c:v>
                </c:pt>
                <c:pt idx="11">
                  <c:v>0.97685734630904342</c:v>
                </c:pt>
                <c:pt idx="12">
                  <c:v>0.97934472934472938</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graficos'!$D$7:$P$7</c:f>
              <c:numCache>
                <c:formatCode>0.0%</c:formatCode>
                <c:ptCount val="13"/>
                <c:pt idx="0">
                  <c:v>2.1958041958041959E-2</c:v>
                </c:pt>
                <c:pt idx="1">
                  <c:v>2.1789776620528986E-2</c:v>
                </c:pt>
                <c:pt idx="2">
                  <c:v>2.1313211543553083E-2</c:v>
                </c:pt>
                <c:pt idx="3">
                  <c:v>2.0405527573292007E-2</c:v>
                </c:pt>
                <c:pt idx="4">
                  <c:v>2.5094577553593948E-2</c:v>
                </c:pt>
                <c:pt idx="5">
                  <c:v>2.2312623274161735E-2</c:v>
                </c:pt>
                <c:pt idx="6">
                  <c:v>2.7207519168933963E-2</c:v>
                </c:pt>
                <c:pt idx="7">
                  <c:v>1.8879415347137638E-2</c:v>
                </c:pt>
                <c:pt idx="8">
                  <c:v>2.3990498812351543E-2</c:v>
                </c:pt>
                <c:pt idx="9">
                  <c:v>1.4745782706146043E-2</c:v>
                </c:pt>
                <c:pt idx="10">
                  <c:v>2.539383964260522E-2</c:v>
                </c:pt>
                <c:pt idx="11">
                  <c:v>2.3142653690956562E-2</c:v>
                </c:pt>
                <c:pt idx="12">
                  <c:v>2.0655270655270657E-2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79612728"/>
        <c:axId val="379619392"/>
      </c:barChart>
      <c:dateAx>
        <c:axId val="379612728"/>
        <c:scaling>
          <c:orientation val="minMax"/>
        </c:scaling>
        <c:delete val="0"/>
        <c:axPos val="b"/>
        <c:numFmt formatCode="[$-C0A]mmmm\-yy;@" sourceLinked="1"/>
        <c:majorTickMark val="out"/>
        <c:minorTickMark val="none"/>
        <c:tickLblPos val="nextTo"/>
        <c:txPr>
          <a:bodyPr/>
          <a:lstStyle/>
          <a:p>
            <a:pPr>
              <a:defRPr sz="900"/>
            </a:pPr>
            <a:endParaRPr lang="es-ES"/>
          </a:p>
        </c:txPr>
        <c:crossAx val="379619392"/>
        <c:crosses val="autoZero"/>
        <c:auto val="1"/>
        <c:lblOffset val="100"/>
        <c:baseTimeUnit val="months"/>
      </c:dateAx>
      <c:valAx>
        <c:axId val="379619392"/>
        <c:scaling>
          <c:orientation val="minMax"/>
          <c:max val="1"/>
          <c:min val="0"/>
        </c:scaling>
        <c:delete val="1"/>
        <c:axPos val="l"/>
        <c:numFmt formatCode="0.0%" sourceLinked="1"/>
        <c:majorTickMark val="out"/>
        <c:minorTickMark val="none"/>
        <c:tickLblPos val="nextTo"/>
        <c:crossAx val="3796127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graficos'!$D$16:$P$16</c:f>
              <c:numCache>
                <c:formatCode>0.0%</c:formatCode>
                <c:ptCount val="13"/>
                <c:pt idx="0">
                  <c:v>0.97540397540397539</c:v>
                </c:pt>
                <c:pt idx="1">
                  <c:v>0.97141607116814943</c:v>
                </c:pt>
                <c:pt idx="2">
                  <c:v>0.97631906938097224</c:v>
                </c:pt>
                <c:pt idx="3">
                  <c:v>0.96927528244695504</c:v>
                </c:pt>
                <c:pt idx="4">
                  <c:v>0.9710505632695835</c:v>
                </c:pt>
                <c:pt idx="5">
                  <c:v>0.96559451621407855</c:v>
                </c:pt>
                <c:pt idx="6">
                  <c:v>0.97501921598770169</c:v>
                </c:pt>
                <c:pt idx="7">
                  <c:v>0.97193813918682959</c:v>
                </c:pt>
                <c:pt idx="8">
                  <c:v>0.97514137606032048</c:v>
                </c:pt>
                <c:pt idx="9">
                  <c:v>0.98237621388322749</c:v>
                </c:pt>
                <c:pt idx="10">
                  <c:v>0.97226539151225355</c:v>
                </c:pt>
                <c:pt idx="11">
                  <c:v>0.97928277198933855</c:v>
                </c:pt>
                <c:pt idx="12">
                  <c:v>0.97828173746100311</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graficos'!$D$17:$P$17</c:f>
              <c:numCache>
                <c:formatCode>0.0%</c:formatCode>
                <c:ptCount val="13"/>
                <c:pt idx="0">
                  <c:v>2.4596024596024599E-2</c:v>
                </c:pt>
                <c:pt idx="1">
                  <c:v>2.8583928831850666E-2</c:v>
                </c:pt>
                <c:pt idx="2">
                  <c:v>2.3680930619027839E-2</c:v>
                </c:pt>
                <c:pt idx="3">
                  <c:v>3.0724717553044918E-2</c:v>
                </c:pt>
                <c:pt idx="4">
                  <c:v>2.8949436730416563E-2</c:v>
                </c:pt>
                <c:pt idx="5">
                  <c:v>3.4405483785921433E-2</c:v>
                </c:pt>
                <c:pt idx="6">
                  <c:v>2.4980784012298231E-2</c:v>
                </c:pt>
                <c:pt idx="7">
                  <c:v>2.8061860813170365E-2</c:v>
                </c:pt>
                <c:pt idx="8">
                  <c:v>2.4858623939679546E-2</c:v>
                </c:pt>
                <c:pt idx="9">
                  <c:v>1.762378611677257E-2</c:v>
                </c:pt>
                <c:pt idx="10">
                  <c:v>2.7734608487746563E-2</c:v>
                </c:pt>
                <c:pt idx="11">
                  <c:v>2.07172280106615E-2</c:v>
                </c:pt>
                <c:pt idx="12">
                  <c:v>2.171826253899688E-2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79613120"/>
        <c:axId val="379613512"/>
      </c:barChart>
      <c:dateAx>
        <c:axId val="379613120"/>
        <c:scaling>
          <c:orientation val="minMax"/>
        </c:scaling>
        <c:delete val="0"/>
        <c:axPos val="b"/>
        <c:numFmt formatCode="[$-C0A]mmmm\-yy;@" sourceLinked="1"/>
        <c:majorTickMark val="out"/>
        <c:minorTickMark val="none"/>
        <c:tickLblPos val="nextTo"/>
        <c:txPr>
          <a:bodyPr/>
          <a:lstStyle/>
          <a:p>
            <a:pPr>
              <a:defRPr sz="750"/>
            </a:pPr>
            <a:endParaRPr lang="es-ES"/>
          </a:p>
        </c:txPr>
        <c:crossAx val="379613512"/>
        <c:crosses val="autoZero"/>
        <c:auto val="1"/>
        <c:lblOffset val="100"/>
        <c:baseTimeUnit val="months"/>
      </c:dateAx>
      <c:valAx>
        <c:axId val="379613512"/>
        <c:scaling>
          <c:orientation val="minMax"/>
          <c:max val="1"/>
          <c:min val="0"/>
        </c:scaling>
        <c:delete val="1"/>
        <c:axPos val="l"/>
        <c:numFmt formatCode="0.0%" sourceLinked="1"/>
        <c:majorTickMark val="out"/>
        <c:minorTickMark val="none"/>
        <c:tickLblPos val="nextTo"/>
        <c:crossAx val="37961312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graficos'!$D$34:$P$34</c:f>
              <c:numCache>
                <c:formatCode>0.0%</c:formatCode>
                <c:ptCount val="13"/>
                <c:pt idx="0">
                  <c:v>0.97072237751949397</c:v>
                </c:pt>
                <c:pt idx="1">
                  <c:v>0.97490429604423656</c:v>
                </c:pt>
                <c:pt idx="2">
                  <c:v>0.9755895738518825</c:v>
                </c:pt>
                <c:pt idx="3">
                  <c:v>0.9757862876694301</c:v>
                </c:pt>
                <c:pt idx="4">
                  <c:v>0.97698771816418872</c:v>
                </c:pt>
                <c:pt idx="5">
                  <c:v>0.9789407313997478</c:v>
                </c:pt>
                <c:pt idx="6">
                  <c:v>0.97962776659959749</c:v>
                </c:pt>
                <c:pt idx="7">
                  <c:v>0.98398709036742793</c:v>
                </c:pt>
                <c:pt idx="8">
                  <c:v>0.98673320350535532</c:v>
                </c:pt>
                <c:pt idx="9">
                  <c:v>0.98139756737419503</c:v>
                </c:pt>
                <c:pt idx="10">
                  <c:v>0.97155598409063515</c:v>
                </c:pt>
                <c:pt idx="11">
                  <c:v>0.97798098905065578</c:v>
                </c:pt>
                <c:pt idx="12">
                  <c:v>0.97471432044736206</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graficos'!$D$35:$P$35</c:f>
              <c:numCache>
                <c:formatCode>0.0%</c:formatCode>
                <c:ptCount val="13"/>
                <c:pt idx="0">
                  <c:v>2.9277622480506107E-2</c:v>
                </c:pt>
                <c:pt idx="1">
                  <c:v>2.5095703955763504E-2</c:v>
                </c:pt>
                <c:pt idx="2">
                  <c:v>2.4410426148117503E-2</c:v>
                </c:pt>
                <c:pt idx="3">
                  <c:v>2.4213712330569809E-2</c:v>
                </c:pt>
                <c:pt idx="4">
                  <c:v>2.3012281835811249E-2</c:v>
                </c:pt>
                <c:pt idx="5">
                  <c:v>2.1059268600252208E-2</c:v>
                </c:pt>
                <c:pt idx="6">
                  <c:v>2.0372233400402413E-2</c:v>
                </c:pt>
                <c:pt idx="7">
                  <c:v>1.6012909632571997E-2</c:v>
                </c:pt>
                <c:pt idx="8">
                  <c:v>1.3266796494644597E-2</c:v>
                </c:pt>
                <c:pt idx="9">
                  <c:v>1.8602432625804913E-2</c:v>
                </c:pt>
                <c:pt idx="10">
                  <c:v>2.844401590936483E-2</c:v>
                </c:pt>
                <c:pt idx="11">
                  <c:v>2.2019010949344244E-2</c:v>
                </c:pt>
                <c:pt idx="12">
                  <c:v>2.5285679552637975E-2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381377336"/>
        <c:axId val="381377728"/>
      </c:barChart>
      <c:dateAx>
        <c:axId val="381377336"/>
        <c:scaling>
          <c:orientation val="minMax"/>
        </c:scaling>
        <c:delete val="0"/>
        <c:axPos val="b"/>
        <c:numFmt formatCode="[$-C0A]mmmm\-yy;@" sourceLinked="1"/>
        <c:majorTickMark val="out"/>
        <c:minorTickMark val="none"/>
        <c:tickLblPos val="nextTo"/>
        <c:txPr>
          <a:bodyPr/>
          <a:lstStyle/>
          <a:p>
            <a:pPr>
              <a:defRPr sz="750"/>
            </a:pPr>
            <a:endParaRPr lang="es-ES"/>
          </a:p>
        </c:txPr>
        <c:crossAx val="381377728"/>
        <c:crosses val="autoZero"/>
        <c:auto val="1"/>
        <c:lblOffset val="100"/>
        <c:baseTimeUnit val="months"/>
      </c:dateAx>
      <c:valAx>
        <c:axId val="381377728"/>
        <c:scaling>
          <c:orientation val="minMax"/>
          <c:max val="1"/>
          <c:min val="0"/>
        </c:scaling>
        <c:delete val="1"/>
        <c:axPos val="l"/>
        <c:numFmt formatCode="0.0%" sourceLinked="1"/>
        <c:majorTickMark val="out"/>
        <c:minorTickMark val="none"/>
        <c:tickLblPos val="nextTo"/>
        <c:crossAx val="38137733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graficos'!$D$29:$P$29</c:f>
              <c:numCache>
                <c:formatCode>0.0%</c:formatCode>
                <c:ptCount val="13"/>
                <c:pt idx="0">
                  <c:v>0.9625715543813298</c:v>
                </c:pt>
                <c:pt idx="1">
                  <c:v>0.96600566572237956</c:v>
                </c:pt>
                <c:pt idx="2">
                  <c:v>0.96402976846747523</c:v>
                </c:pt>
                <c:pt idx="3">
                  <c:v>0.96563076112720569</c:v>
                </c:pt>
                <c:pt idx="4">
                  <c:v>0.96491680639752353</c:v>
                </c:pt>
                <c:pt idx="5">
                  <c:v>0.96934140802422397</c:v>
                </c:pt>
                <c:pt idx="6">
                  <c:v>0.9685148018063221</c:v>
                </c:pt>
                <c:pt idx="7">
                  <c:v>0.97240440539537176</c:v>
                </c:pt>
                <c:pt idx="8">
                  <c:v>0.97463592233009699</c:v>
                </c:pt>
                <c:pt idx="9">
                  <c:v>0.97213622291021673</c:v>
                </c:pt>
                <c:pt idx="10">
                  <c:v>0.96104051786142408</c:v>
                </c:pt>
                <c:pt idx="11">
                  <c:v>0.9635666347075742</c:v>
                </c:pt>
                <c:pt idx="12">
                  <c:v>0.9622595863070037</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graficos'!$D$30:$P$30</c:f>
              <c:numCache>
                <c:formatCode>0.0%</c:formatCode>
                <c:ptCount val="13"/>
                <c:pt idx="0">
                  <c:v>3.7428445618670189E-2</c:v>
                </c:pt>
                <c:pt idx="1">
                  <c:v>3.3994334277620393E-2</c:v>
                </c:pt>
                <c:pt idx="2">
                  <c:v>3.5970231532524807E-2</c:v>
                </c:pt>
                <c:pt idx="3">
                  <c:v>3.4369238872794312E-2</c:v>
                </c:pt>
                <c:pt idx="4">
                  <c:v>3.5083193602476463E-2</c:v>
                </c:pt>
                <c:pt idx="5">
                  <c:v>3.0658591975775928E-2</c:v>
                </c:pt>
                <c:pt idx="6">
                  <c:v>3.1485198193677871E-2</c:v>
                </c:pt>
                <c:pt idx="7">
                  <c:v>2.759559460462814E-2</c:v>
                </c:pt>
                <c:pt idx="8">
                  <c:v>2.536407766990291E-2</c:v>
                </c:pt>
                <c:pt idx="9">
                  <c:v>2.7863777089783277E-2</c:v>
                </c:pt>
                <c:pt idx="10">
                  <c:v>3.8959482138575884E-2</c:v>
                </c:pt>
                <c:pt idx="11">
                  <c:v>3.643336529242569E-2</c:v>
                </c:pt>
                <c:pt idx="12">
                  <c:v>3.7740413692996251E-2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382280296"/>
        <c:axId val="382283432"/>
      </c:barChart>
      <c:dateAx>
        <c:axId val="382280296"/>
        <c:scaling>
          <c:orientation val="minMax"/>
        </c:scaling>
        <c:delete val="0"/>
        <c:axPos val="b"/>
        <c:numFmt formatCode="[$-C0A]mmmm\-yy;@" sourceLinked="1"/>
        <c:majorTickMark val="out"/>
        <c:minorTickMark val="none"/>
        <c:tickLblPos val="nextTo"/>
        <c:txPr>
          <a:bodyPr/>
          <a:lstStyle/>
          <a:p>
            <a:pPr>
              <a:defRPr sz="900"/>
            </a:pPr>
            <a:endParaRPr lang="es-ES"/>
          </a:p>
        </c:txPr>
        <c:crossAx val="382283432"/>
        <c:crosses val="autoZero"/>
        <c:auto val="1"/>
        <c:lblOffset val="100"/>
        <c:baseTimeUnit val="months"/>
      </c:dateAx>
      <c:valAx>
        <c:axId val="382283432"/>
        <c:scaling>
          <c:orientation val="minMax"/>
          <c:max val="1"/>
          <c:min val="0"/>
        </c:scaling>
        <c:delete val="1"/>
        <c:axPos val="l"/>
        <c:numFmt formatCode="0.0%" sourceLinked="1"/>
        <c:majorTickMark val="out"/>
        <c:minorTickMark val="none"/>
        <c:tickLblPos val="nextTo"/>
        <c:crossAx val="382280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graficos'!$D$39:$P$39</c:f>
              <c:numCache>
                <c:formatCode>0.0%</c:formatCode>
                <c:ptCount val="13"/>
                <c:pt idx="0">
                  <c:v>0.92745966014565184</c:v>
                </c:pt>
                <c:pt idx="1">
                  <c:v>0.94071697586832193</c:v>
                </c:pt>
                <c:pt idx="2">
                  <c:v>0.93564088696592751</c:v>
                </c:pt>
                <c:pt idx="3">
                  <c:v>0.93869032089746929</c:v>
                </c:pt>
                <c:pt idx="4">
                  <c:v>0.93771000258464732</c:v>
                </c:pt>
                <c:pt idx="5">
                  <c:v>0.94759224515322082</c:v>
                </c:pt>
                <c:pt idx="6">
                  <c:v>0.95073768442110529</c:v>
                </c:pt>
                <c:pt idx="7">
                  <c:v>0.96058991200892296</c:v>
                </c:pt>
                <c:pt idx="8">
                  <c:v>0.96112988894253981</c:v>
                </c:pt>
                <c:pt idx="9">
                  <c:v>0.94977332378907187</c:v>
                </c:pt>
                <c:pt idx="10">
                  <c:v>0.92543387193297422</c:v>
                </c:pt>
                <c:pt idx="11">
                  <c:v>0.94306812767984749</c:v>
                </c:pt>
                <c:pt idx="12">
                  <c:v>0.94109853047458447</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graficos'!$D$40:$P$40</c:f>
              <c:numCache>
                <c:formatCode>0.0%</c:formatCode>
                <c:ptCount val="13"/>
                <c:pt idx="0">
                  <c:v>7.2540339854348143E-2</c:v>
                </c:pt>
                <c:pt idx="1">
                  <c:v>5.9283024131678061E-2</c:v>
                </c:pt>
                <c:pt idx="2">
                  <c:v>6.4359113034072463E-2</c:v>
                </c:pt>
                <c:pt idx="3">
                  <c:v>6.1309679102530656E-2</c:v>
                </c:pt>
                <c:pt idx="4">
                  <c:v>6.2289997415352814E-2</c:v>
                </c:pt>
                <c:pt idx="5">
                  <c:v>5.2407754846779238E-2</c:v>
                </c:pt>
                <c:pt idx="6">
                  <c:v>4.9262315578894718E-2</c:v>
                </c:pt>
                <c:pt idx="7">
                  <c:v>3.941008799107696E-2</c:v>
                </c:pt>
                <c:pt idx="8">
                  <c:v>3.8870111057460167E-2</c:v>
                </c:pt>
                <c:pt idx="9">
                  <c:v>5.0226676210928183E-2</c:v>
                </c:pt>
                <c:pt idx="10">
                  <c:v>7.4566128067025741E-2</c:v>
                </c:pt>
                <c:pt idx="11">
                  <c:v>5.6931872320152455E-2</c:v>
                </c:pt>
                <c:pt idx="12">
                  <c:v>5.8901469525415563E-2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382283040"/>
        <c:axId val="382285392"/>
      </c:barChart>
      <c:dateAx>
        <c:axId val="382283040"/>
        <c:scaling>
          <c:orientation val="minMax"/>
        </c:scaling>
        <c:delete val="0"/>
        <c:axPos val="b"/>
        <c:numFmt formatCode="[$-C0A]mmmm\-yy;@" sourceLinked="1"/>
        <c:majorTickMark val="out"/>
        <c:minorTickMark val="none"/>
        <c:tickLblPos val="nextTo"/>
        <c:txPr>
          <a:bodyPr/>
          <a:lstStyle/>
          <a:p>
            <a:pPr>
              <a:defRPr sz="750"/>
            </a:pPr>
            <a:endParaRPr lang="es-ES"/>
          </a:p>
        </c:txPr>
        <c:crossAx val="382285392"/>
        <c:crosses val="autoZero"/>
        <c:auto val="1"/>
        <c:lblOffset val="100"/>
        <c:baseTimeUnit val="months"/>
      </c:dateAx>
      <c:valAx>
        <c:axId val="382285392"/>
        <c:scaling>
          <c:orientation val="minMax"/>
          <c:max val="1"/>
          <c:min val="0"/>
        </c:scaling>
        <c:delete val="1"/>
        <c:axPos val="l"/>
        <c:numFmt formatCode="0.0%" sourceLinked="1"/>
        <c:majorTickMark val="out"/>
        <c:minorTickMark val="none"/>
        <c:tickLblPos val="nextTo"/>
        <c:crossAx val="38228304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graficos'!$D$6:$P$6</c:f>
              <c:numCache>
                <c:formatCode>0.0%</c:formatCode>
                <c:ptCount val="13"/>
                <c:pt idx="0">
                  <c:v>0.97804195804195815</c:v>
                </c:pt>
                <c:pt idx="1">
                  <c:v>0.97821022337947094</c:v>
                </c:pt>
                <c:pt idx="2">
                  <c:v>0.97868678845644697</c:v>
                </c:pt>
                <c:pt idx="3">
                  <c:v>0.97959447242670805</c:v>
                </c:pt>
                <c:pt idx="4">
                  <c:v>0.9749054224464061</c:v>
                </c:pt>
                <c:pt idx="5">
                  <c:v>0.97768737672583828</c:v>
                </c:pt>
                <c:pt idx="6">
                  <c:v>0.97279248083106595</c:v>
                </c:pt>
                <c:pt idx="7">
                  <c:v>0.98112058465286245</c:v>
                </c:pt>
                <c:pt idx="8">
                  <c:v>0.97600950118764851</c:v>
                </c:pt>
                <c:pt idx="9">
                  <c:v>0.98525421729385398</c:v>
                </c:pt>
                <c:pt idx="10">
                  <c:v>0.97460616035739478</c:v>
                </c:pt>
                <c:pt idx="11">
                  <c:v>0.97685734630904342</c:v>
                </c:pt>
                <c:pt idx="12">
                  <c:v>0.97934472934472938</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'Back Data graficos'!$D$7:$P$7</c:f>
              <c:numCache>
                <c:formatCode>0.0%</c:formatCode>
                <c:ptCount val="13"/>
                <c:pt idx="0">
                  <c:v>2.1958041958041959E-2</c:v>
                </c:pt>
                <c:pt idx="1">
                  <c:v>2.1789776620528986E-2</c:v>
                </c:pt>
                <c:pt idx="2">
                  <c:v>2.1313211543553083E-2</c:v>
                </c:pt>
                <c:pt idx="3">
                  <c:v>2.0405527573292007E-2</c:v>
                </c:pt>
                <c:pt idx="4">
                  <c:v>2.5094577553593948E-2</c:v>
                </c:pt>
                <c:pt idx="5">
                  <c:v>2.2312623274161735E-2</c:v>
                </c:pt>
                <c:pt idx="6">
                  <c:v>2.7207519168933963E-2</c:v>
                </c:pt>
                <c:pt idx="7">
                  <c:v>1.8879415347137638E-2</c:v>
                </c:pt>
                <c:pt idx="8">
                  <c:v>2.3990498812351543E-2</c:v>
                </c:pt>
                <c:pt idx="9">
                  <c:v>1.4745782706146043E-2</c:v>
                </c:pt>
                <c:pt idx="10">
                  <c:v>2.539383964260522E-2</c:v>
                </c:pt>
                <c:pt idx="11">
                  <c:v>2.3142653690956562E-2</c:v>
                </c:pt>
                <c:pt idx="12">
                  <c:v>2.0655270655270657E-2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382285784"/>
        <c:axId val="382284608"/>
      </c:barChart>
      <c:dateAx>
        <c:axId val="382285784"/>
        <c:scaling>
          <c:orientation val="minMax"/>
        </c:scaling>
        <c:delete val="0"/>
        <c:axPos val="b"/>
        <c:numFmt formatCode="[$-C0A]mmmm\-yy;@" sourceLinked="1"/>
        <c:majorTickMark val="out"/>
        <c:minorTickMark val="none"/>
        <c:tickLblPos val="nextTo"/>
        <c:txPr>
          <a:bodyPr/>
          <a:lstStyle/>
          <a:p>
            <a:pPr>
              <a:defRPr sz="900"/>
            </a:pPr>
            <a:endParaRPr lang="es-ES"/>
          </a:p>
        </c:txPr>
        <c:crossAx val="382284608"/>
        <c:crosses val="autoZero"/>
        <c:auto val="1"/>
        <c:lblOffset val="100"/>
        <c:baseTimeUnit val="months"/>
      </c:dateAx>
      <c:valAx>
        <c:axId val="382284608"/>
        <c:scaling>
          <c:orientation val="minMax"/>
          <c:max val="1"/>
          <c:min val="0"/>
        </c:scaling>
        <c:delete val="1"/>
        <c:axPos val="l"/>
        <c:numFmt formatCode="0.0%" sourceLinked="1"/>
        <c:majorTickMark val="out"/>
        <c:minorTickMark val="none"/>
        <c:tickLblPos val="nextTo"/>
        <c:crossAx val="38228578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Automático'!$D$13:$P$13</c:f>
              <c:numCache>
                <c:formatCode>0.0%</c:formatCode>
                <c:ptCount val="13"/>
                <c:pt idx="0">
                  <c:v>0.9537438566059554</c:v>
                </c:pt>
                <c:pt idx="1">
                  <c:v>0.96357193479801573</c:v>
                </c:pt>
                <c:pt idx="2">
                  <c:v>0.95089949952657926</c:v>
                </c:pt>
                <c:pt idx="3">
                  <c:v>0.94244509129399323</c:v>
                </c:pt>
                <c:pt idx="4">
                  <c:v>0.93675387350774697</c:v>
                </c:pt>
                <c:pt idx="5">
                  <c:v>0.94123556002009046</c:v>
                </c:pt>
                <c:pt idx="6">
                  <c:v>0.93897068076003531</c:v>
                </c:pt>
                <c:pt idx="7">
                  <c:v>0.95755243887302965</c:v>
                </c:pt>
                <c:pt idx="8">
                  <c:v>0.92320474777448069</c:v>
                </c:pt>
                <c:pt idx="9">
                  <c:v>0.96837616960795925</c:v>
                </c:pt>
                <c:pt idx="10">
                  <c:v>0.95604656688049416</c:v>
                </c:pt>
                <c:pt idx="11">
                  <c:v>0.94157463484146775</c:v>
                </c:pt>
                <c:pt idx="12">
                  <c:v>0.94483426082748601</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Automático'!$D$14:$P$14</c:f>
              <c:numCache>
                <c:formatCode>0.0%</c:formatCode>
                <c:ptCount val="13"/>
                <c:pt idx="0">
                  <c:v>4.6256143394044519E-2</c:v>
                </c:pt>
                <c:pt idx="1">
                  <c:v>3.6428065201984404E-2</c:v>
                </c:pt>
                <c:pt idx="2">
                  <c:v>4.9100500473420808E-2</c:v>
                </c:pt>
                <c:pt idx="3">
                  <c:v>5.755490870600688E-2</c:v>
                </c:pt>
                <c:pt idx="4">
                  <c:v>6.3246126492252988E-2</c:v>
                </c:pt>
                <c:pt idx="5">
                  <c:v>5.87644399799096E-2</c:v>
                </c:pt>
                <c:pt idx="6">
                  <c:v>6.1029319239964762E-2</c:v>
                </c:pt>
                <c:pt idx="7">
                  <c:v>4.2447561126970332E-2</c:v>
                </c:pt>
                <c:pt idx="8">
                  <c:v>7.6795252225519278E-2</c:v>
                </c:pt>
                <c:pt idx="9">
                  <c:v>3.1623830392040739E-2</c:v>
                </c:pt>
                <c:pt idx="10">
                  <c:v>4.3953433119505822E-2</c:v>
                </c:pt>
                <c:pt idx="11">
                  <c:v>5.8425365158532236E-2</c:v>
                </c:pt>
                <c:pt idx="12">
                  <c:v>5.5165739172513911E-2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382280688"/>
        <c:axId val="382281080"/>
      </c:barChart>
      <c:dateAx>
        <c:axId val="382280688"/>
        <c:scaling>
          <c:orientation val="minMax"/>
        </c:scaling>
        <c:delete val="0"/>
        <c:axPos val="b"/>
        <c:numFmt formatCode="[$-C0A]mmmm\-yy;@" sourceLinked="1"/>
        <c:majorTickMark val="out"/>
        <c:minorTickMark val="none"/>
        <c:tickLblPos val="nextTo"/>
        <c:txPr>
          <a:bodyPr/>
          <a:lstStyle/>
          <a:p>
            <a:pPr>
              <a:defRPr sz="900"/>
            </a:pPr>
            <a:endParaRPr lang="es-ES"/>
          </a:p>
        </c:txPr>
        <c:crossAx val="382281080"/>
        <c:crosses val="autoZero"/>
        <c:auto val="1"/>
        <c:lblOffset val="100"/>
        <c:baseTimeUnit val="months"/>
      </c:dateAx>
      <c:valAx>
        <c:axId val="382281080"/>
        <c:scaling>
          <c:orientation val="minMax"/>
          <c:max val="1"/>
          <c:min val="0"/>
        </c:scaling>
        <c:delete val="1"/>
        <c:axPos val="l"/>
        <c:numFmt formatCode="0.0%" sourceLinked="1"/>
        <c:majorTickMark val="out"/>
        <c:minorTickMark val="none"/>
        <c:tickLblPos val="nextTo"/>
        <c:crossAx val="3822806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Automático'!$D$18:$P$18</c:f>
              <c:numCache>
                <c:formatCode>0.0%</c:formatCode>
                <c:ptCount val="13"/>
                <c:pt idx="0">
                  <c:v>0.98999026831641879</c:v>
                </c:pt>
                <c:pt idx="1">
                  <c:v>0.98720217835262081</c:v>
                </c:pt>
                <c:pt idx="2">
                  <c:v>0.9919599314617108</c:v>
                </c:pt>
                <c:pt idx="3">
                  <c:v>0.99193961105424777</c:v>
                </c:pt>
                <c:pt idx="4">
                  <c:v>0.99002021222839809</c:v>
                </c:pt>
                <c:pt idx="5">
                  <c:v>0.98958077960284385</c:v>
                </c:pt>
                <c:pt idx="6">
                  <c:v>0.98509301466058896</c:v>
                </c:pt>
                <c:pt idx="7">
                  <c:v>0.99092778516995283</c:v>
                </c:pt>
                <c:pt idx="8">
                  <c:v>0.99512137077582108</c:v>
                </c:pt>
                <c:pt idx="9">
                  <c:v>0.99259346343757349</c:v>
                </c:pt>
                <c:pt idx="10">
                  <c:v>0.98157925613047059</c:v>
                </c:pt>
                <c:pt idx="11">
                  <c:v>0.98756513500710563</c:v>
                </c:pt>
                <c:pt idx="12">
                  <c:v>0.98962508842254193</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44621</c:v>
                </c:pt>
                <c:pt idx="1">
                  <c:v>44652</c:v>
                </c:pt>
                <c:pt idx="2">
                  <c:v>44682</c:v>
                </c:pt>
                <c:pt idx="3">
                  <c:v>44713</c:v>
                </c:pt>
                <c:pt idx="4">
                  <c:v>44743</c:v>
                </c:pt>
                <c:pt idx="5">
                  <c:v>44774</c:v>
                </c:pt>
                <c:pt idx="6">
                  <c:v>44805</c:v>
                </c:pt>
                <c:pt idx="7">
                  <c:v>44835</c:v>
                </c:pt>
                <c:pt idx="8">
                  <c:v>44866</c:v>
                </c:pt>
                <c:pt idx="9">
                  <c:v>44896</c:v>
                </c:pt>
                <c:pt idx="10">
                  <c:v>44927</c:v>
                </c:pt>
                <c:pt idx="11">
                  <c:v>44958</c:v>
                </c:pt>
                <c:pt idx="12">
                  <c:v>44986</c:v>
                </c:pt>
              </c:numCache>
            </c:numRef>
          </c:cat>
          <c:val>
            <c:numRef>
              <c:f>'TAM Automático'!$D$19:$P$19</c:f>
              <c:numCache>
                <c:formatCode>0.0%</c:formatCode>
                <c:ptCount val="13"/>
                <c:pt idx="0">
                  <c:v>1.000973168358126E-2</c:v>
                </c:pt>
                <c:pt idx="1">
                  <c:v>1.2797821647379169E-2</c:v>
                </c:pt>
                <c:pt idx="2">
                  <c:v>8.040068538289178E-3</c:v>
                </c:pt>
                <c:pt idx="3">
                  <c:v>8.0603889457523028E-3</c:v>
                </c:pt>
                <c:pt idx="4">
                  <c:v>9.9797877716018175E-3</c:v>
                </c:pt>
                <c:pt idx="5">
                  <c:v>1.0419220397156165E-2</c:v>
                </c:pt>
                <c:pt idx="6">
                  <c:v>1.4906985339411115E-2</c:v>
                </c:pt>
                <c:pt idx="7">
                  <c:v>9.0722148300471754E-3</c:v>
                </c:pt>
                <c:pt idx="8">
                  <c:v>4.8786292241789625E-3</c:v>
                </c:pt>
                <c:pt idx="9">
                  <c:v>7.406536562426522E-3</c:v>
                </c:pt>
                <c:pt idx="10">
                  <c:v>1.8420743869529511E-2</c:v>
                </c:pt>
                <c:pt idx="11">
                  <c:v>1.2434864992894364E-2</c:v>
                </c:pt>
                <c:pt idx="12">
                  <c:v>1.0374911577458148E-2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382286568"/>
        <c:axId val="382286960"/>
      </c:barChart>
      <c:dateAx>
        <c:axId val="382286568"/>
        <c:scaling>
          <c:orientation val="minMax"/>
        </c:scaling>
        <c:delete val="0"/>
        <c:axPos val="b"/>
        <c:numFmt formatCode="[$-C0A]mmmm\-yy;@" sourceLinked="1"/>
        <c:majorTickMark val="out"/>
        <c:minorTickMark val="none"/>
        <c:tickLblPos val="nextTo"/>
        <c:txPr>
          <a:bodyPr/>
          <a:lstStyle/>
          <a:p>
            <a:pPr>
              <a:defRPr sz="900"/>
            </a:pPr>
            <a:endParaRPr lang="es-ES"/>
          </a:p>
        </c:txPr>
        <c:crossAx val="382286960"/>
        <c:crosses val="autoZero"/>
        <c:auto val="1"/>
        <c:lblOffset val="100"/>
        <c:baseTimeUnit val="months"/>
      </c:dateAx>
      <c:valAx>
        <c:axId val="382286960"/>
        <c:scaling>
          <c:orientation val="minMax"/>
          <c:max val="1"/>
          <c:min val="0"/>
        </c:scaling>
        <c:delete val="1"/>
        <c:axPos val="l"/>
        <c:numFmt formatCode="0.0%" sourceLinked="1"/>
        <c:majorTickMark val="out"/>
        <c:minorTickMark val="none"/>
        <c:tickLblPos val="nextTo"/>
        <c:crossAx val="3822865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Marzo 2023</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47867"/>
          <a:ext cx="6940589" cy="525185"/>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4941068"/>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30107"/>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12345"/>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268356"/>
          <a:ext cx="6940589" cy="51565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589292"/>
          <a:ext cx="6940589" cy="5220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28575</xdr:rowOff>
        </xdr:from>
        <xdr:to>
          <xdr:col>4</xdr:col>
          <xdr:colOff>123825</xdr:colOff>
          <xdr:row>30</xdr:row>
          <xdr:rowOff>28575</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409575</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70" zoomScaleNormal="70" workbookViewId="0">
      <selection activeCell="I45" sqref="I45"/>
    </sheetView>
  </sheetViews>
  <sheetFormatPr baseColWidth="10" defaultColWidth="11.42578125" defaultRowHeight="15" x14ac:dyDescent="0.25"/>
  <sheetData>
    <row r="6" spans="14:14" x14ac:dyDescent="0.25">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zoomScale="68" zoomScaleNormal="68" workbookViewId="0">
      <pane xSplit="1" topLeftCell="B1" activePane="topRight" state="frozen"/>
      <selection activeCell="AY13" sqref="AY13"/>
      <selection pane="topRight" activeCell="P8" sqref="P8"/>
    </sheetView>
  </sheetViews>
  <sheetFormatPr baseColWidth="10" defaultColWidth="11.42578125" defaultRowHeight="15.75" x14ac:dyDescent="0.25"/>
  <cols>
    <col min="1" max="1" width="21" style="3" customWidth="1"/>
    <col min="2" max="2" width="27" style="5" customWidth="1"/>
    <col min="3" max="3" width="19" style="3" customWidth="1"/>
    <col min="4" max="4" width="18.5703125" style="3" customWidth="1"/>
    <col min="5" max="5" width="14.5703125" style="3" customWidth="1"/>
    <col min="6" max="7" width="15.85546875" style="3" bestFit="1" customWidth="1"/>
    <col min="8" max="9" width="15.42578125" style="3" bestFit="1" customWidth="1"/>
    <col min="10" max="10" width="15.140625" style="3" bestFit="1" customWidth="1"/>
    <col min="11" max="12" width="14.5703125" style="3" customWidth="1"/>
    <col min="13" max="15" width="19.42578125" style="3" customWidth="1"/>
    <col min="16" max="16" width="15.5703125" style="3" customWidth="1"/>
    <col min="17" max="16384" width="11.42578125" style="3"/>
  </cols>
  <sheetData>
    <row r="3" spans="1:63" ht="36.75" customHeight="1" x14ac:dyDescent="0.25"/>
    <row r="4" spans="1:63" ht="36.75" customHeight="1" x14ac:dyDescent="0.25"/>
    <row r="5" spans="1:63" ht="36.75" customHeight="1" thickBot="1" x14ac:dyDescent="0.3">
      <c r="A5" s="4"/>
      <c r="B5" s="4"/>
      <c r="D5" s="37">
        <f t="array" ref="D5">INDEX('Back data'!$A$4:$BE$4,MAX(IF('Back data'!$A$4:$BE$4&lt;&gt;"",COLUMN('Back data'!$A$4:$BE$4)))-D6)</f>
        <v>44621</v>
      </c>
      <c r="E5" s="37">
        <f t="array" ref="E5">INDEX('Back data'!$A$4:$BE$4,MAX(IF('Back data'!$A$4:$BE$4&lt;&gt;"",COLUMN('Back data'!$A$4:$BE$4)))-E6)</f>
        <v>44652</v>
      </c>
      <c r="F5" s="37">
        <f t="array" ref="F5">INDEX('Back data'!$A$4:$BE$4,MAX(IF('Back data'!$A$4:$BE$4&lt;&gt;"",COLUMN('Back data'!$A$4:$BE$4)))-F6)</f>
        <v>44682</v>
      </c>
      <c r="G5" s="37">
        <f t="array" ref="G5">INDEX('Back data'!$A$4:$BE$4,MAX(IF('Back data'!$A$4:$BE$4&lt;&gt;"",COLUMN('Back data'!$A$4:$BE$4)))-G6)</f>
        <v>44713</v>
      </c>
      <c r="H5" s="37">
        <f t="array" ref="H5">INDEX('Back data'!$A$4:$BE$4,MAX(IF('Back data'!$A$4:$BE$4&lt;&gt;"",COLUMN('Back data'!$A$4:$BE$4)))-H6)</f>
        <v>44743</v>
      </c>
      <c r="I5" s="37">
        <f t="array" ref="I5">INDEX('Back data'!$A$4:$BE$4,MAX(IF('Back data'!$A$4:$BE$4&lt;&gt;"",COLUMN('Back data'!$A$4:$BE$4)))-I6)</f>
        <v>44774</v>
      </c>
      <c r="J5" s="37">
        <f t="array" ref="J5">INDEX('Back data'!$A$4:$BE$4,MAX(IF('Back data'!$A$4:$BE$4&lt;&gt;"",COLUMN('Back data'!$A$4:$BE$4)))-J6)</f>
        <v>44805</v>
      </c>
      <c r="K5" s="37">
        <f t="array" ref="K5">INDEX('Back data'!$A$4:$BE$4,MAX(IF('Back data'!$A$4:$BE$4&lt;&gt;"",COLUMN('Back data'!$A$4:$BE$4)))-K6)</f>
        <v>44835</v>
      </c>
      <c r="L5" s="37">
        <f t="array" ref="L5">INDEX('Back data'!$A$4:$BE$4,MAX(IF('Back data'!$A$4:$BE$4&lt;&gt;"",COLUMN('Back data'!$A$4:$BE$4)))-L6)</f>
        <v>44866</v>
      </c>
      <c r="M5" s="37">
        <f t="array" ref="M5">INDEX('Back data'!$A$4:$BE$4,MAX(IF('Back data'!$A$4:$BE$4&lt;&gt;"",COLUMN('Back data'!$A$4:$BE$4)))-M6)</f>
        <v>44896</v>
      </c>
      <c r="N5" s="37">
        <f t="array" ref="N5">INDEX('Back data'!$A$4:$BE$4,MAX(IF('Back data'!$A$4:$BE$4&lt;&gt;"",COLUMN('Back data'!$A$4:$BE$4)))-N6)</f>
        <v>44927</v>
      </c>
      <c r="O5" s="37">
        <f t="array" ref="O5">INDEX('Back data'!$A$4:$BE$4,MAX(IF('Back data'!$A$4:$BE$4&lt;&gt;"",COLUMN('Back data'!$A$4:$BE$4)))-O6)</f>
        <v>44958</v>
      </c>
      <c r="P5" s="37">
        <f t="array" ref="P5">INDEX('Back data'!$A$4:$BE$4,MAX(IF('Back data'!$A$4:$BE$4&lt;&gt;"",COLUMN('Back data'!$A$4:$BE$4)))-P6)</f>
        <v>44986</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row>
    <row r="6" spans="1:63" x14ac:dyDescent="0.25">
      <c r="D6" s="3">
        <v>12</v>
      </c>
      <c r="E6" s="3">
        <v>11</v>
      </c>
      <c r="F6" s="3">
        <v>10</v>
      </c>
      <c r="G6" s="3">
        <v>9</v>
      </c>
      <c r="H6" s="3">
        <v>8</v>
      </c>
      <c r="I6" s="3">
        <v>7</v>
      </c>
      <c r="J6" s="3">
        <v>6</v>
      </c>
      <c r="K6" s="3">
        <v>5</v>
      </c>
      <c r="L6" s="3">
        <v>4</v>
      </c>
      <c r="M6" s="3">
        <v>3</v>
      </c>
      <c r="N6" s="3">
        <v>2</v>
      </c>
      <c r="O6" s="3">
        <v>1</v>
      </c>
      <c r="P6" s="3">
        <v>0</v>
      </c>
    </row>
    <row r="7" spans="1:63" x14ac:dyDescent="0.25">
      <c r="A7" s="6"/>
      <c r="B7" s="7"/>
      <c r="C7" s="8" t="s">
        <v>73</v>
      </c>
      <c r="D7" s="9">
        <f t="array" ref="D7">INDEX('Back data'!$A$7:$BE$7,,MAX(IF('Back data'!$A$7:$BE$7&lt;&gt;"",COLUMN('Back data'!$A$7:$BE$7)))-D$6)+INDEX('Back data'!$A$8:$BE$8,,MAX(IF('Back data'!$A$8:$BE$8&lt;&gt;"",COLUMN('Back data'!$A$8:$BE$8)))-D$6)</f>
        <v>71.5</v>
      </c>
      <c r="E7" s="9">
        <f t="array" ref="E7">INDEX('Back data'!$A$7:$BE$7,,MAX(IF('Back data'!$A$7:$BE$7&lt;&gt;"",COLUMN('Back data'!$A$7:$BE$7)))-E$6)+INDEX('Back data'!$A$8:$BE$8,,MAX(IF('Back data'!$A$8:$BE$8&lt;&gt;"",COLUMN('Back data'!$A$8:$BE$8)))-E$6)</f>
        <v>72.97</v>
      </c>
      <c r="F7" s="9">
        <f t="array" ref="F7">INDEX('Back data'!$A$7:$BE$7,,MAX(IF('Back data'!$A$7:$BE$7&lt;&gt;"",COLUMN('Back data'!$A$7:$BE$7)))-F$6)+INDEX('Back data'!$A$8:$BE$8,,MAX(IF('Back data'!$A$8:$BE$8&lt;&gt;"",COLUMN('Back data'!$A$8:$BE$8)))-F$6)</f>
        <v>75.540000000000006</v>
      </c>
      <c r="G7" s="9">
        <f t="array" ref="G7">INDEX('Back data'!$A$7:$BE$7,,MAX(IF('Back data'!$A$7:$BE$7&lt;&gt;"",COLUMN('Back data'!$A$7:$BE$7)))-G$6)+INDEX('Back data'!$A$8:$BE$8,,MAX(IF('Back data'!$A$8:$BE$8&lt;&gt;"",COLUMN('Back data'!$A$8:$BE$8)))-G$6)</f>
        <v>77.429999999999993</v>
      </c>
      <c r="H7" s="9">
        <f t="array" ref="H7">INDEX('Back data'!$A$7:$BE$7,,MAX(IF('Back data'!$A$7:$BE$7&lt;&gt;"",COLUMN('Back data'!$A$7:$BE$7)))-H$6)+INDEX('Back data'!$A$8:$BE$8,,MAX(IF('Back data'!$A$8:$BE$8&lt;&gt;"",COLUMN('Back data'!$A$8:$BE$8)))-H$6)</f>
        <v>79.3</v>
      </c>
      <c r="I7" s="9">
        <f t="array" ref="I7">INDEX('Back data'!$A$7:$BE$7,,MAX(IF('Back data'!$A$7:$BE$7&lt;&gt;"",COLUMN('Back data'!$A$7:$BE$7)))-I$6)+INDEX('Back data'!$A$8:$BE$8,,MAX(IF('Back data'!$A$8:$BE$8&lt;&gt;"",COLUMN('Back data'!$A$8:$BE$8)))-I$6)</f>
        <v>81.12</v>
      </c>
      <c r="J7" s="9">
        <f t="array" ref="J7">INDEX('Back data'!$A$7:$BE$7,,MAX(IF('Back data'!$A$7:$BE$7&lt;&gt;"",COLUMN('Back data'!$A$7:$BE$7)))-J$6)+INDEX('Back data'!$A$8:$BE$8,,MAX(IF('Back data'!$A$8:$BE$8&lt;&gt;"",COLUMN('Back data'!$A$8:$BE$8)))-J$6)</f>
        <v>80.86</v>
      </c>
      <c r="K7" s="9">
        <f t="array" ref="K7">INDEX('Back data'!$A$7:$BE$7,,MAX(IF('Back data'!$A$7:$BE$7&lt;&gt;"",COLUMN('Back data'!$A$7:$BE$7)))-K$6)+INDEX('Back data'!$A$8:$BE$8,,MAX(IF('Back data'!$A$8:$BE$8&lt;&gt;"",COLUMN('Back data'!$A$8:$BE$8)))-K$6)</f>
        <v>82.1</v>
      </c>
      <c r="L7" s="9">
        <f t="array" ref="L7">INDEX('Back data'!$A$7:$BE$7,,MAX(IF('Back data'!$A$7:$BE$7&lt;&gt;"",COLUMN('Back data'!$A$7:$BE$7)))-L$6)+INDEX('Back data'!$A$8:$BE$8,,MAX(IF('Back data'!$A$8:$BE$8&lt;&gt;"",COLUMN('Back data'!$A$8:$BE$8)))-L$6)</f>
        <v>84.2</v>
      </c>
      <c r="M7" s="9">
        <f t="array" ref="M7">INDEX('Back data'!$A$7:$BE$7,,MAX(IF('Back data'!$A$7:$BE$7&lt;&gt;"",COLUMN('Back data'!$A$7:$BE$7)))-M$6)+INDEX('Back data'!$A$8:$BE$8,,MAX(IF('Back data'!$A$8:$BE$8&lt;&gt;"",COLUMN('Back data'!$A$8:$BE$8)))-M$6)</f>
        <v>84.77</v>
      </c>
      <c r="N7" s="9">
        <f t="array" ref="N7">INDEX('Back data'!$A$7:$BE$7,,MAX(IF('Back data'!$A$7:$BE$7&lt;&gt;"",COLUMN('Back data'!$A$7:$BE$7)))-N$6)+INDEX('Back data'!$A$8:$BE$8,,MAX(IF('Back data'!$A$8:$BE$8&lt;&gt;"",COLUMN('Back data'!$A$8:$BE$8)))-N$6)</f>
        <v>85.06</v>
      </c>
      <c r="O7" s="34">
        <f t="array" ref="O7">INDEX('Back data'!$A$7:$BE$7,,MAX(IF('Back data'!$A$7:$BE$7&lt;&gt;"",COLUMN('Back data'!$A$7:$BE$7)))-O$6)+INDEX('Back data'!$A$8:$BE$8,,MAX(IF('Back data'!$A$8:$BE$8&lt;&gt;"",COLUMN('Back data'!$A$8:$BE$8)))-O$6)</f>
        <v>84.26</v>
      </c>
      <c r="P7" s="34">
        <f t="array" ref="P7">INDEX('Back data'!$A$7:$BE$7,,MAX(IF('Back data'!$A$7:$BE$7&lt;&gt;"",COLUMN('Back data'!$A$7:$BE$7)))-P$6)+INDEX('Back data'!$A$8:$BE$8,,MAX(IF('Back data'!$A$8:$BE$8&lt;&gt;"",COLUMN('Back data'!$A$8:$BE$8)))-P$6)</f>
        <v>84.24</v>
      </c>
    </row>
    <row r="8" spans="1:63" x14ac:dyDescent="0.25">
      <c r="A8" s="10" t="s">
        <v>74</v>
      </c>
      <c r="B8" s="11" t="s">
        <v>74</v>
      </c>
      <c r="C8" s="12" t="s">
        <v>75</v>
      </c>
      <c r="D8" s="13">
        <f t="array" ref="D8">INDEX('Back data'!$A7:$BE7,,MAX(IF('Back data'!$A7:$BE7&lt;&gt;"",COLUMN('Back data'!$A7:$BE7)))-D$6)/D$7</f>
        <v>0.97804195804195815</v>
      </c>
      <c r="E8" s="13">
        <f t="array" ref="E8">INDEX('Back data'!$A7:$BE7,,MAX(IF('Back data'!$A7:$BE7&lt;&gt;"",COLUMN('Back data'!$A7:$BE7)))-E$6)/E$7</f>
        <v>0.97821022337947094</v>
      </c>
      <c r="F8" s="13">
        <f t="array" ref="F8">INDEX('Back data'!$A7:$BE7,,MAX(IF('Back data'!$A7:$BE7&lt;&gt;"",COLUMN('Back data'!$A7:$BE7)))-F$6)/F$7</f>
        <v>0.97868678845644697</v>
      </c>
      <c r="G8" s="13">
        <f t="array" ref="G8">INDEX('Back data'!$A7:$BE7,,MAX(IF('Back data'!$A7:$BE7&lt;&gt;"",COLUMN('Back data'!$A7:$BE7)))-G$6)/G$7</f>
        <v>0.97959447242670805</v>
      </c>
      <c r="H8" s="13">
        <f t="array" ref="H8">INDEX('Back data'!$A7:$BE7,,MAX(IF('Back data'!$A7:$BE7&lt;&gt;"",COLUMN('Back data'!$A7:$BE7)))-H$6)/H$7</f>
        <v>0.9749054224464061</v>
      </c>
      <c r="I8" s="13">
        <f t="array" ref="I8">INDEX('Back data'!$A7:$BE7,,MAX(IF('Back data'!$A7:$BE7&lt;&gt;"",COLUMN('Back data'!$A7:$BE7)))-I$6)/I$7</f>
        <v>0.97768737672583828</v>
      </c>
      <c r="J8" s="13">
        <f t="array" ref="J8">INDEX('Back data'!$A7:$BE7,,MAX(IF('Back data'!$A7:$BE7&lt;&gt;"",COLUMN('Back data'!$A7:$BE7)))-J$6)/J$7</f>
        <v>0.97279248083106595</v>
      </c>
      <c r="K8" s="13">
        <f t="array" ref="K8">INDEX('Back data'!$A7:$BE7,,MAX(IF('Back data'!$A7:$BE7&lt;&gt;"",COLUMN('Back data'!$A7:$BE7)))-K$6)/K$7</f>
        <v>0.98112058465286245</v>
      </c>
      <c r="L8" s="13">
        <f t="array" ref="L8">INDEX('Back data'!$A7:$BE7,,MAX(IF('Back data'!$A7:$BE7&lt;&gt;"",COLUMN('Back data'!$A7:$BE7)))-L$6)/L$7</f>
        <v>0.97600950118764851</v>
      </c>
      <c r="M8" s="13">
        <f t="array" ref="M8">INDEX('Back data'!$A7:$BE7,,MAX(IF('Back data'!$A7:$BE7&lt;&gt;"",COLUMN('Back data'!$A7:$BE7)))-M$6)/M$7</f>
        <v>0.98525421729385398</v>
      </c>
      <c r="N8" s="13">
        <f t="array" ref="N8">INDEX('Back data'!$A7:$BE7,,MAX(IF('Back data'!$A7:$BE7&lt;&gt;"",COLUMN('Back data'!$A7:$BE7)))-N$6)/N$7</f>
        <v>0.97460616035739478</v>
      </c>
      <c r="O8" s="35">
        <f t="array" ref="O8">INDEX('Back data'!$A7:$BE7,,MAX(IF('Back data'!$A7:$BE7&lt;&gt;"",COLUMN('Back data'!$A7:$BE7)))-O$6)/O$7</f>
        <v>0.97685734630904342</v>
      </c>
      <c r="P8" s="35">
        <f t="array" ref="P8">INDEX('Back data'!A7:BE7,,MAX(IF('Back data'!A7:BE7&lt;&gt;"",COLUMN('Back data'!A7:BE7))))/P7</f>
        <v>0.97934472934472938</v>
      </c>
    </row>
    <row r="9" spans="1:63" x14ac:dyDescent="0.25">
      <c r="A9" s="10" t="s">
        <v>74</v>
      </c>
      <c r="B9" s="11" t="s">
        <v>74</v>
      </c>
      <c r="C9" s="12" t="s">
        <v>76</v>
      </c>
      <c r="D9" s="13">
        <f t="array" ref="D9">INDEX('Back data'!$A8:$BE8,,MAX(IF('Back data'!$A8:$BE8&lt;&gt;"",COLUMN('Back data'!$A8:$BE8)))-D$6)/D$7</f>
        <v>2.1958041958041959E-2</v>
      </c>
      <c r="E9" s="13">
        <f t="array" ref="E9">INDEX('Back data'!$A8:$BE8,,MAX(IF('Back data'!$A8:$BE8&lt;&gt;"",COLUMN('Back data'!$A8:$BE8)))-E$6)/E$7</f>
        <v>2.1789776620528986E-2</v>
      </c>
      <c r="F9" s="13">
        <f t="array" ref="F9">INDEX('Back data'!$A8:$BE8,,MAX(IF('Back data'!$A8:$BE8&lt;&gt;"",COLUMN('Back data'!$A8:$BE8)))-F$6)/F$7</f>
        <v>2.1313211543553083E-2</v>
      </c>
      <c r="G9" s="13">
        <f t="array" ref="G9">INDEX('Back data'!$A8:$BE8,,MAX(IF('Back data'!$A8:$BE8&lt;&gt;"",COLUMN('Back data'!$A8:$BE8)))-G$6)/G$7</f>
        <v>2.0405527573292007E-2</v>
      </c>
      <c r="H9" s="13">
        <f t="array" ref="H9">INDEX('Back data'!$A8:$BE8,,MAX(IF('Back data'!$A8:$BE8&lt;&gt;"",COLUMN('Back data'!$A8:$BE8)))-H$6)/H$7</f>
        <v>2.5094577553593948E-2</v>
      </c>
      <c r="I9" s="13">
        <f t="array" ref="I9">INDEX('Back data'!$A8:$BE8,,MAX(IF('Back data'!$A8:$BE8&lt;&gt;"",COLUMN('Back data'!$A8:$BE8)))-I$6)/I$7</f>
        <v>2.2312623274161735E-2</v>
      </c>
      <c r="J9" s="13">
        <f t="array" ref="J9">INDEX('Back data'!$A8:$BE8,,MAX(IF('Back data'!$A8:$BE8&lt;&gt;"",COLUMN('Back data'!$A8:$BE8)))-J$6)/J$7</f>
        <v>2.7207519168933963E-2</v>
      </c>
      <c r="K9" s="13">
        <f t="array" ref="K9">INDEX('Back data'!$A8:$BE8,,MAX(IF('Back data'!$A8:$BE8&lt;&gt;"",COLUMN('Back data'!$A8:$BE8)))-K$6)/K$7</f>
        <v>1.8879415347137638E-2</v>
      </c>
      <c r="L9" s="13">
        <f t="array" ref="L9">INDEX('Back data'!$A8:$BE8,,MAX(IF('Back data'!$A8:$BE8&lt;&gt;"",COLUMN('Back data'!$A8:$BE8)))-L$6)/L$7</f>
        <v>2.3990498812351543E-2</v>
      </c>
      <c r="M9" s="13">
        <f t="array" ref="M9">INDEX('Back data'!$A8:$BE8,,MAX(IF('Back data'!$A8:$BE8&lt;&gt;"",COLUMN('Back data'!$A8:$BE8)))-M$6)/M$7</f>
        <v>1.4745782706146043E-2</v>
      </c>
      <c r="N9" s="13">
        <f t="array" ref="N9">INDEX('Back data'!$A8:$BE8,,MAX(IF('Back data'!$A8:$BE8&lt;&gt;"",COLUMN('Back data'!$A8:$BE8)))-N$6)/N$7</f>
        <v>2.539383964260522E-2</v>
      </c>
      <c r="O9" s="35">
        <f t="array" ref="O9">INDEX('Back data'!$A8:$BE8,,MAX(IF('Back data'!$A8:$BE8&lt;&gt;"",COLUMN('Back data'!$A8:$BE8)))-O$6)/O$7</f>
        <v>2.3142653690956562E-2</v>
      </c>
      <c r="P9" s="35">
        <f t="array" ref="P9">INDEX('Back data'!A8:BE8,,MAX(IF('Back data'!A8:BE8&lt;&gt;"",COLUMN('Back data'!A8:BE8))))/$P7</f>
        <v>2.0655270655270657E-2</v>
      </c>
    </row>
    <row r="12" spans="1:63" x14ac:dyDescent="0.25">
      <c r="C12" s="8" t="s">
        <v>73</v>
      </c>
      <c r="D12" s="9">
        <f t="array" ref="D12">INDEX('Back data'!$A$13:$BE$13,,MAX(IF('Back data'!$A$13:$BE$13&lt;&gt;"",COLUMN('Back data'!$A$13:$BE$13)))-D$6)+INDEX('Back data'!$A$14:$BE$14,,MAX(IF('Back data'!$A$14:$BE$14&lt;&gt;"",COLUMN('Back data'!$A$14:$BE$14)))-D$6)</f>
        <v>69.180000000000007</v>
      </c>
      <c r="E12" s="9">
        <f t="array" ref="E12">INDEX('Back data'!$A$13:$BE$13,,MAX(IF('Back data'!$A$13:$BE$13&lt;&gt;"",COLUMN('Back data'!$A$13:$BE$13)))-E$6)+INDEX('Back data'!$A$14:$BE$14,,MAX(IF('Back data'!$A$14:$BE$14&lt;&gt;"",COLUMN('Back data'!$A$14:$BE$14)))-E$6)</f>
        <v>70.55</v>
      </c>
      <c r="F12" s="9">
        <f t="array" ref="F12">INDEX('Back data'!$A$13:$BE$13,,MAX(IF('Back data'!$A$13:$BE$13&lt;&gt;"",COLUMN('Back data'!$A$13:$BE$13)))-F$6)+INDEX('Back data'!$A$14:$BE$14,,MAX(IF('Back data'!$A$14:$BE$14&lt;&gt;"",COLUMN('Back data'!$A$14:$BE$14)))-F$6)</f>
        <v>73.929999999999993</v>
      </c>
      <c r="G12" s="9">
        <f t="array" ref="G12">INDEX('Back data'!$A$13:$BE$13,,MAX(IF('Back data'!$A$13:$BE$13&lt;&gt;"",COLUMN('Back data'!$A$13:$BE$13)))-G$6)+INDEX('Back data'!$A$14:$BE$14,,MAX(IF('Back data'!$A$14:$BE$14&lt;&gt;"",COLUMN('Back data'!$A$14:$BE$14)))-G$6)</f>
        <v>75.58</v>
      </c>
      <c r="H12" s="9">
        <f t="array" ref="H12">INDEX('Back data'!$A$13:$BE$13,,MAX(IF('Back data'!$A$13:$BE$13&lt;&gt;"",COLUMN('Back data'!$A$13:$BE$13)))-H$6)+INDEX('Back data'!$A$14:$BE$14,,MAX(IF('Back data'!$A$14:$BE$14&lt;&gt;"",COLUMN('Back data'!$A$14:$BE$14)))-H$6)</f>
        <v>78.740000000000009</v>
      </c>
      <c r="I12" s="9">
        <f t="array" ref="I12">INDEX('Back data'!$A$13:$BE$13,,MAX(IF('Back data'!$A$13:$BE$13&lt;&gt;"",COLUMN('Back data'!$A$13:$BE$13)))-I$6)+INDEX('Back data'!$A$14:$BE$14,,MAX(IF('Back data'!$A$14:$BE$14&lt;&gt;"",COLUMN('Back data'!$A$14:$BE$14)))-I$6)</f>
        <v>79.639999999999986</v>
      </c>
      <c r="J12" s="9">
        <f t="array" ref="J12">INDEX('Back data'!$A$13:$BE$13,,MAX(IF('Back data'!$A$13:$BE$13&lt;&gt;"",COLUMN('Back data'!$A$13:$BE$13)))-J$6)+INDEX('Back data'!$A$14:$BE$14,,MAX(IF('Back data'!$A$14:$BE$14&lt;&gt;"",COLUMN('Back data'!$A$14:$BE$14)))-J$6)</f>
        <v>79.47</v>
      </c>
      <c r="K12" s="9">
        <f t="array" ref="K12">INDEX('Back data'!$A$13:$BE$13,,MAX(IF('Back data'!$A$13:$BE$13&lt;&gt;"",COLUMN('Back data'!$A$13:$BE$13)))-K$6)+INDEX('Back data'!$A$14:$BE$14,,MAX(IF('Back data'!$A$14:$BE$14&lt;&gt;"",COLUMN('Back data'!$A$14:$BE$14)))-K$6)</f>
        <v>80.570000000000007</v>
      </c>
      <c r="L12" s="9">
        <f t="array" ref="L12">INDEX('Back data'!$A$13:$BE$13,,MAX(IF('Back data'!$A$13:$BE$13&lt;&gt;"",COLUMN('Back data'!$A$13:$BE$13)))-L$6)+INDEX('Back data'!$A$14:$BE$14,,MAX(IF('Back data'!$A$14:$BE$14&lt;&gt;"",COLUMN('Back data'!$A$14:$BE$14)))-L$6)</f>
        <v>84.25</v>
      </c>
      <c r="M12" s="9">
        <f t="array" ref="M12">INDEX('Back data'!$A$13:$BE$13,,MAX(IF('Back data'!$A$13:$BE$13&lt;&gt;"",COLUMN('Back data'!$A$13:$BE$13)))-M$6)+INDEX('Back data'!$A$14:$BE$14,,MAX(IF('Back data'!$A$14:$BE$14&lt;&gt;"",COLUMN('Back data'!$A$14:$BE$14)))-M$6)</f>
        <v>84.43</v>
      </c>
      <c r="N12" s="9">
        <f t="array" ref="N12">INDEX('Back data'!$A$13:$BE$13,,MAX(IF('Back data'!$A$13:$BE$13&lt;&gt;"",COLUMN('Back data'!$A$13:$BE$13)))-N$6)+INDEX('Back data'!$A$14:$BE$14,,MAX(IF('Back data'!$A$14:$BE$14&lt;&gt;"",COLUMN('Back data'!$A$14:$BE$14)))-N$6)</f>
        <v>84.18</v>
      </c>
      <c r="O12" s="9">
        <f t="array" ref="O12">INDEX('Back data'!$A$13:$BE$13,,MAX(IF('Back data'!$A$13:$BE$13&lt;&gt;"",COLUMN('Back data'!$A$13:$BE$13)))-O$6)+INDEX('Back data'!$A$14:$BE$14,,MAX(IF('Back data'!$A$14:$BE$14&lt;&gt;"",COLUMN('Back data'!$A$14:$BE$14)))-O$6)</f>
        <v>84.210000000000008</v>
      </c>
      <c r="P12" s="34">
        <f t="array" ref="P12">INDEX('Back data'!$A$13:$BE$13,,MAX(IF('Back data'!$A$13:$BE$13&lt;&gt;"",COLUMN('Back data'!$A$13:$BE$13)))-P$6)+INDEX('Back data'!$A$14:$BE$14,,MAX(IF('Back data'!$A$14:$BE$14&lt;&gt;"",COLUMN('Back data'!$A$14:$BE$14)))-P$6)</f>
        <v>82.66</v>
      </c>
    </row>
    <row r="13" spans="1:63" x14ac:dyDescent="0.25">
      <c r="A13" s="10" t="s">
        <v>74</v>
      </c>
      <c r="B13" s="7" t="s">
        <v>77</v>
      </c>
      <c r="C13" s="12" t="s">
        <v>75</v>
      </c>
      <c r="D13" s="13">
        <f t="array" ref="D13">INDEX('Back data'!$A13:$BE13,,MAX(IF('Back data'!$A13:$BE13&lt;&gt;"",COLUMN('Back data'!$A13:$BE13)))-D$6)/D$12</f>
        <v>0.9537438566059554</v>
      </c>
      <c r="E13" s="13">
        <f t="array" ref="E13">INDEX('Back data'!$A13:$BE13,,MAX(IF('Back data'!$A13:$BE13&lt;&gt;"",COLUMN('Back data'!$A13:$BE13)))-E$6)/E$12</f>
        <v>0.96357193479801573</v>
      </c>
      <c r="F13" s="13">
        <f t="array" ref="F13">INDEX('Back data'!$A13:$BE13,,MAX(IF('Back data'!$A13:$BE13&lt;&gt;"",COLUMN('Back data'!$A13:$BE13)))-F$6)/F$12</f>
        <v>0.95089949952657926</v>
      </c>
      <c r="G13" s="13">
        <f t="array" ref="G13">INDEX('Back data'!$A13:$BE13,,MAX(IF('Back data'!$A13:$BE13&lt;&gt;"",COLUMN('Back data'!$A13:$BE13)))-G$6)/G$12</f>
        <v>0.94244509129399323</v>
      </c>
      <c r="H13" s="13">
        <f t="array" ref="H13">INDEX('Back data'!$A13:$BE13,,MAX(IF('Back data'!$A13:$BE13&lt;&gt;"",COLUMN('Back data'!$A13:$BE13)))-H$6)/H$12</f>
        <v>0.93675387350774697</v>
      </c>
      <c r="I13" s="13">
        <f t="array" ref="I13">INDEX('Back data'!$A13:$BE13,,MAX(IF('Back data'!$A13:$BE13&lt;&gt;"",COLUMN('Back data'!$A13:$BE13)))-I$6)/I$12</f>
        <v>0.94123556002009046</v>
      </c>
      <c r="J13" s="13">
        <f t="array" ref="J13">INDEX('Back data'!$A13:$BE13,,MAX(IF('Back data'!$A13:$BE13&lt;&gt;"",COLUMN('Back data'!$A13:$BE13)))-J$6)/J$12</f>
        <v>0.93897068076003531</v>
      </c>
      <c r="K13" s="13">
        <f t="array" ref="K13">INDEX('Back data'!$A13:$BE13,,MAX(IF('Back data'!$A13:$BE13&lt;&gt;"",COLUMN('Back data'!$A13:$BE13)))-K$6)/K$12</f>
        <v>0.95755243887302965</v>
      </c>
      <c r="L13" s="13">
        <f t="array" ref="L13">INDEX('Back data'!$A13:$BE13,,MAX(IF('Back data'!$A13:$BE13&lt;&gt;"",COLUMN('Back data'!$A13:$BE13)))-L$6)/L$12</f>
        <v>0.92320474777448069</v>
      </c>
      <c r="M13" s="13">
        <f t="array" ref="M13">INDEX('Back data'!$A13:$BE13,,MAX(IF('Back data'!$A13:$BE13&lt;&gt;"",COLUMN('Back data'!$A13:$BE13)))-M$6)/M$12</f>
        <v>0.96837616960795925</v>
      </c>
      <c r="N13" s="13">
        <f t="array" ref="N13">INDEX('Back data'!$A13:$BE13,,MAX(IF('Back data'!$A13:$BE13&lt;&gt;"",COLUMN('Back data'!$A13:$BE13)))-N$6)/N$12</f>
        <v>0.95604656688049416</v>
      </c>
      <c r="O13" s="13">
        <f t="array" ref="O13">INDEX('Back data'!$A13:$BE13,,MAX(IF('Back data'!$A13:$BE13&lt;&gt;"",COLUMN('Back data'!$A13:$BE13)))-O$6)/O$12</f>
        <v>0.94157463484146775</v>
      </c>
      <c r="P13" s="35">
        <f t="array" ref="P13">INDEX('Back data'!$A13:$BE13,,MAX(IF('Back data'!$A13:$BE13&lt;&gt;"",COLUMN('Back data'!$A13:$BE13)))-P$6)/P$12</f>
        <v>0.94483426082748601</v>
      </c>
    </row>
    <row r="14" spans="1:63" x14ac:dyDescent="0.25">
      <c r="A14" s="10" t="s">
        <v>74</v>
      </c>
      <c r="B14" s="7" t="s">
        <v>77</v>
      </c>
      <c r="C14" s="12" t="s">
        <v>76</v>
      </c>
      <c r="D14" s="13">
        <f t="array" ref="D14">INDEX('Back data'!$A14:$BE14,,MAX(IF('Back data'!$A14:$BE14&lt;&gt;"",COLUMN('Back data'!$A14:$BE14)))-D$6)/D$12</f>
        <v>4.6256143394044519E-2</v>
      </c>
      <c r="E14" s="13">
        <f t="array" ref="E14">INDEX('Back data'!$A14:$BE14,,MAX(IF('Back data'!$A14:$BE14&lt;&gt;"",COLUMN('Back data'!$A14:$BE14)))-E$6)/E$12</f>
        <v>3.6428065201984404E-2</v>
      </c>
      <c r="F14" s="13">
        <f t="array" ref="F14">INDEX('Back data'!$A14:$BE14,,MAX(IF('Back data'!$A14:$BE14&lt;&gt;"",COLUMN('Back data'!$A14:$BE14)))-F$6)/F$12</f>
        <v>4.9100500473420808E-2</v>
      </c>
      <c r="G14" s="13">
        <f t="array" ref="G14">INDEX('Back data'!$A14:$BE14,,MAX(IF('Back data'!$A14:$BE14&lt;&gt;"",COLUMN('Back data'!$A14:$BE14)))-G$6)/G$12</f>
        <v>5.755490870600688E-2</v>
      </c>
      <c r="H14" s="13">
        <f t="array" ref="H14">INDEX('Back data'!$A14:$BE14,,MAX(IF('Back data'!$A14:$BE14&lt;&gt;"",COLUMN('Back data'!$A14:$BE14)))-H$6)/H$12</f>
        <v>6.3246126492252988E-2</v>
      </c>
      <c r="I14" s="13">
        <f t="array" ref="I14">INDEX('Back data'!$A14:$BE14,,MAX(IF('Back data'!$A14:$BE14&lt;&gt;"",COLUMN('Back data'!$A14:$BE14)))-I$6)/I$12</f>
        <v>5.87644399799096E-2</v>
      </c>
      <c r="J14" s="13">
        <f t="array" ref="J14">INDEX('Back data'!$A14:$BE14,,MAX(IF('Back data'!$A14:$BE14&lt;&gt;"",COLUMN('Back data'!$A14:$BE14)))-J$6)/J$12</f>
        <v>6.1029319239964762E-2</v>
      </c>
      <c r="K14" s="13">
        <f t="array" ref="K14">INDEX('Back data'!$A14:$BE14,,MAX(IF('Back data'!$A14:$BE14&lt;&gt;"",COLUMN('Back data'!$A14:$BE14)))-K$6)/K$12</f>
        <v>4.2447561126970332E-2</v>
      </c>
      <c r="L14" s="13">
        <f t="array" ref="L14">INDEX('Back data'!$A14:$BE14,,MAX(IF('Back data'!$A14:$BE14&lt;&gt;"",COLUMN('Back data'!$A14:$BE14)))-L$6)/L$12</f>
        <v>7.6795252225519278E-2</v>
      </c>
      <c r="M14" s="13">
        <f t="array" ref="M14">INDEX('Back data'!$A14:$BE14,,MAX(IF('Back data'!$A14:$BE14&lt;&gt;"",COLUMN('Back data'!$A14:$BE14)))-M$6)/M$12</f>
        <v>3.1623830392040739E-2</v>
      </c>
      <c r="N14" s="13">
        <f t="array" ref="N14">INDEX('Back data'!$A14:$BE14,,MAX(IF('Back data'!$A14:$BE14&lt;&gt;"",COLUMN('Back data'!$A14:$BE14)))-N$6)/N$12</f>
        <v>4.3953433119505822E-2</v>
      </c>
      <c r="O14" s="13">
        <f t="array" ref="O14">INDEX('Back data'!$A14:$BE14,,MAX(IF('Back data'!$A14:$BE14&lt;&gt;"",COLUMN('Back data'!$A14:$BE14)))-O$6)/O$12</f>
        <v>5.8425365158532236E-2</v>
      </c>
      <c r="P14" s="35">
        <f t="array" ref="P14">INDEX('Back data'!$A14:$BE14,,MAX(IF('Back data'!$A14:$BE14&lt;&gt;"",COLUMN('Back data'!$A14:$BE14)))-P$6)/P$12</f>
        <v>5.5165739172513911E-2</v>
      </c>
    </row>
    <row r="16" spans="1:63" x14ac:dyDescent="0.25">
      <c r="C16" s="14"/>
      <c r="D16" s="14"/>
    </row>
    <row r="17" spans="1:16" x14ac:dyDescent="0.25">
      <c r="C17" s="8" t="s">
        <v>73</v>
      </c>
      <c r="D17" s="9">
        <f t="array" ref="D17">INDEX('Back data'!$A$19:$BE$19,,MAX(IF('Back data'!$A$19:$BE$19&lt;&gt;"",COLUMN('Back data'!$A$19:$BE$19)))-D$6)+INDEX('Back data'!$A$20:$BE$20,,MAX(IF('Back data'!$A$20:$BE$20&lt;&gt;"",COLUMN('Back data'!$A$20:$BE$20)))-D$6)</f>
        <v>71.929999999999993</v>
      </c>
      <c r="E17" s="9">
        <f t="array" ref="E17">INDEX('Back data'!$A$19:$BE$19,,MAX(IF('Back data'!$A$19:$BE$19&lt;&gt;"",COLUMN('Back data'!$A$19:$BE$19)))-E$6)+INDEX('Back data'!$A$20:$BE$20,,MAX(IF('Back data'!$A$20:$BE$20&lt;&gt;"",COLUMN('Back data'!$A$20:$BE$20)))-E$6)</f>
        <v>73.45</v>
      </c>
      <c r="F17" s="9">
        <f t="array" ref="F17">INDEX('Back data'!$A$19:$BE$19,,MAX(IF('Back data'!$A$19:$BE$19&lt;&gt;"",COLUMN('Back data'!$A$19:$BE$19)))-F$6)+INDEX('Back data'!$A$20:$BE$20,,MAX(IF('Back data'!$A$20:$BE$20&lt;&gt;"",COLUMN('Back data'!$A$20:$BE$20)))-F$6)</f>
        <v>75.87</v>
      </c>
      <c r="G17" s="9">
        <f t="array" ref="G17">INDEX('Back data'!$A$19:$BE$19,,MAX(IF('Back data'!$A$19:$BE$19&lt;&gt;"",COLUMN('Back data'!$A$19:$BE$19)))-G$6)+INDEX('Back data'!$A$20:$BE$20,,MAX(IF('Back data'!$A$20:$BE$20&lt;&gt;"",COLUMN('Back data'!$A$20:$BE$20)))-G$6)</f>
        <v>78.16</v>
      </c>
      <c r="H17" s="9">
        <f t="array" ref="H17">INDEX('Back data'!$A$19:$BE$19,,MAX(IF('Back data'!$A$19:$BE$19&lt;&gt;"",COLUMN('Back data'!$A$19:$BE$19)))-H$6)+INDEX('Back data'!$A$20:$BE$20,,MAX(IF('Back data'!$A$20:$BE$20&lt;&gt;"",COLUMN('Back data'!$A$20:$BE$20)))-H$6)</f>
        <v>79.160000000000011</v>
      </c>
      <c r="I17" s="9">
        <f t="array" ref="I17">INDEX('Back data'!$A$19:$BE$19,,MAX(IF('Back data'!$A$19:$BE$19&lt;&gt;"",COLUMN('Back data'!$A$19:$BE$19)))-I$6)+INDEX('Back data'!$A$20:$BE$20,,MAX(IF('Back data'!$A$20:$BE$20&lt;&gt;"",COLUMN('Back data'!$A$20:$BE$20)))-I$6)</f>
        <v>81.58</v>
      </c>
      <c r="J17" s="9">
        <f t="array" ref="J17">INDEX('Back data'!$A$19:$BE$19,,MAX(IF('Back data'!$A$19:$BE$19&lt;&gt;"",COLUMN('Back data'!$A$19:$BE$19)))-J$6)+INDEX('Back data'!$A$20:$BE$20,,MAX(IF('Back data'!$A$20:$BE$20&lt;&gt;"",COLUMN('Back data'!$A$20:$BE$20)))-J$6)</f>
        <v>81.169999999999987</v>
      </c>
      <c r="K17" s="9">
        <f t="array" ref="K17">INDEX('Back data'!$A$19:$BE$19,,MAX(IF('Back data'!$A$19:$BE$19&lt;&gt;"",COLUMN('Back data'!$A$19:$BE$19)))-K$6)+INDEX('Back data'!$A$20:$BE$20,,MAX(IF('Back data'!$A$20:$BE$20&lt;&gt;"",COLUMN('Back data'!$A$20:$BE$20)))-K$6)</f>
        <v>82.67</v>
      </c>
      <c r="L17" s="9">
        <f t="array" ref="L17">INDEX('Back data'!$A$19:$BE$19,,MAX(IF('Back data'!$A$19:$BE$19&lt;&gt;"",COLUMN('Back data'!$A$19:$BE$19)))-L$6)+INDEX('Back data'!$A$20:$BE$20,,MAX(IF('Back data'!$A$20:$BE$20&lt;&gt;"",COLUMN('Back data'!$A$20:$BE$20)))-L$6)</f>
        <v>84.039999999999992</v>
      </c>
      <c r="M17" s="9">
        <f t="array" ref="M17">INDEX('Back data'!$A$19:$BE$19,,MAX(IF('Back data'!$A$19:$BE$19&lt;&gt;"",COLUMN('Back data'!$A$19:$BE$19)))-M$6)+INDEX('Back data'!$A$20:$BE$20,,MAX(IF('Back data'!$A$20:$BE$20&lt;&gt;"",COLUMN('Back data'!$A$20:$BE$20)))-M$6)</f>
        <v>85.06</v>
      </c>
      <c r="N17" s="9">
        <f t="array" ref="N17">INDEX('Back data'!$A$19:$BE$19,,MAX(IF('Back data'!$A$19:$BE$19&lt;&gt;"",COLUMN('Back data'!$A$19:$BE$19)))-N$6)+INDEX('Back data'!$A$20:$BE$20,,MAX(IF('Back data'!$A$20:$BE$20&lt;&gt;"",COLUMN('Back data'!$A$20:$BE$20)))-N$6)</f>
        <v>85.22999999999999</v>
      </c>
      <c r="O17" s="9">
        <f t="array" ref="O17">INDEX('Back data'!$A$19:$BE$19,,MAX(IF('Back data'!$A$19:$BE$19&lt;&gt;"",COLUMN('Back data'!$A$19:$BE$19)))-O$6)+INDEX('Back data'!$A$20:$BE$20,,MAX(IF('Back data'!$A$20:$BE$20&lt;&gt;"",COLUMN('Back data'!$A$20:$BE$20)))-O$6)</f>
        <v>84.44</v>
      </c>
      <c r="P17" s="34">
        <f t="array" ref="P17">INDEX('Back data'!$A$19:$BE$19,,MAX(IF('Back data'!$A$19:$BE$19&lt;&gt;"",COLUMN('Back data'!$A$19:$BE$19)))-P$6)+INDEX('Back data'!$A$20:$BE$20,,MAX(IF('Back data'!$A$20:$BE$20&lt;&gt;"",COLUMN('Back data'!$A$20:$BE$20)))-P$6)</f>
        <v>84.82</v>
      </c>
    </row>
    <row r="18" spans="1:16" x14ac:dyDescent="0.25">
      <c r="A18" s="10" t="s">
        <v>74</v>
      </c>
      <c r="B18" s="7" t="s">
        <v>78</v>
      </c>
      <c r="C18" s="12" t="s">
        <v>75</v>
      </c>
      <c r="D18" s="13">
        <f t="array" ref="D18">INDEX('Back data'!$A19:$BE19,,MAX(IF('Back data'!$A$9:$BE19&lt;&gt;"",COLUMN('Back data'!$A19:$BE$19)))-D$6)/D17</f>
        <v>0.98999026831641879</v>
      </c>
      <c r="E18" s="13">
        <f t="array" ref="E18">INDEX('Back data'!$A19:$BE19,,MAX(IF('Back data'!$A$9:$BE19&lt;&gt;"",COLUMN('Back data'!$A19:$BE$19)))-E$6)/E17</f>
        <v>0.98720217835262081</v>
      </c>
      <c r="F18" s="13">
        <f t="array" ref="F18">INDEX('Back data'!$A19:$BE19,,MAX(IF('Back data'!$A$9:$BE19&lt;&gt;"",COLUMN('Back data'!$A19:$BE$19)))-F$6)/F17</f>
        <v>0.9919599314617108</v>
      </c>
      <c r="G18" s="13">
        <f t="array" ref="G18">INDEX('Back data'!$A19:$BE19,,MAX(IF('Back data'!$A$9:$BE19&lt;&gt;"",COLUMN('Back data'!$A19:$BE$19)))-G$6)/G17</f>
        <v>0.99193961105424777</v>
      </c>
      <c r="H18" s="13">
        <f t="array" ref="H18">INDEX('Back data'!$A19:$BE19,,MAX(IF('Back data'!$A$9:$BE19&lt;&gt;"",COLUMN('Back data'!$A19:$BE$19)))-H$6)/H17</f>
        <v>0.99002021222839809</v>
      </c>
      <c r="I18" s="13">
        <f t="array" ref="I18">INDEX('Back data'!$A19:$BE19,,MAX(IF('Back data'!$A$9:$BE19&lt;&gt;"",COLUMN('Back data'!$A19:$BE$19)))-I$6)/I17</f>
        <v>0.98958077960284385</v>
      </c>
      <c r="J18" s="13">
        <f t="array" ref="J18">INDEX('Back data'!$A19:$BE19,,MAX(IF('Back data'!$A$9:$BE19&lt;&gt;"",COLUMN('Back data'!$A19:$BE$19)))-J$6)/J17</f>
        <v>0.98509301466058896</v>
      </c>
      <c r="K18" s="13">
        <f t="array" ref="K18">INDEX('Back data'!$A19:$BE19,,MAX(IF('Back data'!$A$9:$BE19&lt;&gt;"",COLUMN('Back data'!$A19:$BE$19)))-K$6)/K17</f>
        <v>0.99092778516995283</v>
      </c>
      <c r="L18" s="13">
        <f t="array" ref="L18">INDEX('Back data'!$A19:$BE19,,MAX(IF('Back data'!$A$9:$BE19&lt;&gt;"",COLUMN('Back data'!$A19:$BE$19)))-L$6)/L17</f>
        <v>0.99512137077582108</v>
      </c>
      <c r="M18" s="13">
        <f t="array" ref="M18">INDEX('Back data'!$A19:$BE19,,MAX(IF('Back data'!$A$9:$BE19&lt;&gt;"",COLUMN('Back data'!$A19:$BE$19)))-M$6)/M17</f>
        <v>0.99259346343757349</v>
      </c>
      <c r="N18" s="13">
        <f t="array" ref="N18">INDEX('Back data'!$A19:$BE19,,MAX(IF('Back data'!$A$9:$BE19&lt;&gt;"",COLUMN('Back data'!$A19:$BE$19)))-N$6)/N17</f>
        <v>0.98157925613047059</v>
      </c>
      <c r="O18" s="13">
        <f t="array" ref="O18">INDEX('Back data'!$A19:$BE19,,MAX(IF('Back data'!$A$9:$BE19&lt;&gt;"",COLUMN('Back data'!$A19:$BE$19)))-O$6)/O17</f>
        <v>0.98756513500710563</v>
      </c>
      <c r="P18" s="35">
        <f t="array" ref="P18">INDEX('Back data'!$A19:$BE19,,MAX(IF('Back data'!$A$9:$BE19&lt;&gt;"",COLUMN('Back data'!$A19:BE$19)))-$P6)/P17</f>
        <v>0.98962508842254193</v>
      </c>
    </row>
    <row r="19" spans="1:16" x14ac:dyDescent="0.25">
      <c r="A19" s="10" t="s">
        <v>74</v>
      </c>
      <c r="B19" s="7" t="s">
        <v>78</v>
      </c>
      <c r="C19" s="12" t="s">
        <v>76</v>
      </c>
      <c r="D19" s="35" cm="1">
        <f t="array" ref="D19">INDEX('Back data'!$A20:$BE20,,MAX(IF('Back data'!$A$9:$BE20&lt;&gt;"",COLUMN('Back data'!$A$19:BE20)))-D$6)/D17</f>
        <v>1.000973168358126E-2</v>
      </c>
      <c r="E19" s="35" cm="1">
        <f t="array" ref="E19">INDEX('Back data'!$A20:$BE20,,MAX(IF('Back data'!$A$9:$BE20&lt;&gt;"",COLUMN('Back data'!$A$19:BE20)))-E$6)/E17</f>
        <v>1.2797821647379169E-2</v>
      </c>
      <c r="F19" s="35" cm="1">
        <f t="array" ref="F19">INDEX('Back data'!$A20:$BE20,,MAX(IF('Back data'!$A$9:$BE20&lt;&gt;"",COLUMN('Back data'!$A$19:BE20)))-F$6)/F17</f>
        <v>8.040068538289178E-3</v>
      </c>
      <c r="G19" s="35" cm="1">
        <f t="array" ref="G19">INDEX('Back data'!$A20:$BE20,,MAX(IF('Back data'!$A$9:$BE20&lt;&gt;"",COLUMN('Back data'!$A$19:BE20)))-G$6)/G17</f>
        <v>8.0603889457523028E-3</v>
      </c>
      <c r="H19" s="35" cm="1">
        <f t="array" ref="H19">INDEX('Back data'!$A20:$BE20,,MAX(IF('Back data'!$A$9:$BE20&lt;&gt;"",COLUMN('Back data'!$A$19:BE20)))-H$6)/H17</f>
        <v>9.9797877716018175E-3</v>
      </c>
      <c r="I19" s="35" cm="1">
        <f t="array" ref="I19">INDEX('Back data'!$A20:$BE20,,MAX(IF('Back data'!$A$9:$BE20&lt;&gt;"",COLUMN('Back data'!$A$19:BE20)))-I$6)/I17</f>
        <v>1.0419220397156165E-2</v>
      </c>
      <c r="J19" s="35" cm="1">
        <f t="array" ref="J19">INDEX('Back data'!$A20:$BE20,,MAX(IF('Back data'!$A$9:$BE20&lt;&gt;"",COLUMN('Back data'!$A$19:BE20)))-J$6)/J17</f>
        <v>1.4906985339411115E-2</v>
      </c>
      <c r="K19" s="35" cm="1">
        <f t="array" ref="K19">INDEX('Back data'!$A20:$BE20,,MAX(IF('Back data'!$A$9:$BE20&lt;&gt;"",COLUMN('Back data'!$A$19:BE20)))-K$6)/K17</f>
        <v>9.0722148300471754E-3</v>
      </c>
      <c r="L19" s="35" cm="1">
        <f t="array" ref="L19">INDEX('Back data'!$A20:$BE20,,MAX(IF('Back data'!$A$9:$BE20&lt;&gt;"",COLUMN('Back data'!$A$19:BE20)))-L$6)/L17</f>
        <v>4.8786292241789625E-3</v>
      </c>
      <c r="M19" s="35" cm="1">
        <f t="array" ref="M19">INDEX('Back data'!$A20:$BE20,,MAX(IF('Back data'!$A$9:$BE20&lt;&gt;"",COLUMN('Back data'!$A$19:BE20)))-M$6)/M17</f>
        <v>7.406536562426522E-3</v>
      </c>
      <c r="N19" s="35" cm="1">
        <f t="array" ref="N19">INDEX('Back data'!$A20:$BE20,,MAX(IF('Back data'!$A$9:$BE20&lt;&gt;"",COLUMN('Back data'!$A$19:BE20)))-N$6)/N17</f>
        <v>1.8420743869529511E-2</v>
      </c>
      <c r="O19" s="35" cm="1">
        <f t="array" ref="O19">INDEX('Back data'!$A20:$BE20,,MAX(IF('Back data'!$A$9:$BE20&lt;&gt;"",COLUMN('Back data'!$A$19:BE20)))-O$6)/O17</f>
        <v>1.2434864992894364E-2</v>
      </c>
      <c r="P19" s="35">
        <f t="array" ref="P19">INDEX('Back data'!$A20:$BE20,,MAX(IF('Back data'!$A$9:$BE20&lt;&gt;"",COLUMN('Back data'!$A$19:BE20)))-P$6)/P17</f>
        <v>1.0374911577458148E-2</v>
      </c>
    </row>
    <row r="22" spans="1:16" x14ac:dyDescent="0.25">
      <c r="C22" s="8" t="s">
        <v>73</v>
      </c>
      <c r="D22" s="9">
        <f t="array" ref="D22">INDEX('Back data'!$A$239:$BE$239,,MAX(IF('Back data'!$A$239:$BE$239&lt;&gt;"",COLUMN('Back data'!$A$239:$BE$239)))-D$6)+INDEX('Back data'!$A$240:$BE$240,,MAX(IF('Back data'!$A$240:$BE$240&lt;&gt;"",COLUMN('Back data'!$A$240:$BE$240)))-D$6)</f>
        <v>69.929999999999993</v>
      </c>
      <c r="E22" s="9">
        <f t="array" ref="E22">INDEX('Back data'!$A$239:$BE$239,,MAX(IF('Back data'!$A$239:$BE$239&lt;&gt;"",COLUMN('Back data'!$A$239:$BE$239)))-E$6)+INDEX('Back data'!$A$240:$BE$240,,MAX(IF('Back data'!$A$240:$BE$240&lt;&gt;"",COLUMN('Back data'!$A$240:$BE$240)))-E$6)</f>
        <v>68.569999999999993</v>
      </c>
      <c r="F22" s="9">
        <f t="array" ref="F22">INDEX('Back data'!$A$239:$BE$239,,MAX(IF('Back data'!$A$239:$BE$239&lt;&gt;"",COLUMN('Back data'!$A$239:$BE$239)))-F$6)+INDEX('Back data'!$A$240:$BE$240,,MAX(IF('Back data'!$A$240:$BE$240&lt;&gt;"",COLUMN('Back data'!$A$240:$BE$240)))-F$6)</f>
        <v>72.209999999999994</v>
      </c>
      <c r="G22" s="9">
        <f t="array" ref="G22">INDEX('Back data'!$A$239:$BE$239,,MAX(IF('Back data'!$A$239:$BE$239&lt;&gt;"",COLUMN('Back data'!$A$239:$BE$239)))-G$6)+INDEX('Back data'!$A$240:$BE$240,,MAX(IF('Back data'!$A$240:$BE$240&lt;&gt;"",COLUMN('Back data'!$A$240:$BE$240)))-G$6)</f>
        <v>72.58</v>
      </c>
      <c r="H22" s="9">
        <f t="array" ref="H22">INDEX('Back data'!$A$239:$BE$239,,MAX(IF('Back data'!$A$239:$BE$239&lt;&gt;"",COLUMN('Back data'!$A$239:$BE$239)))-H$6)+INDEX('Back data'!$A$240:$BE$240,,MAX(IF('Back data'!$A$240:$BE$240&lt;&gt;"",COLUMN('Back data'!$A$240:$BE$240)))-H$6)</f>
        <v>76.339999999999989</v>
      </c>
      <c r="I22" s="9">
        <f t="array" ref="I22">INDEX('Back data'!$A$239:$BE$239,,MAX(IF('Back data'!$A$239:$BE$239&lt;&gt;"",COLUMN('Back data'!$A$239:$BE$239)))-I$6)+INDEX('Back data'!$A$240:$BE$240,,MAX(IF('Back data'!$A$240:$BE$240&lt;&gt;"",COLUMN('Back data'!$A$240:$BE$240)))-I$6)</f>
        <v>75.86</v>
      </c>
      <c r="J22" s="9">
        <f t="array" ref="J22">INDEX('Back data'!$A$239:$BE$239,,MAX(IF('Back data'!$A$239:$BE$239&lt;&gt;"",COLUMN('Back data'!$A$239:$BE$239)))-J$6)+INDEX('Back data'!$A$240:$BE$240,,MAX(IF('Back data'!$A$240:$BE$240&lt;&gt;"",COLUMN('Back data'!$A$240:$BE$240)))-J$6)</f>
        <v>78.06</v>
      </c>
      <c r="K22" s="9">
        <f t="array" ref="K22">INDEX('Back data'!$A$239:$BE$239,,MAX(IF('Back data'!$A$239:$BE$239&lt;&gt;"",COLUMN('Back data'!$A$239:$BE$239)))-K$6)+INDEX('Back data'!$A$240:$BE$240,,MAX(IF('Back data'!$A$240:$BE$240&lt;&gt;"",COLUMN('Back data'!$A$240:$BE$240)))-K$6)</f>
        <v>80.180000000000007</v>
      </c>
      <c r="L22" s="9">
        <f t="array" ref="L22">INDEX('Back data'!$A$239:$BE$239,,MAX(IF('Back data'!$A$239:$BE$239&lt;&gt;"",COLUMN('Back data'!$A$239:$BE$239)))-L$6)+INDEX('Back data'!$A$240:$BE$240,,MAX(IF('Back data'!$A$240:$BE$240&lt;&gt;"",COLUMN('Back data'!$A$240:$BE$240)))-L$6)</f>
        <v>84.88</v>
      </c>
      <c r="M22" s="9">
        <f t="array" ref="M22">INDEX('Back data'!$A$239:$BE$239,,MAX(IF('Back data'!$A$239:$BE$239&lt;&gt;"",COLUMN('Back data'!$A$239:$BE$239)))-M$6)+INDEX('Back data'!$A$240:$BE$240,,MAX(IF('Back data'!$A$240:$BE$240&lt;&gt;"",COLUMN('Back data'!$A$240:$BE$240)))-M$6)</f>
        <v>83.41</v>
      </c>
      <c r="N22" s="9">
        <f t="array" ref="N22">INDEX('Back data'!$A$239:$BE$239,,MAX(IF('Back data'!$A$239:$BE$239&lt;&gt;"",COLUMN('Back data'!$A$239:$BE$239)))-N$6)+INDEX('Back data'!$A$240:$BE$240,,MAX(IF('Back data'!$A$240:$BE$240&lt;&gt;"",COLUMN('Back data'!$A$240:$BE$240)))-N$6)</f>
        <v>83.649999999999991</v>
      </c>
      <c r="O22" s="9">
        <f t="array" ref="O22">INDEX('Back data'!$A$239:$BE$239,,MAX(IF('Back data'!$A$239:$BE$239&lt;&gt;"",COLUMN('Back data'!$A$239:$BE$239)))-O$6)+INDEX('Back data'!$A$240:$BE$240,,MAX(IF('Back data'!$A$240:$BE$240&lt;&gt;"",COLUMN('Back data'!$A$240:$BE$240)))-O$6)</f>
        <v>82.539999999999992</v>
      </c>
      <c r="P22" s="34">
        <f t="array" ref="P22">INDEX('Back data'!$A$239:$BE$239,,MAX(IF('Back data'!$A$239:$BE$239&lt;&gt;"",COLUMN('Back data'!$A$239:$BE$239)))-P$6)+INDEX('Back data'!$A$240:$BE$240,,MAX(IF('Back data'!$A$240:$BE$240&lt;&gt;"",COLUMN('Back data'!$A$240:$BE$240)))-P$6)</f>
        <v>83.34</v>
      </c>
    </row>
    <row r="23" spans="1:16" x14ac:dyDescent="0.25">
      <c r="A23" s="10" t="s">
        <v>74</v>
      </c>
      <c r="B23" s="7" t="s">
        <v>62</v>
      </c>
      <c r="C23" s="12" t="s">
        <v>75</v>
      </c>
      <c r="D23" s="13">
        <f t="array" ref="D23">INDEX('Back data'!$A$239:$BE$239,,MAX(IF('Back data'!$A$239:$BE$239&lt;&gt;"",COLUMN('Back data'!$A$239:$BE$239)))-D$6)/D$22</f>
        <v>0.97540397540397539</v>
      </c>
      <c r="E23" s="13">
        <f t="array" ref="E23">INDEX('Back data'!$A$239:$BE$239,,MAX(IF('Back data'!$A$239:$BE$239&lt;&gt;"",COLUMN('Back data'!$A$239:$BE$239)))-E$6)/E$22</f>
        <v>0.97141607116814943</v>
      </c>
      <c r="F23" s="13">
        <f t="array" ref="F23">INDEX('Back data'!$A$239:$BE$239,,MAX(IF('Back data'!$A$239:$BE$239&lt;&gt;"",COLUMN('Back data'!$A$239:$BE$239)))-F$6)/F$22</f>
        <v>0.97631906938097224</v>
      </c>
      <c r="G23" s="13">
        <f t="array" ref="G23">INDEX('Back data'!$A$239:$BE$239,,MAX(IF('Back data'!$A$239:$BE$239&lt;&gt;"",COLUMN('Back data'!$A$239:$BE$239)))-G$6)/G$22</f>
        <v>0.96927528244695504</v>
      </c>
      <c r="H23" s="13">
        <f t="array" ref="H23">INDEX('Back data'!$A$239:$BE$239,,MAX(IF('Back data'!$A$239:$BE$239&lt;&gt;"",COLUMN('Back data'!$A$239:$BE$239)))-H$6)/H$22</f>
        <v>0.9710505632695835</v>
      </c>
      <c r="I23" s="13">
        <f t="array" ref="I23">INDEX('Back data'!$A$239:$BE$239,,MAX(IF('Back data'!$A$239:$BE$239&lt;&gt;"",COLUMN('Back data'!$A$239:$BE$239)))-I$6)/I$22</f>
        <v>0.96559451621407855</v>
      </c>
      <c r="J23" s="13">
        <f t="array" ref="J23">INDEX('Back data'!$A$239:$BE$239,,MAX(IF('Back data'!$A$239:$BE$239&lt;&gt;"",COLUMN('Back data'!$A$239:$BE$239)))-J$6)/J$22</f>
        <v>0.97501921598770169</v>
      </c>
      <c r="K23" s="13">
        <f t="array" ref="K23">INDEX('Back data'!$A$239:$BE$239,,MAX(IF('Back data'!$A$239:$BE$239&lt;&gt;"",COLUMN('Back data'!$A$239:$BE$239)))-K$6)/K$22</f>
        <v>0.97193813918682959</v>
      </c>
      <c r="L23" s="13">
        <f t="array" ref="L23">INDEX('Back data'!$A$239:$BE$239,,MAX(IF('Back data'!$A$239:$BE$239&lt;&gt;"",COLUMN('Back data'!$A$239:$BE$239)))-L$6)/L$22</f>
        <v>0.97514137606032048</v>
      </c>
      <c r="M23" s="13">
        <f t="array" ref="M23">INDEX('Back data'!$A$239:$BE$239,,MAX(IF('Back data'!$A$239:$BE$239&lt;&gt;"",COLUMN('Back data'!$A$239:$BE$239)))-M$6)/M$22</f>
        <v>0.98237621388322749</v>
      </c>
      <c r="N23" s="13">
        <f t="array" ref="N23">INDEX('Back data'!$A$239:$BE$239,,MAX(IF('Back data'!$A$239:$BE$239&lt;&gt;"",COLUMN('Back data'!$A$239:$BE$239)))-N$6)/N$22</f>
        <v>0.97226539151225355</v>
      </c>
      <c r="O23" s="13">
        <f t="array" ref="O23">INDEX('Back data'!$A$239:$BE$239,,MAX(IF('Back data'!$A$239:$BE$239&lt;&gt;"",COLUMN('Back data'!$A$239:$BE$239)))-O$6)/O$22</f>
        <v>0.97928277198933855</v>
      </c>
      <c r="P23" s="35">
        <f t="array" ref="P23">INDEX('Back data'!$A$239:$BE$239,,MAX(IF('Back data'!$A$239:$BE$239&lt;&gt;"",COLUMN('Back data'!$A$239:$BE$239)))-P$6)/P$22</f>
        <v>0.97828173746100311</v>
      </c>
    </row>
    <row r="24" spans="1:16" x14ac:dyDescent="0.25">
      <c r="A24" s="10" t="s">
        <v>74</v>
      </c>
      <c r="B24" s="7" t="s">
        <v>62</v>
      </c>
      <c r="C24" s="12" t="s">
        <v>76</v>
      </c>
      <c r="D24" s="13">
        <f t="array" ref="D24">INDEX('Back data'!$A$240:$BE$240,,MAX(IF('Back data'!$A$240:$BE$240&lt;&gt;"",COLUMN('Back data'!$A$240:$BE$240)))-D$6)/D$22</f>
        <v>2.4596024596024599E-2</v>
      </c>
      <c r="E24" s="13">
        <f t="array" ref="E24">INDEX('Back data'!$A$240:$BE$240,,MAX(IF('Back data'!$A$240:$BE$240&lt;&gt;"",COLUMN('Back data'!$A$240:$BE$240)))-E$6)/E$22</f>
        <v>2.8583928831850666E-2</v>
      </c>
      <c r="F24" s="13">
        <f t="array" ref="F24">INDEX('Back data'!$A$240:$BE$240,,MAX(IF('Back data'!$A$240:$BE$240&lt;&gt;"",COLUMN('Back data'!$A$240:$BE$240)))-F$6)/F$22</f>
        <v>2.3680930619027839E-2</v>
      </c>
      <c r="G24" s="13">
        <f t="array" ref="G24">INDEX('Back data'!$A$240:$BE$240,,MAX(IF('Back data'!$A$240:$BE$240&lt;&gt;"",COLUMN('Back data'!$A$240:$BE$240)))-G$6)/G$22</f>
        <v>3.0724717553044918E-2</v>
      </c>
      <c r="H24" s="13">
        <f t="array" ref="H24">INDEX('Back data'!$A$240:$BE$240,,MAX(IF('Back data'!$A$240:$BE$240&lt;&gt;"",COLUMN('Back data'!$A$240:$BE$240)))-H$6)/H$22</f>
        <v>2.8949436730416563E-2</v>
      </c>
      <c r="I24" s="13">
        <f t="array" ref="I24">INDEX('Back data'!$A$240:$BE$240,,MAX(IF('Back data'!$A$240:$BE$240&lt;&gt;"",COLUMN('Back data'!$A$240:$BE$240)))-I$6)/I$22</f>
        <v>3.4405483785921433E-2</v>
      </c>
      <c r="J24" s="13">
        <f t="array" ref="J24">INDEX('Back data'!$A$240:$BE$240,,MAX(IF('Back data'!$A$240:$BE$240&lt;&gt;"",COLUMN('Back data'!$A$240:$BE$240)))-J$6)/J$22</f>
        <v>2.4980784012298231E-2</v>
      </c>
      <c r="K24" s="13">
        <f t="array" ref="K24">INDEX('Back data'!$A$240:$BE$240,,MAX(IF('Back data'!$A$240:$BE$240&lt;&gt;"",COLUMN('Back data'!$A$240:$BE$240)))-K$6)/K$22</f>
        <v>2.8061860813170365E-2</v>
      </c>
      <c r="L24" s="13">
        <f t="array" ref="L24">INDEX('Back data'!$A$240:$BE$240,,MAX(IF('Back data'!$A$240:$BE$240&lt;&gt;"",COLUMN('Back data'!$A$240:$BE$240)))-L$6)/L$22</f>
        <v>2.4858623939679546E-2</v>
      </c>
      <c r="M24" s="13">
        <f t="array" ref="M24">INDEX('Back data'!$A$240:$BE$240,,MAX(IF('Back data'!$A$240:$BE$240&lt;&gt;"",COLUMN('Back data'!$A$240:$BE$240)))-M$6)/M$22</f>
        <v>1.762378611677257E-2</v>
      </c>
      <c r="N24" s="13">
        <f t="array" ref="N24">INDEX('Back data'!$A$240:$BE$240,,MAX(IF('Back data'!$A$240:$BE$240&lt;&gt;"",COLUMN('Back data'!$A$240:$BE$240)))-N$6)/N$22</f>
        <v>2.7734608487746563E-2</v>
      </c>
      <c r="O24" s="13">
        <f t="array" ref="O24">INDEX('Back data'!$A$240:$BE$240,,MAX(IF('Back data'!$A$240:$BE$240&lt;&gt;"",COLUMN('Back data'!$A$240:$BE$240)))-O$6)/O$22</f>
        <v>2.07172280106615E-2</v>
      </c>
      <c r="P24" s="35">
        <f t="array" ref="P24">INDEX('Back data'!$A$240:$BE$240,,MAX(IF('Back data'!$A$240:$BE$240&lt;&gt;"",COLUMN('Back data'!$A$240:$BE$240)))-P$6)/P$22</f>
        <v>2.171826253899688E-2</v>
      </c>
    </row>
    <row r="27" spans="1:16" x14ac:dyDescent="0.25">
      <c r="C27" s="8" t="s">
        <v>73</v>
      </c>
      <c r="D27" s="9">
        <f t="array" ref="D27">INDEX('Back data'!$A$245:$BE$245,,MAX(IF('Back data'!$A$245:$BE$245&lt;&gt;"",COLUMN('Back data'!$A$245:$BE$245)))-D$6)+INDEX('Back data'!$A$246:$BE$246,,MAX(IF('Back data'!$A$246:$BE$246&lt;&gt;"",COLUMN('Back data'!$A$246:$BE$246)))-D$6)</f>
        <v>71.790000000000006</v>
      </c>
      <c r="E27" s="9">
        <f t="array" ref="E27">INDEX('Back data'!$A$245:$BE$245,,MAX(IF('Back data'!$A$245:$BE$245&lt;&gt;"",COLUMN('Back data'!$A$245:$BE$245)))-E$6)+INDEX('Back data'!$A$246:$BE$246,,MAX(IF('Back data'!$A$246:$BE$246&lt;&gt;"",COLUMN('Back data'!$A$246:$BE$246)))-E$6)</f>
        <v>74.289999999999992</v>
      </c>
      <c r="F27" s="9">
        <f t="array" ref="F27">INDEX('Back data'!$A$245:$BE$245,,MAX(IF('Back data'!$A$245:$BE$245&lt;&gt;"",COLUMN('Back data'!$A$245:$BE$245)))-F$6)+INDEX('Back data'!$A$246:$BE$246,,MAX(IF('Back data'!$A$246:$BE$246&lt;&gt;"",COLUMN('Back data'!$A$246:$BE$246)))-F$6)</f>
        <v>76.350000000000009</v>
      </c>
      <c r="G27" s="9">
        <f t="array" ref="G27">INDEX('Back data'!$A$245:$BE$245,,MAX(IF('Back data'!$A$245:$BE$245&lt;&gt;"",COLUMN('Back data'!$A$245:$BE$245)))-G$6)+INDEX('Back data'!$A$246:$BE$246,,MAX(IF('Back data'!$A$246:$BE$246&lt;&gt;"",COLUMN('Back data'!$A$246:$BE$246)))-G$6)</f>
        <v>78.510000000000005</v>
      </c>
      <c r="H27" s="9">
        <f t="array" ref="H27">INDEX('Back data'!$A$245:$BE$245,,MAX(IF('Back data'!$A$245:$BE$245&lt;&gt;"",COLUMN('Back data'!$A$245:$BE$245)))-H$6)+INDEX('Back data'!$A$246:$BE$246,,MAX(IF('Back data'!$A$246:$BE$246&lt;&gt;"",COLUMN('Back data'!$A$246:$BE$246)))-H$6)</f>
        <v>80.429999999999993</v>
      </c>
      <c r="I27" s="9">
        <f t="array" ref="I27">INDEX('Back data'!$A$245:$BE$245,,MAX(IF('Back data'!$A$245:$BE$245&lt;&gt;"",COLUMN('Back data'!$A$245:$BE$245)))-I$6)+INDEX('Back data'!$A$246:$BE$246,,MAX(IF('Back data'!$A$246:$BE$246&lt;&gt;"",COLUMN('Back data'!$A$246:$BE$246)))-I$6)</f>
        <v>82.25</v>
      </c>
      <c r="J27" s="9">
        <f t="array" ref="J27">INDEX('Back data'!$A$245:$BE$245,,MAX(IF('Back data'!$A$245:$BE$245&lt;&gt;"",COLUMN('Back data'!$A$245:$BE$245)))-J$6)+INDEX('Back data'!$A$246:$BE$246,,MAX(IF('Back data'!$A$246:$BE$246&lt;&gt;"",COLUMN('Back data'!$A$246:$BE$246)))-J$6)</f>
        <v>81.75</v>
      </c>
      <c r="K27" s="9">
        <f t="array" ref="K27">INDEX('Back data'!$A$245:$BE$245,,MAX(IF('Back data'!$A$245:$BE$245&lt;&gt;"",COLUMN('Back data'!$A$245:$BE$245)))-K$6)+INDEX('Back data'!$A$246:$BE$246,,MAX(IF('Back data'!$A$246:$BE$246&lt;&gt;"",COLUMN('Back data'!$A$246:$BE$246)))-K$6)</f>
        <v>82.7</v>
      </c>
      <c r="L27" s="9">
        <f t="array" ref="L27">INDEX('Back data'!$A$245:$BE$245,,MAX(IF('Back data'!$A$245:$BE$245&lt;&gt;"",COLUMN('Back data'!$A$245:$BE$245)))-L$6)+INDEX('Back data'!$A$246:$BE$246,,MAX(IF('Back data'!$A$246:$BE$246&lt;&gt;"",COLUMN('Back data'!$A$246:$BE$246)))-L$6)</f>
        <v>84.42</v>
      </c>
      <c r="M27" s="9">
        <f t="array" ref="M27">INDEX('Back data'!$A$245:$BE$245,,MAX(IF('Back data'!$A$245:$BE$245&lt;&gt;"",COLUMN('Back data'!$A$245:$BE$245)))-M$6)+INDEX('Back data'!$A$246:$BE$246,,MAX(IF('Back data'!$A$246:$BE$246&lt;&gt;"",COLUMN('Back data'!$A$246:$BE$246)))-M$6)</f>
        <v>85.11</v>
      </c>
      <c r="N27" s="9">
        <f t="array" ref="N27">INDEX('Back data'!$A$245:$BE$245,,MAX(IF('Back data'!$A$245:$BE$245&lt;&gt;"",COLUMN('Back data'!$A$245:$BE$245)))-N$6)+INDEX('Back data'!$A$246:$BE$246,,MAX(IF('Back data'!$A$246:$BE$246&lt;&gt;"",COLUMN('Back data'!$A$246:$BE$246)))-N$6)</f>
        <v>85.34</v>
      </c>
      <c r="O27" s="9">
        <f t="array" ref="O27">INDEX('Back data'!$A$245:$BE$245,,MAX(IF('Back data'!$A$245:$BE$245&lt;&gt;"",COLUMN('Back data'!$A$245:$BE$245)))-O$6)+INDEX('Back data'!$A$246:$BE$246,,MAX(IF('Back data'!$A$246:$BE$246&lt;&gt;"",COLUMN('Back data'!$A$246:$BE$246)))-O$6)</f>
        <v>84.77000000000001</v>
      </c>
      <c r="P27" s="34">
        <f t="array" ref="P27">INDEX('Back data'!$A$245:$BE$245,,MAX(IF('Back data'!$A$245:$BE$245&lt;&gt;"",COLUMN('Back data'!$A$245:$BE$245)))-P$6)+INDEX('Back data'!$A$246:$BE$246,,MAX(IF('Back data'!$A$246:$BE$246&lt;&gt;"",COLUMN('Back data'!$A$246:$BE$246)))-P$6)</f>
        <v>84.63</v>
      </c>
    </row>
    <row r="28" spans="1:16" x14ac:dyDescent="0.25">
      <c r="A28" s="10" t="s">
        <v>74</v>
      </c>
      <c r="B28" s="7" t="s">
        <v>67</v>
      </c>
      <c r="C28" s="12" t="s">
        <v>75</v>
      </c>
      <c r="D28" s="13">
        <f t="array" ref="D28">INDEX('Back data'!$A$245:$BE$245,,MAX(IF('Back data'!$A$245:$BE$245&lt;&gt;"",COLUMN('Back data'!$A$245:$BE$245)))-D$6)/D27</f>
        <v>0.98008079119654534</v>
      </c>
      <c r="E28" s="13">
        <f t="array" ref="E28">INDEX('Back data'!$A$245:$BE$245,,MAX(IF('Back data'!$A$245:$BE$245&lt;&gt;"",COLUMN('Back data'!$A$245:$BE$245)))-E$6)/E27</f>
        <v>0.98034728765648149</v>
      </c>
      <c r="F28" s="13">
        <f t="array" ref="F28">INDEX('Back data'!$A$245:$BE$245,,MAX(IF('Back data'!$A$245:$BE$245&lt;&gt;"",COLUMN('Back data'!$A$245:$BE$245)))-F$6)/F27</f>
        <v>0.98166339227242949</v>
      </c>
      <c r="G28" s="13">
        <f t="array" ref="G28">INDEX('Back data'!$A$245:$BE$245,,MAX(IF('Back data'!$A$245:$BE$245&lt;&gt;"",COLUMN('Back data'!$A$245:$BE$245)))-G$6)/G27</f>
        <v>0.9840784613425041</v>
      </c>
      <c r="H28" s="13">
        <f t="array" ref="H28">INDEX('Back data'!$A$245:$BE$245,,MAX(IF('Back data'!$A$245:$BE$245&lt;&gt;"",COLUMN('Back data'!$A$245:$BE$245)))-H$6)/H27</f>
        <v>0.98010692527663812</v>
      </c>
      <c r="I28" s="13">
        <f t="array" ref="I28">INDEX('Back data'!$A$245:$BE$245,,MAX(IF('Back data'!$A$245:$BE$245&lt;&gt;"",COLUMN('Back data'!$A$245:$BE$245)))-I$6)/I27</f>
        <v>0.98626139817629188</v>
      </c>
      <c r="J28" s="13">
        <f t="array" ref="J28">INDEX('Back data'!$A$245:$BE$245,,MAX(IF('Back data'!$A$245:$BE$245&lt;&gt;"",COLUMN('Back data'!$A$245:$BE$245)))-J$6)/J27</f>
        <v>0.98079510703363926</v>
      </c>
      <c r="K28" s="13">
        <f t="array" ref="K28">INDEX('Back data'!$A$245:$BE$245,,MAX(IF('Back data'!$A$245:$BE$245&lt;&gt;"",COLUMN('Back data'!$A$245:$BE$245)))-K$6)/K27</f>
        <v>0.98597339782345828</v>
      </c>
      <c r="L28" s="13">
        <f t="array" ref="L28">INDEX('Back data'!$A$245:$BE$245,,MAX(IF('Back data'!$A$245:$BE$245&lt;&gt;"",COLUMN('Back data'!$A$245:$BE$245)))-L$6)/L27</f>
        <v>0.98021795782989807</v>
      </c>
      <c r="M28" s="13">
        <f t="array" ref="M28">INDEX('Back data'!$A$245:$BE$245,,MAX(IF('Back data'!$A$245:$BE$245&lt;&gt;"",COLUMN('Back data'!$A$245:$BE$245)))-M$6)/M27</f>
        <v>0.99071789448948411</v>
      </c>
      <c r="N28" s="13">
        <f t="array" ref="N28">INDEX('Back data'!$A$245:$BE$245,,MAX(IF('Back data'!$A$245:$BE$245&lt;&gt;"",COLUMN('Back data'!$A$245:$BE$245)))-N$6)/N27</f>
        <v>0.98652449027419731</v>
      </c>
      <c r="O28" s="13">
        <f t="array" ref="O28">INDEX('Back data'!$A$245:$BE$245,,MAX(IF('Back data'!$A$245:$BE$245&lt;&gt;"",COLUMN('Back data'!$A$245:$BE$245)))-O$6)/O27</f>
        <v>0.98313082458416889</v>
      </c>
      <c r="P28" s="35">
        <f t="array" ref="P28">INDEX('Back data'!$A$245:$BE$245,,MAX(IF('Back data'!$A$245:$BE$245&lt;&gt;"",COLUMN('Back data'!$A$245:$BE$245)))-P$6)/P27</f>
        <v>0.98263027295285366</v>
      </c>
    </row>
    <row r="29" spans="1:16" x14ac:dyDescent="0.25">
      <c r="A29" s="10" t="s">
        <v>74</v>
      </c>
      <c r="B29" s="7" t="s">
        <v>67</v>
      </c>
      <c r="C29" s="12" t="s">
        <v>76</v>
      </c>
      <c r="D29" s="13">
        <f t="array" ref="D29">INDEX('Back data'!$A$246:$BE$246,,MAX(IF('Back data'!$A$246:$BE$246&lt;&gt;"",COLUMN('Back data'!$A$246:$BE$246)))-D$6)/D27</f>
        <v>1.9919208803454519E-2</v>
      </c>
      <c r="E29" s="13">
        <f t="array" ref="E29">INDEX('Back data'!$A$246:$BE$246,,MAX(IF('Back data'!$A$246:$BE$246&lt;&gt;"",COLUMN('Back data'!$A$246:$BE$246)))-E$6)/E27</f>
        <v>1.9652712343518643E-2</v>
      </c>
      <c r="F29" s="13">
        <f t="array" ref="F29">INDEX('Back data'!$A$246:$BE$246,,MAX(IF('Back data'!$A$246:$BE$246&lt;&gt;"",COLUMN('Back data'!$A$246:$BE$246)))-F$6)/F27</f>
        <v>1.8336607727570398E-2</v>
      </c>
      <c r="G29" s="13">
        <f t="array" ref="G29">INDEX('Back data'!$A$246:$BE$246,,MAX(IF('Back data'!$A$246:$BE$246&lt;&gt;"",COLUMN('Back data'!$A$246:$BE$246)))-G$6)/G27</f>
        <v>1.5921538657495859E-2</v>
      </c>
      <c r="H29" s="13">
        <f t="array" ref="H29">INDEX('Back data'!$A$246:$BE$246,,MAX(IF('Back data'!$A$246:$BE$246&lt;&gt;"",COLUMN('Back data'!$A$246:$BE$246)))-H$6)/H27</f>
        <v>1.9893074723361933E-2</v>
      </c>
      <c r="I29" s="13">
        <f t="array" ref="I29">INDEX('Back data'!$A$246:$BE$246,,MAX(IF('Back data'!$A$246:$BE$246&lt;&gt;"",COLUMN('Back data'!$A$246:$BE$246)))-I$6)/I27</f>
        <v>1.3738601823708205E-2</v>
      </c>
      <c r="J29" s="13">
        <f t="array" ref="J29">INDEX('Back data'!$A$246:$BE$246,,MAX(IF('Back data'!$A$246:$BE$246&lt;&gt;"",COLUMN('Back data'!$A$246:$BE$246)))-J$6)/J27</f>
        <v>1.9204892966360857E-2</v>
      </c>
      <c r="K29" s="13">
        <f t="array" ref="K29">INDEX('Back data'!$A$246:$BE$246,,MAX(IF('Back data'!$A$246:$BE$246&lt;&gt;"",COLUMN('Back data'!$A$246:$BE$246)))-K$6)/K27</f>
        <v>1.4026602176541716E-2</v>
      </c>
      <c r="L29" s="13">
        <f t="array" ref="L29">INDEX('Back data'!$A$246:$BE$246,,MAX(IF('Back data'!$A$246:$BE$246&lt;&gt;"",COLUMN('Back data'!$A$246:$BE$246)))-L$6)/L27</f>
        <v>1.978204217010187E-2</v>
      </c>
      <c r="M29" s="13">
        <f t="array" ref="M29">INDEX('Back data'!$A$246:$BE$246,,MAX(IF('Back data'!$A$246:$BE$246&lt;&gt;"",COLUMN('Back data'!$A$246:$BE$246)))-M$6)/M27</f>
        <v>9.2821055105158038E-3</v>
      </c>
      <c r="N29" s="13">
        <f t="array" ref="N29">INDEX('Back data'!$A$246:$BE$246,,MAX(IF('Back data'!$A$246:$BE$246&lt;&gt;"",COLUMN('Back data'!$A$246:$BE$246)))-N$6)/N27</f>
        <v>1.347550972580267E-2</v>
      </c>
      <c r="O29" s="13">
        <f t="array" ref="O29">INDEX('Back data'!$A$246:$BE$246,,MAX(IF('Back data'!$A$246:$BE$246&lt;&gt;"",COLUMN('Back data'!$A$246:$BE$246)))-O$6)/O27</f>
        <v>1.6869175415831071E-2</v>
      </c>
      <c r="P29" s="35">
        <f t="array" ref="P29">INDEX('Back data'!$A$246:$BE$246,,MAX(IF('Back data'!$A$246:$BE$246&lt;&gt;"",COLUMN('Back data'!$A$246:$BE$246)))-P$6)/P27</f>
        <v>1.7369727047146403E-2</v>
      </c>
    </row>
    <row r="32" spans="1:16" x14ac:dyDescent="0.25">
      <c r="C32" s="8" t="s">
        <v>73</v>
      </c>
      <c r="D32" s="9">
        <f t="array" ref="D32">INDEX('Back data'!$A$251:$BE$251,,MAX(IF('Back data'!$A$251:$BE$251&lt;&gt;"",COLUMN('Back data'!$A$251:$BE$251)))-D$6)+INDEX('Back data'!$A$252:$BE$252,,MAX(IF('Back data'!$A$252:$BE$252&lt;&gt;"",COLUMN('Back data'!$A$252:$BE$252)))-D$6)</f>
        <v>71.8</v>
      </c>
      <c r="E32" s="9">
        <f t="array" ref="E32">INDEX('Back data'!$A$251:$BE$251,,MAX(IF('Back data'!$A$251:$BE$251&lt;&gt;"",COLUMN('Back data'!$A$251:$BE$251)))-E$6)+INDEX('Back data'!$A$252:$BE$252,,MAX(IF('Back data'!$A$252:$BE$252&lt;&gt;"",COLUMN('Back data'!$A$252:$BE$252)))-E$6)</f>
        <v>71.819999999999993</v>
      </c>
      <c r="F32" s="9">
        <f t="array" ref="F32">INDEX('Back data'!$A$251:$BE$251,,MAX(IF('Back data'!$A$251:$BE$251&lt;&gt;"",COLUMN('Back data'!$A$251:$BE$251)))-F$6)+INDEX('Back data'!$A$252:$BE$252,,MAX(IF('Back data'!$A$252:$BE$252&lt;&gt;"",COLUMN('Back data'!$A$252:$BE$252)))-F$6)</f>
        <v>75.59</v>
      </c>
      <c r="G32" s="9">
        <f t="array" ref="G32">INDEX('Back data'!$A$251:$BE$251,,MAX(IF('Back data'!$A$251:$BE$251&lt;&gt;"",COLUMN('Back data'!$A$251:$BE$251)))-G$6)+INDEX('Back data'!$A$252:$BE$252,,MAX(IF('Back data'!$A$252:$BE$252&lt;&gt;"",COLUMN('Back data'!$A$252:$BE$252)))-G$6)</f>
        <v>77.55</v>
      </c>
      <c r="H32" s="9">
        <f t="array" ref="H32">INDEX('Back data'!$A$251:$BE$251,,MAX(IF('Back data'!$A$251:$BE$251&lt;&gt;"",COLUMN('Back data'!$A$251:$BE$251)))-H$6)+INDEX('Back data'!$A$252:$BE$252,,MAX(IF('Back data'!$A$252:$BE$252&lt;&gt;"",COLUMN('Back data'!$A$252:$BE$252)))-H$6)</f>
        <v>77.84</v>
      </c>
      <c r="I32" s="9">
        <f t="array" ref="I32">INDEX('Back data'!$A$251:$BE$251,,MAX(IF('Back data'!$A$251:$BE$251&lt;&gt;"",COLUMN('Back data'!$A$251:$BE$251)))-I$6)+INDEX('Back data'!$A$252:$BE$252,,MAX(IF('Back data'!$A$252:$BE$252&lt;&gt;"",COLUMN('Back data'!$A$252:$BE$252)))-I$6)</f>
        <v>81.52000000000001</v>
      </c>
      <c r="J32" s="9">
        <f t="array" ref="J32">INDEX('Back data'!$A$251:$BE$251,,MAX(IF('Back data'!$A$251:$BE$251&lt;&gt;"",COLUMN('Back data'!$A$251:$BE$251)))-J$6)+INDEX('Back data'!$A$252:$BE$252,,MAX(IF('Back data'!$A$252:$BE$252&lt;&gt;"",COLUMN('Back data'!$A$252:$BE$252)))-J$6)</f>
        <v>80.09</v>
      </c>
      <c r="K32" s="9">
        <f t="array" ref="K32">INDEX('Back data'!$A$251:$BE$251,,MAX(IF('Back data'!$A$251:$BE$251&lt;&gt;"",COLUMN('Back data'!$A$251:$BE$251)))-K$6)+INDEX('Back data'!$A$252:$BE$252,,MAX(IF('Back data'!$A$252:$BE$252&lt;&gt;"",COLUMN('Back data'!$A$252:$BE$252)))-K$6)</f>
        <v>81.599999999999994</v>
      </c>
      <c r="L32" s="9">
        <f t="array" ref="L32">INDEX('Back data'!$A$251:$BE$251,,MAX(IF('Back data'!$A$251:$BE$251&lt;&gt;"",COLUMN('Back data'!$A$251:$BE$251)))-L$6)+INDEX('Back data'!$A$252:$BE$252,,MAX(IF('Back data'!$A$252:$BE$252&lt;&gt;"",COLUMN('Back data'!$A$252:$BE$252)))-L$6)</f>
        <v>82.89</v>
      </c>
      <c r="M32" s="9">
        <f t="array" ref="M32">INDEX('Back data'!$A$251:$BE$251,,MAX(IF('Back data'!$A$251:$BE$251&lt;&gt;"",COLUMN('Back data'!$A$251:$BE$251)))-M$6)+INDEX('Back data'!$A$252:$BE$252,,MAX(IF('Back data'!$A$252:$BE$252&lt;&gt;"",COLUMN('Back data'!$A$252:$BE$252)))-M$6)</f>
        <v>84.649999999999991</v>
      </c>
      <c r="N32" s="9">
        <f t="array" ref="N32">INDEX('Back data'!$A$251:$BE$251,,MAX(IF('Back data'!$A$251:$BE$251&lt;&gt;"",COLUMN('Back data'!$A$251:$BE$251)))-N$6)+INDEX('Back data'!$A$252:$BE$252,,MAX(IF('Back data'!$A$252:$BE$252&lt;&gt;"",COLUMN('Back data'!$A$252:$BE$252)))-N$6)</f>
        <v>85.259999999999991</v>
      </c>
      <c r="O32" s="9">
        <f t="array" ref="O32">INDEX('Back data'!$A$251:$BE$251,,MAX(IF('Back data'!$A$251:$BE$251&lt;&gt;"",COLUMN('Back data'!$A$251:$BE$251)))-O$6)+INDEX('Back data'!$A$252:$BE$252,,MAX(IF('Back data'!$A$252:$BE$252&lt;&gt;"",COLUMN('Back data'!$A$252:$BE$252)))-O$6)</f>
        <v>84</v>
      </c>
      <c r="P32" s="34">
        <f t="array" ref="P32">INDEX('Back data'!$A$251:$BE$251,,MAX(IF('Back data'!$A$251:$BE$251&lt;&gt;"",COLUMN('Back data'!$A$251:$BE$251)))-P$6)+INDEX('Back data'!$A$252:$BE$252,,MAX(IF('Back data'!$A$252:$BE$252&lt;&gt;"",COLUMN('Back data'!$A$252:$BE$252)))-P$6)</f>
        <v>83.679999999999993</v>
      </c>
    </row>
    <row r="33" spans="1:63" x14ac:dyDescent="0.25">
      <c r="A33" s="10" t="s">
        <v>74</v>
      </c>
      <c r="B33" s="7" t="s">
        <v>72</v>
      </c>
      <c r="C33" s="12" t="s">
        <v>75</v>
      </c>
      <c r="D33" s="13">
        <f t="array" ref="D33">INDEX('Back data'!$A$251:$BE$251,,MAX(IF('Back data'!$A$251:$BE$251&lt;&gt;"",COLUMN('Back data'!$A$251:$BE$251)))-D$6)/D32</f>
        <v>0.97228412256267416</v>
      </c>
      <c r="E33" s="13">
        <f t="array" ref="E33">INDEX('Back data'!$A$251:$BE$251,,MAX(IF('Back data'!$A$251:$BE$251&lt;&gt;"",COLUMN('Back data'!$A$251:$BE$251)))-E$6)/E32</f>
        <v>0.97535505430242275</v>
      </c>
      <c r="F33" s="13">
        <f t="array" ref="F33">INDEX('Back data'!$A$251:$BE$251,,MAX(IF('Back data'!$A$251:$BE$251&lt;&gt;"",COLUMN('Back data'!$A$251:$BE$251)))-F$6)/F32</f>
        <v>0.97063103585130306</v>
      </c>
      <c r="G33" s="13">
        <f t="array" ref="G33">INDEX('Back data'!$A$251:$BE$251,,MAX(IF('Back data'!$A$251:$BE$251&lt;&gt;"",COLUMN('Back data'!$A$251:$BE$251)))-G$6)/G32</f>
        <v>0.97176015473887822</v>
      </c>
      <c r="H33" s="13">
        <f t="array" ref="H33">INDEX('Back data'!$A$251:$BE$251,,MAX(IF('Back data'!$A$251:$BE$251&lt;&gt;"",COLUMN('Back data'!$A$251:$BE$251)))-H$6)/H32</f>
        <v>0.96004624871531352</v>
      </c>
      <c r="I33" s="13">
        <f t="array" ref="I33">INDEX('Back data'!$A$251:$BE$251,,MAX(IF('Back data'!$A$251:$BE$251&lt;&gt;"",COLUMN('Back data'!$A$251:$BE$251)))-I$6)/I32</f>
        <v>0.95694308145240425</v>
      </c>
      <c r="J33" s="13">
        <f t="array" ref="J33">INDEX('Back data'!$A$251:$BE$251,,MAX(IF('Back data'!$A$251:$BE$251&lt;&gt;"",COLUMN('Back data'!$A$251:$BE$251)))-J$6)/J32</f>
        <v>0.94243975527531532</v>
      </c>
      <c r="K33" s="13">
        <f t="array" ref="K33">INDEX('Back data'!$A$251:$BE$251,,MAX(IF('Back data'!$A$251:$BE$251&lt;&gt;"",COLUMN('Back data'!$A$251:$BE$251)))-K$6)/K32</f>
        <v>0.97156862745098049</v>
      </c>
      <c r="L33" s="13">
        <f t="array" ref="L33">INDEX('Back data'!$A$251:$BE$251,,MAX(IF('Back data'!$A$251:$BE$251&lt;&gt;"",COLUMN('Back data'!$A$251:$BE$251)))-L$6)/L32</f>
        <v>0.9623597538906985</v>
      </c>
      <c r="M33" s="13">
        <f t="array" ref="M33">INDEX('Back data'!$A$251:$BE$251,,MAX(IF('Back data'!$A$251:$BE$251&lt;&gt;"",COLUMN('Back data'!$A$251:$BE$251)))-M$6)/M32</f>
        <v>0.96857649143532198</v>
      </c>
      <c r="N33" s="13">
        <f t="array" ref="N33">INDEX('Back data'!$A$251:$BE$251,,MAX(IF('Back data'!$A$251:$BE$251&lt;&gt;"",COLUMN('Back data'!$A$251:$BE$251)))-N$6)/N32</f>
        <v>0.93854093361482527</v>
      </c>
      <c r="O33" s="13">
        <f t="array" ref="O33">INDEX('Back data'!$A$251:$BE$251,,MAX(IF('Back data'!$A$251:$BE$251&lt;&gt;"",COLUMN('Back data'!$A$251:$BE$251)))-O$6)/O32</f>
        <v>0.95464285714285713</v>
      </c>
      <c r="P33" s="35">
        <f t="array" ref="P33">INDEX('Back data'!$A$251:$BE$251,,MAX(IF('Back data'!$A$251:$BE$251&lt;&gt;"",COLUMN('Back data'!$A$251:$BE$251)))-P$6)/P32</f>
        <v>0.9692877629063098</v>
      </c>
    </row>
    <row r="34" spans="1:63" x14ac:dyDescent="0.25">
      <c r="A34" s="10" t="s">
        <v>74</v>
      </c>
      <c r="B34" s="7" t="s">
        <v>72</v>
      </c>
      <c r="C34" s="12" t="s">
        <v>76</v>
      </c>
      <c r="D34" s="13">
        <f t="array" ref="D34">INDEX('Back data'!$A$252:$BE$252,,MAX(IF('Back data'!$A$252:$BE$252&lt;&gt;"",COLUMN('Back data'!$A$252:$BE$252)))-D$6)/D32</f>
        <v>2.7715877437325908E-2</v>
      </c>
      <c r="E34" s="13">
        <f t="array" ref="E34">INDEX('Back data'!$A$252:$BE$252,,MAX(IF('Back data'!$A$252:$BE$252&lt;&gt;"",COLUMN('Back data'!$A$252:$BE$252)))-E$6)/E32</f>
        <v>2.4644945697577279E-2</v>
      </c>
      <c r="F34" s="13">
        <f t="array" ref="F34">INDEX('Back data'!$A$252:$BE$252,,MAX(IF('Back data'!$A$252:$BE$252&lt;&gt;"",COLUMN('Back data'!$A$252:$BE$252)))-F$6)/F32</f>
        <v>2.936896414869692E-2</v>
      </c>
      <c r="G34" s="13">
        <f t="array" ref="G34">INDEX('Back data'!$A$252:$BE$252,,MAX(IF('Back data'!$A$252:$BE$252&lt;&gt;"",COLUMN('Back data'!$A$252:$BE$252)))-G$6)/G32</f>
        <v>2.8239845261121856E-2</v>
      </c>
      <c r="H34" s="13">
        <f t="array" ref="H34">INDEX('Back data'!$A$252:$BE$252,,MAX(IF('Back data'!$A$252:$BE$252&lt;&gt;"",COLUMN('Back data'!$A$252:$BE$252)))-H$6)/H32</f>
        <v>3.9953751284686534E-2</v>
      </c>
      <c r="I34" s="13">
        <f t="array" ref="I34">INDEX('Back data'!$A$252:$BE$252,,MAX(IF('Back data'!$A$252:$BE$252&lt;&gt;"",COLUMN('Back data'!$A$252:$BE$252)))-I$6)/I32</f>
        <v>4.3056918547595677E-2</v>
      </c>
      <c r="J34" s="13">
        <f t="array" ref="J34">INDEX('Back data'!$A$252:$BE$252,,MAX(IF('Back data'!$A$252:$BE$252&lt;&gt;"",COLUMN('Back data'!$A$252:$BE$252)))-J$6)/J32</f>
        <v>5.7560244724684732E-2</v>
      </c>
      <c r="K34" s="13">
        <f t="array" ref="K34">INDEX('Back data'!$A$252:$BE$252,,MAX(IF('Back data'!$A$252:$BE$252&lt;&gt;"",COLUMN('Back data'!$A$252:$BE$252)))-K$6)/K32</f>
        <v>2.8431372549019607E-2</v>
      </c>
      <c r="L34" s="13">
        <f t="array" ref="L34">INDEX('Back data'!$A$252:$BE$252,,MAX(IF('Back data'!$A$252:$BE$252&lt;&gt;"",COLUMN('Back data'!$A$252:$BE$252)))-L$6)/L32</f>
        <v>3.7640246109301487E-2</v>
      </c>
      <c r="M34" s="13">
        <f t="array" ref="M34">INDEX('Back data'!$A$252:$BE$252,,MAX(IF('Back data'!$A$252:$BE$252&lt;&gt;"",COLUMN('Back data'!$A$252:$BE$252)))-M$6)/M32</f>
        <v>3.1423508564678092E-2</v>
      </c>
      <c r="N34" s="13">
        <f t="array" ref="N34">INDEX('Back data'!$A$252:$BE$252,,MAX(IF('Back data'!$A$252:$BE$252&lt;&gt;"",COLUMN('Back data'!$A$252:$BE$252)))-N$6)/N32</f>
        <v>6.1459066385174767E-2</v>
      </c>
      <c r="O34" s="13">
        <f t="array" ref="O34">INDEX('Back data'!$A$252:$BE$252,,MAX(IF('Back data'!$A$252:$BE$252&lt;&gt;"",COLUMN('Back data'!$A$252:$BE$252)))-O$6)/O32</f>
        <v>4.535714285714286E-2</v>
      </c>
      <c r="P34" s="35">
        <f t="array" ref="P34">INDEX('Back data'!$A$252:$BE$252,,MAX(IF('Back data'!$A$252:$BE$252&lt;&gt;"",COLUMN('Back data'!$A$252:$BE$252)))-P$6)/P32</f>
        <v>3.071223709369025E-2</v>
      </c>
    </row>
    <row r="36" spans="1:63" ht="20.100000000000001" customHeight="1" x14ac:dyDescent="0.25"/>
    <row r="37" spans="1:63" ht="20.100000000000001" customHeight="1" x14ac:dyDescent="0.25"/>
    <row r="38" spans="1:63" ht="20.100000000000001" customHeight="1" thickBot="1" x14ac:dyDescent="0.3">
      <c r="D38" s="37"/>
      <c r="E38" s="37"/>
      <c r="F38" s="37"/>
      <c r="G38" s="37"/>
      <c r="H38" s="37"/>
      <c r="I38" s="37"/>
      <c r="J38" s="37"/>
      <c r="K38" s="37"/>
      <c r="L38" s="37"/>
      <c r="M38" s="37"/>
      <c r="N38" s="37"/>
      <c r="O38" s="37"/>
      <c r="P38" s="37"/>
    </row>
    <row r="39" spans="1:63" ht="16.5" thickBot="1" x14ac:dyDescent="0.3">
      <c r="A39" s="4"/>
      <c r="B39" s="4"/>
      <c r="D39" s="37">
        <f t="shared" ref="D39:O39" si="0">D5</f>
        <v>44621</v>
      </c>
      <c r="E39" s="37">
        <f t="shared" si="0"/>
        <v>44652</v>
      </c>
      <c r="F39" s="37">
        <f t="shared" si="0"/>
        <v>44682</v>
      </c>
      <c r="G39" s="37">
        <f t="shared" si="0"/>
        <v>44713</v>
      </c>
      <c r="H39" s="37">
        <f t="shared" si="0"/>
        <v>44743</v>
      </c>
      <c r="I39" s="37">
        <f t="shared" si="0"/>
        <v>44774</v>
      </c>
      <c r="J39" s="37">
        <f t="shared" si="0"/>
        <v>44805</v>
      </c>
      <c r="K39" s="37">
        <f t="shared" si="0"/>
        <v>44835</v>
      </c>
      <c r="L39" s="37">
        <f t="shared" si="0"/>
        <v>44866</v>
      </c>
      <c r="M39" s="37">
        <f t="shared" si="0"/>
        <v>44896</v>
      </c>
      <c r="N39" s="37">
        <f t="shared" si="0"/>
        <v>44927</v>
      </c>
      <c r="O39" s="37">
        <f t="shared" si="0"/>
        <v>44958</v>
      </c>
      <c r="P39" s="37">
        <f>P5</f>
        <v>44986</v>
      </c>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row>
    <row r="40" spans="1:63" x14ac:dyDescent="0.25">
      <c r="C40" s="8" t="s">
        <v>73</v>
      </c>
      <c r="D40" s="9">
        <f t="array" ref="D40">INDEX('Back data'!$A$36:$BE$36,,MAX(IF('Back data'!$A$36:$BE$36&lt;&gt;"",COLUMN('Back data'!$A$36:$BE$36)))-D$6)+INDEX('Back data'!$A$37:$BE$37,,MAX(IF('Back data'!$A$37:$BE$37&lt;&gt;"",COLUMN('Back data'!$A$37:$BE$37)))-D$6)</f>
        <v>68.13</v>
      </c>
      <c r="E40" s="9">
        <f t="array" ref="E40">INDEX('Back data'!$A$36:$BE$36,,MAX(IF('Back data'!$A$36:$BE$36&lt;&gt;"",COLUMN('Back data'!$A$36:$BE$36)))-E$6)+INDEX('Back data'!$A$37:$BE$37,,MAX(IF('Back data'!$A$37:$BE$37&lt;&gt;"",COLUMN('Back data'!$A$37:$BE$37)))-E$6)</f>
        <v>70.600000000000009</v>
      </c>
      <c r="F40" s="9">
        <f t="array" ref="F40">INDEX('Back data'!$A$36:$BE$36,,MAX(IF('Back data'!$A$36:$BE$36&lt;&gt;"",COLUMN('Back data'!$A$36:$BE$36)))-F$6)+INDEX('Back data'!$A$37:$BE$37,,MAX(IF('Back data'!$A$37:$BE$37&lt;&gt;"",COLUMN('Back data'!$A$37:$BE$37)))-F$6)</f>
        <v>72.56</v>
      </c>
      <c r="G40" s="9">
        <f t="array" ref="G40">INDEX('Back data'!$A$36:$BE$36,,MAX(IF('Back data'!$A$36:$BE$36&lt;&gt;"",COLUMN('Back data'!$A$36:$BE$36)))-G$6)+INDEX('Back data'!$A$37:$BE$37,,MAX(IF('Back data'!$A$37:$BE$37&lt;&gt;"",COLUMN('Back data'!$A$37:$BE$37)))-G$6)</f>
        <v>75.94</v>
      </c>
      <c r="H40" s="9">
        <f t="array" ref="H40">INDEX('Back data'!$A$36:$BE$36,,MAX(IF('Back data'!$A$36:$BE$36&lt;&gt;"",COLUMN('Back data'!$A$36:$BE$36)))-H$6)+INDEX('Back data'!$A$37:$BE$37,,MAX(IF('Back data'!$A$37:$BE$37&lt;&gt;"",COLUMN('Back data'!$A$37:$BE$37)))-H$6)</f>
        <v>77.53</v>
      </c>
      <c r="I40" s="9">
        <f t="array" ref="I40">INDEX('Back data'!$A$36:$BE$36,,MAX(IF('Back data'!$A$36:$BE$36&lt;&gt;"",COLUMN('Back data'!$A$36:$BE$36)))-I$6)+INDEX('Back data'!$A$37:$BE$37,,MAX(IF('Back data'!$A$37:$BE$37&lt;&gt;"",COLUMN('Back data'!$A$37:$BE$37)))-I$6)</f>
        <v>79.260000000000005</v>
      </c>
      <c r="J40" s="9">
        <f t="array" ref="J40">INDEX('Back data'!$A$36:$BE$36,,MAX(IF('Back data'!$A$36:$BE$36&lt;&gt;"",COLUMN('Back data'!$A$36:$BE$36)))-J$6)+INDEX('Back data'!$A$37:$BE$37,,MAX(IF('Back data'!$A$37:$BE$37&lt;&gt;"",COLUMN('Back data'!$A$37:$BE$37)))-J$6)</f>
        <v>79.72</v>
      </c>
      <c r="K40" s="9">
        <f t="array" ref="K40">INDEX('Back data'!$A$36:$BE$36,,MAX(IF('Back data'!$A$36:$BE$36&lt;&gt;"",COLUMN('Back data'!$A$36:$BE$36)))-K$6)+INDEX('Back data'!$A$37:$BE$37,,MAX(IF('Back data'!$A$37:$BE$37&lt;&gt;"",COLUMN('Back data'!$A$37:$BE$37)))-K$6)</f>
        <v>80.81</v>
      </c>
      <c r="L40" s="9">
        <f t="array" ref="L40">INDEX('Back data'!$A$36:$BE$36,,MAX(IF('Back data'!$A$36:$BE$36&lt;&gt;"",COLUMN('Back data'!$A$36:$BE$36)))-L$6)+INDEX('Back data'!$A$37:$BE$37,,MAX(IF('Back data'!$A$37:$BE$37&lt;&gt;"",COLUMN('Back data'!$A$37:$BE$37)))-L$6)</f>
        <v>82.4</v>
      </c>
      <c r="M40" s="9">
        <f t="array" ref="M40">INDEX('Back data'!$A$36:$BE$36,,MAX(IF('Back data'!$A$36:$BE$36&lt;&gt;"",COLUMN('Back data'!$A$36:$BE$36)))-M$6)+INDEX('Back data'!$A$37:$BE$37,,MAX(IF('Back data'!$A$37:$BE$37&lt;&gt;"",COLUMN('Back data'!$A$37:$BE$37)))-M$6)</f>
        <v>83.98</v>
      </c>
      <c r="N40" s="9">
        <f t="array" ref="N40">INDEX('Back data'!$A$36:$BE$36,,MAX(IF('Back data'!$A$36:$BE$36&lt;&gt;"",COLUMN('Back data'!$A$36:$BE$36)))-N$6)+INDEX('Back data'!$A$37:$BE$37,,MAX(IF('Back data'!$A$37:$BE$37&lt;&gt;"",COLUMN('Back data'!$A$37:$BE$37)))-N$6)</f>
        <v>83.42</v>
      </c>
      <c r="O40" s="9">
        <f t="array" ref="O40">INDEX('Back data'!$A$36:$BE$36,,MAX(IF('Back data'!$A$36:$BE$36&lt;&gt;"",COLUMN('Back data'!$A$36:$BE$36)))-O$6)+INDEX('Back data'!$A$37:$BE$37,,MAX(IF('Back data'!$A$37:$BE$37&lt;&gt;"",COLUMN('Back data'!$A$37:$BE$37)))-O$6)</f>
        <v>83.440000000000012</v>
      </c>
      <c r="P40" s="34">
        <f t="array" ref="P40">INDEX('Back data'!$A$36:$BE$36,,MAX(IF('Back data'!$A$36:$BE$36&lt;&gt;"",COLUMN('Back data'!$A$36:$BE$36)))-P$6)+INDEX('Back data'!$A$37:$BE$37,,MAX(IF('Back data'!$A$37:$BE$37&lt;&gt;"",COLUMN('Back data'!$A$37:$BE$37)))-P$6)</f>
        <v>82.67</v>
      </c>
    </row>
    <row r="41" spans="1:63" x14ac:dyDescent="0.25">
      <c r="A41" s="15" t="s">
        <v>79</v>
      </c>
      <c r="B41" s="16" t="s">
        <v>80</v>
      </c>
      <c r="C41" s="12" t="s">
        <v>75</v>
      </c>
      <c r="D41" s="13">
        <f t="array" ref="D41">INDEX('Back data'!$A$36:$BE$36,,MAX(IF('Back data'!$A$36:$BE$36&lt;&gt;"",COLUMN('Back data'!$A$36:$BE$36)))-D$6)/D40</f>
        <v>0.9625715543813298</v>
      </c>
      <c r="E41" s="13">
        <f t="array" ref="E41">INDEX('Back data'!$A$36:$BE$36,,MAX(IF('Back data'!$A$36:$BE$36&lt;&gt;"",COLUMN('Back data'!$A$36:$BE$36)))-E$6)/E40</f>
        <v>0.96600566572237956</v>
      </c>
      <c r="F41" s="13">
        <f t="array" ref="F41">INDEX('Back data'!$A$36:$BE$36,,MAX(IF('Back data'!$A$36:$BE$36&lt;&gt;"",COLUMN('Back data'!$A$36:$BE$36)))-F$6)/F40</f>
        <v>0.96402976846747523</v>
      </c>
      <c r="G41" s="13">
        <f t="array" ref="G41">INDEX('Back data'!$A$36:$BE$36,,MAX(IF('Back data'!$A$36:$BE$36&lt;&gt;"",COLUMN('Back data'!$A$36:$BE$36)))-G$6)/G40</f>
        <v>0.96563076112720569</v>
      </c>
      <c r="H41" s="13">
        <f t="array" ref="H41">INDEX('Back data'!$A$36:$BE$36,,MAX(IF('Back data'!$A$36:$BE$36&lt;&gt;"",COLUMN('Back data'!$A$36:$BE$36)))-H$6)/H40</f>
        <v>0.96491680639752353</v>
      </c>
      <c r="I41" s="13">
        <f t="array" ref="I41">INDEX('Back data'!$A$36:$BE$36,,MAX(IF('Back data'!$A$36:$BE$36&lt;&gt;"",COLUMN('Back data'!$A$36:$BE$36)))-I$6)/I40</f>
        <v>0.96934140802422397</v>
      </c>
      <c r="J41" s="13">
        <f t="array" ref="J41">INDEX('Back data'!$A$36:$BE$36,,MAX(IF('Back data'!$A$36:$BE$36&lt;&gt;"",COLUMN('Back data'!$A$36:$BE$36)))-J$6)/J40</f>
        <v>0.9685148018063221</v>
      </c>
      <c r="K41" s="13">
        <f t="array" ref="K41">INDEX('Back data'!$A$36:$BE$36,,MAX(IF('Back data'!$A$36:$BE$36&lt;&gt;"",COLUMN('Back data'!$A$36:$BE$36)))-K$6)/K40</f>
        <v>0.97240440539537176</v>
      </c>
      <c r="L41" s="13">
        <f t="array" ref="L41">INDEX('Back data'!$A$36:$BE$36,,MAX(IF('Back data'!$A$36:$BE$36&lt;&gt;"",COLUMN('Back data'!$A$36:$BE$36)))-L$6)/L40</f>
        <v>0.97463592233009699</v>
      </c>
      <c r="M41" s="13">
        <f t="array" ref="M41">INDEX('Back data'!$A$36:$BE$36,,MAX(IF('Back data'!$A$36:$BE$36&lt;&gt;"",COLUMN('Back data'!$A$36:$BE$36)))-M$6)/M40</f>
        <v>0.97213622291021673</v>
      </c>
      <c r="N41" s="13">
        <f t="array" ref="N41">INDEX('Back data'!$A$36:$BE$36,,MAX(IF('Back data'!$A$36:$BE$36&lt;&gt;"",COLUMN('Back data'!$A$36:$BE$36)))-N$6)/N40</f>
        <v>0.96104051786142408</v>
      </c>
      <c r="O41" s="13">
        <f t="array" ref="O41">INDEX('Back data'!$A$36:$BE$36,,MAX(IF('Back data'!$A$36:$BE$36&lt;&gt;"",COLUMN('Back data'!$A$36:$BE$36)))-O$6)/O40</f>
        <v>0.9635666347075742</v>
      </c>
      <c r="P41" s="35">
        <f t="array" ref="P41">INDEX('Back data'!$A$36:$BE$36,,MAX(IF('Back data'!$A$36:$BE$36&lt;&gt;"",COLUMN('Back data'!$A$36:$BE$36)))-P$6)/P40</f>
        <v>0.9622595863070037</v>
      </c>
    </row>
    <row r="42" spans="1:63" x14ac:dyDescent="0.25">
      <c r="A42" s="15" t="s">
        <v>79</v>
      </c>
      <c r="B42" s="16" t="s">
        <v>80</v>
      </c>
      <c r="C42" s="12" t="s">
        <v>76</v>
      </c>
      <c r="D42" s="13">
        <f t="array" ref="D42">INDEX('Back data'!$A$37:$BE$37,,MAX(IF('Back data'!$A$37:$BE$37&lt;&gt;"",COLUMN('Back data'!$A$37:$BE$37)))-D$6)/D40</f>
        <v>3.7428445618670189E-2</v>
      </c>
      <c r="E42" s="13">
        <f t="array" ref="E42">INDEX('Back data'!$A$37:$BE$37,,MAX(IF('Back data'!$A$37:$BE$37&lt;&gt;"",COLUMN('Back data'!$A$37:$BE$37)))-E$6)/E40</f>
        <v>3.3994334277620393E-2</v>
      </c>
      <c r="F42" s="13">
        <f t="array" ref="F42">INDEX('Back data'!$A$37:$BE$37,,MAX(IF('Back data'!$A$37:$BE$37&lt;&gt;"",COLUMN('Back data'!$A$37:$BE$37)))-F$6)/F40</f>
        <v>3.5970231532524807E-2</v>
      </c>
      <c r="G42" s="13">
        <f t="array" ref="G42">INDEX('Back data'!$A$37:$BE$37,,MAX(IF('Back data'!$A$37:$BE$37&lt;&gt;"",COLUMN('Back data'!$A$37:$BE$37)))-G$6)/G40</f>
        <v>3.4369238872794312E-2</v>
      </c>
      <c r="H42" s="13">
        <f t="array" ref="H42">INDEX('Back data'!$A$37:$BE$37,,MAX(IF('Back data'!$A$37:$BE$37&lt;&gt;"",COLUMN('Back data'!$A$37:$BE$37)))-H$6)/H40</f>
        <v>3.5083193602476463E-2</v>
      </c>
      <c r="I42" s="13">
        <f t="array" ref="I42">INDEX('Back data'!$A$37:$BE$37,,MAX(IF('Back data'!$A$37:$BE$37&lt;&gt;"",COLUMN('Back data'!$A$37:$BE$37)))-I$6)/I40</f>
        <v>3.0658591975775928E-2</v>
      </c>
      <c r="J42" s="13">
        <f t="array" ref="J42">INDEX('Back data'!$A$37:$BE$37,,MAX(IF('Back data'!$A$37:$BE$37&lt;&gt;"",COLUMN('Back data'!$A$37:$BE$37)))-J$6)/J40</f>
        <v>3.1485198193677871E-2</v>
      </c>
      <c r="K42" s="13">
        <f t="array" ref="K42">INDEX('Back data'!$A$37:$BE$37,,MAX(IF('Back data'!$A$37:$BE$37&lt;&gt;"",COLUMN('Back data'!$A$37:$BE$37)))-K$6)/K40</f>
        <v>2.759559460462814E-2</v>
      </c>
      <c r="L42" s="13">
        <f t="array" ref="L42">INDEX('Back data'!$A$37:$BE$37,,MAX(IF('Back data'!$A$37:$BE$37&lt;&gt;"",COLUMN('Back data'!$A$37:$BE$37)))-L$6)/L40</f>
        <v>2.536407766990291E-2</v>
      </c>
      <c r="M42" s="13">
        <f t="array" ref="M42">INDEX('Back data'!$A$37:$BE$37,,MAX(IF('Back data'!$A$37:$BE$37&lt;&gt;"",COLUMN('Back data'!$A$37:$BE$37)))-M$6)/M40</f>
        <v>2.7863777089783277E-2</v>
      </c>
      <c r="N42" s="13">
        <f t="array" ref="N42">INDEX('Back data'!$A$37:$BE$37,,MAX(IF('Back data'!$A$37:$BE$37&lt;&gt;"",COLUMN('Back data'!$A$37:$BE$37)))-N$6)/N40</f>
        <v>3.8959482138575884E-2</v>
      </c>
      <c r="O42" s="13">
        <f t="array" ref="O42">INDEX('Back data'!$A$37:$BE$37,,MAX(IF('Back data'!$A$37:$BE$37&lt;&gt;"",COLUMN('Back data'!$A$37:$BE$37)))-O$6)/O40</f>
        <v>3.643336529242569E-2</v>
      </c>
      <c r="P42" s="35">
        <f t="array" ref="P42">INDEX('Back data'!$A$37:$BE$37,,MAX(IF('Back data'!$A$37:$BE$37&lt;&gt;"",COLUMN('Back data'!$A$37:$BE$37)))-P$6)/P40</f>
        <v>3.7740413692996251E-2</v>
      </c>
    </row>
    <row r="45" spans="1:63" x14ac:dyDescent="0.25">
      <c r="C45" s="8" t="s">
        <v>73</v>
      </c>
      <c r="D45" s="9">
        <f t="array" ref="D45">INDEX('Back data'!$A$42:$BE$42,,MAX(IF('Back data'!$A$42:$BE$42&lt;&gt;"",COLUMN('Back data'!$A$42:$BE$42)))-D$6)+INDEX('Back data'!$A$43:$BE$43,,MAX(IF('Back data'!$A$43:$BE$43&lt;&gt;"",COLUMN('Back data'!$A$43:$BE$43)))-D$6)</f>
        <v>67.39</v>
      </c>
      <c r="E45" s="9">
        <f t="array" ref="E45">INDEX('Back data'!$A$42:$BE$42,,MAX(IF('Back data'!$A$42:$BE$42&lt;&gt;"",COLUMN('Back data'!$A$42:$BE$42)))-E$6)+INDEX('Back data'!$A$43:$BE$43,,MAX(IF('Back data'!$A$43:$BE$43&lt;&gt;"",COLUMN('Back data'!$A$43:$BE$43)))-E$6)</f>
        <v>69.69</v>
      </c>
      <c r="F45" s="9">
        <f t="array" ref="F45">INDEX('Back data'!$A$42:$BE$42,,MAX(IF('Back data'!$A$42:$BE$42&lt;&gt;"",COLUMN('Back data'!$A$42:$BE$42)))-F$6)+INDEX('Back data'!$A$43:$BE$43,,MAX(IF('Back data'!$A$43:$BE$43&lt;&gt;"",COLUMN('Back data'!$A$43:$BE$43)))-F$6)</f>
        <v>71.91</v>
      </c>
      <c r="G45" s="9">
        <f t="array" ref="G45">INDEX('Back data'!$A$42:$BE$42,,MAX(IF('Back data'!$A$42:$BE$42&lt;&gt;"",COLUMN('Back data'!$A$42:$BE$42)))-G$6)+INDEX('Back data'!$A$43:$BE$43,,MAX(IF('Back data'!$A$43:$BE$43&lt;&gt;"",COLUMN('Back data'!$A$43:$BE$43)))-G$6)</f>
        <v>75.13</v>
      </c>
      <c r="H45" s="9">
        <f t="array" ref="H45">INDEX('Back data'!$A$42:$BE$42,,MAX(IF('Back data'!$A$42:$BE$42&lt;&gt;"",COLUMN('Back data'!$A$42:$BE$42)))-H$6)+INDEX('Back data'!$A$43:$BE$43,,MAX(IF('Back data'!$A$43:$BE$43&lt;&gt;"",COLUMN('Back data'!$A$43:$BE$43)))-H$6)</f>
        <v>77.63</v>
      </c>
      <c r="I45" s="9">
        <f t="array" ref="I45">INDEX('Back data'!$A$42:$BE$42,,MAX(IF('Back data'!$A$42:$BE$42&lt;&gt;"",COLUMN('Back data'!$A$42:$BE$42)))-I$6)+INDEX('Back data'!$A$43:$BE$43,,MAX(IF('Back data'!$A$43:$BE$43&lt;&gt;"",COLUMN('Back data'!$A$43:$BE$43)))-I$6)</f>
        <v>78.3</v>
      </c>
      <c r="J45" s="9">
        <f t="array" ref="J45">INDEX('Back data'!$A$42:$BE$42,,MAX(IF('Back data'!$A$42:$BE$42&lt;&gt;"",COLUMN('Back data'!$A$42:$BE$42)))-J$6)+INDEX('Back data'!$A$43:$BE$43,,MAX(IF('Back data'!$A$43:$BE$43&lt;&gt;"",COLUMN('Back data'!$A$43:$BE$43)))-J$6)</f>
        <v>80.42</v>
      </c>
      <c r="K45" s="9">
        <f t="array" ref="K45">INDEX('Back data'!$A$42:$BE$42,,MAX(IF('Back data'!$A$42:$BE$42&lt;&gt;"",COLUMN('Back data'!$A$42:$BE$42)))-K$6)+INDEX('Back data'!$A$43:$BE$43,,MAX(IF('Back data'!$A$43:$BE$43&lt;&gt;"",COLUMN('Back data'!$A$43:$BE$43)))-K$6)</f>
        <v>81.209999999999994</v>
      </c>
      <c r="L45" s="9">
        <f t="array" ref="L45">INDEX('Back data'!$A$42:$BE$42,,MAX(IF('Back data'!$A$42:$BE$42&lt;&gt;"",COLUMN('Back data'!$A$42:$BE$42)))-L$6)+INDEX('Back data'!$A$43:$BE$43,,MAX(IF('Back data'!$A$43:$BE$43&lt;&gt;"",COLUMN('Back data'!$A$43:$BE$43)))-L$6)</f>
        <v>82.78</v>
      </c>
      <c r="M45" s="9">
        <f t="array" ref="M45">INDEX('Back data'!$A$42:$BE$42,,MAX(IF('Back data'!$A$42:$BE$42&lt;&gt;"",COLUMN('Back data'!$A$42:$BE$42)))-M$6)+INDEX('Back data'!$A$43:$BE$43,,MAX(IF('Back data'!$A$43:$BE$43&lt;&gt;"",COLUMN('Back data'!$A$43:$BE$43)))-M$6)</f>
        <v>84.36999999999999</v>
      </c>
      <c r="N45" s="9">
        <f t="array" ref="N45">INDEX('Back data'!$A$42:$BE$42,,MAX(IF('Back data'!$A$42:$BE$42&lt;&gt;"",COLUMN('Back data'!$A$42:$BE$42)))-N$6)+INDEX('Back data'!$A$43:$BE$43,,MAX(IF('Back data'!$A$43:$BE$43&lt;&gt;"",COLUMN('Back data'!$A$43:$BE$43)))-N$6)</f>
        <v>83.31</v>
      </c>
      <c r="O45" s="9">
        <f t="array" ref="O45">INDEX('Back data'!$A$42:$BE$42,,MAX(IF('Back data'!$A$42:$BE$42&lt;&gt;"",COLUMN('Back data'!$A$42:$BE$42)))-O$6)+INDEX('Back data'!$A$43:$BE$43,,MAX(IF('Back data'!$A$43:$BE$43&lt;&gt;"",COLUMN('Back data'!$A$43:$BE$43)))-O$6)</f>
        <v>83.69</v>
      </c>
      <c r="P45" s="34">
        <f t="array" ref="P45">INDEX('Back data'!$A$42:$BE$42,,MAX(IF('Back data'!$A$42:$BE$42&lt;&gt;"",COLUMN('Back data'!$A$42:$BE$42)))-P$6)+INDEX('Back data'!$A$43:$BE$43,,MAX(IF('Back data'!$A$43:$BE$43&lt;&gt;"",COLUMN('Back data'!$A$43:$BE$43)))-P$6)</f>
        <v>83.14</v>
      </c>
    </row>
    <row r="46" spans="1:63" x14ac:dyDescent="0.25">
      <c r="A46" s="15" t="s">
        <v>79</v>
      </c>
      <c r="B46" s="16" t="s">
        <v>77</v>
      </c>
      <c r="C46" s="12" t="s">
        <v>75</v>
      </c>
      <c r="D46" s="13">
        <f t="array" ref="D46">INDEX('Back data'!$A$42:$BE$42,,MAX(IF('Back data'!$A$42:$BE$42&lt;&gt;"",COLUMN('Back data'!$A$42:$BE$42)))-D$6)/D45</f>
        <v>0.92817925508235644</v>
      </c>
      <c r="E46" s="13">
        <f t="array" ref="E46">INDEX('Back data'!$A$42:$BE$42,,MAX(IF('Back data'!$A$42:$BE$42&lt;&gt;"",COLUMN('Back data'!$A$42:$BE$42)))-E$6)/E45</f>
        <v>0.92911465059549436</v>
      </c>
      <c r="F46" s="13">
        <f t="array" ref="F46">INDEX('Back data'!$A$42:$BE$42,,MAX(IF('Back data'!$A$42:$BE$42&lt;&gt;"",COLUMN('Back data'!$A$42:$BE$42)))-F$6)/F45</f>
        <v>0.920595188429982</v>
      </c>
      <c r="G46" s="13">
        <f t="array" ref="G46">INDEX('Back data'!$A$42:$BE$42,,MAX(IF('Back data'!$A$42:$BE$42&lt;&gt;"",COLUMN('Back data'!$A$42:$BE$42)))-G$6)/G45</f>
        <v>0.92213496605883138</v>
      </c>
      <c r="H46" s="13">
        <f t="array" ref="H46">INDEX('Back data'!$A$42:$BE$42,,MAX(IF('Back data'!$A$42:$BE$42&lt;&gt;"",COLUMN('Back data'!$A$42:$BE$42)))-H$6)/H45</f>
        <v>0.91601185108849681</v>
      </c>
      <c r="I46" s="13">
        <f t="array" ref="I46">INDEX('Back data'!$A$42:$BE$42,,MAX(IF('Back data'!$A$42:$BE$42&lt;&gt;"",COLUMN('Back data'!$A$42:$BE$42)))-I$6)/I45</f>
        <v>0.9323116219667944</v>
      </c>
      <c r="J46" s="13">
        <f t="array" ref="J46">INDEX('Back data'!$A$42:$BE$42,,MAX(IF('Back data'!$A$42:$BE$42&lt;&gt;"",COLUMN('Back data'!$A$42:$BE$42)))-J$6)/J45</f>
        <v>0.92439691619000253</v>
      </c>
      <c r="K46" s="13">
        <f t="array" ref="K46">INDEX('Back data'!$A$42:$BE$42,,MAX(IF('Back data'!$A$42:$BE$42&lt;&gt;"",COLUMN('Back data'!$A$42:$BE$42)))-K$6)/K45</f>
        <v>0.93091983745844109</v>
      </c>
      <c r="L46" s="13">
        <f t="array" ref="L46">INDEX('Back data'!$A$42:$BE$42,,MAX(IF('Back data'!$A$42:$BE$42&lt;&gt;"",COLUMN('Back data'!$A$42:$BE$42)))-L$6)/L45</f>
        <v>0.92727712007731344</v>
      </c>
      <c r="M46" s="13">
        <f t="array" ref="M46">INDEX('Back data'!$A$42:$BE$42,,MAX(IF('Back data'!$A$42:$BE$42&lt;&gt;"",COLUMN('Back data'!$A$42:$BE$42)))-M$6)/M45</f>
        <v>0.93421832404883254</v>
      </c>
      <c r="N46" s="13">
        <f t="array" ref="N46">INDEX('Back data'!$A$42:$BE$42,,MAX(IF('Back data'!$A$42:$BE$42&lt;&gt;"",COLUMN('Back data'!$A$42:$BE$42)))-N$6)/N45</f>
        <v>0.92029768335133832</v>
      </c>
      <c r="O46" s="13">
        <f t="array" ref="O46">INDEX('Back data'!$A$42:$BE$42,,MAX(IF('Back data'!$A$42:$BE$42&lt;&gt;"",COLUMN('Back data'!$A$42:$BE$42)))-O$6)/O45</f>
        <v>0.90763532082686094</v>
      </c>
      <c r="P46" s="35">
        <f t="array" ref="P46">INDEX('Back data'!$A$42:$BE$42,,MAX(IF('Back data'!$A$42:$BE$42&lt;&gt;"",COLUMN('Back data'!$A$42:$BE$42)))-P$6)/P45</f>
        <v>0.91219629540534042</v>
      </c>
    </row>
    <row r="47" spans="1:63" x14ac:dyDescent="0.25">
      <c r="A47" s="15" t="s">
        <v>79</v>
      </c>
      <c r="B47" s="16" t="s">
        <v>77</v>
      </c>
      <c r="C47" s="12" t="s">
        <v>76</v>
      </c>
      <c r="D47" s="13">
        <f t="array" ref="D47">INDEX('Back data'!$A$43:$BE$43,,MAX(IF('Back data'!$A$43:$BE$43&lt;&gt;"",COLUMN('Back data'!$A$43:$BE$43)))-D$6)/D45</f>
        <v>7.1820744917643564E-2</v>
      </c>
      <c r="E47" s="13">
        <f t="array" ref="E47">INDEX('Back data'!$A$43:$BE$43,,MAX(IF('Back data'!$A$43:$BE$43&lt;&gt;"",COLUMN('Back data'!$A$43:$BE$43)))-E$6)/E45</f>
        <v>7.0885349404505679E-2</v>
      </c>
      <c r="F47" s="13">
        <f t="array" ref="F47">INDEX('Back data'!$A$43:$BE$43,,MAX(IF('Back data'!$A$43:$BE$43&lt;&gt;"",COLUMN('Back data'!$A$43:$BE$43)))-F$6)/F45</f>
        <v>7.940481157001808E-2</v>
      </c>
      <c r="G47" s="13">
        <f t="array" ref="G47">INDEX('Back data'!$A$43:$BE$43,,MAX(IF('Back data'!$A$43:$BE$43&lt;&gt;"",COLUMN('Back data'!$A$43:$BE$43)))-G$6)/G45</f>
        <v>7.7865033941168643E-2</v>
      </c>
      <c r="H47" s="13">
        <f t="array" ref="H47">INDEX('Back data'!$A$43:$BE$43,,MAX(IF('Back data'!$A$43:$BE$43&lt;&gt;"",COLUMN('Back data'!$A$43:$BE$43)))-H$6)/H45</f>
        <v>8.3988148911503288E-2</v>
      </c>
      <c r="I47" s="13">
        <f t="array" ref="I47">INDEX('Back data'!$A$43:$BE$43,,MAX(IF('Back data'!$A$43:$BE$43&lt;&gt;"",COLUMN('Back data'!$A$43:$BE$43)))-I$6)/I45</f>
        <v>6.7688378033205626E-2</v>
      </c>
      <c r="J47" s="13">
        <f t="array" ref="J47">INDEX('Back data'!$A$43:$BE$43,,MAX(IF('Back data'!$A$43:$BE$43&lt;&gt;"",COLUMN('Back data'!$A$43:$BE$43)))-J$6)/J45</f>
        <v>7.5603083809997515E-2</v>
      </c>
      <c r="K47" s="13">
        <f t="array" ref="K47">INDEX('Back data'!$A$43:$BE$43,,MAX(IF('Back data'!$A$43:$BE$43&lt;&gt;"",COLUMN('Back data'!$A$43:$BE$43)))-K$6)/K45</f>
        <v>6.9080162541558937E-2</v>
      </c>
      <c r="L47" s="13">
        <f t="array" ref="L47">INDEX('Back data'!$A$43:$BE$43,,MAX(IF('Back data'!$A$43:$BE$43&lt;&gt;"",COLUMN('Back data'!$A$43:$BE$43)))-L$6)/L45</f>
        <v>7.272287992268664E-2</v>
      </c>
      <c r="M47" s="13">
        <f t="array" ref="M47">INDEX('Back data'!$A$43:$BE$43,,MAX(IF('Back data'!$A$43:$BE$43&lt;&gt;"",COLUMN('Back data'!$A$43:$BE$43)))-M$6)/M45</f>
        <v>6.5781675951167476E-2</v>
      </c>
      <c r="N47" s="13">
        <f t="array" ref="N47">INDEX('Back data'!$A$43:$BE$43,,MAX(IF('Back data'!$A$43:$BE$43&lt;&gt;"",COLUMN('Back data'!$A$43:$BE$43)))-N$6)/N45</f>
        <v>7.970231664866162E-2</v>
      </c>
      <c r="O47" s="13">
        <f t="array" ref="O47">INDEX('Back data'!$A$43:$BE$43,,MAX(IF('Back data'!$A$43:$BE$43&lt;&gt;"",COLUMN('Back data'!$A$43:$BE$43)))-O$6)/O45</f>
        <v>9.2364679173138967E-2</v>
      </c>
      <c r="P47" s="35">
        <f t="array" ref="P47">INDEX('Back data'!$A$43:$BE$43,,MAX(IF('Back data'!$A$43:$BE$43&lt;&gt;"",COLUMN('Back data'!$A$43:$BE$43)))-P$6)/P45</f>
        <v>8.780370459465961E-2</v>
      </c>
    </row>
    <row r="50" spans="1:16" x14ac:dyDescent="0.25">
      <c r="C50" s="8" t="s">
        <v>73</v>
      </c>
      <c r="D50" s="9">
        <f t="array" ref="D50">INDEX('Back data'!$A$48:$BE$48,,MAX(IF('Back data'!$A$48:$BE$48&lt;&gt;"",COLUMN('Back data'!$A$48:$BE$48)))-D$6)+INDEX('Back data'!$A$49:$BE$49,,MAX(IF('Back data'!$A$49:$BE$49&lt;&gt;"",COLUMN('Back data'!$A$49:$BE$49)))-D$6)</f>
        <v>67.97</v>
      </c>
      <c r="E50" s="9">
        <f t="array" ref="E50">INDEX('Back data'!$A$48:$BE$48,,MAX(IF('Back data'!$A$48:$BE$48&lt;&gt;"",COLUMN('Back data'!$A$48:$BE$48)))-E$6)+INDEX('Back data'!$A$49:$BE$49,,MAX(IF('Back data'!$A$49:$BE$49&lt;&gt;"",COLUMN('Back data'!$A$49:$BE$49)))-E$6)</f>
        <v>70.53</v>
      </c>
      <c r="F50" s="9">
        <f t="array" ref="F50">INDEX('Back data'!$A$48:$BE$48,,MAX(IF('Back data'!$A$48:$BE$48&lt;&gt;"",COLUMN('Back data'!$A$48:$BE$48)))-F$6)+INDEX('Back data'!$A$49:$BE$49,,MAX(IF('Back data'!$A$49:$BE$49&lt;&gt;"",COLUMN('Back data'!$A$49:$BE$49)))-F$6)</f>
        <v>72.509999999999991</v>
      </c>
      <c r="G50" s="9">
        <f t="array" ref="G50">INDEX('Back data'!$A$48:$BE$48,,MAX(IF('Back data'!$A$48:$BE$48&lt;&gt;"",COLUMN('Back data'!$A$48:$BE$48)))-G$6)+INDEX('Back data'!$A$49:$BE$49,,MAX(IF('Back data'!$A$49:$BE$49&lt;&gt;"",COLUMN('Back data'!$A$49:$BE$49)))-G$6)</f>
        <v>75.990000000000009</v>
      </c>
      <c r="H50" s="9">
        <f t="array" ref="H50">INDEX('Back data'!$A$48:$BE$48,,MAX(IF('Back data'!$A$48:$BE$48&lt;&gt;"",COLUMN('Back data'!$A$48:$BE$48)))-H$6)+INDEX('Back data'!$A$49:$BE$49,,MAX(IF('Back data'!$A$49:$BE$49&lt;&gt;"",COLUMN('Back data'!$A$49:$BE$49)))-H$6)</f>
        <v>77.349999999999994</v>
      </c>
      <c r="I50" s="9">
        <f t="array" ref="I50">INDEX('Back data'!$A$48:$BE$48,,MAX(IF('Back data'!$A$48:$BE$48&lt;&gt;"",COLUMN('Back data'!$A$48:$BE$48)))-I$6)+INDEX('Back data'!$A$49:$BE$49,,MAX(IF('Back data'!$A$49:$BE$49&lt;&gt;"",COLUMN('Back data'!$A$49:$BE$49)))-I$6)</f>
        <v>79.3</v>
      </c>
      <c r="J50" s="9">
        <f t="array" ref="J50">INDEX('Back data'!$A$48:$BE$48,,MAX(IF('Back data'!$A$48:$BE$48&lt;&gt;"",COLUMN('Back data'!$A$48:$BE$48)))-J$6)+INDEX('Back data'!$A$49:$BE$49,,MAX(IF('Back data'!$A$49:$BE$49&lt;&gt;"",COLUMN('Back data'!$A$49:$BE$49)))-J$6)</f>
        <v>79.52000000000001</v>
      </c>
      <c r="K50" s="9">
        <f t="array" ref="K50">INDEX('Back data'!$A$48:$BE$48,,MAX(IF('Back data'!$A$48:$BE$48&lt;&gt;"",COLUMN('Back data'!$A$48:$BE$48)))-K$6)+INDEX('Back data'!$A$49:$BE$49,,MAX(IF('Back data'!$A$49:$BE$49&lt;&gt;"",COLUMN('Back data'!$A$49:$BE$49)))-K$6)</f>
        <v>80.56</v>
      </c>
      <c r="L50" s="9">
        <f t="array" ref="L50">INDEX('Back data'!$A$48:$BE$48,,MAX(IF('Back data'!$A$48:$BE$48&lt;&gt;"",COLUMN('Back data'!$A$48:$BE$48)))-L$6)+INDEX('Back data'!$A$49:$BE$49,,MAX(IF('Back data'!$A$49:$BE$49&lt;&gt;"",COLUMN('Back data'!$A$49:$BE$49)))-L$6)</f>
        <v>82.16</v>
      </c>
      <c r="M50" s="9">
        <f t="array" ref="M50">INDEX('Back data'!$A$48:$BE$48,,MAX(IF('Back data'!$A$48:$BE$48&lt;&gt;"",COLUMN('Back data'!$A$48:$BE$48)))-M$6)+INDEX('Back data'!$A$49:$BE$49,,MAX(IF('Back data'!$A$49:$BE$49&lt;&gt;"",COLUMN('Back data'!$A$49:$BE$49)))-M$6)</f>
        <v>83.86</v>
      </c>
      <c r="N50" s="9">
        <f t="array" ref="N50">INDEX('Back data'!$A$48:$BE$48,,MAX(IF('Back data'!$A$48:$BE$48&lt;&gt;"",COLUMN('Back data'!$A$48:$BE$48)))-N$6)+INDEX('Back data'!$A$49:$BE$49,,MAX(IF('Back data'!$A$49:$BE$49&lt;&gt;"",COLUMN('Back data'!$A$49:$BE$49)))-N$6)</f>
        <v>82.97</v>
      </c>
      <c r="O50" s="9">
        <f t="array" ref="O50">INDEX('Back data'!$A$48:$BE$48,,MAX(IF('Back data'!$A$48:$BE$48&lt;&gt;"",COLUMN('Back data'!$A$48:$BE$48)))-O$6)+INDEX('Back data'!$A$49:$BE$49,,MAX(IF('Back data'!$A$49:$BE$49&lt;&gt;"",COLUMN('Back data'!$A$49:$BE$49)))-O$6)</f>
        <v>83.11</v>
      </c>
      <c r="P50" s="34">
        <f t="array" ref="P50">INDEX('Back data'!$A$48:$BE$48,,MAX(IF('Back data'!$A$48:$BE$48&lt;&gt;"",COLUMN('Back data'!$A$48:$BE$48)))-P$6)+INDEX('Back data'!$A$49:$BE$49,,MAX(IF('Back data'!$A$49:$BE$49&lt;&gt;"",COLUMN('Back data'!$A$49:$BE$49)))-P$6)</f>
        <v>82.26</v>
      </c>
    </row>
    <row r="51" spans="1:16" x14ac:dyDescent="0.25">
      <c r="A51" s="15" t="s">
        <v>79</v>
      </c>
      <c r="B51" s="16" t="s">
        <v>78</v>
      </c>
      <c r="C51" s="12" t="s">
        <v>75</v>
      </c>
      <c r="D51" s="13">
        <f t="array" ref="D51">INDEX('Back data'!$A$48:$BE$48,,MAX(IF('Back data'!$A$48:$BE$48&lt;&gt;"",COLUMN('Back data'!$A$48:$BE$48)))-D$6)/D50</f>
        <v>0.97072237751949397</v>
      </c>
      <c r="E51" s="13">
        <f t="array" ref="E51">INDEX('Back data'!$A$48:$BE$48,,MAX(IF('Back data'!$A$48:$BE$48&lt;&gt;"",COLUMN('Back data'!$A$48:$BE$48)))-E$6)/E50</f>
        <v>0.97490429604423656</v>
      </c>
      <c r="F51" s="13">
        <f t="array" ref="F51">INDEX('Back data'!$A$48:$BE$48,,MAX(IF('Back data'!$A$48:$BE$48&lt;&gt;"",COLUMN('Back data'!$A$48:$BE$48)))-F$6)/F50</f>
        <v>0.9755895738518825</v>
      </c>
      <c r="G51" s="13">
        <f t="array" ref="G51">INDEX('Back data'!$A$48:$BE$48,,MAX(IF('Back data'!$A$48:$BE$48&lt;&gt;"",COLUMN('Back data'!$A$48:$BE$48)))-G$6)/G50</f>
        <v>0.9757862876694301</v>
      </c>
      <c r="H51" s="13">
        <f t="array" ref="H51">INDEX('Back data'!$A$48:$BE$48,,MAX(IF('Back data'!$A$48:$BE$48&lt;&gt;"",COLUMN('Back data'!$A$48:$BE$48)))-H$6)/H50</f>
        <v>0.97698771816418872</v>
      </c>
      <c r="I51" s="13">
        <f t="array" ref="I51">INDEX('Back data'!$A$48:$BE$48,,MAX(IF('Back data'!$A$48:$BE$48&lt;&gt;"",COLUMN('Back data'!$A$48:$BE$48)))-I$6)/I50</f>
        <v>0.9789407313997478</v>
      </c>
      <c r="J51" s="13">
        <f t="array" ref="J51">INDEX('Back data'!$A$48:$BE$48,,MAX(IF('Back data'!$A$48:$BE$48&lt;&gt;"",COLUMN('Back data'!$A$48:$BE$48)))-J$6)/J50</f>
        <v>0.97962776659959749</v>
      </c>
      <c r="K51" s="13">
        <f t="array" ref="K51">INDEX('Back data'!$A$48:$BE$48,,MAX(IF('Back data'!$A$48:$BE$48&lt;&gt;"",COLUMN('Back data'!$A$48:$BE$48)))-K$6)/K50</f>
        <v>0.98398709036742793</v>
      </c>
      <c r="L51" s="13">
        <f t="array" ref="L51">INDEX('Back data'!$A$48:$BE$48,,MAX(IF('Back data'!$A$48:$BE$48&lt;&gt;"",COLUMN('Back data'!$A$48:$BE$48)))-L$6)/L50</f>
        <v>0.98673320350535532</v>
      </c>
      <c r="M51" s="13">
        <f t="array" ref="M51">INDEX('Back data'!$A$48:$BE$48,,MAX(IF('Back data'!$A$48:$BE$48&lt;&gt;"",COLUMN('Back data'!$A$48:$BE$48)))-M$6)/M50</f>
        <v>0.98139756737419503</v>
      </c>
      <c r="N51" s="13">
        <f t="array" ref="N51">INDEX('Back data'!$A$48:$BE$48,,MAX(IF('Back data'!$A$48:$BE$48&lt;&gt;"",COLUMN('Back data'!$A$48:$BE$48)))-N$6)/N50</f>
        <v>0.97155598409063515</v>
      </c>
      <c r="O51" s="13">
        <f t="array" ref="O51">INDEX('Back data'!$A$48:$BE$48,,MAX(IF('Back data'!$A$48:$BE$48&lt;&gt;"",COLUMN('Back data'!$A$48:$BE$48)))-O$6)/O50</f>
        <v>0.97798098905065578</v>
      </c>
      <c r="P51" s="35">
        <f t="array" ref="P51">INDEX('Back data'!$A$48:$BE$48,,MAX(IF('Back data'!$A$48:$BE$48&lt;&gt;"",COLUMN('Back data'!$A$48:$BE$48)))-P$6)/P50</f>
        <v>0.97471432044736206</v>
      </c>
    </row>
    <row r="52" spans="1:16" x14ac:dyDescent="0.25">
      <c r="A52" s="15" t="s">
        <v>79</v>
      </c>
      <c r="B52" s="16" t="s">
        <v>78</v>
      </c>
      <c r="C52" s="12" t="s">
        <v>76</v>
      </c>
      <c r="D52" s="13">
        <f t="array" ref="D52">INDEX('Back data'!$A$49:$BE$49,,MAX(IF('Back data'!$A$49:$BE$49&lt;&gt;"",COLUMN('Back data'!$A$49:$BE$49)))-D$6)/D50</f>
        <v>2.9277622480506107E-2</v>
      </c>
      <c r="E52" s="13">
        <f t="array" ref="E52">INDEX('Back data'!$A$49:$BE$49,,MAX(IF('Back data'!$A$49:$BE$49&lt;&gt;"",COLUMN('Back data'!$A$49:$BE$49)))-E$6)/E50</f>
        <v>2.5095703955763504E-2</v>
      </c>
      <c r="F52" s="13">
        <f t="array" ref="F52">INDEX('Back data'!$A$49:$BE$49,,MAX(IF('Back data'!$A$49:$BE$49&lt;&gt;"",COLUMN('Back data'!$A$49:$BE$49)))-F$6)/F50</f>
        <v>2.4410426148117503E-2</v>
      </c>
      <c r="G52" s="13">
        <f t="array" ref="G52">INDEX('Back data'!$A$49:$BE$49,,MAX(IF('Back data'!$A$49:$BE$49&lt;&gt;"",COLUMN('Back data'!$A$49:$BE$49)))-G$6)/G50</f>
        <v>2.4213712330569809E-2</v>
      </c>
      <c r="H52" s="13">
        <f t="array" ref="H52">INDEX('Back data'!$A$49:$BE$49,,MAX(IF('Back data'!$A$49:$BE$49&lt;&gt;"",COLUMN('Back data'!$A$49:$BE$49)))-H$6)/H50</f>
        <v>2.3012281835811249E-2</v>
      </c>
      <c r="I52" s="13">
        <f t="array" ref="I52">INDEX('Back data'!$A$49:$BE$49,,MAX(IF('Back data'!$A$49:$BE$49&lt;&gt;"",COLUMN('Back data'!$A$49:$BE$49)))-I$6)/I50</f>
        <v>2.1059268600252208E-2</v>
      </c>
      <c r="J52" s="13">
        <f t="array" ref="J52">INDEX('Back data'!$A$49:$BE$49,,MAX(IF('Back data'!$A$49:$BE$49&lt;&gt;"",COLUMN('Back data'!$A$49:$BE$49)))-J$6)/J50</f>
        <v>2.0372233400402413E-2</v>
      </c>
      <c r="K52" s="13">
        <f t="array" ref="K52">INDEX('Back data'!$A$49:$BE$49,,MAX(IF('Back data'!$A$49:$BE$49&lt;&gt;"",COLUMN('Back data'!$A$49:$BE$49)))-K$6)/K50</f>
        <v>1.6012909632571997E-2</v>
      </c>
      <c r="L52" s="13">
        <f t="array" ref="L52">INDEX('Back data'!$A$49:$BE$49,,MAX(IF('Back data'!$A$49:$BE$49&lt;&gt;"",COLUMN('Back data'!$A$49:$BE$49)))-L$6)/L50</f>
        <v>1.3266796494644597E-2</v>
      </c>
      <c r="M52" s="13">
        <f t="array" ref="M52">INDEX('Back data'!$A$49:$BE$49,,MAX(IF('Back data'!$A$49:$BE$49&lt;&gt;"",COLUMN('Back data'!$A$49:$BE$49)))-M$6)/M50</f>
        <v>1.8602432625804913E-2</v>
      </c>
      <c r="N52" s="13">
        <f t="array" ref="N52">INDEX('Back data'!$A$49:$BE$49,,MAX(IF('Back data'!$A$49:$BE$49&lt;&gt;"",COLUMN('Back data'!$A$49:$BE$49)))-N$6)/N50</f>
        <v>2.844401590936483E-2</v>
      </c>
      <c r="O52" s="13">
        <f t="array" ref="O52">INDEX('Back data'!$A$49:$BE$49,,MAX(IF('Back data'!$A$49:$BE$49&lt;&gt;"",COLUMN('Back data'!$A$49:$BE$49)))-O$6)/O50</f>
        <v>2.2019010949344244E-2</v>
      </c>
      <c r="P52" s="35">
        <f t="array" ref="P52">INDEX('Back data'!$A$49:$BE$49,,MAX(IF('Back data'!$A$49:$BE$49&lt;&gt;"",COLUMN('Back data'!$A$49:$BE$49)))-P$6)/P50</f>
        <v>2.5285679552637975E-2</v>
      </c>
    </row>
    <row r="55" spans="1:16" x14ac:dyDescent="0.25">
      <c r="C55" s="8" t="s">
        <v>73</v>
      </c>
      <c r="D55" s="9">
        <f t="array" ref="D55">INDEX('Back data'!$A$262:$BE$262,,MAX(IF('Back data'!$A$262:$BE$262&lt;&gt;"",COLUMN('Back data'!$A$262:$BE$262)))-D$6)+INDEX('Back data'!$A$263:$BE$263,,MAX(IF('Back data'!$A$263:$BE$263&lt;&gt;"",COLUMN('Back data'!$A$263:$BE$263)))-D$6)</f>
        <v>65.59</v>
      </c>
      <c r="E55" s="9">
        <f t="array" ref="E55">INDEX('Back data'!$A$262:$BE$262,,MAX(IF('Back data'!$A$262:$BE$262&lt;&gt;"",COLUMN('Back data'!$A$262:$BE$262)))-E$6)+INDEX('Back data'!$A$263:$BE$263,,MAX(IF('Back data'!$A$263:$BE$263&lt;&gt;"",COLUMN('Back data'!$A$263:$BE$263)))-E$6)</f>
        <v>66.740000000000009</v>
      </c>
      <c r="F55" s="9">
        <f t="array" ref="F55">INDEX('Back data'!$A$262:$BE$262,,MAX(IF('Back data'!$A$262:$BE$262&lt;&gt;"",COLUMN('Back data'!$A$262:$BE$262)))-F$6)+INDEX('Back data'!$A$263:$BE$263,,MAX(IF('Back data'!$A$263:$BE$263&lt;&gt;"",COLUMN('Back data'!$A$263:$BE$263)))-F$6)</f>
        <v>69.63</v>
      </c>
      <c r="G55" s="9">
        <f t="array" ref="G55">INDEX('Back data'!$A$262:$BE$262,,MAX(IF('Back data'!$A$262:$BE$262&lt;&gt;"",COLUMN('Back data'!$A$262:$BE$262)))-G$6)+INDEX('Back data'!$A$263:$BE$263,,MAX(IF('Back data'!$A$263:$BE$263&lt;&gt;"",COLUMN('Back data'!$A$263:$BE$263)))-G$6)</f>
        <v>73.11</v>
      </c>
      <c r="H55" s="9">
        <f t="array" ref="H55">INDEX('Back data'!$A$262:$BE$262,,MAX(IF('Back data'!$A$262:$BE$262&lt;&gt;"",COLUMN('Back data'!$A$262:$BE$262)))-H$6)+INDEX('Back data'!$A$263:$BE$263,,MAX(IF('Back data'!$A$263:$BE$263&lt;&gt;"",COLUMN('Back data'!$A$263:$BE$263)))-H$6)</f>
        <v>73.959999999999994</v>
      </c>
      <c r="I55" s="9">
        <f t="array" ref="I55">INDEX('Back data'!$A$262:$BE$262,,MAX(IF('Back data'!$A$262:$BE$262&lt;&gt;"",COLUMN('Back data'!$A$262:$BE$262)))-I$6)+INDEX('Back data'!$A$263:$BE$263,,MAX(IF('Back data'!$A$263:$BE$263&lt;&gt;"",COLUMN('Back data'!$A$263:$BE$263)))-I$6)</f>
        <v>75.55</v>
      </c>
      <c r="J55" s="9">
        <f t="array" ref="J55">INDEX('Back data'!$A$262:$BE$262,,MAX(IF('Back data'!$A$262:$BE$262&lt;&gt;"",COLUMN('Back data'!$A$262:$BE$262)))-J$6)+INDEX('Back data'!$A$263:$BE$263,,MAX(IF('Back data'!$A$263:$BE$263&lt;&gt;"",COLUMN('Back data'!$A$263:$BE$263)))-J$6)</f>
        <v>78.210000000000008</v>
      </c>
      <c r="K55" s="9">
        <f t="array" ref="K55">INDEX('Back data'!$A$262:$BE$262,,MAX(IF('Back data'!$A$262:$BE$262&lt;&gt;"",COLUMN('Back data'!$A$262:$BE$262)))-K$6)+INDEX('Back data'!$A$263:$BE$263,,MAX(IF('Back data'!$A$263:$BE$263&lt;&gt;"",COLUMN('Back data'!$A$263:$BE$263)))-K$6)</f>
        <v>79.149999999999991</v>
      </c>
      <c r="L55" s="9">
        <f t="array" ref="L55">INDEX('Back data'!$A$262:$BE$262,,MAX(IF('Back data'!$A$262:$BE$262&lt;&gt;"",COLUMN('Back data'!$A$262:$BE$262)))-L$6)+INDEX('Back data'!$A$263:$BE$263,,MAX(IF('Back data'!$A$263:$BE$263&lt;&gt;"",COLUMN('Back data'!$A$263:$BE$263)))-L$6)</f>
        <v>80.23</v>
      </c>
      <c r="M55" s="9">
        <f t="array" ref="M55">INDEX('Back data'!$A$262:$BE$262,,MAX(IF('Back data'!$A$262:$BE$262&lt;&gt;"",COLUMN('Back data'!$A$262:$BE$262)))-M$6)+INDEX('Back data'!$A$263:$BE$263,,MAX(IF('Back data'!$A$263:$BE$263&lt;&gt;"",COLUMN('Back data'!$A$263:$BE$263)))-M$6)</f>
        <v>83.179999999999993</v>
      </c>
      <c r="N55" s="9">
        <f t="array" ref="N55">INDEX('Back data'!$A$262:$BE$262,,MAX(IF('Back data'!$A$262:$BE$262&lt;&gt;"",COLUMN('Back data'!$A$262:$BE$262)))-N$6)+INDEX('Back data'!$A$263:$BE$263,,MAX(IF('Back data'!$A$263:$BE$263&lt;&gt;"",COLUMN('Back data'!$A$263:$BE$263)))-N$6)</f>
        <v>81.14</v>
      </c>
      <c r="O55" s="9">
        <f t="array" ref="O55">INDEX('Back data'!$A$262:$BE$262,,MAX(IF('Back data'!$A$262:$BE$262&lt;&gt;"",COLUMN('Back data'!$A$262:$BE$262)))-O$6)+INDEX('Back data'!$A$263:$BE$263,,MAX(IF('Back data'!$A$263:$BE$263&lt;&gt;"",COLUMN('Back data'!$A$263:$BE$263)))-O$6)</f>
        <v>80.78</v>
      </c>
      <c r="P55" s="34">
        <f t="array" ref="P55">INDEX('Back data'!$A$262:$BE$262,,MAX(IF('Back data'!$A$262:$BE$262&lt;&gt;"",COLUMN('Back data'!$A$262:$BE$262)))-P$6)+INDEX('Back data'!$A$263:$BE$263,,MAX(IF('Back data'!$A$263:$BE$263&lt;&gt;"",COLUMN('Back data'!$A$263:$BE$263)))-P$6)</f>
        <v>81.06</v>
      </c>
    </row>
    <row r="56" spans="1:16" x14ac:dyDescent="0.25">
      <c r="A56" s="15" t="s">
        <v>79</v>
      </c>
      <c r="B56" s="16" t="s">
        <v>62</v>
      </c>
      <c r="C56" s="12" t="s">
        <v>75</v>
      </c>
      <c r="D56" s="13">
        <f t="array" ref="D56">INDEX('Back data'!$A$262:$BE$262,,MAX(IF('Back data'!$A$262:$BE$262&lt;&gt;"",COLUMN('Back data'!$A$262:$BE$262)))-D$6)/D55</f>
        <v>0.92910504650099091</v>
      </c>
      <c r="E56" s="13">
        <f t="array" ref="E56">INDEX('Back data'!$A$262:$BE$262,,MAX(IF('Back data'!$A$262:$BE$262&lt;&gt;"",COLUMN('Back data'!$A$262:$BE$262)))-E$6)/E55</f>
        <v>0.93302367395864538</v>
      </c>
      <c r="F56" s="13">
        <f t="array" ref="F56">INDEX('Back data'!$A$262:$BE$262,,MAX(IF('Back data'!$A$262:$BE$262&lt;&gt;"",COLUMN('Back data'!$A$262:$BE$262)))-F$6)/F55</f>
        <v>0.93106419646704008</v>
      </c>
      <c r="G56" s="13">
        <f t="array" ref="G56">INDEX('Back data'!$A$262:$BE$262,,MAX(IF('Back data'!$A$262:$BE$262&lt;&gt;"",COLUMN('Back data'!$A$262:$BE$262)))-G$6)/G55</f>
        <v>0.93133634249760644</v>
      </c>
      <c r="H56" s="13">
        <f t="array" ref="H56">INDEX('Back data'!$A$262:$BE$262,,MAX(IF('Back data'!$A$262:$BE$262&lt;&gt;"",COLUMN('Back data'!$A$262:$BE$262)))-H$6)/H55</f>
        <v>0.92306652244456466</v>
      </c>
      <c r="I56" s="13">
        <f t="array" ref="I56">INDEX('Back data'!$A$262:$BE$262,,MAX(IF('Back data'!$A$262:$BE$262&lt;&gt;"",COLUMN('Back data'!$A$262:$BE$262)))-I$6)/I55</f>
        <v>0.93381866313699535</v>
      </c>
      <c r="J56" s="13">
        <f t="array" ref="J56">INDEX('Back data'!$A$262:$BE$262,,MAX(IF('Back data'!$A$262:$BE$262&lt;&gt;"",COLUMN('Back data'!$A$262:$BE$262)))-J$6)/J55</f>
        <v>0.9203426671781102</v>
      </c>
      <c r="K56" s="13">
        <f t="array" ref="K56">INDEX('Back data'!$A$262:$BE$262,,MAX(IF('Back data'!$A$262:$BE$262&lt;&gt;"",COLUMN('Back data'!$A$262:$BE$262)))-K$6)/K55</f>
        <v>0.92747946936197101</v>
      </c>
      <c r="L56" s="13">
        <f t="array" ref="L56">INDEX('Back data'!$A$262:$BE$262,,MAX(IF('Back data'!$A$262:$BE$262&lt;&gt;"",COLUMN('Back data'!$A$262:$BE$262)))-L$6)/L55</f>
        <v>0.93967343886326804</v>
      </c>
      <c r="M56" s="13">
        <f t="array" ref="M56">INDEX('Back data'!$A$262:$BE$262,,MAX(IF('Back data'!$A$262:$BE$262&lt;&gt;"",COLUMN('Back data'!$A$262:$BE$262)))-M$6)/M55</f>
        <v>0.94325559028612649</v>
      </c>
      <c r="N56" s="13">
        <f t="array" ref="N56">INDEX('Back data'!$A$262:$BE$262,,MAX(IF('Back data'!$A$262:$BE$262&lt;&gt;"",COLUMN('Back data'!$A$262:$BE$262)))-N$6)/N55</f>
        <v>0.92568400295785058</v>
      </c>
      <c r="O56" s="13">
        <f t="array" ref="O56">INDEX('Back data'!$A$262:$BE$262,,MAX(IF('Back data'!$A$262:$BE$262&lt;&gt;"",COLUMN('Back data'!$A$262:$BE$262)))-O$6)/O55</f>
        <v>0.93055211686060912</v>
      </c>
      <c r="P56" s="35">
        <f t="array" ref="P56">INDEX('Back data'!$A$262:$BE$262,,MAX(IF('Back data'!$A$262:$BE$262&lt;&gt;"",COLUMN('Back data'!$A$262:$BE$262)))-P$6)/P55</f>
        <v>0.92536392795460154</v>
      </c>
    </row>
    <row r="57" spans="1:16" x14ac:dyDescent="0.25">
      <c r="A57" s="15" t="s">
        <v>79</v>
      </c>
      <c r="B57" s="16" t="s">
        <v>62</v>
      </c>
      <c r="C57" s="12" t="s">
        <v>76</v>
      </c>
      <c r="D57" s="13">
        <f t="array" ref="D57">INDEX('Back data'!$A$263:$BE$263,,MAX(IF('Back data'!$A$263:$BE$263&lt;&gt;"",COLUMN('Back data'!$A$263:$BE$263)))-D$6)/D55</f>
        <v>7.0894953499008997E-2</v>
      </c>
      <c r="E57" s="13">
        <f t="array" ref="E57">INDEX('Back data'!$A$263:$BE$263,,MAX(IF('Back data'!$A$263:$BE$263&lt;&gt;"",COLUMN('Back data'!$A$263:$BE$263)))-E$6)/E55</f>
        <v>6.6976326041354492E-2</v>
      </c>
      <c r="F57" s="13">
        <f t="array" ref="F57">INDEX('Back data'!$A$263:$BE$263,,MAX(IF('Back data'!$A$263:$BE$263&lt;&gt;"",COLUMN('Back data'!$A$263:$BE$263)))-F$6)/F55</f>
        <v>6.893580353295993E-2</v>
      </c>
      <c r="G57" s="13">
        <f t="array" ref="G57">INDEX('Back data'!$A$263:$BE$263,,MAX(IF('Back data'!$A$263:$BE$263&lt;&gt;"",COLUMN('Back data'!$A$263:$BE$263)))-G$6)/G55</f>
        <v>6.8663657502393644E-2</v>
      </c>
      <c r="H57" s="13">
        <f t="array" ref="H57">INDEX('Back data'!$A$263:$BE$263,,MAX(IF('Back data'!$A$263:$BE$263&lt;&gt;"",COLUMN('Back data'!$A$263:$BE$263)))-H$6)/H55</f>
        <v>7.6933477555435378E-2</v>
      </c>
      <c r="I57" s="13">
        <f t="array" ref="I57">INDEX('Back data'!$A$263:$BE$263,,MAX(IF('Back data'!$A$263:$BE$263&lt;&gt;"",COLUMN('Back data'!$A$263:$BE$263)))-I$6)/I55</f>
        <v>6.6181336863004633E-2</v>
      </c>
      <c r="J57" s="13">
        <f t="array" ref="J57">INDEX('Back data'!$A$263:$BE$263,,MAX(IF('Back data'!$A$263:$BE$263&lt;&gt;"",COLUMN('Back data'!$A$263:$BE$263)))-J$6)/J55</f>
        <v>7.9657332821889776E-2</v>
      </c>
      <c r="K57" s="13">
        <f t="array" ref="K57">INDEX('Back data'!$A$263:$BE$263,,MAX(IF('Back data'!$A$263:$BE$263&lt;&gt;"",COLUMN('Back data'!$A$263:$BE$263)))-K$6)/K55</f>
        <v>7.2520530638029074E-2</v>
      </c>
      <c r="L57" s="13">
        <f t="array" ref="L57">INDEX('Back data'!$A$263:$BE$263,,MAX(IF('Back data'!$A$263:$BE$263&lt;&gt;"",COLUMN('Back data'!$A$263:$BE$263)))-L$6)/L55</f>
        <v>6.032656113673189E-2</v>
      </c>
      <c r="M57" s="13">
        <f t="array" ref="M57">INDEX('Back data'!$A$263:$BE$263,,MAX(IF('Back data'!$A$263:$BE$263&lt;&gt;"",COLUMN('Back data'!$A$263:$BE$263)))-M$6)/M55</f>
        <v>5.6744409713873532E-2</v>
      </c>
      <c r="N57" s="13">
        <f t="array" ref="N57">INDEX('Back data'!$A$263:$BE$263,,MAX(IF('Back data'!$A$263:$BE$263&lt;&gt;"",COLUMN('Back data'!$A$263:$BE$263)))-N$6)/N55</f>
        <v>7.4315997042149376E-2</v>
      </c>
      <c r="O57" s="13">
        <f t="array" ref="O57">INDEX('Back data'!$A$263:$BE$263,,MAX(IF('Back data'!$A$263:$BE$263&lt;&gt;"",COLUMN('Back data'!$A$263:$BE$263)))-O$6)/O55</f>
        <v>6.9447883139390945E-2</v>
      </c>
      <c r="P57" s="35">
        <f t="array" ref="P57">INDEX('Back data'!$A$263:$BE$263,,MAX(IF('Back data'!$A$263:$BE$263&lt;&gt;"",COLUMN('Back data'!$A$263:$BE$263)))-P$6)/P55</f>
        <v>7.4636072045398461E-2</v>
      </c>
    </row>
    <row r="60" spans="1:16" x14ac:dyDescent="0.25">
      <c r="C60" s="8" t="s">
        <v>73</v>
      </c>
      <c r="D60" s="9">
        <f t="array" ref="D60">INDEX('Back data'!$A$268:$BE$268,,MAX(IF('Back data'!$A$268:$BE$268&lt;&gt;"",COLUMN('Back data'!$A$268:$BE$268)))-D$6)+INDEX('Back data'!$A$269:$BE$269,,MAX(IF('Back data'!$A$269:$BE$269&lt;&gt;"",COLUMN('Back data'!$A$269:$BE$269)))-D$6)</f>
        <v>68.010000000000005</v>
      </c>
      <c r="E60" s="9">
        <f t="array" ref="E60">INDEX('Back data'!$A$268:$BE$268,,MAX(IF('Back data'!$A$268:$BE$268&lt;&gt;"",COLUMN('Back data'!$A$268:$BE$268)))-E$6)+INDEX('Back data'!$A$269:$BE$269,,MAX(IF('Back data'!$A$269:$BE$269&lt;&gt;"",COLUMN('Back data'!$A$269:$BE$269)))-E$6)</f>
        <v>71.03</v>
      </c>
      <c r="F60" s="9">
        <f t="array" ref="F60">INDEX('Back data'!$A$268:$BE$268,,MAX(IF('Back data'!$A$268:$BE$268&lt;&gt;"",COLUMN('Back data'!$A$268:$BE$268)))-F$6)+INDEX('Back data'!$A$269:$BE$269,,MAX(IF('Back data'!$A$269:$BE$269&lt;&gt;"",COLUMN('Back data'!$A$269:$BE$269)))-F$6)</f>
        <v>72.66</v>
      </c>
      <c r="G60" s="9">
        <f t="array" ref="G60">INDEX('Back data'!$A$268:$BE$268,,MAX(IF('Back data'!$A$268:$BE$268&lt;&gt;"",COLUMN('Back data'!$A$268:$BE$268)))-G$6)+INDEX('Back data'!$A$269:$BE$269,,MAX(IF('Back data'!$A$269:$BE$269&lt;&gt;"",COLUMN('Back data'!$A$269:$BE$269)))-G$6)</f>
        <v>76.240000000000009</v>
      </c>
      <c r="H60" s="9">
        <f t="array" ref="H60">INDEX('Back data'!$A$268:$BE$268,,MAX(IF('Back data'!$A$268:$BE$268&lt;&gt;"",COLUMN('Back data'!$A$268:$BE$268)))-H$6)+INDEX('Back data'!$A$269:$BE$269,,MAX(IF('Back data'!$A$269:$BE$269&lt;&gt;"",COLUMN('Back data'!$A$269:$BE$269)))-H$6)</f>
        <v>78.349999999999994</v>
      </c>
      <c r="I60" s="9">
        <f t="array" ref="I60">INDEX('Back data'!$A$268:$BE$268,,MAX(IF('Back data'!$A$268:$BE$268&lt;&gt;"",COLUMN('Back data'!$A$268:$BE$268)))-I$6)+INDEX('Back data'!$A$269:$BE$269,,MAX(IF('Back data'!$A$269:$BE$269&lt;&gt;"",COLUMN('Back data'!$A$269:$BE$269)))-I$6)</f>
        <v>79.760000000000005</v>
      </c>
      <c r="J60" s="9">
        <f t="array" ref="J60">INDEX('Back data'!$A$268:$BE$268,,MAX(IF('Back data'!$A$268:$BE$268&lt;&gt;"",COLUMN('Back data'!$A$268:$BE$268)))-J$6)+INDEX('Back data'!$A$269:$BE$269,,MAX(IF('Back data'!$A$269:$BE$269&lt;&gt;"",COLUMN('Back data'!$A$269:$BE$269)))-J$6)</f>
        <v>79.95</v>
      </c>
      <c r="K60" s="9">
        <f t="array" ref="K60">INDEX('Back data'!$A$268:$BE$268,,MAX(IF('Back data'!$A$268:$BE$268&lt;&gt;"",COLUMN('Back data'!$A$268:$BE$268)))-K$6)+INDEX('Back data'!$A$269:$BE$269,,MAX(IF('Back data'!$A$269:$BE$269&lt;&gt;"",COLUMN('Back data'!$A$269:$BE$269)))-K$6)</f>
        <v>81.23</v>
      </c>
      <c r="L60" s="9">
        <f t="array" ref="L60">INDEX('Back data'!$A$268:$BE$268,,MAX(IF('Back data'!$A$268:$BE$268&lt;&gt;"",COLUMN('Back data'!$A$268:$BE$268)))-L$6)+INDEX('Back data'!$A$269:$BE$269,,MAX(IF('Back data'!$A$269:$BE$269&lt;&gt;"",COLUMN('Back data'!$A$269:$BE$269)))-L$6)</f>
        <v>82.710000000000008</v>
      </c>
      <c r="M60" s="9">
        <f t="array" ref="M60">INDEX('Back data'!$A$268:$BE$268,,MAX(IF('Back data'!$A$268:$BE$268&lt;&gt;"",COLUMN('Back data'!$A$268:$BE$268)))-M$6)+INDEX('Back data'!$A$269:$BE$269,,MAX(IF('Back data'!$A$269:$BE$269&lt;&gt;"",COLUMN('Back data'!$A$269:$BE$269)))-M$6)</f>
        <v>84.22</v>
      </c>
      <c r="N60" s="9">
        <f t="array" ref="N60">INDEX('Back data'!$A$268:$BE$268,,MAX(IF('Back data'!$A$268:$BE$268&lt;&gt;"",COLUMN('Back data'!$A$268:$BE$268)))-N$6)+INDEX('Back data'!$A$269:$BE$269,,MAX(IF('Back data'!$A$269:$BE$269&lt;&gt;"",COLUMN('Back data'!$A$269:$BE$269)))-N$6)</f>
        <v>83.899999999999991</v>
      </c>
      <c r="O60" s="9">
        <f t="array" ref="O60">INDEX('Back data'!$A$268:$BE$268,,MAX(IF('Back data'!$A$268:$BE$268&lt;&gt;"",COLUMN('Back data'!$A$268:$BE$268)))-O$6)+INDEX('Back data'!$A$269:$BE$269,,MAX(IF('Back data'!$A$269:$BE$269&lt;&gt;"",COLUMN('Back data'!$A$269:$BE$269)))-O$6)</f>
        <v>83.850000000000009</v>
      </c>
      <c r="P60" s="34">
        <f t="array" ref="P60">INDEX('Back data'!$A$268:$BE$268,,MAX(IF('Back data'!$A$268:$BE$268&lt;&gt;"",COLUMN('Back data'!$A$268:$BE$268)))-P$6)+INDEX('Back data'!$A$269:$BE$269,,MAX(IF('Back data'!$A$269:$BE$269&lt;&gt;"",COLUMN('Back data'!$A$269:$BE$269)))-P$6)</f>
        <v>82.899999999999991</v>
      </c>
    </row>
    <row r="61" spans="1:16" x14ac:dyDescent="0.25">
      <c r="A61" s="15" t="s">
        <v>79</v>
      </c>
      <c r="B61" s="16" t="s">
        <v>67</v>
      </c>
      <c r="C61" s="12" t="s">
        <v>75</v>
      </c>
      <c r="D61" s="13">
        <f t="array" ref="D61">INDEX('Back data'!$A$268:$BE$268,,MAX(IF('Back data'!$A$268:$BE$268&lt;&gt;"",COLUMN('Back data'!$A$268:$BE$268)))-D$6)/D60</f>
        <v>0.98206146154977214</v>
      </c>
      <c r="E61" s="13">
        <f t="array" ref="E61">INDEX('Back data'!$A$268:$BE$268,,MAX(IF('Back data'!$A$268:$BE$268&lt;&gt;"",COLUMN('Back data'!$A$268:$BE$268)))-E$6)/E60</f>
        <v>0.98212023088835709</v>
      </c>
      <c r="F61" s="13">
        <f t="array" ref="F61">INDEX('Back data'!$A$268:$BE$268,,MAX(IF('Back data'!$A$268:$BE$268&lt;&gt;"",COLUMN('Back data'!$A$268:$BE$268)))-F$6)/F60</f>
        <v>0.98183319570602812</v>
      </c>
      <c r="G61" s="13">
        <f t="array" ref="G61">INDEX('Back data'!$A$268:$BE$268,,MAX(IF('Back data'!$A$268:$BE$268&lt;&gt;"",COLUMN('Back data'!$A$268:$BE$268)))-G$6)/G60</f>
        <v>0.98307974816369348</v>
      </c>
      <c r="H61" s="13">
        <f t="array" ref="H61">INDEX('Back data'!$A$268:$BE$268,,MAX(IF('Back data'!$A$268:$BE$268&lt;&gt;"",COLUMN('Back data'!$A$268:$BE$268)))-H$6)/H60</f>
        <v>0.9836630504148054</v>
      </c>
      <c r="I61" s="13">
        <f t="array" ref="I61">INDEX('Back data'!$A$268:$BE$268,,MAX(IF('Back data'!$A$268:$BE$268&lt;&gt;"",COLUMN('Back data'!$A$268:$BE$268)))-I$6)/I60</f>
        <v>0.98432798395185561</v>
      </c>
      <c r="J61" s="13">
        <f t="array" ref="J61">INDEX('Back data'!$A$268:$BE$268,,MAX(IF('Back data'!$A$268:$BE$268&lt;&gt;"",COLUMN('Back data'!$A$268:$BE$268)))-J$6)/J60</f>
        <v>0.98461538461538456</v>
      </c>
      <c r="K61" s="13">
        <f t="array" ref="K61">INDEX('Back data'!$A$268:$BE$268,,MAX(IF('Back data'!$A$268:$BE$268&lt;&gt;"",COLUMN('Back data'!$A$268:$BE$268)))-K$6)/K60</f>
        <v>0.9859657761910624</v>
      </c>
      <c r="L61" s="13">
        <f t="array" ref="L61">INDEX('Back data'!$A$268:$BE$268,,MAX(IF('Back data'!$A$268:$BE$268&lt;&gt;"",COLUMN('Back data'!$A$268:$BE$268)))-L$6)/L60</f>
        <v>0.98609599806553005</v>
      </c>
      <c r="M61" s="13">
        <f t="array" ref="M61">INDEX('Back data'!$A$268:$BE$268,,MAX(IF('Back data'!$A$268:$BE$268&lt;&gt;"",COLUMN('Back data'!$A$268:$BE$268)))-M$6)/M60</f>
        <v>0.98610781287105198</v>
      </c>
      <c r="N61" s="13">
        <f t="array" ref="N61">INDEX('Back data'!$A$268:$BE$268,,MAX(IF('Back data'!$A$268:$BE$268&lt;&gt;"",COLUMN('Back data'!$A$268:$BE$268)))-N$6)/N60</f>
        <v>0.98188319427890347</v>
      </c>
      <c r="O61" s="13">
        <f t="array" ref="O61">INDEX('Back data'!$A$268:$BE$268,,MAX(IF('Back data'!$A$268:$BE$268&lt;&gt;"",COLUMN('Back data'!$A$268:$BE$268)))-O$6)/O60</f>
        <v>0.97841383422778772</v>
      </c>
      <c r="P61" s="35">
        <f t="array" ref="P61">INDEX('Back data'!$A$268:$BE$268,,MAX(IF('Back data'!$A$268:$BE$268&lt;&gt;"",COLUMN('Back data'!$A$268:$BE$268)))-P$6)/P60</f>
        <v>0.97804583835946934</v>
      </c>
    </row>
    <row r="62" spans="1:16" x14ac:dyDescent="0.25">
      <c r="A62" s="15" t="s">
        <v>79</v>
      </c>
      <c r="B62" s="16" t="s">
        <v>67</v>
      </c>
      <c r="C62" s="12" t="s">
        <v>76</v>
      </c>
      <c r="D62" s="13">
        <f t="array" ref="D62">INDEX('Back data'!$A$269:$BE$269,,MAX(IF('Back data'!$A$269:$BE$269&lt;&gt;"",COLUMN('Back data'!$A$269:$BE$269)))-D$6)/D60</f>
        <v>1.7938538450227907E-2</v>
      </c>
      <c r="E62" s="13">
        <f t="array" ref="E62">INDEX('Back data'!$A$269:$BE$269,,MAX(IF('Back data'!$A$269:$BE$269&lt;&gt;"",COLUMN('Back data'!$A$269:$BE$269)))-E$6)/E60</f>
        <v>1.7879769111642969E-2</v>
      </c>
      <c r="F62" s="13">
        <f t="array" ref="F62">INDEX('Back data'!$A$269:$BE$269,,MAX(IF('Back data'!$A$269:$BE$269&lt;&gt;"",COLUMN('Back data'!$A$269:$BE$269)))-F$6)/F60</f>
        <v>1.8166804293971925E-2</v>
      </c>
      <c r="G62" s="13">
        <f t="array" ref="G62">INDEX('Back data'!$A$269:$BE$269,,MAX(IF('Back data'!$A$269:$BE$269&lt;&gt;"",COLUMN('Back data'!$A$269:$BE$269)))-G$6)/G60</f>
        <v>1.69202518363064E-2</v>
      </c>
      <c r="H62" s="13">
        <f t="array" ref="H62">INDEX('Back data'!$A$269:$BE$269,,MAX(IF('Back data'!$A$269:$BE$269&lt;&gt;"",COLUMN('Back data'!$A$269:$BE$269)))-H$6)/H60</f>
        <v>1.6336949585194643E-2</v>
      </c>
      <c r="I62" s="13">
        <f t="array" ref="I62">INDEX('Back data'!$A$269:$BE$269,,MAX(IF('Back data'!$A$269:$BE$269&lt;&gt;"",COLUMN('Back data'!$A$269:$BE$269)))-I$6)/I60</f>
        <v>1.5672016048144433E-2</v>
      </c>
      <c r="J62" s="13">
        <f t="array" ref="J62">INDEX('Back data'!$A$269:$BE$269,,MAX(IF('Back data'!$A$269:$BE$269&lt;&gt;"",COLUMN('Back data'!$A$269:$BE$269)))-J$6)/J60</f>
        <v>1.5384615384615384E-2</v>
      </c>
      <c r="K62" s="13">
        <f t="array" ref="K62">INDEX('Back data'!$A$269:$BE$269,,MAX(IF('Back data'!$A$269:$BE$269&lt;&gt;"",COLUMN('Back data'!$A$269:$BE$269)))-K$6)/K60</f>
        <v>1.4034223808937582E-2</v>
      </c>
      <c r="L62" s="13">
        <f t="array" ref="L62">INDEX('Back data'!$A$269:$BE$269,,MAX(IF('Back data'!$A$269:$BE$269&lt;&gt;"",COLUMN('Back data'!$A$269:$BE$269)))-L$6)/L60</f>
        <v>1.3904001934469832E-2</v>
      </c>
      <c r="M62" s="13">
        <f t="array" ref="M62">INDEX('Back data'!$A$269:$BE$269,,MAX(IF('Back data'!$A$269:$BE$269&lt;&gt;"",COLUMN('Back data'!$A$269:$BE$269)))-M$6)/M60</f>
        <v>1.3892187128947993E-2</v>
      </c>
      <c r="N62" s="13">
        <f t="array" ref="N62">INDEX('Back data'!$A$269:$BE$269,,MAX(IF('Back data'!$A$269:$BE$269&lt;&gt;"",COLUMN('Back data'!$A$269:$BE$269)))-N$6)/N60</f>
        <v>1.8116805721096547E-2</v>
      </c>
      <c r="O62" s="13">
        <f t="array" ref="O62">INDEX('Back data'!$A$269:$BE$269,,MAX(IF('Back data'!$A$269:$BE$269&lt;&gt;"",COLUMN('Back data'!$A$269:$BE$269)))-O$6)/O60</f>
        <v>2.1586165772212281E-2</v>
      </c>
      <c r="P62" s="35">
        <f t="array" ref="P62">INDEX('Back data'!$A$269:$BE$269,,MAX(IF('Back data'!$A$269:$BE$269&lt;&gt;"",COLUMN('Back data'!$A$269:$BE$269)))-P$6)/P60</f>
        <v>2.1954161640530764E-2</v>
      </c>
    </row>
    <row r="65" spans="1:16" x14ac:dyDescent="0.25">
      <c r="C65" s="8" t="s">
        <v>73</v>
      </c>
      <c r="D65" s="9">
        <f t="array" ref="D65">INDEX('Back data'!$A$274:$BE$274,,MAX(IF('Back data'!$A$274:$BE$274&lt;&gt;"",COLUMN('Back data'!$A$274:$BE$274)))-D$6)+INDEX('Back data'!$A$275:$BE$275,,MAX(IF('Back data'!$A$275:$BE$275&lt;&gt;"",COLUMN('Back data'!$A$75:$BE$275)))-D$6)</f>
        <v>70.03</v>
      </c>
      <c r="E65" s="9">
        <f t="array" ref="E65">INDEX('Back data'!$A$274:$BE$274,,MAX(IF('Back data'!$A$274:$BE$274&lt;&gt;"",COLUMN('Back data'!$A$274:$BE$274)))-E$6)+INDEX('Back data'!$A$275:$BE$275,,MAX(IF('Back data'!$A$275:$BE$275&lt;&gt;"",COLUMN('Back data'!$A$75:$BE$275)))-E$6)</f>
        <v>71.69</v>
      </c>
      <c r="F65" s="9">
        <f t="array" ref="F65">INDEX('Back data'!$A$274:$BE$274,,MAX(IF('Back data'!$A$274:$BE$274&lt;&gt;"",COLUMN('Back data'!$A$274:$BE$274)))-F$6)+INDEX('Back data'!$A$275:$BE$275,,MAX(IF('Back data'!$A$275:$BE$275&lt;&gt;"",COLUMN('Back data'!$A$75:$BE$275)))-F$6)</f>
        <v>73.960000000000008</v>
      </c>
      <c r="G65" s="9">
        <f t="array" ref="G65">INDEX('Back data'!$A$274:$BE$274,,MAX(IF('Back data'!$A$274:$BE$274&lt;&gt;"",COLUMN('Back data'!$A$274:$BE$274)))-G$6)+INDEX('Back data'!$A$275:$BE$275,,MAX(IF('Back data'!$A$275:$BE$275&lt;&gt;"",COLUMN('Back data'!$A$75:$BE$275)))-G$6)</f>
        <v>76.66</v>
      </c>
      <c r="H65" s="9">
        <f t="array" ref="H65">INDEX('Back data'!$A$274:$BE$274,,MAX(IF('Back data'!$A$274:$BE$274&lt;&gt;"",COLUMN('Back data'!$A$274:$BE$274)))-H$6)+INDEX('Back data'!$A$275:$BE$275,,MAX(IF('Back data'!$A$275:$BE$275&lt;&gt;"",COLUMN('Back data'!$A$75:$BE$275)))-H$6)</f>
        <v>77.38</v>
      </c>
      <c r="I65" s="9">
        <f t="array" ref="I65">INDEX('Back data'!$A$274:$BE$274,,MAX(IF('Back data'!$A$274:$BE$274&lt;&gt;"",COLUMN('Back data'!$A$274:$BE$274)))-I$6)+INDEX('Back data'!$A$275:$BE$275,,MAX(IF('Back data'!$A$275:$BE$275&lt;&gt;"",COLUMN('Back data'!$A$75:$BE$275)))-I$6)</f>
        <v>79.95</v>
      </c>
      <c r="J65" s="9">
        <f t="array" ref="J65">INDEX('Back data'!$A$274:$BE$274,,MAX(IF('Back data'!$A$274:$BE$274&lt;&gt;"",COLUMN('Back data'!$A$274:$BE$274)))-J$6)+INDEX('Back data'!$A$275:$BE$275,,MAX(IF('Back data'!$A$275:$BE$275&lt;&gt;"",COLUMN('Back data'!$A$75:$BE$275)))-J$6)</f>
        <v>79.98</v>
      </c>
      <c r="K65" s="9">
        <f t="array" ref="K65">INDEX('Back data'!$A$274:$BE$274,,MAX(IF('Back data'!$A$274:$BE$274&lt;&gt;"",COLUMN('Back data'!$A$274:$BE$274)))-K$6)+INDEX('Back data'!$A$275:$BE$275,,MAX(IF('Back data'!$A$275:$BE$275&lt;&gt;"",COLUMN('Back data'!$A$75:$BE$275)))-K$6)</f>
        <v>80.690000000000012</v>
      </c>
      <c r="L65" s="9">
        <f t="array" ref="L65">INDEX('Back data'!$A$274:$BE$274,,MAX(IF('Back data'!$A$274:$BE$274&lt;&gt;"",COLUMN('Back data'!$A$274:$BE$274)))-L$6)+INDEX('Back data'!$A$275:$BE$275,,MAX(IF('Back data'!$A$275:$BE$275&lt;&gt;"",COLUMN('Back data'!$A$75:$BE$275)))-L$6)</f>
        <v>82.84</v>
      </c>
      <c r="M65" s="9">
        <f t="array" ref="M65">INDEX('Back data'!$A$274:$BE$274,,MAX(IF('Back data'!$A$274:$BE$274&lt;&gt;"",COLUMN('Back data'!$A$274:$BE$274)))-M$6)+INDEX('Back data'!$A$275:$BE$275,,MAX(IF('Back data'!$A$275:$BE$275&lt;&gt;"",COLUMN('Back data'!$A$75:$BE$275)))-M$6)</f>
        <v>83.82</v>
      </c>
      <c r="N65" s="9">
        <f t="array" ref="N65">INDEX('Back data'!$A$274:$BE$274,,MAX(IF('Back data'!$A$274:$BE$274&lt;&gt;"",COLUMN('Back data'!$A$274:$BE$274)))-N$6)+INDEX('Back data'!$A$275:$BE$275,,MAX(IF('Back data'!$A$275:$BE$275&lt;&gt;"",COLUMN('Back data'!$A$75:$BE$275)))-N$6)</f>
        <v>83.55</v>
      </c>
      <c r="O65" s="9">
        <f t="array" ref="O65">INDEX('Back data'!$A$274:$BE$274,,MAX(IF('Back data'!$A$274:$BE$274&lt;&gt;"",COLUMN('Back data'!$A$274:$BE$274)))-O$6)+INDEX('Back data'!$A$275:$BE$275,,MAX(IF('Back data'!$A$275:$BE$275&lt;&gt;"",COLUMN('Back data'!$A$75:$BE$275)))-O$6)</f>
        <v>83.960000000000008</v>
      </c>
      <c r="P65" s="34">
        <f t="array" ref="P65">INDEX('Back data'!$A$274:$BE$274,,MAX(IF('Back data'!$A$274:$BE$274&lt;&gt;"",COLUMN('Back data'!$A$274:$BE$274)))-P$6)+INDEX('Back data'!$A$275:$BE$275,,MAX(IF('Back data'!$A$275:$BE$275&lt;&gt;"",COLUMN('Back data'!$A$75:$BE$275)))-P$6)</f>
        <v>83.02</v>
      </c>
    </row>
    <row r="66" spans="1:16" x14ac:dyDescent="0.25">
      <c r="A66" s="15" t="s">
        <v>79</v>
      </c>
      <c r="B66" s="16" t="s">
        <v>72</v>
      </c>
      <c r="C66" s="12" t="s">
        <v>75</v>
      </c>
      <c r="D66" s="13">
        <f t="array" ref="D66">INDEX('Back data'!$A$274:$BE$274,,MAX(IF('Back data'!$A$274:$BE$274&lt;&gt;"",COLUMN('Back data'!$A$274:$BE$274)))-D$6)/D65</f>
        <v>0.92745966014565184</v>
      </c>
      <c r="E66" s="13">
        <f t="array" ref="E66">INDEX('Back data'!$A$274:$BE$274,,MAX(IF('Back data'!$A$274:$BE$274&lt;&gt;"",COLUMN('Back data'!$A$274:$BE$274)))-E$6)/E65</f>
        <v>0.94071697586832193</v>
      </c>
      <c r="F66" s="13">
        <f t="array" ref="F66">INDEX('Back data'!$A$274:$BE$274,,MAX(IF('Back data'!$A$274:$BE$274&lt;&gt;"",COLUMN('Back data'!$A$274:$BE$274)))-F$6)/F65</f>
        <v>0.93564088696592751</v>
      </c>
      <c r="G66" s="13">
        <f t="array" ref="G66">INDEX('Back data'!$A$274:$BE$274,,MAX(IF('Back data'!$A$274:$BE$274&lt;&gt;"",COLUMN('Back data'!$A$274:$BE$274)))-G$6)/G65</f>
        <v>0.93869032089746929</v>
      </c>
      <c r="H66" s="13">
        <f t="array" ref="H66">INDEX('Back data'!$A$274:$BE$274,,MAX(IF('Back data'!$A$274:$BE$274&lt;&gt;"",COLUMN('Back data'!$A$274:$BE$274)))-H$6)/H65</f>
        <v>0.93771000258464732</v>
      </c>
      <c r="I66" s="13">
        <f t="array" ref="I66">INDEX('Back data'!$A$274:$BE$274,,MAX(IF('Back data'!$A$274:$BE$274&lt;&gt;"",COLUMN('Back data'!$A$274:$BE$274)))-I$6)/I65</f>
        <v>0.94759224515322082</v>
      </c>
      <c r="J66" s="13">
        <f t="array" ref="J66">INDEX('Back data'!$A$274:$BE$274,,MAX(IF('Back data'!$A$274:$BE$274&lt;&gt;"",COLUMN('Back data'!$A$274:$BE$274)))-J$6)/J65</f>
        <v>0.95073768442110529</v>
      </c>
      <c r="K66" s="13">
        <f t="array" ref="K66">INDEX('Back data'!$A$274:$BE$274,,MAX(IF('Back data'!$A$274:$BE$274&lt;&gt;"",COLUMN('Back data'!$A$274:$BE$274)))-K$6)/K65</f>
        <v>0.96058991200892296</v>
      </c>
      <c r="L66" s="13">
        <f t="array" ref="L66">INDEX('Back data'!$A$274:$BE$274,,MAX(IF('Back data'!$A$274:$BE$274&lt;&gt;"",COLUMN('Back data'!$A$274:$BE$274)))-L$6)/L65</f>
        <v>0.96112988894253981</v>
      </c>
      <c r="M66" s="13">
        <f t="array" ref="M66">INDEX('Back data'!$A$274:$BE$274,,MAX(IF('Back data'!$A$274:$BE$274&lt;&gt;"",COLUMN('Back data'!$A$274:$BE$274)))-M$6)/M65</f>
        <v>0.94977332378907187</v>
      </c>
      <c r="N66" s="13">
        <f t="array" ref="N66">INDEX('Back data'!$A$274:$BE$274,,MAX(IF('Back data'!$A$274:$BE$274&lt;&gt;"",COLUMN('Back data'!$A$274:$BE$274)))-N$6)/N65</f>
        <v>0.92543387193297422</v>
      </c>
      <c r="O66" s="13">
        <f t="array" ref="O66">INDEX('Back data'!$A$274:$BE$274,,MAX(IF('Back data'!$A$274:$BE$274&lt;&gt;"",COLUMN('Back data'!$A$274:$BE$274)))-O$6)/O65</f>
        <v>0.94306812767984749</v>
      </c>
      <c r="P66" s="35">
        <f t="array" ref="P66">INDEX('Back data'!$A$274:$BE$274,,MAX(IF('Back data'!$A$274:$BE$274&lt;&gt;"",COLUMN('Back data'!$A$274:$BE$274)))-P$6)/P65</f>
        <v>0.94109853047458447</v>
      </c>
    </row>
    <row r="67" spans="1:16" x14ac:dyDescent="0.25">
      <c r="A67" s="15" t="s">
        <v>79</v>
      </c>
      <c r="B67" s="16" t="s">
        <v>72</v>
      </c>
      <c r="C67" s="12" t="s">
        <v>76</v>
      </c>
      <c r="D67" s="13">
        <f t="array" ref="D67">INDEX('Back data'!$A$275:$BE$275,,MAX(IF('Back data'!$A$275:$BE$275&lt;&gt;"",COLUMN('Back data'!$A$75:$BE$275)))-D$6)/D65</f>
        <v>7.2540339854348143E-2</v>
      </c>
      <c r="E67" s="13">
        <f t="array" ref="E67">INDEX('Back data'!$A$275:$BE$275,,MAX(IF('Back data'!$A$275:$BE$275&lt;&gt;"",COLUMN('Back data'!$A$75:$BE$275)))-E$6)/E65</f>
        <v>5.9283024131678061E-2</v>
      </c>
      <c r="F67" s="13">
        <f t="array" ref="F67">INDEX('Back data'!$A$275:$BE$275,,MAX(IF('Back data'!$A$275:$BE$275&lt;&gt;"",COLUMN('Back data'!$A$75:$BE$275)))-F$6)/F65</f>
        <v>6.4359113034072463E-2</v>
      </c>
      <c r="G67" s="13">
        <f t="array" ref="G67">INDEX('Back data'!$A$275:$BE$275,,MAX(IF('Back data'!$A$275:$BE$275&lt;&gt;"",COLUMN('Back data'!$A$75:$BE$275)))-G$6)/G65</f>
        <v>6.1309679102530656E-2</v>
      </c>
      <c r="H67" s="13">
        <f t="array" ref="H67">INDEX('Back data'!$A$275:$BE$275,,MAX(IF('Back data'!$A$275:$BE$275&lt;&gt;"",COLUMN('Back data'!$A$75:$BE$275)))-H$6)/H65</f>
        <v>6.2289997415352814E-2</v>
      </c>
      <c r="I67" s="13">
        <f t="array" ref="I67">INDEX('Back data'!$A$275:$BE$275,,MAX(IF('Back data'!$A$275:$BE$275&lt;&gt;"",COLUMN('Back data'!$A$75:$BE$275)))-I$6)/I65</f>
        <v>5.2407754846779238E-2</v>
      </c>
      <c r="J67" s="13">
        <f t="array" ref="J67">INDEX('Back data'!$A$275:$BE$275,,MAX(IF('Back data'!$A$275:$BE$275&lt;&gt;"",COLUMN('Back data'!$A$75:$BE$275)))-J$6)/J65</f>
        <v>4.9262315578894718E-2</v>
      </c>
      <c r="K67" s="13">
        <f t="array" ref="K67">INDEX('Back data'!$A$275:$BE$275,,MAX(IF('Back data'!$A$275:$BE$275&lt;&gt;"",COLUMN('Back data'!$A$75:$BE$275)))-K$6)/K65</f>
        <v>3.941008799107696E-2</v>
      </c>
      <c r="L67" s="13">
        <f t="array" ref="L67">INDEX('Back data'!$A$275:$BE$275,,MAX(IF('Back data'!$A$275:$BE$275&lt;&gt;"",COLUMN('Back data'!$A$75:$BE$275)))-L$6)/L65</f>
        <v>3.8870111057460167E-2</v>
      </c>
      <c r="M67" s="13">
        <f t="array" ref="M67">INDEX('Back data'!$A$275:$BE$275,,MAX(IF('Back data'!$A$275:$BE$275&lt;&gt;"",COLUMN('Back data'!$A$75:$BE$275)))-M$6)/M65</f>
        <v>5.0226676210928183E-2</v>
      </c>
      <c r="N67" s="13">
        <f t="array" ref="N67">INDEX('Back data'!$A$275:$BE$275,,MAX(IF('Back data'!$A$275:$BE$275&lt;&gt;"",COLUMN('Back data'!$A$75:$BE$275)))-N$6)/N65</f>
        <v>7.4566128067025741E-2</v>
      </c>
      <c r="O67" s="13">
        <f t="array" ref="O67">INDEX('Back data'!$A$275:$BE$275,,MAX(IF('Back data'!$A$275:$BE$275&lt;&gt;"",COLUMN('Back data'!$A$75:$BE$275)))-O$6)/O65</f>
        <v>5.6931872320152455E-2</v>
      </c>
      <c r="P67" s="35">
        <f t="array" ref="P67">INDEX('Back data'!$A$275:$BE$275,,MAX(IF('Back data'!$A$275:$BE$275&lt;&gt;"",COLUMN('Back data'!$A$75:$BE$275)))-P$6)/P65</f>
        <v>5.8901469525415563E-2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Y13" sqref="AY13"/>
    </sheetView>
  </sheetViews>
  <sheetFormatPr baseColWidth="10" defaultColWidth="11.42578125" defaultRowHeight="15" x14ac:dyDescent="0.25"/>
  <cols>
    <col min="3" max="3" width="24.42578125" bestFit="1" customWidth="1"/>
    <col min="4" max="5" width="15.5703125" bestFit="1" customWidth="1"/>
    <col min="6" max="6" width="15" bestFit="1" customWidth="1"/>
    <col min="7" max="7" width="15.5703125" bestFit="1" customWidth="1"/>
    <col min="8" max="8" width="14.42578125" bestFit="1" customWidth="1"/>
    <col min="9" max="10" width="15" bestFit="1" customWidth="1"/>
    <col min="11" max="11" width="11.5703125" bestFit="1" customWidth="1"/>
    <col min="12" max="12" width="14.28515625" bestFit="1" customWidth="1"/>
    <col min="13" max="13" width="13.7109375" bestFit="1" customWidth="1"/>
    <col min="14" max="15" width="11.5703125" bestFit="1" customWidth="1"/>
    <col min="16" max="16" width="15.5703125" bestFit="1" customWidth="1"/>
  </cols>
  <sheetData>
    <row r="1" spans="2:19" ht="34.5" customHeight="1" x14ac:dyDescent="0.25"/>
    <row r="2" spans="2:19" ht="27" customHeight="1" x14ac:dyDescent="0.25">
      <c r="B2" s="22"/>
      <c r="C2" s="25" t="s">
        <v>81</v>
      </c>
      <c r="D2" s="22"/>
      <c r="E2" s="22"/>
      <c r="F2" s="22"/>
      <c r="G2" s="22"/>
      <c r="H2" s="22"/>
      <c r="I2" s="22"/>
      <c r="J2" s="22"/>
      <c r="K2" s="22"/>
      <c r="L2" s="22"/>
      <c r="M2" s="22"/>
      <c r="N2" s="22"/>
      <c r="O2" s="22"/>
      <c r="P2" s="22"/>
      <c r="Q2" s="22"/>
      <c r="R2" s="22"/>
    </row>
    <row r="3" spans="2:19" ht="18.75" customHeight="1" x14ac:dyDescent="0.25"/>
    <row r="4" spans="2:19" s="18" customFormat="1" ht="25.5" customHeight="1" x14ac:dyDescent="0.25">
      <c r="C4" s="19" t="s">
        <v>82</v>
      </c>
    </row>
    <row r="5" spans="2:19" ht="16.5" thickBot="1" x14ac:dyDescent="0.3">
      <c r="C5" s="3"/>
      <c r="D5" s="37">
        <f>'TAM Automático'!D5</f>
        <v>44621</v>
      </c>
      <c r="E5" s="37">
        <f>'TAM Automático'!E5</f>
        <v>44652</v>
      </c>
      <c r="F5" s="37">
        <f>'TAM Automático'!F5</f>
        <v>44682</v>
      </c>
      <c r="G5" s="37">
        <f>'TAM Automático'!G5</f>
        <v>44713</v>
      </c>
      <c r="H5" s="37">
        <f>'TAM Automático'!H5</f>
        <v>44743</v>
      </c>
      <c r="I5" s="37">
        <f>'TAM Automático'!I5</f>
        <v>44774</v>
      </c>
      <c r="J5" s="37">
        <f>'TAM Automático'!J5</f>
        <v>44805</v>
      </c>
      <c r="K5" s="37">
        <f>'TAM Automático'!K5</f>
        <v>44835</v>
      </c>
      <c r="L5" s="37">
        <f>'TAM Automático'!L5</f>
        <v>44866</v>
      </c>
      <c r="M5" s="37">
        <f>'TAM Automático'!M5</f>
        <v>44896</v>
      </c>
      <c r="N5" s="37">
        <f>'TAM Automático'!N5</f>
        <v>44927</v>
      </c>
      <c r="O5" s="37">
        <f>'TAM Automático'!O5</f>
        <v>44958</v>
      </c>
      <c r="P5" s="37">
        <f>'TAM Automático'!P5</f>
        <v>44986</v>
      </c>
    </row>
    <row r="6" spans="2:19" ht="15.75" x14ac:dyDescent="0.25">
      <c r="C6" s="12" t="s">
        <v>75</v>
      </c>
      <c r="D6" s="13">
        <f>'TAM Automático'!D8</f>
        <v>0.97804195804195815</v>
      </c>
      <c r="E6" s="13">
        <f>'TAM Automático'!E8</f>
        <v>0.97821022337947094</v>
      </c>
      <c r="F6" s="13">
        <f>'TAM Automático'!F8</f>
        <v>0.97868678845644697</v>
      </c>
      <c r="G6" s="13">
        <f>'TAM Automático'!G8</f>
        <v>0.97959447242670805</v>
      </c>
      <c r="H6" s="13">
        <f>'TAM Automático'!H8</f>
        <v>0.9749054224464061</v>
      </c>
      <c r="I6" s="13">
        <f>'TAM Automático'!I8</f>
        <v>0.97768737672583828</v>
      </c>
      <c r="J6" s="13">
        <f>'TAM Automático'!J8</f>
        <v>0.97279248083106595</v>
      </c>
      <c r="K6" s="13">
        <f>'TAM Automático'!K8</f>
        <v>0.98112058465286245</v>
      </c>
      <c r="L6" s="13">
        <f>'TAM Automático'!L8</f>
        <v>0.97600950118764851</v>
      </c>
      <c r="M6" s="13">
        <f>'TAM Automático'!M8</f>
        <v>0.98525421729385398</v>
      </c>
      <c r="N6" s="13">
        <f>'TAM Automático'!N8</f>
        <v>0.97460616035739478</v>
      </c>
      <c r="O6" s="13">
        <f>'TAM Automático'!O8</f>
        <v>0.97685734630904342</v>
      </c>
      <c r="P6" s="13">
        <f>'TAM Automático'!P8</f>
        <v>0.97934472934472938</v>
      </c>
    </row>
    <row r="7" spans="2:19" ht="15.75" x14ac:dyDescent="0.25">
      <c r="C7" s="12" t="s">
        <v>76</v>
      </c>
      <c r="D7" s="13">
        <f>'TAM Automático'!D9</f>
        <v>2.1958041958041959E-2</v>
      </c>
      <c r="E7" s="13">
        <f>'TAM Automático'!E9</f>
        <v>2.1789776620528986E-2</v>
      </c>
      <c r="F7" s="13">
        <f>'TAM Automático'!F9</f>
        <v>2.1313211543553083E-2</v>
      </c>
      <c r="G7" s="13">
        <f>'TAM Automático'!G9</f>
        <v>2.0405527573292007E-2</v>
      </c>
      <c r="H7" s="13">
        <f>'TAM Automático'!H9</f>
        <v>2.5094577553593948E-2</v>
      </c>
      <c r="I7" s="13">
        <f>'TAM Automático'!I9</f>
        <v>2.2312623274161735E-2</v>
      </c>
      <c r="J7" s="13">
        <f>'TAM Automático'!J9</f>
        <v>2.7207519168933963E-2</v>
      </c>
      <c r="K7" s="13">
        <f>'TAM Automático'!K9</f>
        <v>1.8879415347137638E-2</v>
      </c>
      <c r="L7" s="13">
        <f>'TAM Automático'!L9</f>
        <v>2.3990498812351543E-2</v>
      </c>
      <c r="M7" s="13">
        <f>'TAM Automático'!M9</f>
        <v>1.4745782706146043E-2</v>
      </c>
      <c r="N7" s="13">
        <f>'TAM Automático'!N9</f>
        <v>2.539383964260522E-2</v>
      </c>
      <c r="O7" s="13">
        <f>'TAM Automático'!O9</f>
        <v>2.3142653690956562E-2</v>
      </c>
      <c r="P7" s="13">
        <f>'TAM Automático'!P9</f>
        <v>2.0655270655270657E-2</v>
      </c>
    </row>
    <row r="9" spans="2:19" s="18" customFormat="1" ht="29.25" customHeight="1" x14ac:dyDescent="0.25">
      <c r="C9" s="19" t="s">
        <v>83</v>
      </c>
    </row>
    <row r="10" spans="2:19" ht="16.5" thickBot="1" x14ac:dyDescent="0.3">
      <c r="C10" s="3"/>
      <c r="D10" s="37">
        <f>D5</f>
        <v>44621</v>
      </c>
      <c r="E10" s="37">
        <f t="shared" ref="E10:P10" si="0">E5</f>
        <v>44652</v>
      </c>
      <c r="F10" s="37">
        <f t="shared" si="0"/>
        <v>44682</v>
      </c>
      <c r="G10" s="37">
        <f t="shared" si="0"/>
        <v>44713</v>
      </c>
      <c r="H10" s="37">
        <f t="shared" si="0"/>
        <v>44743</v>
      </c>
      <c r="I10" s="37">
        <f t="shared" si="0"/>
        <v>44774</v>
      </c>
      <c r="J10" s="37">
        <f t="shared" si="0"/>
        <v>44805</v>
      </c>
      <c r="K10" s="37">
        <f t="shared" si="0"/>
        <v>44835</v>
      </c>
      <c r="L10" s="37">
        <f t="shared" si="0"/>
        <v>44866</v>
      </c>
      <c r="M10" s="37">
        <f t="shared" si="0"/>
        <v>44896</v>
      </c>
      <c r="N10" s="37">
        <f t="shared" si="0"/>
        <v>44927</v>
      </c>
      <c r="O10" s="37">
        <f t="shared" si="0"/>
        <v>44958</v>
      </c>
      <c r="P10" s="37">
        <f t="shared" si="0"/>
        <v>44986</v>
      </c>
    </row>
    <row r="11" spans="2:19" ht="15.75" x14ac:dyDescent="0.25">
      <c r="C11" s="12" t="s">
        <v>75</v>
      </c>
      <c r="D11" s="13">
        <f>IF(Leche!$D$29=$R$11,'TAM Automático'!D13,'TAM Automático'!D18)</f>
        <v>0.98999026831641879</v>
      </c>
      <c r="E11" s="13">
        <f>IF(Leche!$D$29=$R$11,'TAM Automático'!E13,'TAM Automático'!E18)</f>
        <v>0.98720217835262081</v>
      </c>
      <c r="F11" s="13">
        <f>IF(Leche!$D$29=$R$11,'TAM Automático'!F13,'TAM Automático'!F18)</f>
        <v>0.9919599314617108</v>
      </c>
      <c r="G11" s="13">
        <f>IF(Leche!$D$29=$R$11,'TAM Automático'!G13,'TAM Automático'!G18)</f>
        <v>0.99193961105424777</v>
      </c>
      <c r="H11" s="13">
        <f>IF(Leche!$D$29=$R$11,'TAM Automático'!H13,'TAM Automático'!H18)</f>
        <v>0.99002021222839809</v>
      </c>
      <c r="I11" s="13">
        <f>IF(Leche!$D$29=$R$11,'TAM Automático'!I13,'TAM Automático'!I18)</f>
        <v>0.98958077960284385</v>
      </c>
      <c r="J11" s="13">
        <f>IF(Leche!$D$29=$R$11,'TAM Automático'!J13,'TAM Automático'!J18)</f>
        <v>0.98509301466058896</v>
      </c>
      <c r="K11" s="13">
        <f>IF(Leche!$D$29=$R$11,'TAM Automático'!K13,'TAM Automático'!K18)</f>
        <v>0.99092778516995283</v>
      </c>
      <c r="L11" s="13">
        <f>IF(Leche!$D$29=$R$11,'TAM Automático'!L13,'TAM Automático'!L18)</f>
        <v>0.99512137077582108</v>
      </c>
      <c r="M11" s="13">
        <f>IF(Leche!$D$29=$R$11,'TAM Automático'!M13,'TAM Automático'!M18)</f>
        <v>0.99259346343757349</v>
      </c>
      <c r="N11" s="13">
        <f>IF(Leche!$D$29=$R$11,'TAM Automático'!N13,'TAM Automático'!N18)</f>
        <v>0.98157925613047059</v>
      </c>
      <c r="O11" s="13">
        <f>IF(Leche!$D$29=$R$11,'TAM Automático'!O13,'TAM Automático'!O18)</f>
        <v>0.98756513500710563</v>
      </c>
      <c r="P11" s="13">
        <f>IF(Leche!$D$29=$R$11,'TAM Automático'!P13,'TAM Automático'!P18)</f>
        <v>0.98962508842254193</v>
      </c>
      <c r="R11">
        <v>1</v>
      </c>
      <c r="S11" s="19" t="s">
        <v>84</v>
      </c>
    </row>
    <row r="12" spans="2:19" ht="15.75" x14ac:dyDescent="0.25">
      <c r="C12" s="12" t="s">
        <v>76</v>
      </c>
      <c r="D12" s="13">
        <f>IF(Leche!$D$29=$R$11,'TAM Automático'!D14,'TAM Automático'!D19)</f>
        <v>1.000973168358126E-2</v>
      </c>
      <c r="E12" s="13">
        <f>IF(Leche!$D$29=$R$11,'TAM Automático'!E14,'TAM Automático'!E19)</f>
        <v>1.2797821647379169E-2</v>
      </c>
      <c r="F12" s="13">
        <f>IF(Leche!$D$29=$R$11,'TAM Automático'!F14,'TAM Automático'!F19)</f>
        <v>8.040068538289178E-3</v>
      </c>
      <c r="G12" s="13">
        <f>IF(Leche!$D$29=$R$11,'TAM Automático'!G14,'TAM Automático'!G19)</f>
        <v>8.0603889457523028E-3</v>
      </c>
      <c r="H12" s="13">
        <f>IF(Leche!$D$29=$R$11,'TAM Automático'!H14,'TAM Automático'!H19)</f>
        <v>9.9797877716018175E-3</v>
      </c>
      <c r="I12" s="13">
        <f>IF(Leche!$D$29=$R$11,'TAM Automático'!I14,'TAM Automático'!I19)</f>
        <v>1.0419220397156165E-2</v>
      </c>
      <c r="J12" s="13">
        <f>IF(Leche!$D$29=$R$11,'TAM Automático'!J14,'TAM Automático'!J19)</f>
        <v>1.4906985339411115E-2</v>
      </c>
      <c r="K12" s="13">
        <f>IF(Leche!$D$29=$R$11,'TAM Automático'!K14,'TAM Automático'!K19)</f>
        <v>9.0722148300471754E-3</v>
      </c>
      <c r="L12" s="13">
        <f>IF(Leche!$D$29=$R$11,'TAM Automático'!L14,'TAM Automático'!L19)</f>
        <v>4.8786292241789625E-3</v>
      </c>
      <c r="M12" s="13">
        <f>IF(Leche!$D$29=$R$11,'TAM Automático'!M14,'TAM Automático'!M19)</f>
        <v>7.406536562426522E-3</v>
      </c>
      <c r="N12" s="13">
        <f>IF(Leche!$D$29=$R$11,'TAM Automático'!N14,'TAM Automático'!N19)</f>
        <v>1.8420743869529511E-2</v>
      </c>
      <c r="O12" s="13">
        <f>IF(Leche!$D$29=$R$11,'TAM Automático'!O14,'TAM Automático'!O19)</f>
        <v>1.2434864992894364E-2</v>
      </c>
      <c r="P12" s="13">
        <f>IF(Leche!$D$29=$R$11,'TAM Automático'!P14,'TAM Automático'!P19)</f>
        <v>1.0374911577458148E-2</v>
      </c>
      <c r="R12">
        <v>2</v>
      </c>
      <c r="S12" s="19" t="s">
        <v>85</v>
      </c>
    </row>
    <row r="14" spans="2:19" s="18" customFormat="1" ht="29.25" customHeight="1" x14ac:dyDescent="0.25">
      <c r="C14" s="19" t="s">
        <v>86</v>
      </c>
    </row>
    <row r="15" spans="2:19" ht="16.5" thickBot="1" x14ac:dyDescent="0.3">
      <c r="C15" s="3"/>
      <c r="D15" s="37">
        <f>D10</f>
        <v>44621</v>
      </c>
      <c r="E15" s="37">
        <f t="shared" ref="E15:P15" si="1">E10</f>
        <v>44652</v>
      </c>
      <c r="F15" s="37">
        <f t="shared" si="1"/>
        <v>44682</v>
      </c>
      <c r="G15" s="37">
        <f t="shared" si="1"/>
        <v>44713</v>
      </c>
      <c r="H15" s="37">
        <f t="shared" si="1"/>
        <v>44743</v>
      </c>
      <c r="I15" s="37">
        <f t="shared" si="1"/>
        <v>44774</v>
      </c>
      <c r="J15" s="37">
        <f t="shared" si="1"/>
        <v>44805</v>
      </c>
      <c r="K15" s="37">
        <f t="shared" si="1"/>
        <v>44835</v>
      </c>
      <c r="L15" s="37">
        <f t="shared" si="1"/>
        <v>44866</v>
      </c>
      <c r="M15" s="37">
        <f t="shared" si="1"/>
        <v>44896</v>
      </c>
      <c r="N15" s="37">
        <f t="shared" si="1"/>
        <v>44927</v>
      </c>
      <c r="O15" s="37">
        <f t="shared" si="1"/>
        <v>44958</v>
      </c>
      <c r="P15" s="37">
        <f t="shared" si="1"/>
        <v>44986</v>
      </c>
      <c r="R15">
        <v>1</v>
      </c>
      <c r="S15" s="19" t="s">
        <v>62</v>
      </c>
    </row>
    <row r="16" spans="2:19" ht="15.75" x14ac:dyDescent="0.25">
      <c r="C16" s="12" t="s">
        <v>75</v>
      </c>
      <c r="D16" s="13">
        <f>IF(Leche!$N$29=$R$15,'TAM Automático'!D23,IF(Leche!$N$29=$R$16,'TAM Automático'!D28,'TAM Automático'!D33))</f>
        <v>0.97540397540397539</v>
      </c>
      <c r="E16" s="13">
        <f>IF(Leche!$N$29=$R$15,'TAM Automático'!E23,IF(Leche!$N$29=$R$16,'TAM Automático'!E28,'TAM Automático'!E33))</f>
        <v>0.97141607116814943</v>
      </c>
      <c r="F16" s="13">
        <f>IF(Leche!$N$29=$R$15,'TAM Automático'!F23,IF(Leche!$N$29=$R$16,'TAM Automático'!F28,'TAM Automático'!F33))</f>
        <v>0.97631906938097224</v>
      </c>
      <c r="G16" s="13">
        <f>IF(Leche!$N$29=$R$15,'TAM Automático'!G23,IF(Leche!$N$29=$R$16,'TAM Automático'!G28,'TAM Automático'!G33))</f>
        <v>0.96927528244695504</v>
      </c>
      <c r="H16" s="13">
        <f>IF(Leche!$N$29=$R$15,'TAM Automático'!H23,IF(Leche!$N$29=$R$16,'TAM Automático'!H28,'TAM Automático'!H33))</f>
        <v>0.9710505632695835</v>
      </c>
      <c r="I16" s="13">
        <f>IF(Leche!$N$29=$R$15,'TAM Automático'!I23,IF(Leche!$N$29=$R$16,'TAM Automático'!I28,'TAM Automático'!I33))</f>
        <v>0.96559451621407855</v>
      </c>
      <c r="J16" s="13">
        <f>IF(Leche!$N$29=$R$15,'TAM Automático'!J23,IF(Leche!$N$29=$R$16,'TAM Automático'!J28,'TAM Automático'!J33))</f>
        <v>0.97501921598770169</v>
      </c>
      <c r="K16" s="13">
        <f>IF(Leche!$N$29=$R$15,'TAM Automático'!K23,IF(Leche!$N$29=$R$16,'TAM Automático'!K28,'TAM Automático'!K33))</f>
        <v>0.97193813918682959</v>
      </c>
      <c r="L16" s="13">
        <f>IF(Leche!$N$29=$R$15,'TAM Automático'!L23,IF(Leche!$N$29=$R$16,'TAM Automático'!L28,'TAM Automático'!L33))</f>
        <v>0.97514137606032048</v>
      </c>
      <c r="M16" s="13">
        <f>IF(Leche!$N$29=$R$15,'TAM Automático'!M23,IF(Leche!$N$29=$R$16,'TAM Automático'!M28,'TAM Automático'!M33))</f>
        <v>0.98237621388322749</v>
      </c>
      <c r="N16" s="13">
        <f>IF(Leche!$N$29=$R$15,'TAM Automático'!N23,IF(Leche!$N$29=$R$16,'TAM Automático'!N28,'TAM Automático'!N33))</f>
        <v>0.97226539151225355</v>
      </c>
      <c r="O16" s="13">
        <f>IF(Leche!$N$29=$R$15,'TAM Automático'!O23,IF(Leche!$N$29=$R$16,'TAM Automático'!O28,'TAM Automático'!O33))</f>
        <v>0.97928277198933855</v>
      </c>
      <c r="P16" s="13">
        <f>IF(Leche!$N$29=$R$15,'TAM Automático'!P23,IF(Leche!$N$29=$R$16,'TAM Automático'!P28,'TAM Automático'!P33))</f>
        <v>0.97828173746100311</v>
      </c>
      <c r="R16">
        <v>2</v>
      </c>
      <c r="S16" s="7" t="s">
        <v>67</v>
      </c>
    </row>
    <row r="17" spans="2:19" ht="15.75" x14ac:dyDescent="0.25">
      <c r="C17" s="12" t="s">
        <v>76</v>
      </c>
      <c r="D17" s="13">
        <f>IF(Leche!$N$29=$R$15,'TAM Automático'!D24,IF(Leche!$N$29=$R$16,'TAM Automático'!D29,'TAM Automático'!D34))</f>
        <v>2.4596024596024599E-2</v>
      </c>
      <c r="E17" s="13">
        <f>IF(Leche!$N$29=$R$15,'TAM Automático'!E24,IF(Leche!$N$29=$R$16,'TAM Automático'!E29,'TAM Automático'!E34))</f>
        <v>2.8583928831850666E-2</v>
      </c>
      <c r="F17" s="13">
        <f>IF(Leche!$N$29=$R$15,'TAM Automático'!F24,IF(Leche!$N$29=$R$16,'TAM Automático'!F29,'TAM Automático'!F34))</f>
        <v>2.3680930619027839E-2</v>
      </c>
      <c r="G17" s="13">
        <f>IF(Leche!$N$29=$R$15,'TAM Automático'!G24,IF(Leche!$N$29=$R$16,'TAM Automático'!G29,'TAM Automático'!G34))</f>
        <v>3.0724717553044918E-2</v>
      </c>
      <c r="H17" s="13">
        <f>IF(Leche!$N$29=$R$15,'TAM Automático'!H24,IF(Leche!$N$29=$R$16,'TAM Automático'!H29,'TAM Automático'!H34))</f>
        <v>2.8949436730416563E-2</v>
      </c>
      <c r="I17" s="13">
        <f>IF(Leche!$N$29=$R$15,'TAM Automático'!I24,IF(Leche!$N$29=$R$16,'TAM Automático'!I29,'TAM Automático'!I34))</f>
        <v>3.4405483785921433E-2</v>
      </c>
      <c r="J17" s="13">
        <f>IF(Leche!$N$29=$R$15,'TAM Automático'!J24,IF(Leche!$N$29=$R$16,'TAM Automático'!J29,'TAM Automático'!J34))</f>
        <v>2.4980784012298231E-2</v>
      </c>
      <c r="K17" s="13">
        <f>IF(Leche!$N$29=$R$15,'TAM Automático'!K24,IF(Leche!$N$29=$R$16,'TAM Automático'!K29,'TAM Automático'!K34))</f>
        <v>2.8061860813170365E-2</v>
      </c>
      <c r="L17" s="13">
        <f>IF(Leche!$N$29=$R$15,'TAM Automático'!L24,IF(Leche!$N$29=$R$16,'TAM Automático'!L29,'TAM Automático'!L34))</f>
        <v>2.4858623939679546E-2</v>
      </c>
      <c r="M17" s="13">
        <f>IF(Leche!$N$29=$R$15,'TAM Automático'!M24,IF(Leche!$N$29=$R$16,'TAM Automático'!M29,'TAM Automático'!M34))</f>
        <v>1.762378611677257E-2</v>
      </c>
      <c r="N17" s="13">
        <f>IF(Leche!$N$29=$R$15,'TAM Automático'!N24,IF(Leche!$N$29=$R$16,'TAM Automático'!N29,'TAM Automático'!N34))</f>
        <v>2.7734608487746563E-2</v>
      </c>
      <c r="O17" s="13">
        <f>IF(Leche!$N$29=$R$15,'TAM Automático'!O24,IF(Leche!$N$29=$R$16,'TAM Automático'!O29,'TAM Automático'!O34))</f>
        <v>2.07172280106615E-2</v>
      </c>
      <c r="P17" s="13">
        <f>IF(Leche!$N$29=$R$15,'TAM Automático'!P24,IF(Leche!$N$29=$R$16,'TAM Automático'!P29,'TAM Automático'!P34))</f>
        <v>2.171826253899688E-2</v>
      </c>
      <c r="R17">
        <v>2</v>
      </c>
      <c r="S17" s="7" t="s">
        <v>72</v>
      </c>
    </row>
    <row r="19" spans="2:19" s="18" customFormat="1" ht="29.25" customHeight="1" x14ac:dyDescent="0.25">
      <c r="C19" s="19"/>
    </row>
    <row r="20" spans="2:19" ht="15.75" x14ac:dyDescent="0.25">
      <c r="C20" s="19"/>
      <c r="D20" s="18"/>
      <c r="E20" s="18"/>
      <c r="F20" s="18"/>
      <c r="G20" s="18"/>
      <c r="H20" s="18"/>
      <c r="I20" s="18"/>
      <c r="J20" s="18"/>
      <c r="K20" s="18"/>
      <c r="L20" s="18"/>
      <c r="M20" s="18"/>
      <c r="N20" s="18"/>
      <c r="O20" s="18"/>
      <c r="P20" s="18"/>
    </row>
    <row r="21" spans="2:19" ht="15.75" x14ac:dyDescent="0.25">
      <c r="C21" s="19"/>
      <c r="D21" s="18"/>
      <c r="E21" s="18"/>
      <c r="F21" s="18"/>
      <c r="G21" s="18"/>
      <c r="H21" s="18"/>
      <c r="I21" s="18"/>
      <c r="J21" s="18"/>
      <c r="K21" s="18"/>
      <c r="L21" s="18"/>
      <c r="M21" s="18"/>
      <c r="N21" s="18"/>
      <c r="O21" s="18"/>
      <c r="P21" s="18"/>
    </row>
    <row r="22" spans="2:19" ht="15.75" x14ac:dyDescent="0.25">
      <c r="C22" s="19"/>
      <c r="D22" s="18"/>
      <c r="E22" s="18"/>
      <c r="F22" s="18"/>
      <c r="G22" s="18"/>
      <c r="H22" s="18"/>
      <c r="I22" s="18"/>
      <c r="J22" s="18"/>
      <c r="K22" s="18"/>
      <c r="L22" s="18"/>
      <c r="M22" s="18"/>
      <c r="N22" s="18"/>
      <c r="O22" s="18"/>
      <c r="P22" s="18"/>
    </row>
    <row r="23" spans="2:19" ht="15.75" x14ac:dyDescent="0.25">
      <c r="C23" s="19"/>
      <c r="D23" s="18"/>
      <c r="E23" s="18"/>
      <c r="F23" s="18"/>
      <c r="G23" s="18"/>
      <c r="H23" s="18"/>
      <c r="I23" s="18"/>
      <c r="J23" s="18"/>
      <c r="K23" s="18"/>
      <c r="L23" s="18"/>
      <c r="M23" s="18"/>
      <c r="N23" s="18"/>
      <c r="O23" s="18"/>
      <c r="P23" s="18"/>
    </row>
    <row r="24" spans="2:19" ht="27" customHeight="1" x14ac:dyDescent="0.25">
      <c r="B24" s="22"/>
      <c r="C24" s="25" t="s">
        <v>87</v>
      </c>
      <c r="D24" s="22"/>
      <c r="E24" s="22"/>
      <c r="F24" s="22"/>
      <c r="G24" s="22"/>
      <c r="H24" s="22"/>
      <c r="I24" s="22"/>
      <c r="J24" s="22"/>
      <c r="K24" s="22"/>
      <c r="L24" s="22"/>
      <c r="M24" s="22"/>
      <c r="N24" s="22"/>
      <c r="O24" s="22"/>
      <c r="P24" s="22"/>
      <c r="Q24" s="22"/>
      <c r="R24" s="22"/>
    </row>
    <row r="25" spans="2:19" ht="15.75" x14ac:dyDescent="0.25">
      <c r="C25" s="19"/>
      <c r="D25" s="18"/>
      <c r="E25" s="18"/>
      <c r="F25" s="18"/>
      <c r="G25" s="18"/>
      <c r="H25" s="18"/>
      <c r="I25" s="18"/>
      <c r="J25" s="18"/>
      <c r="K25" s="18"/>
      <c r="L25" s="18"/>
      <c r="M25" s="18"/>
      <c r="N25" s="18"/>
      <c r="O25" s="18"/>
      <c r="P25" s="18"/>
    </row>
    <row r="26" spans="2:19" ht="15.75" x14ac:dyDescent="0.25">
      <c r="C26" s="19"/>
      <c r="D26" s="18"/>
      <c r="E26" s="18"/>
      <c r="F26" s="18"/>
      <c r="G26" s="18"/>
      <c r="H26" s="18"/>
      <c r="I26" s="18"/>
      <c r="J26" s="18"/>
      <c r="K26" s="18"/>
      <c r="L26" s="18"/>
      <c r="M26" s="18"/>
      <c r="N26" s="18"/>
      <c r="O26" s="18"/>
      <c r="P26" s="18"/>
    </row>
    <row r="27" spans="2:19" ht="15.75" x14ac:dyDescent="0.25">
      <c r="B27" s="18"/>
      <c r="C27" s="19" t="s">
        <v>82</v>
      </c>
      <c r="D27" s="18"/>
      <c r="E27" s="18"/>
      <c r="F27" s="18"/>
      <c r="G27" s="18"/>
      <c r="H27" s="18"/>
      <c r="I27" s="18"/>
      <c r="J27" s="18"/>
      <c r="K27" s="18"/>
      <c r="L27" s="18"/>
      <c r="M27" s="18"/>
      <c r="N27" s="18"/>
      <c r="O27" s="18"/>
      <c r="P27" s="18"/>
      <c r="Q27" s="18"/>
    </row>
    <row r="28" spans="2:19" ht="16.5" thickBot="1" x14ac:dyDescent="0.3">
      <c r="C28" s="3"/>
      <c r="D28" s="37">
        <f>D5</f>
        <v>44621</v>
      </c>
      <c r="E28" s="37">
        <f t="shared" ref="E28:P28" si="2">E5</f>
        <v>44652</v>
      </c>
      <c r="F28" s="37">
        <f t="shared" si="2"/>
        <v>44682</v>
      </c>
      <c r="G28" s="37">
        <f t="shared" si="2"/>
        <v>44713</v>
      </c>
      <c r="H28" s="37">
        <f t="shared" si="2"/>
        <v>44743</v>
      </c>
      <c r="I28" s="37">
        <f t="shared" si="2"/>
        <v>44774</v>
      </c>
      <c r="J28" s="37">
        <f t="shared" si="2"/>
        <v>44805</v>
      </c>
      <c r="K28" s="37">
        <f t="shared" si="2"/>
        <v>44835</v>
      </c>
      <c r="L28" s="37">
        <f t="shared" si="2"/>
        <v>44866</v>
      </c>
      <c r="M28" s="37">
        <f t="shared" si="2"/>
        <v>44896</v>
      </c>
      <c r="N28" s="37">
        <f t="shared" si="2"/>
        <v>44927</v>
      </c>
      <c r="O28" s="37">
        <f t="shared" si="2"/>
        <v>44958</v>
      </c>
      <c r="P28" s="37">
        <f t="shared" si="2"/>
        <v>44986</v>
      </c>
    </row>
    <row r="29" spans="2:19" ht="15.75" x14ac:dyDescent="0.25">
      <c r="C29" s="12" t="s">
        <v>75</v>
      </c>
      <c r="D29" s="13">
        <f>'TAM Automático'!D41</f>
        <v>0.9625715543813298</v>
      </c>
      <c r="E29" s="13">
        <f>'TAM Automático'!E41</f>
        <v>0.96600566572237956</v>
      </c>
      <c r="F29" s="13">
        <f>'TAM Automático'!F41</f>
        <v>0.96402976846747523</v>
      </c>
      <c r="G29" s="13">
        <f>'TAM Automático'!G41</f>
        <v>0.96563076112720569</v>
      </c>
      <c r="H29" s="13">
        <f>'TAM Automático'!H41</f>
        <v>0.96491680639752353</v>
      </c>
      <c r="I29" s="13">
        <f>'TAM Automático'!I41</f>
        <v>0.96934140802422397</v>
      </c>
      <c r="J29" s="13">
        <f>'TAM Automático'!J41</f>
        <v>0.9685148018063221</v>
      </c>
      <c r="K29" s="13">
        <f>'TAM Automático'!K41</f>
        <v>0.97240440539537176</v>
      </c>
      <c r="L29" s="13">
        <f>'TAM Automático'!L41</f>
        <v>0.97463592233009699</v>
      </c>
      <c r="M29" s="13">
        <f>'TAM Automático'!M41</f>
        <v>0.97213622291021673</v>
      </c>
      <c r="N29" s="13">
        <f>'TAM Automático'!N41</f>
        <v>0.96104051786142408</v>
      </c>
      <c r="O29" s="13">
        <f>'TAM Automático'!O41</f>
        <v>0.9635666347075742</v>
      </c>
      <c r="P29" s="13">
        <f>'TAM Automático'!P41</f>
        <v>0.9622595863070037</v>
      </c>
    </row>
    <row r="30" spans="2:19" ht="15.75" x14ac:dyDescent="0.25">
      <c r="C30" s="12" t="s">
        <v>76</v>
      </c>
      <c r="D30" s="13">
        <f>'TAM Automático'!D42</f>
        <v>3.7428445618670189E-2</v>
      </c>
      <c r="E30" s="13">
        <f>'TAM Automático'!E42</f>
        <v>3.3994334277620393E-2</v>
      </c>
      <c r="F30" s="13">
        <f>'TAM Automático'!F42</f>
        <v>3.5970231532524807E-2</v>
      </c>
      <c r="G30" s="13">
        <f>'TAM Automático'!G42</f>
        <v>3.4369238872794312E-2</v>
      </c>
      <c r="H30" s="13">
        <f>'TAM Automático'!H42</f>
        <v>3.5083193602476463E-2</v>
      </c>
      <c r="I30" s="13">
        <f>'TAM Automático'!I42</f>
        <v>3.0658591975775928E-2</v>
      </c>
      <c r="J30" s="13">
        <f>'TAM Automático'!J42</f>
        <v>3.1485198193677871E-2</v>
      </c>
      <c r="K30" s="13">
        <f>'TAM Automático'!K42</f>
        <v>2.759559460462814E-2</v>
      </c>
      <c r="L30" s="13">
        <f>'TAM Automático'!L42</f>
        <v>2.536407766990291E-2</v>
      </c>
      <c r="M30" s="13">
        <f>'TAM Automático'!M42</f>
        <v>2.7863777089783277E-2</v>
      </c>
      <c r="N30" s="13">
        <f>'TAM Automático'!N42</f>
        <v>3.8959482138575884E-2</v>
      </c>
      <c r="O30" s="13">
        <f>'TAM Automático'!O42</f>
        <v>3.643336529242569E-2</v>
      </c>
      <c r="P30" s="13">
        <f>'TAM Automático'!P42</f>
        <v>3.7740413692996251E-2</v>
      </c>
    </row>
    <row r="32" spans="2:19" ht="15.75" x14ac:dyDescent="0.25">
      <c r="B32" s="18"/>
      <c r="C32" s="19" t="s">
        <v>83</v>
      </c>
      <c r="D32" s="18"/>
      <c r="E32" s="18"/>
      <c r="F32" s="18"/>
      <c r="G32" s="18"/>
      <c r="H32" s="18"/>
      <c r="I32" s="18"/>
      <c r="J32" s="18"/>
      <c r="K32" s="18"/>
      <c r="L32" s="18"/>
      <c r="M32" s="18"/>
      <c r="N32" s="18"/>
      <c r="O32" s="18"/>
      <c r="P32" s="18"/>
      <c r="Q32" s="18"/>
    </row>
    <row r="33" spans="2:20" ht="16.5" thickBot="1" x14ac:dyDescent="0.3">
      <c r="C33" s="3"/>
      <c r="D33" s="37">
        <f>D28</f>
        <v>44621</v>
      </c>
      <c r="E33" s="37">
        <f t="shared" ref="E33:P33" si="3">E28</f>
        <v>44652</v>
      </c>
      <c r="F33" s="37">
        <f t="shared" si="3"/>
        <v>44682</v>
      </c>
      <c r="G33" s="37">
        <f t="shared" si="3"/>
        <v>44713</v>
      </c>
      <c r="H33" s="37">
        <f t="shared" si="3"/>
        <v>44743</v>
      </c>
      <c r="I33" s="37">
        <f t="shared" si="3"/>
        <v>44774</v>
      </c>
      <c r="J33" s="37">
        <f t="shared" si="3"/>
        <v>44805</v>
      </c>
      <c r="K33" s="37">
        <f t="shared" si="3"/>
        <v>44835</v>
      </c>
      <c r="L33" s="37">
        <f t="shared" si="3"/>
        <v>44866</v>
      </c>
      <c r="M33" s="37">
        <f t="shared" si="3"/>
        <v>44896</v>
      </c>
      <c r="N33" s="37">
        <f t="shared" si="3"/>
        <v>44927</v>
      </c>
      <c r="O33" s="37">
        <f t="shared" si="3"/>
        <v>44958</v>
      </c>
      <c r="P33" s="37">
        <f t="shared" si="3"/>
        <v>44986</v>
      </c>
    </row>
    <row r="34" spans="2:20" ht="15.75" x14ac:dyDescent="0.25">
      <c r="C34" s="12" t="s">
        <v>75</v>
      </c>
      <c r="D34" s="13">
        <f>IF(Derivados!$D$29=$R$34,'TAM Automático'!D46,'TAM Automático'!D51)</f>
        <v>0.97072237751949397</v>
      </c>
      <c r="E34" s="13">
        <f>IF(Derivados!$D$29=$R$34,'TAM Automático'!E46,'TAM Automático'!E51)</f>
        <v>0.97490429604423656</v>
      </c>
      <c r="F34" s="13">
        <f>IF(Derivados!$D$29=$R$34,'TAM Automático'!F46,'TAM Automático'!F51)</f>
        <v>0.9755895738518825</v>
      </c>
      <c r="G34" s="13">
        <f>IF(Derivados!$D$29=$R$34,'TAM Automático'!G46,'TAM Automático'!G51)</f>
        <v>0.9757862876694301</v>
      </c>
      <c r="H34" s="13">
        <f>IF(Derivados!$D$29=$R$34,'TAM Automático'!H46,'TAM Automático'!H51)</f>
        <v>0.97698771816418872</v>
      </c>
      <c r="I34" s="13">
        <f>IF(Derivados!$D$29=$R$34,'TAM Automático'!I46,'TAM Automático'!I51)</f>
        <v>0.9789407313997478</v>
      </c>
      <c r="J34" s="13">
        <f>IF(Derivados!$D$29=$R$34,'TAM Automático'!J46,'TAM Automático'!J51)</f>
        <v>0.97962776659959749</v>
      </c>
      <c r="K34" s="13">
        <f>IF(Derivados!$D$29=$R$34,'TAM Automático'!K46,'TAM Automático'!K51)</f>
        <v>0.98398709036742793</v>
      </c>
      <c r="L34" s="13">
        <f>IF(Derivados!$D$29=$R$34,'TAM Automático'!L46,'TAM Automático'!L51)</f>
        <v>0.98673320350535532</v>
      </c>
      <c r="M34" s="13">
        <f>IF(Derivados!$D$29=$R$34,'TAM Automático'!M46,'TAM Automático'!M51)</f>
        <v>0.98139756737419503</v>
      </c>
      <c r="N34" s="13">
        <f>IF(Derivados!$D$29=$R$34,'TAM Automático'!N46,'TAM Automático'!N51)</f>
        <v>0.97155598409063515</v>
      </c>
      <c r="O34" s="13">
        <f>IF(Derivados!$D$29=$R$34,'TAM Automático'!O46,'TAM Automático'!O51)</f>
        <v>0.97798098905065578</v>
      </c>
      <c r="P34" s="13">
        <f>IF(Derivados!$D$29=$R$34,'TAM Automático'!P46,'TAM Automático'!P51)</f>
        <v>0.97471432044736206</v>
      </c>
      <c r="R34">
        <v>1</v>
      </c>
      <c r="S34" s="19" t="s">
        <v>84</v>
      </c>
    </row>
    <row r="35" spans="2:20" ht="15.75" x14ac:dyDescent="0.25">
      <c r="C35" s="12" t="s">
        <v>76</v>
      </c>
      <c r="D35" s="13">
        <f>IF(Derivados!$D$29=$R$34,'TAM Automático'!D47,'TAM Automático'!D52)</f>
        <v>2.9277622480506107E-2</v>
      </c>
      <c r="E35" s="13">
        <f>IF(Derivados!$D$29=$R$34,'TAM Automático'!E47,'TAM Automático'!E52)</f>
        <v>2.5095703955763504E-2</v>
      </c>
      <c r="F35" s="13">
        <f>IF(Derivados!$D$29=$R$34,'TAM Automático'!F47,'TAM Automático'!F52)</f>
        <v>2.4410426148117503E-2</v>
      </c>
      <c r="G35" s="13">
        <f>IF(Derivados!$D$29=$R$34,'TAM Automático'!G47,'TAM Automático'!G52)</f>
        <v>2.4213712330569809E-2</v>
      </c>
      <c r="H35" s="13">
        <f>IF(Derivados!$D$29=$R$34,'TAM Automático'!H47,'TAM Automático'!H52)</f>
        <v>2.3012281835811249E-2</v>
      </c>
      <c r="I35" s="13">
        <f>IF(Derivados!$D$29=$R$34,'TAM Automático'!I47,'TAM Automático'!I52)</f>
        <v>2.1059268600252208E-2</v>
      </c>
      <c r="J35" s="13">
        <f>IF(Derivados!$D$29=$R$34,'TAM Automático'!J47,'TAM Automático'!J52)</f>
        <v>2.0372233400402413E-2</v>
      </c>
      <c r="K35" s="13">
        <f>IF(Derivados!$D$29=$R$34,'TAM Automático'!K47,'TAM Automático'!K52)</f>
        <v>1.6012909632571997E-2</v>
      </c>
      <c r="L35" s="13">
        <f>IF(Derivados!$D$29=$R$34,'TAM Automático'!L47,'TAM Automático'!L52)</f>
        <v>1.3266796494644597E-2</v>
      </c>
      <c r="M35" s="13">
        <f>IF(Derivados!$D$29=$R$34,'TAM Automático'!M47,'TAM Automático'!M52)</f>
        <v>1.8602432625804913E-2</v>
      </c>
      <c r="N35" s="13">
        <f>IF(Derivados!$D$29=$R$34,'TAM Automático'!N47,'TAM Automático'!N52)</f>
        <v>2.844401590936483E-2</v>
      </c>
      <c r="O35" s="13">
        <f>IF(Derivados!$D$29=$R$34,'TAM Automático'!O47,'TAM Automático'!O52)</f>
        <v>2.2019010949344244E-2</v>
      </c>
      <c r="P35" s="13">
        <f>IF(Derivados!$D$29=$R$34,'TAM Automático'!P47,'TAM Automático'!P52)</f>
        <v>2.5285679552637975E-2</v>
      </c>
      <c r="R35">
        <v>2</v>
      </c>
      <c r="S35" s="19" t="s">
        <v>85</v>
      </c>
    </row>
    <row r="37" spans="2:20" ht="15.75" x14ac:dyDescent="0.25">
      <c r="B37" s="18"/>
      <c r="C37" s="19" t="s">
        <v>86</v>
      </c>
      <c r="D37" s="18"/>
      <c r="E37" s="18"/>
      <c r="F37" s="18"/>
      <c r="G37" s="18"/>
      <c r="H37" s="18"/>
      <c r="I37" s="18"/>
      <c r="J37" s="18"/>
      <c r="K37" s="18"/>
      <c r="L37" s="18"/>
      <c r="M37" s="18"/>
      <c r="N37" s="18"/>
      <c r="O37" s="18"/>
      <c r="P37" s="18"/>
      <c r="R37" s="18"/>
      <c r="S37" s="18"/>
      <c r="T37" s="18"/>
    </row>
    <row r="38" spans="2:20" ht="16.5" thickBot="1" x14ac:dyDescent="0.3">
      <c r="C38" s="3"/>
      <c r="D38" s="37">
        <f>D33</f>
        <v>44621</v>
      </c>
      <c r="E38" s="37">
        <f t="shared" ref="E38:P38" si="4">E33</f>
        <v>44652</v>
      </c>
      <c r="F38" s="37">
        <f t="shared" si="4"/>
        <v>44682</v>
      </c>
      <c r="G38" s="37">
        <f t="shared" si="4"/>
        <v>44713</v>
      </c>
      <c r="H38" s="37">
        <f t="shared" si="4"/>
        <v>44743</v>
      </c>
      <c r="I38" s="37">
        <f t="shared" si="4"/>
        <v>44774</v>
      </c>
      <c r="J38" s="37">
        <f t="shared" si="4"/>
        <v>44805</v>
      </c>
      <c r="K38" s="37">
        <f t="shared" si="4"/>
        <v>44835</v>
      </c>
      <c r="L38" s="37">
        <f t="shared" si="4"/>
        <v>44866</v>
      </c>
      <c r="M38" s="37">
        <f t="shared" si="4"/>
        <v>44896</v>
      </c>
      <c r="N38" s="37">
        <f t="shared" si="4"/>
        <v>44927</v>
      </c>
      <c r="O38" s="37">
        <f t="shared" si="4"/>
        <v>44958</v>
      </c>
      <c r="P38" s="37">
        <f t="shared" si="4"/>
        <v>44986</v>
      </c>
      <c r="R38">
        <v>1</v>
      </c>
      <c r="S38" s="19" t="s">
        <v>62</v>
      </c>
    </row>
    <row r="39" spans="2:20" ht="15.75" x14ac:dyDescent="0.25">
      <c r="C39" s="12" t="s">
        <v>75</v>
      </c>
      <c r="D39" s="13">
        <f>IF(Derivados!$N$29=$R$38,'TAM Automático'!D56,IF(Derivados!$N$29=$R$39,'TAM Automático'!D61,'TAM Automático'!D66))</f>
        <v>0.92745966014565184</v>
      </c>
      <c r="E39" s="13">
        <f>IF(Derivados!$N$29=$R$38,'TAM Automático'!E56,IF(Derivados!$N$29=$R$39,'TAM Automático'!E61,'TAM Automático'!E66))</f>
        <v>0.94071697586832193</v>
      </c>
      <c r="F39" s="13">
        <f>IF(Derivados!$N$29=$R$38,'TAM Automático'!F56,IF(Derivados!$N$29=$R$39,'TAM Automático'!F61,'TAM Automático'!F66))</f>
        <v>0.93564088696592751</v>
      </c>
      <c r="G39" s="13">
        <f>IF(Derivados!$N$29=$R$38,'TAM Automático'!G56,IF(Derivados!$N$29=$R$39,'TAM Automático'!G61,'TAM Automático'!G66))</f>
        <v>0.93869032089746929</v>
      </c>
      <c r="H39" s="13">
        <f>IF(Derivados!$N$29=$R$38,'TAM Automático'!H56,IF(Derivados!$N$29=$R$39,'TAM Automático'!H61,'TAM Automático'!H66))</f>
        <v>0.93771000258464732</v>
      </c>
      <c r="I39" s="13">
        <f>IF(Derivados!$N$29=$R$38,'TAM Automático'!I56,IF(Derivados!$N$29=$R$39,'TAM Automático'!I61,'TAM Automático'!I66))</f>
        <v>0.94759224515322082</v>
      </c>
      <c r="J39" s="13">
        <f>IF(Derivados!$N$29=$R$38,'TAM Automático'!J56,IF(Derivados!$N$29=$R$39,'TAM Automático'!J61,'TAM Automático'!J66))</f>
        <v>0.95073768442110529</v>
      </c>
      <c r="K39" s="13">
        <f>IF(Derivados!$N$29=$R$38,'TAM Automático'!K56,IF(Derivados!$N$29=$R$39,'TAM Automático'!K61,'TAM Automático'!K66))</f>
        <v>0.96058991200892296</v>
      </c>
      <c r="L39" s="13">
        <f>IF(Derivados!$N$29=$R$38,'TAM Automático'!L56,IF(Derivados!$N$29=$R$39,'TAM Automático'!L61,'TAM Automático'!L66))</f>
        <v>0.96112988894253981</v>
      </c>
      <c r="M39" s="13">
        <f>IF(Derivados!$N$29=$R$38,'TAM Automático'!M56,IF(Derivados!$N$29=$R$39,'TAM Automático'!M61,'TAM Automático'!M66))</f>
        <v>0.94977332378907187</v>
      </c>
      <c r="N39" s="13">
        <f>IF(Derivados!$N$29=$R$38,'TAM Automático'!N56,IF(Derivados!$N$29=$R$39,'TAM Automático'!N61,'TAM Automático'!N66))</f>
        <v>0.92543387193297422</v>
      </c>
      <c r="O39" s="13">
        <f>IF(Derivados!$N$29=$R$38,'TAM Automático'!O56,IF(Derivados!$N$29=$R$39,'TAM Automático'!O61,'TAM Automático'!O66))</f>
        <v>0.94306812767984749</v>
      </c>
      <c r="P39" s="13">
        <f>IF(Derivados!$N$29=$R$38,'TAM Automático'!P56,IF(Derivados!$N$29=$R$39,'TAM Automático'!P61,'TAM Automático'!P66))</f>
        <v>0.94109853047458447</v>
      </c>
      <c r="R39">
        <v>2</v>
      </c>
      <c r="S39" s="7" t="s">
        <v>67</v>
      </c>
    </row>
    <row r="40" spans="2:20" ht="15.75" x14ac:dyDescent="0.25">
      <c r="C40" s="12" t="s">
        <v>76</v>
      </c>
      <c r="D40" s="13">
        <f>IF(Derivados!$N$29=$R$38,'TAM Automático'!D57,IF(Derivados!$N$29=$R$39,'TAM Automático'!D62,'TAM Automático'!D67))</f>
        <v>7.2540339854348143E-2</v>
      </c>
      <c r="E40" s="13">
        <f>IF(Derivados!$N$29=$R$38,'TAM Automático'!E57,IF(Derivados!$N$29=$R$39,'TAM Automático'!E62,'TAM Automático'!E67))</f>
        <v>5.9283024131678061E-2</v>
      </c>
      <c r="F40" s="13">
        <f>IF(Derivados!$N$29=$R$38,'TAM Automático'!F57,IF(Derivados!$N$29=$R$39,'TAM Automático'!F62,'TAM Automático'!F67))</f>
        <v>6.4359113034072463E-2</v>
      </c>
      <c r="G40" s="13">
        <f>IF(Derivados!$N$29=$R$38,'TAM Automático'!G57,IF(Derivados!$N$29=$R$39,'TAM Automático'!G62,'TAM Automático'!G67))</f>
        <v>6.1309679102530656E-2</v>
      </c>
      <c r="H40" s="13">
        <f>IF(Derivados!$N$29=$R$38,'TAM Automático'!H57,IF(Derivados!$N$29=$R$39,'TAM Automático'!H62,'TAM Automático'!H67))</f>
        <v>6.2289997415352814E-2</v>
      </c>
      <c r="I40" s="13">
        <f>IF(Derivados!$N$29=$R$38,'TAM Automático'!I57,IF(Derivados!$N$29=$R$39,'TAM Automático'!I62,'TAM Automático'!I67))</f>
        <v>5.2407754846779238E-2</v>
      </c>
      <c r="J40" s="13">
        <f>IF(Derivados!$N$29=$R$38,'TAM Automático'!J57,IF(Derivados!$N$29=$R$39,'TAM Automático'!J62,'TAM Automático'!J67))</f>
        <v>4.9262315578894718E-2</v>
      </c>
      <c r="K40" s="13">
        <f>IF(Derivados!$N$29=$R$38,'TAM Automático'!K57,IF(Derivados!$N$29=$R$39,'TAM Automático'!K62,'TAM Automático'!K67))</f>
        <v>3.941008799107696E-2</v>
      </c>
      <c r="L40" s="13">
        <f>IF(Derivados!$N$29=$R$38,'TAM Automático'!L57,IF(Derivados!$N$29=$R$39,'TAM Automático'!L62,'TAM Automático'!L67))</f>
        <v>3.8870111057460167E-2</v>
      </c>
      <c r="M40" s="13">
        <f>IF(Derivados!$N$29=$R$38,'TAM Automático'!M57,IF(Derivados!$N$29=$R$39,'TAM Automático'!M62,'TAM Automático'!M67))</f>
        <v>5.0226676210928183E-2</v>
      </c>
      <c r="N40" s="13">
        <f>IF(Derivados!$N$29=$R$38,'TAM Automático'!N57,IF(Derivados!$N$29=$R$39,'TAM Automático'!N62,'TAM Automático'!N67))</f>
        <v>7.4566128067025741E-2</v>
      </c>
      <c r="O40" s="13">
        <f>IF(Derivados!$N$29=$R$38,'TAM Automático'!O57,IF(Derivados!$N$29=$R$39,'TAM Automático'!O62,'TAM Automático'!O67))</f>
        <v>5.6931872320152455E-2</v>
      </c>
      <c r="P40" s="13">
        <f>IF(Derivados!$N$29=$R$38,'TAM Automático'!P57,IF(Derivados!$N$29=$R$39,'TAM Automático'!P62,'TAM Automático'!P67))</f>
        <v>5.8901469525415563E-2</v>
      </c>
      <c r="R40">
        <v>2</v>
      </c>
      <c r="S40" s="7" t="s">
        <v>72</v>
      </c>
    </row>
    <row r="42" spans="2:20" x14ac:dyDescent="0.25">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60" zoomScaleNormal="6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topLeftCell="A8" zoomScale="85" zoomScaleNormal="85"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25">
      <c r="A28" s="24" t="s">
        <v>1</v>
      </c>
      <c r="B28" s="44"/>
      <c r="C28" s="41"/>
      <c r="D28" s="41"/>
      <c r="E28" s="41"/>
      <c r="K28" s="40" t="s">
        <v>2</v>
      </c>
      <c r="L28" s="41"/>
      <c r="M28" s="41"/>
      <c r="N28" s="41"/>
    </row>
    <row r="29" spans="1:14" ht="7.5" customHeight="1" x14ac:dyDescent="0.25">
      <c r="B29" s="41"/>
      <c r="C29" s="41"/>
      <c r="D29" s="42">
        <v>2</v>
      </c>
      <c r="E29" s="41"/>
      <c r="K29" s="41"/>
      <c r="L29" s="41"/>
      <c r="M29" s="41"/>
      <c r="N29" s="42">
        <v>1</v>
      </c>
    </row>
    <row r="30" spans="1:14" ht="18.75" customHeight="1" x14ac:dyDescent="0.25">
      <c r="B30" s="45" t="s">
        <v>3</v>
      </c>
      <c r="C30" s="41"/>
      <c r="D30" s="41"/>
      <c r="E30" s="41"/>
      <c r="K30" s="43" t="s">
        <v>3</v>
      </c>
      <c r="L30" s="41"/>
      <c r="M30" s="41"/>
      <c r="N30" s="41"/>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85" zoomScaleNormal="85" zoomScalePageLayoutView="90" workbookViewId="0"/>
  </sheetViews>
  <sheetFormatPr baseColWidth="10" defaultColWidth="11.42578125" defaultRowHeight="15" x14ac:dyDescent="0.25"/>
  <cols>
    <col min="1" max="1" width="5.5703125" customWidth="1"/>
    <col min="10" max="10" width="14.42578125" customWidth="1"/>
  </cols>
  <sheetData>
    <row r="1" spans="22:22" ht="4.5" customHeight="1" x14ac:dyDescent="0.25"/>
    <row r="8" spans="22:22" x14ac:dyDescent="0.25">
      <c r="V8" s="39"/>
    </row>
    <row r="25" spans="1:16" ht="26.25" customHeight="1" x14ac:dyDescent="0.25"/>
    <row r="27" spans="1:16" ht="21" customHeight="1" x14ac:dyDescent="0.25"/>
    <row r="28" spans="1:16" ht="24" customHeight="1" x14ac:dyDescent="0.25">
      <c r="A28" s="46" t="s">
        <v>1</v>
      </c>
      <c r="B28" s="44"/>
      <c r="C28" s="41"/>
      <c r="D28" s="41"/>
      <c r="E28" s="41"/>
      <c r="K28" s="40" t="s">
        <v>2</v>
      </c>
      <c r="L28" s="41"/>
      <c r="M28" s="41"/>
      <c r="N28" s="41"/>
      <c r="O28" s="41"/>
      <c r="P28" t="s">
        <v>0</v>
      </c>
    </row>
    <row r="29" spans="1:16" ht="7.5" customHeight="1" x14ac:dyDescent="0.25">
      <c r="A29" s="41"/>
      <c r="B29" s="41"/>
      <c r="C29" s="41"/>
      <c r="D29" s="42">
        <v>2</v>
      </c>
      <c r="E29" s="41"/>
      <c r="K29" s="41"/>
      <c r="L29" s="41"/>
      <c r="M29" s="41"/>
      <c r="N29" s="42">
        <v>3</v>
      </c>
      <c r="O29" s="41"/>
    </row>
    <row r="30" spans="1:16" ht="18.75" customHeight="1" x14ac:dyDescent="0.25">
      <c r="A30" s="41"/>
      <c r="B30" s="45" t="s">
        <v>3</v>
      </c>
      <c r="C30" s="41"/>
      <c r="D30" s="41"/>
      <c r="E30" s="41"/>
      <c r="K30" s="43" t="s">
        <v>3</v>
      </c>
      <c r="L30" s="41"/>
      <c r="M30" s="41"/>
      <c r="N30" s="41"/>
      <c r="O30" s="41"/>
    </row>
    <row r="31" spans="1:16" x14ac:dyDescent="0.25">
      <c r="A31" s="41"/>
      <c r="B31" s="41"/>
      <c r="C31" s="41"/>
      <c r="D31" s="41"/>
      <c r="E31" s="41"/>
    </row>
    <row r="53" spans="1:21" x14ac:dyDescent="0.25">
      <c r="A53" s="21"/>
      <c r="B53" s="21"/>
      <c r="C53" s="21"/>
      <c r="D53" s="21"/>
      <c r="E53" s="21"/>
      <c r="F53" s="21"/>
      <c r="G53" s="21"/>
      <c r="H53" s="21"/>
      <c r="I53" s="21"/>
      <c r="J53" s="21"/>
      <c r="K53" s="21"/>
      <c r="L53" s="21"/>
      <c r="M53" s="21"/>
      <c r="N53" s="21"/>
      <c r="O53" s="21"/>
      <c r="P53" s="21"/>
      <c r="Q53" s="21"/>
      <c r="R53" s="21"/>
      <c r="S53" s="21"/>
      <c r="T53" s="21"/>
      <c r="U53" s="21"/>
    </row>
  </sheetData>
  <sheetProtection sheet="1" objects="1" scenarios="1"/>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28575</xdr:rowOff>
                  </from>
                  <to>
                    <xdr:col>4</xdr:col>
                    <xdr:colOff>123825</xdr:colOff>
                    <xdr:row>30</xdr:row>
                    <xdr:rowOff>28575</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409575</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topLeftCell="A111" zoomScale="60" zoomScaleNormal="60" zoomScalePageLayoutView="7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28" zoomScale="80" zoomScaleNormal="80" workbookViewId="0"/>
  </sheetViews>
  <sheetFormatPr baseColWidth="10" defaultColWidth="11.42578125" defaultRowHeight="15" x14ac:dyDescent="0.25"/>
  <cols>
    <col min="1" max="1" width="5.5703125" customWidth="1"/>
    <col min="10" max="10" width="14.42578125" customWidth="1"/>
  </cols>
  <sheetData>
    <row r="1" ht="18.75" customHeight="1" x14ac:dyDescent="0.25"/>
    <row r="25" spans="1:14" ht="26.25" customHeight="1" x14ac:dyDescent="0.25"/>
    <row r="27" spans="1:14" ht="21" customHeight="1" x14ac:dyDescent="0.25"/>
    <row r="28" spans="1:14" ht="24" customHeight="1" x14ac:dyDescent="0.3">
      <c r="A28" s="24" t="s">
        <v>1</v>
      </c>
      <c r="B28" s="38" t="s">
        <v>1</v>
      </c>
      <c r="K28" s="23"/>
    </row>
    <row r="29" spans="1:14" ht="7.5" customHeight="1" x14ac:dyDescent="0.25">
      <c r="D29" s="17">
        <v>1</v>
      </c>
      <c r="N29" s="17">
        <v>1</v>
      </c>
    </row>
    <row r="80" spans="2:2" ht="18.75" x14ac:dyDescent="0.3">
      <c r="B80" s="38" t="s">
        <v>4</v>
      </c>
    </row>
  </sheetData>
  <sheetProtection sheet="1" objects="1" scenarios="1"/>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2578125" defaultRowHeight="15" x14ac:dyDescent="0.25"/>
  <cols>
    <col min="1" max="1" width="3.140625" customWidth="1"/>
    <col min="2" max="2" width="2.5703125" customWidth="1"/>
    <col min="3" max="3" width="4.42578125" style="26" customWidth="1"/>
    <col min="4" max="4" width="90.42578125" customWidth="1"/>
  </cols>
  <sheetData>
    <row r="3" spans="2:9" ht="14.1" customHeight="1" thickBot="1" x14ac:dyDescent="0.3">
      <c r="B3" s="28"/>
      <c r="C3" s="27" t="s">
        <v>5</v>
      </c>
      <c r="F3" s="33" t="s">
        <v>6</v>
      </c>
    </row>
    <row r="4" spans="2:9" x14ac:dyDescent="0.25">
      <c r="F4" s="47" t="s">
        <v>7</v>
      </c>
      <c r="G4" s="48"/>
      <c r="H4" s="48"/>
      <c r="I4" s="49"/>
    </row>
    <row r="5" spans="2:9" s="18" customFormat="1" ht="20.100000000000001" customHeight="1" x14ac:dyDescent="0.25">
      <c r="C5" s="29" t="s">
        <v>8</v>
      </c>
      <c r="D5" s="18" t="s">
        <v>9</v>
      </c>
      <c r="F5" s="50"/>
      <c r="G5" s="51"/>
      <c r="H5" s="51"/>
      <c r="I5" s="52"/>
    </row>
    <row r="6" spans="2:9" s="18" customFormat="1" ht="20.100000000000001" customHeight="1" x14ac:dyDescent="0.25">
      <c r="C6" s="29" t="s">
        <v>10</v>
      </c>
      <c r="D6" s="18" t="s">
        <v>11</v>
      </c>
      <c r="F6" s="50"/>
      <c r="G6" s="51"/>
      <c r="H6" s="51"/>
      <c r="I6" s="52"/>
    </row>
    <row r="7" spans="2:9" s="18" customFormat="1" ht="20.100000000000001" customHeight="1" x14ac:dyDescent="0.25">
      <c r="C7" s="29" t="s">
        <v>12</v>
      </c>
      <c r="D7" s="18" t="s">
        <v>13</v>
      </c>
      <c r="F7" s="50"/>
      <c r="G7" s="51"/>
      <c r="H7" s="51"/>
      <c r="I7" s="52"/>
    </row>
    <row r="8" spans="2:9" s="18" customFormat="1" ht="20.100000000000001" customHeight="1" x14ac:dyDescent="0.25">
      <c r="C8" s="29" t="s">
        <v>14</v>
      </c>
      <c r="D8" s="18" t="s">
        <v>15</v>
      </c>
      <c r="F8" s="50"/>
      <c r="G8" s="51"/>
      <c r="H8" s="51"/>
      <c r="I8" s="52"/>
    </row>
    <row r="9" spans="2:9" ht="20.100000000000001" customHeight="1" x14ac:dyDescent="0.25">
      <c r="C9" s="29" t="s">
        <v>16</v>
      </c>
      <c r="D9" s="18" t="s">
        <v>17</v>
      </c>
      <c r="F9" s="50"/>
      <c r="G9" s="51"/>
      <c r="H9" s="51"/>
      <c r="I9" s="52"/>
    </row>
    <row r="10" spans="2:9" ht="20.100000000000001" customHeight="1" x14ac:dyDescent="0.25">
      <c r="C10" s="29" t="s">
        <v>18</v>
      </c>
      <c r="D10" s="18" t="s">
        <v>19</v>
      </c>
      <c r="F10" s="50"/>
      <c r="G10" s="51"/>
      <c r="H10" s="51"/>
      <c r="I10" s="52"/>
    </row>
    <row r="11" spans="2:9" x14ac:dyDescent="0.25">
      <c r="C11" s="29" t="s">
        <v>20</v>
      </c>
      <c r="D11" s="18" t="s">
        <v>21</v>
      </c>
      <c r="F11" s="50"/>
      <c r="G11" s="51"/>
      <c r="H11" s="51"/>
      <c r="I11" s="52"/>
    </row>
    <row r="12" spans="2:9" ht="15.75" thickBot="1" x14ac:dyDescent="0.3">
      <c r="F12" s="53"/>
      <c r="G12" s="54"/>
      <c r="H12" s="54"/>
      <c r="I12" s="55"/>
    </row>
    <row r="16" spans="2:9" ht="14.1" customHeight="1" x14ac:dyDescent="0.25">
      <c r="B16" s="28"/>
      <c r="C16" s="27" t="s">
        <v>22</v>
      </c>
    </row>
    <row r="18" spans="3:4" x14ac:dyDescent="0.25">
      <c r="D18" s="30" t="s">
        <v>23</v>
      </c>
    </row>
    <row r="19" spans="3:4" x14ac:dyDescent="0.25">
      <c r="C19" s="29"/>
      <c r="D19" t="s">
        <v>24</v>
      </c>
    </row>
    <row r="20" spans="3:4" x14ac:dyDescent="0.25">
      <c r="C20" s="29"/>
      <c r="D20" t="s">
        <v>25</v>
      </c>
    </row>
    <row r="21" spans="3:4" x14ac:dyDescent="0.25">
      <c r="C21" s="29"/>
      <c r="D21" t="s">
        <v>26</v>
      </c>
    </row>
    <row r="22" spans="3:4" ht="3.75" customHeight="1" x14ac:dyDescent="0.25">
      <c r="C22" s="29"/>
    </row>
    <row r="23" spans="3:4" ht="15.75" x14ac:dyDescent="0.25">
      <c r="C23" s="29"/>
      <c r="D23" s="31" t="s">
        <v>27</v>
      </c>
    </row>
    <row r="24" spans="3:4" x14ac:dyDescent="0.25">
      <c r="C24" s="29"/>
      <c r="D24" s="32" t="s">
        <v>28</v>
      </c>
    </row>
    <row r="27" spans="3:4" x14ac:dyDescent="0.25">
      <c r="D27" s="30" t="s">
        <v>29</v>
      </c>
    </row>
    <row r="28" spans="3:4" x14ac:dyDescent="0.25">
      <c r="D28" t="s">
        <v>30</v>
      </c>
    </row>
    <row r="29" spans="3:4" x14ac:dyDescent="0.25">
      <c r="D29" t="s">
        <v>31</v>
      </c>
    </row>
    <row r="30" spans="3:4" x14ac:dyDescent="0.25">
      <c r="D30" t="s">
        <v>32</v>
      </c>
    </row>
    <row r="33" spans="4:4" x14ac:dyDescent="0.25">
      <c r="D33" s="30" t="s">
        <v>33</v>
      </c>
    </row>
    <row r="34" spans="4:4" x14ac:dyDescent="0.2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M10"/>
  <sheetViews>
    <sheetView showGridLines="0" showRowColHeaders="0" zoomScale="70" zoomScaleNormal="70" zoomScalePageLayoutView="130" workbookViewId="0">
      <selection activeCell="C11" sqref="C11"/>
    </sheetView>
  </sheetViews>
  <sheetFormatPr baseColWidth="10" defaultColWidth="11.42578125" defaultRowHeight="15" x14ac:dyDescent="0.25"/>
  <sheetData>
    <row r="6" spans="2:13" x14ac:dyDescent="0.25">
      <c r="B6" s="20" t="s">
        <v>35</v>
      </c>
    </row>
    <row r="7" spans="2:13" ht="7.5" customHeight="1" x14ac:dyDescent="0.25">
      <c r="B7" s="20"/>
    </row>
    <row r="8" spans="2:13" ht="222" customHeight="1" x14ac:dyDescent="0.25">
      <c r="B8" s="56" t="s">
        <v>88</v>
      </c>
      <c r="C8" s="57"/>
      <c r="D8" s="57"/>
      <c r="E8" s="57"/>
      <c r="F8" s="57"/>
      <c r="G8" s="57"/>
      <c r="H8" s="57"/>
      <c r="I8" s="57"/>
      <c r="J8" s="57"/>
      <c r="K8" s="57"/>
      <c r="L8" s="57"/>
      <c r="M8" s="58"/>
    </row>
    <row r="9" spans="2:13" ht="15.95" customHeight="1" x14ac:dyDescent="0.25"/>
    <row r="10" spans="2:13" ht="15.95" customHeight="1" x14ac:dyDescent="0.25"/>
  </sheetData>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E414"/>
  <sheetViews>
    <sheetView topLeftCell="V1" zoomScale="70" zoomScaleNormal="70" workbookViewId="0">
      <selection activeCell="AZ7" sqref="AZ7:AZ8"/>
    </sheetView>
  </sheetViews>
  <sheetFormatPr baseColWidth="10" defaultColWidth="11.42578125" defaultRowHeight="15" x14ac:dyDescent="0.25"/>
  <cols>
    <col min="1" max="1" width="38.42578125" bestFit="1" customWidth="1"/>
    <col min="2" max="2" width="9.42578125" bestFit="1" customWidth="1"/>
    <col min="3" max="3" width="7.140625" bestFit="1" customWidth="1"/>
    <col min="4" max="4" width="7.5703125" bestFit="1" customWidth="1"/>
    <col min="5" max="5" width="7.140625" bestFit="1" customWidth="1"/>
    <col min="6" max="6" width="7.85546875" bestFit="1" customWidth="1"/>
    <col min="7" max="8" width="7.140625" bestFit="1" customWidth="1"/>
    <col min="9" max="9" width="7.5703125" bestFit="1" customWidth="1"/>
    <col min="10" max="10" width="7.42578125" bestFit="1" customWidth="1"/>
    <col min="11" max="11" width="7.140625" bestFit="1" customWidth="1"/>
    <col min="12" max="12" width="7.5703125" bestFit="1" customWidth="1"/>
    <col min="13" max="13" width="7.140625" bestFit="1" customWidth="1"/>
    <col min="14" max="14" width="7.85546875" bestFit="1" customWidth="1"/>
    <col min="15" max="15" width="7.42578125" bestFit="1" customWidth="1"/>
    <col min="16" max="16" width="8" bestFit="1" customWidth="1"/>
    <col min="17" max="17" width="7.42578125" bestFit="1" customWidth="1"/>
    <col min="18" max="18" width="10.7109375" bestFit="1" customWidth="1"/>
    <col min="19" max="20" width="7.140625" bestFit="1" customWidth="1"/>
    <col min="21" max="21" width="13.42578125" bestFit="1" customWidth="1"/>
    <col min="22" max="22" width="7.85546875" bestFit="1" customWidth="1"/>
    <col min="23" max="23" width="7.5703125" bestFit="1" customWidth="1"/>
    <col min="24" max="24" width="8" bestFit="1" customWidth="1"/>
    <col min="25" max="25" width="7.140625" bestFit="1" customWidth="1"/>
    <col min="26" max="26" width="7.42578125" bestFit="1" customWidth="1"/>
    <col min="27" max="27" width="7.140625" bestFit="1" customWidth="1"/>
    <col min="28" max="28" width="7.5703125" bestFit="1" customWidth="1"/>
    <col min="29" max="29" width="7.140625" bestFit="1" customWidth="1"/>
    <col min="30" max="30" width="7.85546875" bestFit="1" customWidth="1"/>
    <col min="31" max="32" width="7.140625" bestFit="1" customWidth="1"/>
    <col min="33" max="33" width="7.5703125" bestFit="1" customWidth="1"/>
    <col min="34" max="34" width="7.42578125" bestFit="1" customWidth="1"/>
    <col min="35" max="35" width="7.140625" bestFit="1" customWidth="1"/>
    <col min="36" max="36" width="7.5703125" bestFit="1" customWidth="1"/>
    <col min="37" max="37" width="7.140625" bestFit="1" customWidth="1"/>
    <col min="38" max="38" width="7.85546875" bestFit="1" customWidth="1"/>
    <col min="39" max="40" width="10.85546875"/>
    <col min="42" max="42" width="8.7109375" bestFit="1" customWidth="1"/>
    <col min="43" max="43" width="7.7109375" bestFit="1" customWidth="1"/>
    <col min="44" max="44" width="6.28515625" bestFit="1" customWidth="1"/>
    <col min="45" max="45" width="6.85546875" bestFit="1" customWidth="1"/>
    <col min="46" max="46" width="7.85546875" bestFit="1" customWidth="1"/>
    <col min="49" max="49" width="7.42578125" bestFit="1" customWidth="1"/>
    <col min="50" max="50" width="9.85546875" customWidth="1"/>
    <col min="51" max="51" width="10.85546875"/>
    <col min="52" max="52" width="13.85546875" customWidth="1"/>
    <col min="57" max="57" width="11.42578125" style="2"/>
  </cols>
  <sheetData>
    <row r="1" spans="1:52" x14ac:dyDescent="0.25">
      <c r="A1" t="s">
        <v>36</v>
      </c>
    </row>
    <row r="2" spans="1:52" x14ac:dyDescent="0.25">
      <c r="A2" t="s">
        <v>37</v>
      </c>
    </row>
    <row r="3" spans="1:52" x14ac:dyDescent="0.25">
      <c r="A3" t="s">
        <v>38</v>
      </c>
    </row>
    <row r="4" spans="1:52" x14ac:dyDescent="0.25">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c r="AS4" s="1">
        <v>44774</v>
      </c>
      <c r="AT4" s="1">
        <v>44805</v>
      </c>
      <c r="AU4" s="1">
        <v>44835</v>
      </c>
      <c r="AV4" s="1">
        <v>44866</v>
      </c>
      <c r="AW4" s="1">
        <v>44896</v>
      </c>
      <c r="AX4" s="1">
        <v>44927</v>
      </c>
      <c r="AY4" s="1">
        <v>44958</v>
      </c>
      <c r="AZ4" s="1">
        <v>44986</v>
      </c>
    </row>
    <row r="5" spans="1:52" x14ac:dyDescent="0.25">
      <c r="A5" t="s">
        <v>40</v>
      </c>
    </row>
    <row r="6" spans="1:52" x14ac:dyDescent="0.25">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c r="AS6">
        <v>100</v>
      </c>
      <c r="AT6">
        <v>100</v>
      </c>
      <c r="AU6">
        <v>100</v>
      </c>
      <c r="AV6">
        <v>100</v>
      </c>
      <c r="AW6">
        <v>100</v>
      </c>
      <c r="AX6">
        <v>100</v>
      </c>
      <c r="AY6">
        <v>100</v>
      </c>
      <c r="AZ6">
        <v>100</v>
      </c>
    </row>
    <row r="7" spans="1:52" x14ac:dyDescent="0.25">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c r="AS7">
        <v>79.31</v>
      </c>
      <c r="AT7">
        <v>78.66</v>
      </c>
      <c r="AU7">
        <v>80.55</v>
      </c>
      <c r="AV7">
        <v>82.18</v>
      </c>
      <c r="AW7">
        <v>83.52</v>
      </c>
      <c r="AX7">
        <v>82.9</v>
      </c>
      <c r="AY7">
        <v>82.31</v>
      </c>
      <c r="AZ7">
        <v>82.5</v>
      </c>
    </row>
    <row r="8" spans="1:52" x14ac:dyDescent="0.25">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c r="AS8">
        <v>1.81</v>
      </c>
      <c r="AT8">
        <v>2.2000000000000002</v>
      </c>
      <c r="AU8">
        <v>1.55</v>
      </c>
      <c r="AV8">
        <v>2.02</v>
      </c>
      <c r="AW8">
        <v>1.25</v>
      </c>
      <c r="AX8">
        <v>2.16</v>
      </c>
      <c r="AY8">
        <v>1.95</v>
      </c>
      <c r="AZ8">
        <v>1.74</v>
      </c>
    </row>
    <row r="9" spans="1:52" x14ac:dyDescent="0.25">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c r="AS9">
        <v>18.88</v>
      </c>
      <c r="AT9">
        <v>19.14</v>
      </c>
      <c r="AU9">
        <v>17.91</v>
      </c>
      <c r="AV9">
        <v>15.81</v>
      </c>
      <c r="AW9">
        <v>15.24</v>
      </c>
      <c r="AX9">
        <v>14.94</v>
      </c>
      <c r="AY9">
        <v>15.73</v>
      </c>
      <c r="AZ9">
        <v>15.76</v>
      </c>
    </row>
    <row r="11" spans="1:52" x14ac:dyDescent="0.25">
      <c r="A11" t="s">
        <v>45</v>
      </c>
    </row>
    <row r="12" spans="1:52" x14ac:dyDescent="0.25">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c r="AS12">
        <v>100</v>
      </c>
      <c r="AT12">
        <v>100</v>
      </c>
      <c r="AU12">
        <v>100</v>
      </c>
      <c r="AV12">
        <v>100</v>
      </c>
      <c r="AW12">
        <v>100</v>
      </c>
      <c r="AX12">
        <v>100</v>
      </c>
      <c r="AY12">
        <v>100</v>
      </c>
      <c r="AZ12">
        <v>100</v>
      </c>
    </row>
    <row r="13" spans="1:52" x14ac:dyDescent="0.25">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c r="AS13">
        <v>74.959999999999994</v>
      </c>
      <c r="AT13">
        <v>74.62</v>
      </c>
      <c r="AU13">
        <v>77.150000000000006</v>
      </c>
      <c r="AV13">
        <v>77.78</v>
      </c>
      <c r="AW13">
        <v>81.760000000000005</v>
      </c>
      <c r="AX13">
        <v>80.48</v>
      </c>
      <c r="AY13">
        <v>79.290000000000006</v>
      </c>
      <c r="AZ13">
        <v>78.099999999999994</v>
      </c>
    </row>
    <row r="14" spans="1:52" x14ac:dyDescent="0.25">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c r="AS14">
        <v>4.68</v>
      </c>
      <c r="AT14">
        <v>4.8499999999999996</v>
      </c>
      <c r="AU14">
        <v>3.42</v>
      </c>
      <c r="AV14">
        <v>6.47</v>
      </c>
      <c r="AW14">
        <v>2.67</v>
      </c>
      <c r="AX14">
        <v>3.7</v>
      </c>
      <c r="AY14">
        <v>4.92</v>
      </c>
      <c r="AZ14">
        <v>4.5599999999999996</v>
      </c>
    </row>
    <row r="15" spans="1:52" x14ac:dyDescent="0.25">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c r="AS15">
        <v>20.36</v>
      </c>
      <c r="AT15">
        <v>20.53</v>
      </c>
      <c r="AU15">
        <v>19.43</v>
      </c>
      <c r="AV15">
        <v>15.75</v>
      </c>
      <c r="AW15">
        <v>15.57</v>
      </c>
      <c r="AX15">
        <v>15.82</v>
      </c>
      <c r="AY15">
        <v>15.79</v>
      </c>
      <c r="AZ15">
        <v>17.34</v>
      </c>
    </row>
    <row r="17" spans="1:52" x14ac:dyDescent="0.25">
      <c r="A17" t="s">
        <v>50</v>
      </c>
    </row>
    <row r="18" spans="1:52" x14ac:dyDescent="0.25">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c r="AS18">
        <v>100</v>
      </c>
      <c r="AT18">
        <v>100</v>
      </c>
      <c r="AU18">
        <v>100</v>
      </c>
      <c r="AV18">
        <v>100</v>
      </c>
      <c r="AW18">
        <v>100</v>
      </c>
      <c r="AX18">
        <v>100</v>
      </c>
      <c r="AY18">
        <v>100</v>
      </c>
      <c r="AZ18">
        <v>100</v>
      </c>
    </row>
    <row r="19" spans="1:52" x14ac:dyDescent="0.25">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c r="AS19">
        <v>80.73</v>
      </c>
      <c r="AT19">
        <v>79.959999999999994</v>
      </c>
      <c r="AU19">
        <v>81.92</v>
      </c>
      <c r="AV19">
        <v>83.63</v>
      </c>
      <c r="AW19">
        <v>84.43</v>
      </c>
      <c r="AX19">
        <v>83.66</v>
      </c>
      <c r="AY19">
        <v>83.39</v>
      </c>
      <c r="AZ19">
        <v>83.94</v>
      </c>
    </row>
    <row r="20" spans="1:52" x14ac:dyDescent="0.25">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c r="AS20">
        <v>0.85</v>
      </c>
      <c r="AT20">
        <v>1.21</v>
      </c>
      <c r="AU20">
        <v>0.75</v>
      </c>
      <c r="AV20">
        <v>0.41</v>
      </c>
      <c r="AW20">
        <v>0.63</v>
      </c>
      <c r="AX20">
        <v>1.57</v>
      </c>
      <c r="AY20">
        <v>1.05</v>
      </c>
      <c r="AZ20">
        <v>0.88</v>
      </c>
    </row>
    <row r="21" spans="1:52" x14ac:dyDescent="0.25">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c r="AS21">
        <v>18.420000000000002</v>
      </c>
      <c r="AT21">
        <v>18.829999999999998</v>
      </c>
      <c r="AU21">
        <v>17.329999999999998</v>
      </c>
      <c r="AV21">
        <v>15.96</v>
      </c>
      <c r="AW21">
        <v>14.94</v>
      </c>
      <c r="AX21">
        <v>14.77</v>
      </c>
      <c r="AY21">
        <v>15.56</v>
      </c>
      <c r="AZ21">
        <v>15.18</v>
      </c>
    </row>
    <row r="23" spans="1:52" x14ac:dyDescent="0.25">
      <c r="A23" t="s">
        <v>51</v>
      </c>
    </row>
    <row r="24" spans="1:52" x14ac:dyDescent="0.25">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c r="AS24">
        <v>100</v>
      </c>
      <c r="AT24">
        <v>100</v>
      </c>
      <c r="AU24">
        <v>100</v>
      </c>
      <c r="AV24">
        <v>100</v>
      </c>
      <c r="AW24">
        <v>100</v>
      </c>
      <c r="AX24">
        <v>100</v>
      </c>
      <c r="AY24">
        <v>100</v>
      </c>
      <c r="AZ24">
        <v>100</v>
      </c>
    </row>
    <row r="25" spans="1:52" x14ac:dyDescent="0.25">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c r="AS25">
        <v>79.25</v>
      </c>
      <c r="AT25">
        <v>79.040000000000006</v>
      </c>
      <c r="AU25">
        <v>79.39</v>
      </c>
      <c r="AV25">
        <v>83.16</v>
      </c>
      <c r="AW25">
        <v>81.849999999999994</v>
      </c>
      <c r="AX25">
        <v>83.15</v>
      </c>
      <c r="AY25">
        <v>81.58</v>
      </c>
      <c r="AZ25">
        <v>82</v>
      </c>
    </row>
    <row r="26" spans="1:52" x14ac:dyDescent="0.25">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c r="AS26">
        <v>2</v>
      </c>
      <c r="AT26">
        <v>2.87</v>
      </c>
      <c r="AU26">
        <v>2.46</v>
      </c>
      <c r="AV26">
        <v>1.92</v>
      </c>
      <c r="AW26">
        <v>1.85</v>
      </c>
      <c r="AX26">
        <v>2.6</v>
      </c>
      <c r="AY26">
        <v>1.69</v>
      </c>
      <c r="AZ26">
        <v>1.68</v>
      </c>
    </row>
    <row r="27" spans="1:52" x14ac:dyDescent="0.25">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c r="AS27">
        <v>18.75</v>
      </c>
      <c r="AT27">
        <v>18.09</v>
      </c>
      <c r="AU27">
        <v>18.16</v>
      </c>
      <c r="AV27">
        <v>14.92</v>
      </c>
      <c r="AW27">
        <v>16.29</v>
      </c>
      <c r="AX27">
        <v>14.25</v>
      </c>
      <c r="AY27">
        <v>16.73</v>
      </c>
      <c r="AZ27">
        <v>16.329999999999998</v>
      </c>
    </row>
    <row r="30" spans="1:52" x14ac:dyDescent="0.25">
      <c r="A30" t="s">
        <v>36</v>
      </c>
    </row>
    <row r="31" spans="1:52" x14ac:dyDescent="0.25">
      <c r="A31" t="s">
        <v>37</v>
      </c>
    </row>
    <row r="32" spans="1:52" x14ac:dyDescent="0.25">
      <c r="A32" t="s">
        <v>52</v>
      </c>
    </row>
    <row r="33" spans="1:52" x14ac:dyDescent="0.25">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c r="AS33" s="1">
        <v>44774</v>
      </c>
      <c r="AT33" s="1">
        <v>44805</v>
      </c>
      <c r="AU33" s="1">
        <v>44835</v>
      </c>
      <c r="AV33" s="1">
        <v>44866</v>
      </c>
      <c r="AW33" s="1">
        <v>44896</v>
      </c>
      <c r="AX33" s="1">
        <v>44927</v>
      </c>
      <c r="AY33" s="1">
        <v>44958</v>
      </c>
      <c r="AZ33" s="1">
        <v>44986</v>
      </c>
    </row>
    <row r="34" spans="1:52" x14ac:dyDescent="0.25">
      <c r="A34" t="s">
        <v>40</v>
      </c>
    </row>
    <row r="35" spans="1:52" x14ac:dyDescent="0.25">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c r="AS35">
        <v>100</v>
      </c>
      <c r="AT35">
        <v>100</v>
      </c>
      <c r="AU35">
        <v>100</v>
      </c>
      <c r="AV35">
        <v>100</v>
      </c>
      <c r="AW35">
        <v>100</v>
      </c>
      <c r="AX35">
        <v>100</v>
      </c>
      <c r="AY35">
        <v>100</v>
      </c>
      <c r="AZ35">
        <v>100</v>
      </c>
    </row>
    <row r="36" spans="1:52" x14ac:dyDescent="0.25">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c r="AS36">
        <v>76.83</v>
      </c>
      <c r="AT36">
        <v>77.209999999999994</v>
      </c>
      <c r="AU36">
        <v>78.58</v>
      </c>
      <c r="AV36">
        <v>80.31</v>
      </c>
      <c r="AW36">
        <v>81.64</v>
      </c>
      <c r="AX36">
        <v>80.17</v>
      </c>
      <c r="AY36">
        <v>80.400000000000006</v>
      </c>
      <c r="AZ36">
        <v>79.55</v>
      </c>
    </row>
    <row r="37" spans="1:52" x14ac:dyDescent="0.25">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c r="AS37">
        <v>2.4300000000000002</v>
      </c>
      <c r="AT37">
        <v>2.5099999999999998</v>
      </c>
      <c r="AU37">
        <v>2.23</v>
      </c>
      <c r="AV37">
        <v>2.09</v>
      </c>
      <c r="AW37">
        <v>2.34</v>
      </c>
      <c r="AX37">
        <v>3.25</v>
      </c>
      <c r="AY37">
        <v>3.04</v>
      </c>
      <c r="AZ37">
        <v>3.12</v>
      </c>
    </row>
    <row r="38" spans="1:52" x14ac:dyDescent="0.25">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c r="AS38">
        <v>20.74</v>
      </c>
      <c r="AT38">
        <v>20.28</v>
      </c>
      <c r="AU38">
        <v>19.190000000000001</v>
      </c>
      <c r="AV38">
        <v>17.600000000000001</v>
      </c>
      <c r="AW38">
        <v>16.02</v>
      </c>
      <c r="AX38">
        <v>16.57</v>
      </c>
      <c r="AY38">
        <v>16.559999999999999</v>
      </c>
      <c r="AZ38">
        <v>17.329999999999998</v>
      </c>
    </row>
    <row r="40" spans="1:52" x14ac:dyDescent="0.25">
      <c r="A40" t="s">
        <v>45</v>
      </c>
    </row>
    <row r="41" spans="1:52" x14ac:dyDescent="0.25">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c r="AS41">
        <v>100</v>
      </c>
      <c r="AT41">
        <v>100</v>
      </c>
      <c r="AU41">
        <v>100</v>
      </c>
      <c r="AV41">
        <v>100</v>
      </c>
      <c r="AW41">
        <v>100</v>
      </c>
      <c r="AX41">
        <v>100</v>
      </c>
      <c r="AY41">
        <v>100</v>
      </c>
      <c r="AZ41">
        <v>100</v>
      </c>
    </row>
    <row r="42" spans="1:52" x14ac:dyDescent="0.25">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c r="AS42">
        <v>73</v>
      </c>
      <c r="AT42">
        <v>74.34</v>
      </c>
      <c r="AU42">
        <v>75.599999999999994</v>
      </c>
      <c r="AV42">
        <v>76.760000000000005</v>
      </c>
      <c r="AW42">
        <v>78.819999999999993</v>
      </c>
      <c r="AX42">
        <v>76.67</v>
      </c>
      <c r="AY42">
        <v>75.959999999999994</v>
      </c>
      <c r="AZ42">
        <v>75.84</v>
      </c>
    </row>
    <row r="43" spans="1:52" x14ac:dyDescent="0.25">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c r="AS43">
        <v>5.3</v>
      </c>
      <c r="AT43">
        <v>6.08</v>
      </c>
      <c r="AU43">
        <v>5.61</v>
      </c>
      <c r="AV43">
        <v>6.02</v>
      </c>
      <c r="AW43">
        <v>5.55</v>
      </c>
      <c r="AX43">
        <v>6.64</v>
      </c>
      <c r="AY43">
        <v>7.73</v>
      </c>
      <c r="AZ43">
        <v>7.3</v>
      </c>
    </row>
    <row r="44" spans="1:52" x14ac:dyDescent="0.25">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c r="AS44">
        <v>21.71</v>
      </c>
      <c r="AT44">
        <v>19.579999999999998</v>
      </c>
      <c r="AU44">
        <v>18.79</v>
      </c>
      <c r="AV44">
        <v>17.22</v>
      </c>
      <c r="AW44">
        <v>15.62</v>
      </c>
      <c r="AX44">
        <v>16.690000000000001</v>
      </c>
      <c r="AY44">
        <v>16.309999999999999</v>
      </c>
      <c r="AZ44">
        <v>16.850000000000001</v>
      </c>
    </row>
    <row r="46" spans="1:52" x14ac:dyDescent="0.25">
      <c r="A46" t="s">
        <v>50</v>
      </c>
    </row>
    <row r="47" spans="1:52" x14ac:dyDescent="0.25">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row>
    <row r="48" spans="1:52" x14ac:dyDescent="0.25">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c r="AS48">
        <v>77.63</v>
      </c>
      <c r="AT48">
        <v>77.900000000000006</v>
      </c>
      <c r="AU48">
        <v>79.27</v>
      </c>
      <c r="AV48">
        <v>81.069999999999993</v>
      </c>
      <c r="AW48">
        <v>82.3</v>
      </c>
      <c r="AX48">
        <v>80.61</v>
      </c>
      <c r="AY48">
        <v>81.28</v>
      </c>
      <c r="AZ48">
        <v>80.180000000000007</v>
      </c>
    </row>
    <row r="49" spans="1:52" x14ac:dyDescent="0.25">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c r="AS49">
        <v>1.67</v>
      </c>
      <c r="AT49">
        <v>1.62</v>
      </c>
      <c r="AU49">
        <v>1.29</v>
      </c>
      <c r="AV49">
        <v>1.0900000000000001</v>
      </c>
      <c r="AW49">
        <v>1.56</v>
      </c>
      <c r="AX49">
        <v>2.36</v>
      </c>
      <c r="AY49">
        <v>1.83</v>
      </c>
      <c r="AZ49">
        <v>2.08</v>
      </c>
    </row>
    <row r="50" spans="1:52" x14ac:dyDescent="0.25">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c r="AS50">
        <v>20.7</v>
      </c>
      <c r="AT50">
        <v>20.48</v>
      </c>
      <c r="AU50">
        <v>19.440000000000001</v>
      </c>
      <c r="AV50">
        <v>17.84</v>
      </c>
      <c r="AW50">
        <v>16.14</v>
      </c>
      <c r="AX50">
        <v>17.03</v>
      </c>
      <c r="AY50">
        <v>16.89</v>
      </c>
      <c r="AZ50">
        <v>17.739999999999998</v>
      </c>
    </row>
    <row r="52" spans="1:52" x14ac:dyDescent="0.25">
      <c r="A52" t="s">
        <v>51</v>
      </c>
    </row>
    <row r="53" spans="1:52" x14ac:dyDescent="0.25">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c r="AS53">
        <v>100</v>
      </c>
      <c r="AT53">
        <v>100</v>
      </c>
      <c r="AU53">
        <v>100</v>
      </c>
      <c r="AV53">
        <v>100</v>
      </c>
      <c r="AW53">
        <v>100</v>
      </c>
      <c r="AX53">
        <v>100</v>
      </c>
      <c r="AY53">
        <v>100</v>
      </c>
      <c r="AZ53">
        <v>100</v>
      </c>
    </row>
    <row r="54" spans="1:52" x14ac:dyDescent="0.25">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c r="AS54">
        <v>77.33</v>
      </c>
      <c r="AT54">
        <v>77.11</v>
      </c>
      <c r="AU54">
        <v>78.989999999999995</v>
      </c>
      <c r="AV54">
        <v>80.89</v>
      </c>
      <c r="AW54">
        <v>81.72</v>
      </c>
      <c r="AX54">
        <v>82.79</v>
      </c>
      <c r="AY54">
        <v>82.12</v>
      </c>
      <c r="AZ54">
        <v>81.55</v>
      </c>
    </row>
    <row r="55" spans="1:52" x14ac:dyDescent="0.25">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c r="AS55">
        <v>3.13</v>
      </c>
      <c r="AT55">
        <v>2.82</v>
      </c>
      <c r="AU55">
        <v>2.83</v>
      </c>
      <c r="AV55">
        <v>2.42</v>
      </c>
      <c r="AW55">
        <v>2.37</v>
      </c>
      <c r="AX55">
        <v>3.66</v>
      </c>
      <c r="AY55">
        <v>2.96</v>
      </c>
      <c r="AZ55">
        <v>2.98</v>
      </c>
    </row>
    <row r="56" spans="1:52" x14ac:dyDescent="0.25">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c r="AS56">
        <v>19.54</v>
      </c>
      <c r="AT56">
        <v>20.07</v>
      </c>
      <c r="AU56">
        <v>18.190000000000001</v>
      </c>
      <c r="AV56">
        <v>16.68</v>
      </c>
      <c r="AW56">
        <v>15.91</v>
      </c>
      <c r="AX56">
        <v>13.55</v>
      </c>
      <c r="AY56">
        <v>14.92</v>
      </c>
      <c r="AZ56">
        <v>15.47</v>
      </c>
    </row>
    <row r="59" spans="1:52" x14ac:dyDescent="0.25">
      <c r="A59" t="s">
        <v>36</v>
      </c>
    </row>
    <row r="60" spans="1:52" x14ac:dyDescent="0.25">
      <c r="A60" t="s">
        <v>37</v>
      </c>
    </row>
    <row r="61" spans="1:52" x14ac:dyDescent="0.25">
      <c r="A61" t="s">
        <v>54</v>
      </c>
    </row>
    <row r="62" spans="1:52" x14ac:dyDescent="0.25">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c r="AS62" s="1">
        <v>44774</v>
      </c>
      <c r="AT62" s="1">
        <v>44805</v>
      </c>
      <c r="AU62" s="1">
        <v>44835</v>
      </c>
      <c r="AV62" s="1">
        <v>44866</v>
      </c>
      <c r="AW62" s="1">
        <v>44896</v>
      </c>
      <c r="AX62" s="1">
        <v>44927</v>
      </c>
      <c r="AY62" s="1">
        <v>44958</v>
      </c>
      <c r="AZ62" s="1">
        <v>44986</v>
      </c>
    </row>
    <row r="63" spans="1:52" x14ac:dyDescent="0.25">
      <c r="A63" t="s">
        <v>40</v>
      </c>
    </row>
    <row r="64" spans="1:52" x14ac:dyDescent="0.25">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row>
    <row r="65" spans="1:52" x14ac:dyDescent="0.25">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c r="AS65">
        <v>76.27</v>
      </c>
      <c r="AT65">
        <v>74.59</v>
      </c>
      <c r="AU65">
        <v>77.260000000000005</v>
      </c>
      <c r="AV65">
        <v>78.709999999999994</v>
      </c>
      <c r="AW65">
        <v>80.59</v>
      </c>
      <c r="AX65">
        <v>80.89</v>
      </c>
      <c r="AY65">
        <v>79.56</v>
      </c>
      <c r="AZ65">
        <v>78.53</v>
      </c>
    </row>
    <row r="66" spans="1:52" x14ac:dyDescent="0.25">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c r="AS66">
        <v>6.52</v>
      </c>
      <c r="AT66">
        <v>6.78</v>
      </c>
      <c r="AU66">
        <v>6.15</v>
      </c>
      <c r="AV66">
        <v>6.35</v>
      </c>
      <c r="AW66">
        <v>4.42</v>
      </c>
      <c r="AX66">
        <v>5.35</v>
      </c>
      <c r="AY66">
        <v>5.64</v>
      </c>
      <c r="AZ66">
        <v>6.44</v>
      </c>
    </row>
    <row r="67" spans="1:52" x14ac:dyDescent="0.25">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c r="AS67">
        <v>17.21</v>
      </c>
      <c r="AT67">
        <v>18.63</v>
      </c>
      <c r="AU67">
        <v>16.59</v>
      </c>
      <c r="AV67">
        <v>14.94</v>
      </c>
      <c r="AW67">
        <v>14.99</v>
      </c>
      <c r="AX67">
        <v>13.75</v>
      </c>
      <c r="AY67">
        <v>14.8</v>
      </c>
      <c r="AZ67">
        <v>15.03</v>
      </c>
    </row>
    <row r="69" spans="1:52" x14ac:dyDescent="0.25">
      <c r="A69" t="s">
        <v>45</v>
      </c>
    </row>
    <row r="70" spans="1:52" x14ac:dyDescent="0.25">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c r="AS70">
        <v>100</v>
      </c>
      <c r="AT70">
        <v>100</v>
      </c>
      <c r="AU70">
        <v>100</v>
      </c>
      <c r="AV70">
        <v>100</v>
      </c>
      <c r="AW70">
        <v>100</v>
      </c>
      <c r="AX70">
        <v>100</v>
      </c>
      <c r="AY70">
        <v>100</v>
      </c>
      <c r="AZ70">
        <v>100</v>
      </c>
    </row>
    <row r="71" spans="1:52" x14ac:dyDescent="0.25">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c r="AS71">
        <v>62.26</v>
      </c>
      <c r="AT71">
        <v>59.43</v>
      </c>
      <c r="AU71">
        <v>64.78</v>
      </c>
      <c r="AV71">
        <v>67.78</v>
      </c>
      <c r="AW71">
        <v>70.61</v>
      </c>
      <c r="AX71">
        <v>70.05</v>
      </c>
      <c r="AY71">
        <v>67.08</v>
      </c>
      <c r="AZ71">
        <v>67.790000000000006</v>
      </c>
    </row>
    <row r="72" spans="1:52" x14ac:dyDescent="0.25">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c r="AS72">
        <v>20.59</v>
      </c>
      <c r="AT72">
        <v>20.98</v>
      </c>
      <c r="AU72">
        <v>18.07</v>
      </c>
      <c r="AV72">
        <v>19.52</v>
      </c>
      <c r="AW72">
        <v>12.55</v>
      </c>
      <c r="AX72">
        <v>16.03</v>
      </c>
      <c r="AY72">
        <v>16.12</v>
      </c>
      <c r="AZ72">
        <v>16.86</v>
      </c>
    </row>
    <row r="73" spans="1:52" x14ac:dyDescent="0.25">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c r="AS73">
        <v>17.14</v>
      </c>
      <c r="AT73">
        <v>19.59</v>
      </c>
      <c r="AU73">
        <v>17.149999999999999</v>
      </c>
      <c r="AV73">
        <v>12.7</v>
      </c>
      <c r="AW73">
        <v>16.829999999999998</v>
      </c>
      <c r="AX73">
        <v>13.92</v>
      </c>
      <c r="AY73">
        <v>16.8</v>
      </c>
      <c r="AZ73">
        <v>15.35</v>
      </c>
    </row>
    <row r="75" spans="1:52" x14ac:dyDescent="0.25">
      <c r="A75" t="s">
        <v>50</v>
      </c>
    </row>
    <row r="76" spans="1:52" x14ac:dyDescent="0.25">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c r="AS76">
        <v>100</v>
      </c>
      <c r="AT76">
        <v>100</v>
      </c>
      <c r="AU76">
        <v>100</v>
      </c>
      <c r="AV76">
        <v>100</v>
      </c>
      <c r="AW76">
        <v>100</v>
      </c>
      <c r="AX76">
        <v>100</v>
      </c>
      <c r="AY76">
        <v>100</v>
      </c>
      <c r="AZ76">
        <v>100</v>
      </c>
    </row>
    <row r="77" spans="1:52" x14ac:dyDescent="0.25">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c r="AS77">
        <v>80.78</v>
      </c>
      <c r="AT77">
        <v>78.7</v>
      </c>
      <c r="AU77">
        <v>81.13</v>
      </c>
      <c r="AV77">
        <v>82.12</v>
      </c>
      <c r="AW77">
        <v>83.85</v>
      </c>
      <c r="AX77">
        <v>84.03</v>
      </c>
      <c r="AY77">
        <v>83.2</v>
      </c>
      <c r="AZ77">
        <v>80.88</v>
      </c>
    </row>
    <row r="78" spans="1:52" x14ac:dyDescent="0.25">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c r="AS78">
        <v>1.81</v>
      </c>
      <c r="AT78">
        <v>2.3199999999999998</v>
      </c>
      <c r="AU78">
        <v>2.21</v>
      </c>
      <c r="AV78">
        <v>1.3</v>
      </c>
      <c r="AW78">
        <v>1.25</v>
      </c>
      <c r="AX78">
        <v>1.86</v>
      </c>
      <c r="AY78">
        <v>1.99</v>
      </c>
      <c r="AZ78">
        <v>3.69</v>
      </c>
    </row>
    <row r="79" spans="1:52" x14ac:dyDescent="0.25">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c r="AS79">
        <v>17.41</v>
      </c>
      <c r="AT79">
        <v>18.98</v>
      </c>
      <c r="AU79">
        <v>16.66</v>
      </c>
      <c r="AV79">
        <v>16.579999999999998</v>
      </c>
      <c r="AW79">
        <v>14.89</v>
      </c>
      <c r="AX79">
        <v>14.11</v>
      </c>
      <c r="AY79">
        <v>14.81</v>
      </c>
      <c r="AZ79">
        <v>15.43</v>
      </c>
    </row>
    <row r="81" spans="1:52" x14ac:dyDescent="0.25">
      <c r="A81" t="s">
        <v>51</v>
      </c>
    </row>
    <row r="82" spans="1:52" x14ac:dyDescent="0.25">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c r="AS82">
        <v>100</v>
      </c>
      <c r="AT82">
        <v>100</v>
      </c>
      <c r="AU82">
        <v>100</v>
      </c>
      <c r="AV82">
        <v>100</v>
      </c>
      <c r="AW82">
        <v>100</v>
      </c>
      <c r="AX82">
        <v>100</v>
      </c>
      <c r="AY82">
        <v>100</v>
      </c>
      <c r="AZ82">
        <v>100</v>
      </c>
    </row>
    <row r="83" spans="1:52" x14ac:dyDescent="0.25">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c r="AS83">
        <v>78.63</v>
      </c>
      <c r="AT83">
        <v>78.790000000000006</v>
      </c>
      <c r="AU83">
        <v>78.28</v>
      </c>
      <c r="AV83">
        <v>80.680000000000007</v>
      </c>
      <c r="AW83">
        <v>78.89</v>
      </c>
      <c r="AX83">
        <v>81.59</v>
      </c>
      <c r="AY83">
        <v>80.44</v>
      </c>
      <c r="AZ83">
        <v>80.650000000000006</v>
      </c>
    </row>
    <row r="84" spans="1:52" x14ac:dyDescent="0.25">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c r="AS84">
        <v>4.83</v>
      </c>
      <c r="AT84">
        <v>5.39</v>
      </c>
      <c r="AU84">
        <v>6.16</v>
      </c>
      <c r="AV84">
        <v>7.37</v>
      </c>
      <c r="AW84">
        <v>7.67</v>
      </c>
      <c r="AX84">
        <v>6.17</v>
      </c>
      <c r="AY84">
        <v>7.27</v>
      </c>
      <c r="AZ84">
        <v>6.19</v>
      </c>
    </row>
    <row r="85" spans="1:52" x14ac:dyDescent="0.25">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c r="AS85">
        <v>16.54</v>
      </c>
      <c r="AT85">
        <v>15.82</v>
      </c>
      <c r="AU85">
        <v>15.56</v>
      </c>
      <c r="AV85">
        <v>11.94</v>
      </c>
      <c r="AW85">
        <v>13.44</v>
      </c>
      <c r="AX85">
        <v>12.23</v>
      </c>
      <c r="AY85">
        <v>12.3</v>
      </c>
      <c r="AZ85">
        <v>13.16</v>
      </c>
    </row>
    <row r="88" spans="1:52" x14ac:dyDescent="0.25">
      <c r="A88" t="s">
        <v>36</v>
      </c>
    </row>
    <row r="89" spans="1:52" x14ac:dyDescent="0.25">
      <c r="A89" t="s">
        <v>37</v>
      </c>
    </row>
    <row r="90" spans="1:52" x14ac:dyDescent="0.25">
      <c r="A90" t="s">
        <v>55</v>
      </c>
    </row>
    <row r="91" spans="1:52" x14ac:dyDescent="0.25">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c r="AS91" s="1">
        <v>44774</v>
      </c>
      <c r="AT91" s="1">
        <v>44805</v>
      </c>
      <c r="AU91" s="1">
        <v>44835</v>
      </c>
      <c r="AV91" s="1">
        <v>44866</v>
      </c>
      <c r="AW91" s="1">
        <v>44896</v>
      </c>
      <c r="AX91" s="1">
        <v>44927</v>
      </c>
      <c r="AY91" s="1">
        <v>44958</v>
      </c>
      <c r="AZ91" s="1">
        <v>44986</v>
      </c>
    </row>
    <row r="92" spans="1:52" x14ac:dyDescent="0.25">
      <c r="A92" t="s">
        <v>40</v>
      </c>
    </row>
    <row r="93" spans="1:52" x14ac:dyDescent="0.25">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row>
    <row r="94" spans="1:52" x14ac:dyDescent="0.25">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c r="AS94">
        <v>73.180000000000007</v>
      </c>
      <c r="AT94">
        <v>70.5</v>
      </c>
      <c r="AU94">
        <v>74.8</v>
      </c>
      <c r="AV94">
        <v>75.400000000000006</v>
      </c>
      <c r="AW94">
        <v>77.64</v>
      </c>
      <c r="AX94">
        <v>78.19</v>
      </c>
      <c r="AY94">
        <v>76.180000000000007</v>
      </c>
      <c r="AZ94">
        <v>75.680000000000007</v>
      </c>
    </row>
    <row r="95" spans="1:52" x14ac:dyDescent="0.25">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c r="AS95">
        <v>7.77</v>
      </c>
      <c r="AT95">
        <v>9.2799999999999994</v>
      </c>
      <c r="AU95">
        <v>8.01</v>
      </c>
      <c r="AV95">
        <v>9.7200000000000006</v>
      </c>
      <c r="AW95">
        <v>6.15</v>
      </c>
      <c r="AX95">
        <v>7.5</v>
      </c>
      <c r="AY95">
        <v>7.62</v>
      </c>
      <c r="AZ95">
        <v>8.2100000000000009</v>
      </c>
    </row>
    <row r="96" spans="1:52" x14ac:dyDescent="0.25">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c r="AS96">
        <v>19.05</v>
      </c>
      <c r="AT96">
        <v>20.22</v>
      </c>
      <c r="AU96">
        <v>17.2</v>
      </c>
      <c r="AV96">
        <v>14.89</v>
      </c>
      <c r="AW96">
        <v>16.2</v>
      </c>
      <c r="AX96">
        <v>14.31</v>
      </c>
      <c r="AY96">
        <v>16.2</v>
      </c>
      <c r="AZ96">
        <v>16.11</v>
      </c>
    </row>
    <row r="98" spans="1:52" x14ac:dyDescent="0.25">
      <c r="A98" t="s">
        <v>45</v>
      </c>
    </row>
    <row r="99" spans="1:52" x14ac:dyDescent="0.25">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c r="AS99">
        <v>100</v>
      </c>
      <c r="AT99">
        <v>100</v>
      </c>
      <c r="AU99">
        <v>100</v>
      </c>
      <c r="AV99">
        <v>100</v>
      </c>
      <c r="AW99">
        <v>100</v>
      </c>
      <c r="AX99">
        <v>100</v>
      </c>
      <c r="AY99">
        <v>100</v>
      </c>
      <c r="AZ99">
        <v>100</v>
      </c>
    </row>
    <row r="100" spans="1:52" x14ac:dyDescent="0.25">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c r="AS100">
        <v>61.25</v>
      </c>
      <c r="AT100">
        <v>58.22</v>
      </c>
      <c r="AU100">
        <v>59.1</v>
      </c>
      <c r="AV100">
        <v>60.4</v>
      </c>
      <c r="AW100">
        <v>69.28</v>
      </c>
      <c r="AX100">
        <v>68.25</v>
      </c>
      <c r="AY100">
        <v>60.4</v>
      </c>
      <c r="AZ100">
        <v>60.96</v>
      </c>
    </row>
    <row r="101" spans="1:52" x14ac:dyDescent="0.25">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c r="AS101">
        <v>19.52</v>
      </c>
      <c r="AT101">
        <v>24.32</v>
      </c>
      <c r="AU101">
        <v>23.36</v>
      </c>
      <c r="AV101">
        <v>25.16</v>
      </c>
      <c r="AW101">
        <v>13.17</v>
      </c>
      <c r="AX101">
        <v>18.170000000000002</v>
      </c>
      <c r="AY101">
        <v>19.579999999999998</v>
      </c>
      <c r="AZ101">
        <v>22.39</v>
      </c>
    </row>
    <row r="102" spans="1:52" x14ac:dyDescent="0.25">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c r="AS102">
        <v>19.23</v>
      </c>
      <c r="AT102">
        <v>17.47</v>
      </c>
      <c r="AU102">
        <v>17.54</v>
      </c>
      <c r="AV102">
        <v>14.43</v>
      </c>
      <c r="AW102">
        <v>17.55</v>
      </c>
      <c r="AX102">
        <v>13.58</v>
      </c>
      <c r="AY102">
        <v>20.03</v>
      </c>
      <c r="AZ102">
        <v>16.64</v>
      </c>
    </row>
    <row r="104" spans="1:52" x14ac:dyDescent="0.25">
      <c r="A104" t="s">
        <v>50</v>
      </c>
    </row>
    <row r="105" spans="1:52" x14ac:dyDescent="0.25">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c r="AS105">
        <v>100</v>
      </c>
      <c r="AT105">
        <v>100</v>
      </c>
      <c r="AU105">
        <v>100</v>
      </c>
      <c r="AV105">
        <v>100</v>
      </c>
      <c r="AW105">
        <v>100</v>
      </c>
      <c r="AX105">
        <v>100</v>
      </c>
      <c r="AY105">
        <v>100</v>
      </c>
      <c r="AZ105">
        <v>100</v>
      </c>
    </row>
    <row r="106" spans="1:52" x14ac:dyDescent="0.25">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c r="AS106">
        <v>80.11</v>
      </c>
      <c r="AT106">
        <v>77.349999999999994</v>
      </c>
      <c r="AU106">
        <v>81.09</v>
      </c>
      <c r="AV106">
        <v>83.9</v>
      </c>
      <c r="AW106">
        <v>83.44</v>
      </c>
      <c r="AX106">
        <v>82.46</v>
      </c>
      <c r="AY106">
        <v>84.23</v>
      </c>
      <c r="AZ106">
        <v>81.55</v>
      </c>
    </row>
    <row r="107" spans="1:52" x14ac:dyDescent="0.25">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c r="AS107">
        <v>1.53</v>
      </c>
      <c r="AT107">
        <v>1.45</v>
      </c>
      <c r="AU107">
        <v>1.95</v>
      </c>
      <c r="AV107">
        <v>0.28999999999999998</v>
      </c>
      <c r="AW107">
        <v>0.65</v>
      </c>
      <c r="AX107">
        <v>2.92</v>
      </c>
      <c r="AY107">
        <v>1.1000000000000001</v>
      </c>
      <c r="AZ107">
        <v>1.83</v>
      </c>
    </row>
    <row r="108" spans="1:52" x14ac:dyDescent="0.25">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c r="AS108">
        <v>18.36</v>
      </c>
      <c r="AT108">
        <v>21.2</v>
      </c>
      <c r="AU108">
        <v>16.96</v>
      </c>
      <c r="AV108">
        <v>15.81</v>
      </c>
      <c r="AW108">
        <v>15.91</v>
      </c>
      <c r="AX108">
        <v>14.62</v>
      </c>
      <c r="AY108">
        <v>14.67</v>
      </c>
      <c r="AZ108">
        <v>16.62</v>
      </c>
    </row>
    <row r="110" spans="1:52" x14ac:dyDescent="0.25">
      <c r="A110" t="s">
        <v>51</v>
      </c>
    </row>
    <row r="111" spans="1:52" x14ac:dyDescent="0.25">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100</v>
      </c>
      <c r="AZ111">
        <v>100</v>
      </c>
    </row>
    <row r="112" spans="1:52" x14ac:dyDescent="0.25">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c r="AS112">
        <v>74.77</v>
      </c>
      <c r="AT112">
        <v>71.36</v>
      </c>
      <c r="AU112">
        <v>77.069999999999993</v>
      </c>
      <c r="AV112">
        <v>75.95</v>
      </c>
      <c r="AW112">
        <v>73.47</v>
      </c>
      <c r="AX112">
        <v>79.47</v>
      </c>
      <c r="AY112">
        <v>78.180000000000007</v>
      </c>
      <c r="AZ112">
        <v>79.599999999999994</v>
      </c>
    </row>
    <row r="113" spans="1:52" x14ac:dyDescent="0.25">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c r="AS113">
        <v>4.59</v>
      </c>
      <c r="AT113">
        <v>6.69</v>
      </c>
      <c r="AU113">
        <v>5.47</v>
      </c>
      <c r="AV113">
        <v>10.63</v>
      </c>
      <c r="AW113">
        <v>11.04</v>
      </c>
      <c r="AX113">
        <v>6.14</v>
      </c>
      <c r="AY113">
        <v>7.33</v>
      </c>
      <c r="AZ113">
        <v>6.16</v>
      </c>
    </row>
    <row r="114" spans="1:52" x14ac:dyDescent="0.25">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c r="AS114">
        <v>20.64</v>
      </c>
      <c r="AT114">
        <v>21.95</v>
      </c>
      <c r="AU114">
        <v>17.46</v>
      </c>
      <c r="AV114">
        <v>13.42</v>
      </c>
      <c r="AW114">
        <v>15.49</v>
      </c>
      <c r="AX114">
        <v>14.39</v>
      </c>
      <c r="AY114">
        <v>14.48</v>
      </c>
      <c r="AZ114">
        <v>14.25</v>
      </c>
    </row>
    <row r="117" spans="1:52" x14ac:dyDescent="0.25">
      <c r="A117" t="s">
        <v>36</v>
      </c>
    </row>
    <row r="118" spans="1:52" x14ac:dyDescent="0.25">
      <c r="A118" t="s">
        <v>37</v>
      </c>
    </row>
    <row r="119" spans="1:52" x14ac:dyDescent="0.25">
      <c r="A119" t="s">
        <v>57</v>
      </c>
    </row>
    <row r="120" spans="1:52" x14ac:dyDescent="0.25">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c r="AS120" s="1">
        <v>44774</v>
      </c>
      <c r="AT120" s="1">
        <v>44805</v>
      </c>
      <c r="AU120" s="1">
        <v>44835</v>
      </c>
      <c r="AV120" s="1">
        <v>44866</v>
      </c>
      <c r="AW120" s="1">
        <v>44896</v>
      </c>
      <c r="AX120" s="1">
        <v>44927</v>
      </c>
      <c r="AY120" s="1">
        <v>44958</v>
      </c>
      <c r="AZ120" s="1">
        <v>44986</v>
      </c>
    </row>
    <row r="121" spans="1:52" x14ac:dyDescent="0.25">
      <c r="A121" t="s">
        <v>40</v>
      </c>
    </row>
    <row r="122" spans="1:52" x14ac:dyDescent="0.25">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row>
    <row r="123" spans="1:52" x14ac:dyDescent="0.25">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c r="AS123">
        <v>77.209999999999994</v>
      </c>
      <c r="AT123">
        <v>72.69</v>
      </c>
      <c r="AU123">
        <v>77</v>
      </c>
      <c r="AV123">
        <v>80.22</v>
      </c>
      <c r="AW123">
        <v>78.010000000000005</v>
      </c>
      <c r="AX123">
        <v>78.06</v>
      </c>
      <c r="AY123">
        <v>78.28</v>
      </c>
      <c r="AZ123">
        <v>78.739999999999995</v>
      </c>
    </row>
    <row r="124" spans="1:52" x14ac:dyDescent="0.25">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c r="AS124">
        <v>6.12</v>
      </c>
      <c r="AT124">
        <v>8.08</v>
      </c>
      <c r="AU124">
        <v>7.46</v>
      </c>
      <c r="AV124">
        <v>5.75</v>
      </c>
      <c r="AW124">
        <v>4.3600000000000003</v>
      </c>
      <c r="AX124">
        <v>6.07</v>
      </c>
      <c r="AY124">
        <v>4.8</v>
      </c>
      <c r="AZ124">
        <v>4.97</v>
      </c>
    </row>
    <row r="125" spans="1:52" x14ac:dyDescent="0.25">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c r="AS125">
        <v>16.68</v>
      </c>
      <c r="AT125">
        <v>19.23</v>
      </c>
      <c r="AU125">
        <v>15.53</v>
      </c>
      <c r="AV125">
        <v>14.03</v>
      </c>
      <c r="AW125">
        <v>17.63</v>
      </c>
      <c r="AX125">
        <v>15.86</v>
      </c>
      <c r="AY125">
        <v>16.920000000000002</v>
      </c>
      <c r="AZ125">
        <v>16.29</v>
      </c>
    </row>
    <row r="127" spans="1:52" x14ac:dyDescent="0.25">
      <c r="A127" t="s">
        <v>45</v>
      </c>
    </row>
    <row r="128" spans="1:52" x14ac:dyDescent="0.25">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100</v>
      </c>
      <c r="AU128">
        <v>100</v>
      </c>
      <c r="AV128">
        <v>100</v>
      </c>
      <c r="AW128">
        <v>100</v>
      </c>
      <c r="AX128">
        <v>100</v>
      </c>
      <c r="AY128">
        <v>100</v>
      </c>
      <c r="AZ128">
        <v>100</v>
      </c>
    </row>
    <row r="129" spans="1:52" x14ac:dyDescent="0.25">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c r="AS129">
        <v>59.04</v>
      </c>
      <c r="AT129">
        <v>63.55</v>
      </c>
      <c r="AU129">
        <v>59.1</v>
      </c>
      <c r="AV129">
        <v>62.83</v>
      </c>
      <c r="AW129">
        <v>68.69</v>
      </c>
      <c r="AX129">
        <v>78.19</v>
      </c>
      <c r="AY129">
        <v>62.44</v>
      </c>
      <c r="AZ129">
        <v>58.65</v>
      </c>
    </row>
    <row r="130" spans="1:52" x14ac:dyDescent="0.25">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c r="AS130">
        <v>26.88</v>
      </c>
      <c r="AT130">
        <v>20.62</v>
      </c>
      <c r="AU130">
        <v>28.59</v>
      </c>
      <c r="AV130">
        <v>20.71</v>
      </c>
      <c r="AW130">
        <v>18.04</v>
      </c>
      <c r="AX130">
        <v>11.08</v>
      </c>
      <c r="AY130">
        <v>19.149999999999999</v>
      </c>
      <c r="AZ130">
        <v>22.34</v>
      </c>
    </row>
    <row r="131" spans="1:52" x14ac:dyDescent="0.25">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c r="AS131">
        <v>14.08</v>
      </c>
      <c r="AT131">
        <v>15.83</v>
      </c>
      <c r="AU131">
        <v>12.31</v>
      </c>
      <c r="AV131">
        <v>16.46</v>
      </c>
      <c r="AW131">
        <v>13.28</v>
      </c>
      <c r="AX131">
        <v>10.73</v>
      </c>
      <c r="AY131">
        <v>18.41</v>
      </c>
      <c r="AZ131">
        <v>19.010000000000002</v>
      </c>
    </row>
    <row r="133" spans="1:52" x14ac:dyDescent="0.25">
      <c r="A133" t="s">
        <v>50</v>
      </c>
    </row>
    <row r="134" spans="1:52" x14ac:dyDescent="0.25">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c r="AS134">
        <v>100</v>
      </c>
      <c r="AT134">
        <v>100</v>
      </c>
      <c r="AU134">
        <v>100</v>
      </c>
      <c r="AV134">
        <v>100</v>
      </c>
      <c r="AW134">
        <v>100</v>
      </c>
      <c r="AX134">
        <v>100</v>
      </c>
      <c r="AY134">
        <v>100</v>
      </c>
      <c r="AZ134">
        <v>100</v>
      </c>
    </row>
    <row r="135" spans="1:52" x14ac:dyDescent="0.25">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c r="AS135">
        <v>80.959999999999994</v>
      </c>
      <c r="AT135">
        <v>76.099999999999994</v>
      </c>
      <c r="AU135">
        <v>79.56</v>
      </c>
      <c r="AV135">
        <v>85.76</v>
      </c>
      <c r="AW135">
        <v>79.92</v>
      </c>
      <c r="AX135">
        <v>77.63</v>
      </c>
      <c r="AY135">
        <v>83.16</v>
      </c>
      <c r="AZ135">
        <v>82.37</v>
      </c>
    </row>
    <row r="136" spans="1:52" x14ac:dyDescent="0.25">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c r="AS136">
        <v>1.17</v>
      </c>
      <c r="AT136">
        <v>1.58</v>
      </c>
      <c r="AU136">
        <v>0</v>
      </c>
      <c r="AV136">
        <v>0.6</v>
      </c>
      <c r="AW136">
        <v>1.35</v>
      </c>
      <c r="AX136">
        <v>5</v>
      </c>
      <c r="AY136">
        <v>0</v>
      </c>
      <c r="AZ136">
        <v>0.17</v>
      </c>
    </row>
    <row r="137" spans="1:52" x14ac:dyDescent="0.25">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c r="AS137">
        <v>17.87</v>
      </c>
      <c r="AT137">
        <v>22.33</v>
      </c>
      <c r="AU137">
        <v>20.440000000000001</v>
      </c>
      <c r="AV137">
        <v>13.64</v>
      </c>
      <c r="AW137">
        <v>18.73</v>
      </c>
      <c r="AX137">
        <v>17.37</v>
      </c>
      <c r="AY137">
        <v>16.84</v>
      </c>
      <c r="AZ137">
        <v>17.46</v>
      </c>
    </row>
    <row r="139" spans="1:52" x14ac:dyDescent="0.25">
      <c r="A139" t="s">
        <v>51</v>
      </c>
    </row>
    <row r="140" spans="1:52" x14ac:dyDescent="0.25">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c r="AS140">
        <v>100</v>
      </c>
      <c r="AT140">
        <v>100</v>
      </c>
      <c r="AU140">
        <v>100</v>
      </c>
      <c r="AV140">
        <v>100</v>
      </c>
      <c r="AW140">
        <v>100</v>
      </c>
      <c r="AX140">
        <v>100</v>
      </c>
      <c r="AY140">
        <v>100</v>
      </c>
      <c r="AZ140">
        <v>100</v>
      </c>
    </row>
    <row r="141" spans="1:52" x14ac:dyDescent="0.25">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c r="AS141">
        <v>88.86</v>
      </c>
      <c r="AT141">
        <v>92.02</v>
      </c>
      <c r="AU141">
        <v>100</v>
      </c>
      <c r="AV141">
        <v>86.84</v>
      </c>
      <c r="AW141">
        <v>81.75</v>
      </c>
      <c r="AX141">
        <v>81.96</v>
      </c>
      <c r="AY141">
        <v>83.01</v>
      </c>
      <c r="AZ141">
        <v>92.55</v>
      </c>
    </row>
    <row r="142" spans="1:52" x14ac:dyDescent="0.25">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c r="AS142">
        <v>0</v>
      </c>
      <c r="AT142">
        <v>0</v>
      </c>
      <c r="AU142">
        <v>0</v>
      </c>
      <c r="AV142">
        <v>2.4900000000000002</v>
      </c>
      <c r="AW142">
        <v>0</v>
      </c>
      <c r="AX142">
        <v>2.14</v>
      </c>
      <c r="AY142">
        <v>2.16</v>
      </c>
      <c r="AZ142">
        <v>0</v>
      </c>
    </row>
    <row r="143" spans="1:52" x14ac:dyDescent="0.25">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c r="AS143">
        <v>11.14</v>
      </c>
      <c r="AT143">
        <v>7.98</v>
      </c>
      <c r="AU143">
        <v>0</v>
      </c>
      <c r="AV143">
        <v>10.67</v>
      </c>
      <c r="AW143">
        <v>18.25</v>
      </c>
      <c r="AX143">
        <v>15.9</v>
      </c>
      <c r="AY143">
        <v>14.82</v>
      </c>
      <c r="AZ143">
        <v>7.45</v>
      </c>
    </row>
    <row r="146" spans="1:52" x14ac:dyDescent="0.25">
      <c r="A146" t="s">
        <v>36</v>
      </c>
    </row>
    <row r="147" spans="1:52" x14ac:dyDescent="0.25">
      <c r="A147" t="s">
        <v>37</v>
      </c>
    </row>
    <row r="148" spans="1:52" x14ac:dyDescent="0.25">
      <c r="A148" t="s">
        <v>58</v>
      </c>
    </row>
    <row r="149" spans="1:52" x14ac:dyDescent="0.25">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c r="AS149" s="1">
        <v>44774</v>
      </c>
      <c r="AT149" s="1">
        <v>44805</v>
      </c>
      <c r="AU149" s="1">
        <v>44835</v>
      </c>
      <c r="AV149" s="1">
        <v>44866</v>
      </c>
      <c r="AW149" s="1">
        <v>44896</v>
      </c>
      <c r="AX149" s="1">
        <v>44927</v>
      </c>
      <c r="AY149" s="1">
        <v>44958</v>
      </c>
      <c r="AZ149" s="1">
        <v>44986</v>
      </c>
    </row>
    <row r="150" spans="1:52" x14ac:dyDescent="0.25">
      <c r="A150" t="s">
        <v>40</v>
      </c>
    </row>
    <row r="151" spans="1:52" x14ac:dyDescent="0.25">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c r="AS151">
        <v>100</v>
      </c>
      <c r="AT151">
        <v>100</v>
      </c>
      <c r="AU151">
        <v>100</v>
      </c>
      <c r="AV151">
        <v>100</v>
      </c>
      <c r="AW151">
        <v>100</v>
      </c>
      <c r="AX151">
        <v>100</v>
      </c>
      <c r="AY151">
        <v>100</v>
      </c>
      <c r="AZ151">
        <v>100</v>
      </c>
    </row>
    <row r="152" spans="1:52" x14ac:dyDescent="0.25">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c r="AS152">
        <v>72.48</v>
      </c>
      <c r="AT152">
        <v>70.069999999999993</v>
      </c>
      <c r="AU152">
        <v>74.290000000000006</v>
      </c>
      <c r="AV152">
        <v>74.03</v>
      </c>
      <c r="AW152">
        <v>77.55</v>
      </c>
      <c r="AX152">
        <v>78.23</v>
      </c>
      <c r="AY152">
        <v>75.62</v>
      </c>
      <c r="AZ152">
        <v>74.78</v>
      </c>
    </row>
    <row r="153" spans="1:52" x14ac:dyDescent="0.25">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c r="AS153">
        <v>8.06</v>
      </c>
      <c r="AT153">
        <v>9.52</v>
      </c>
      <c r="AU153">
        <v>8.1300000000000008</v>
      </c>
      <c r="AV153">
        <v>10.84</v>
      </c>
      <c r="AW153">
        <v>6.63</v>
      </c>
      <c r="AX153">
        <v>7.91</v>
      </c>
      <c r="AY153">
        <v>8.3800000000000008</v>
      </c>
      <c r="AZ153">
        <v>9.16</v>
      </c>
    </row>
    <row r="154" spans="1:52" x14ac:dyDescent="0.25">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c r="AS154">
        <v>19.46</v>
      </c>
      <c r="AT154">
        <v>20.41</v>
      </c>
      <c r="AU154">
        <v>17.579999999999998</v>
      </c>
      <c r="AV154">
        <v>15.13</v>
      </c>
      <c r="AW154">
        <v>15.83</v>
      </c>
      <c r="AX154">
        <v>13.87</v>
      </c>
      <c r="AY154">
        <v>16.010000000000002</v>
      </c>
      <c r="AZ154">
        <v>16.059999999999999</v>
      </c>
    </row>
    <row r="156" spans="1:52" x14ac:dyDescent="0.25">
      <c r="A156" t="s">
        <v>45</v>
      </c>
    </row>
    <row r="157" spans="1:52" x14ac:dyDescent="0.25">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c r="AS157">
        <v>100</v>
      </c>
      <c r="AT157">
        <v>100</v>
      </c>
      <c r="AU157">
        <v>100</v>
      </c>
      <c r="AV157">
        <v>100</v>
      </c>
      <c r="AW157">
        <v>100</v>
      </c>
      <c r="AX157">
        <v>100</v>
      </c>
      <c r="AY157">
        <v>100</v>
      </c>
      <c r="AZ157">
        <v>100</v>
      </c>
    </row>
    <row r="158" spans="1:52" x14ac:dyDescent="0.25">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c r="AS158">
        <v>61.47</v>
      </c>
      <c r="AT158">
        <v>56.97</v>
      </c>
      <c r="AU158">
        <v>59.1</v>
      </c>
      <c r="AV158">
        <v>59.84</v>
      </c>
      <c r="AW158">
        <v>69.400000000000006</v>
      </c>
      <c r="AX158">
        <v>66.08</v>
      </c>
      <c r="AY158">
        <v>59.98</v>
      </c>
      <c r="AZ158">
        <v>61.5</v>
      </c>
    </row>
    <row r="159" spans="1:52" x14ac:dyDescent="0.25">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c r="AS159">
        <v>18.77</v>
      </c>
      <c r="AT159">
        <v>25.18</v>
      </c>
      <c r="AU159">
        <v>22.1</v>
      </c>
      <c r="AV159">
        <v>26.2</v>
      </c>
      <c r="AW159">
        <v>12.21</v>
      </c>
      <c r="AX159">
        <v>19.72</v>
      </c>
      <c r="AY159">
        <v>19.66</v>
      </c>
      <c r="AZ159">
        <v>22.4</v>
      </c>
    </row>
    <row r="160" spans="1:52" x14ac:dyDescent="0.25">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c r="AS160">
        <v>19.760000000000002</v>
      </c>
      <c r="AT160">
        <v>17.850000000000001</v>
      </c>
      <c r="AU160">
        <v>18.8</v>
      </c>
      <c r="AV160">
        <v>13.96</v>
      </c>
      <c r="AW160">
        <v>18.39</v>
      </c>
      <c r="AX160">
        <v>14.2</v>
      </c>
      <c r="AY160">
        <v>20.350000000000001</v>
      </c>
      <c r="AZ160">
        <v>16.100000000000001</v>
      </c>
    </row>
    <row r="162" spans="1:52" x14ac:dyDescent="0.25">
      <c r="A162" t="s">
        <v>50</v>
      </c>
    </row>
    <row r="163" spans="1:52" x14ac:dyDescent="0.25">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c r="AS163">
        <v>100</v>
      </c>
      <c r="AT163">
        <v>100</v>
      </c>
      <c r="AU163">
        <v>100</v>
      </c>
      <c r="AV163">
        <v>100</v>
      </c>
      <c r="AW163">
        <v>100</v>
      </c>
      <c r="AX163">
        <v>100</v>
      </c>
      <c r="AY163">
        <v>100</v>
      </c>
      <c r="AZ163">
        <v>100</v>
      </c>
    </row>
    <row r="164" spans="1:52" x14ac:dyDescent="0.25">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c r="AS164">
        <v>79.87</v>
      </c>
      <c r="AT164">
        <v>77.650000000000006</v>
      </c>
      <c r="AU164">
        <v>81.48</v>
      </c>
      <c r="AV164">
        <v>83.13</v>
      </c>
      <c r="AW164">
        <v>84.77</v>
      </c>
      <c r="AX164">
        <v>84.44</v>
      </c>
      <c r="AY164">
        <v>84.58</v>
      </c>
      <c r="AZ164">
        <v>81.239999999999995</v>
      </c>
    </row>
    <row r="165" spans="1:52" x14ac:dyDescent="0.25">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c r="AS165">
        <v>1.63</v>
      </c>
      <c r="AT165">
        <v>1.42</v>
      </c>
      <c r="AU165">
        <v>2.44</v>
      </c>
      <c r="AV165">
        <v>0.16</v>
      </c>
      <c r="AW165">
        <v>0.38</v>
      </c>
      <c r="AX165">
        <v>2.06</v>
      </c>
      <c r="AY165">
        <v>1.47</v>
      </c>
      <c r="AZ165">
        <v>2.4700000000000002</v>
      </c>
    </row>
    <row r="166" spans="1:52" x14ac:dyDescent="0.25">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c r="AS166">
        <v>18.5</v>
      </c>
      <c r="AT166">
        <v>20.94</v>
      </c>
      <c r="AU166">
        <v>16.079999999999998</v>
      </c>
      <c r="AV166">
        <v>16.71</v>
      </c>
      <c r="AW166">
        <v>14.85</v>
      </c>
      <c r="AX166">
        <v>13.5</v>
      </c>
      <c r="AY166">
        <v>13.95</v>
      </c>
      <c r="AZ166">
        <v>16.3</v>
      </c>
    </row>
    <row r="168" spans="1:52" x14ac:dyDescent="0.25">
      <c r="A168" t="s">
        <v>51</v>
      </c>
    </row>
    <row r="169" spans="1:52" x14ac:dyDescent="0.25">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c r="AS169">
        <v>100</v>
      </c>
      <c r="AT169">
        <v>100</v>
      </c>
      <c r="AU169">
        <v>100</v>
      </c>
      <c r="AV169">
        <v>100</v>
      </c>
      <c r="AW169">
        <v>100</v>
      </c>
      <c r="AX169">
        <v>100</v>
      </c>
      <c r="AY169">
        <v>100</v>
      </c>
      <c r="AZ169">
        <v>100</v>
      </c>
    </row>
    <row r="170" spans="1:52" x14ac:dyDescent="0.25">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c r="AS170">
        <v>73.930000000000007</v>
      </c>
      <c r="AT170">
        <v>70.23</v>
      </c>
      <c r="AU170">
        <v>73.290000000000006</v>
      </c>
      <c r="AV170">
        <v>74.709999999999994</v>
      </c>
      <c r="AW170">
        <v>72.47</v>
      </c>
      <c r="AX170">
        <v>79.25</v>
      </c>
      <c r="AY170">
        <v>77.209999999999994</v>
      </c>
      <c r="AZ170">
        <v>77.14</v>
      </c>
    </row>
    <row r="171" spans="1:52" x14ac:dyDescent="0.25">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c r="AS171">
        <v>4.8600000000000003</v>
      </c>
      <c r="AT171">
        <v>7.05</v>
      </c>
      <c r="AU171">
        <v>6.37</v>
      </c>
      <c r="AV171">
        <v>11.56</v>
      </c>
      <c r="AW171">
        <v>12.38</v>
      </c>
      <c r="AX171">
        <v>6.49</v>
      </c>
      <c r="AY171">
        <v>8.3699999999999992</v>
      </c>
      <c r="AZ171">
        <v>7.32</v>
      </c>
    </row>
    <row r="172" spans="1:52" x14ac:dyDescent="0.25">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c r="AS172">
        <v>21.21</v>
      </c>
      <c r="AT172">
        <v>22.71</v>
      </c>
      <c r="AU172">
        <v>20.329999999999998</v>
      </c>
      <c r="AV172">
        <v>13.73</v>
      </c>
      <c r="AW172">
        <v>15.15</v>
      </c>
      <c r="AX172">
        <v>14.26</v>
      </c>
      <c r="AY172">
        <v>14.42</v>
      </c>
      <c r="AZ172">
        <v>15.54</v>
      </c>
    </row>
    <row r="175" spans="1:52" x14ac:dyDescent="0.25">
      <c r="A175" t="s">
        <v>36</v>
      </c>
    </row>
    <row r="176" spans="1:52" x14ac:dyDescent="0.25">
      <c r="A176" t="s">
        <v>37</v>
      </c>
    </row>
    <row r="177" spans="1:52" x14ac:dyDescent="0.25">
      <c r="A177" t="s">
        <v>59</v>
      </c>
    </row>
    <row r="178" spans="1:52" x14ac:dyDescent="0.25">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c r="AS178" s="1">
        <v>44774</v>
      </c>
      <c r="AT178" s="1">
        <v>44805</v>
      </c>
      <c r="AU178" s="1">
        <v>44835</v>
      </c>
      <c r="AV178" s="1">
        <v>44866</v>
      </c>
      <c r="AW178" s="1">
        <v>44896</v>
      </c>
      <c r="AX178" s="1">
        <v>44927</v>
      </c>
      <c r="AY178" s="1">
        <v>44958</v>
      </c>
      <c r="AZ178" s="1">
        <v>44986</v>
      </c>
    </row>
    <row r="179" spans="1:52" x14ac:dyDescent="0.25">
      <c r="A179" t="s">
        <v>40</v>
      </c>
    </row>
    <row r="180" spans="1:52" x14ac:dyDescent="0.25">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100</v>
      </c>
      <c r="AZ180">
        <v>100</v>
      </c>
    </row>
    <row r="181" spans="1:52" x14ac:dyDescent="0.25">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c r="AS181">
        <v>78.03</v>
      </c>
      <c r="AT181">
        <v>75.62</v>
      </c>
      <c r="AU181">
        <v>78.38</v>
      </c>
      <c r="AV181">
        <v>81.83</v>
      </c>
      <c r="AW181">
        <v>82.44</v>
      </c>
      <c r="AX181">
        <v>82.22</v>
      </c>
      <c r="AY181">
        <v>83.06</v>
      </c>
      <c r="AZ181">
        <v>81.25</v>
      </c>
    </row>
    <row r="182" spans="1:52" x14ac:dyDescent="0.25">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c r="AS182">
        <v>7.28</v>
      </c>
      <c r="AT182">
        <v>6.9</v>
      </c>
      <c r="AU182">
        <v>4.9800000000000004</v>
      </c>
      <c r="AV182">
        <v>5.29</v>
      </c>
      <c r="AW182">
        <v>3.65</v>
      </c>
      <c r="AX182">
        <v>4.68</v>
      </c>
      <c r="AY182">
        <v>4.59</v>
      </c>
      <c r="AZ182">
        <v>4.91</v>
      </c>
    </row>
    <row r="183" spans="1:52" x14ac:dyDescent="0.25">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c r="AS183">
        <v>14.69</v>
      </c>
      <c r="AT183">
        <v>17.47</v>
      </c>
      <c r="AU183">
        <v>16.64</v>
      </c>
      <c r="AV183">
        <v>12.88</v>
      </c>
      <c r="AW183">
        <v>13.92</v>
      </c>
      <c r="AX183">
        <v>13.1</v>
      </c>
      <c r="AY183">
        <v>12.35</v>
      </c>
      <c r="AZ183">
        <v>13.84</v>
      </c>
    </row>
    <row r="185" spans="1:52" x14ac:dyDescent="0.25">
      <c r="A185" t="s">
        <v>45</v>
      </c>
    </row>
    <row r="186" spans="1:52" x14ac:dyDescent="0.25">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c r="AS186">
        <v>100</v>
      </c>
      <c r="AT186">
        <v>100</v>
      </c>
      <c r="AU186">
        <v>100</v>
      </c>
      <c r="AV186">
        <v>100</v>
      </c>
      <c r="AW186">
        <v>100</v>
      </c>
      <c r="AX186">
        <v>100</v>
      </c>
      <c r="AY186">
        <v>100</v>
      </c>
      <c r="AZ186">
        <v>100</v>
      </c>
    </row>
    <row r="187" spans="1:52" x14ac:dyDescent="0.25">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c r="AS187">
        <v>62.45</v>
      </c>
      <c r="AT187">
        <v>57.31</v>
      </c>
      <c r="AU187">
        <v>67.239999999999995</v>
      </c>
      <c r="AV187">
        <v>72.36</v>
      </c>
      <c r="AW187">
        <v>71</v>
      </c>
      <c r="AX187">
        <v>71.34</v>
      </c>
      <c r="AY187">
        <v>68.989999999999995</v>
      </c>
      <c r="AZ187">
        <v>66.7</v>
      </c>
    </row>
    <row r="188" spans="1:52" x14ac:dyDescent="0.25">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c r="AS188">
        <v>23.3</v>
      </c>
      <c r="AT188">
        <v>21.16</v>
      </c>
      <c r="AU188">
        <v>14.45</v>
      </c>
      <c r="AV188">
        <v>16.100000000000001</v>
      </c>
      <c r="AW188">
        <v>12.84</v>
      </c>
      <c r="AX188">
        <v>16.579999999999998</v>
      </c>
      <c r="AY188">
        <v>15.78</v>
      </c>
      <c r="AZ188">
        <v>17.57</v>
      </c>
    </row>
    <row r="189" spans="1:52" x14ac:dyDescent="0.25">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c r="AS189">
        <v>14.25</v>
      </c>
      <c r="AT189">
        <v>21.52</v>
      </c>
      <c r="AU189">
        <v>18.309999999999999</v>
      </c>
      <c r="AV189">
        <v>11.54</v>
      </c>
      <c r="AW189">
        <v>16.16</v>
      </c>
      <c r="AX189">
        <v>12.08</v>
      </c>
      <c r="AY189">
        <v>15.23</v>
      </c>
      <c r="AZ189">
        <v>15.73</v>
      </c>
    </row>
    <row r="191" spans="1:52" x14ac:dyDescent="0.25">
      <c r="A191" t="s">
        <v>50</v>
      </c>
    </row>
    <row r="192" spans="1:52" x14ac:dyDescent="0.25">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100</v>
      </c>
      <c r="AZ192">
        <v>100</v>
      </c>
    </row>
    <row r="193" spans="1:52" x14ac:dyDescent="0.25">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c r="AS193">
        <v>83.97</v>
      </c>
      <c r="AT193">
        <v>80.75</v>
      </c>
      <c r="AU193">
        <v>82.78</v>
      </c>
      <c r="AV193">
        <v>85.7</v>
      </c>
      <c r="AW193">
        <v>84.5</v>
      </c>
      <c r="AX193">
        <v>85.13</v>
      </c>
      <c r="AY193">
        <v>87.08</v>
      </c>
      <c r="AZ193">
        <v>84.51</v>
      </c>
    </row>
    <row r="194" spans="1:52" x14ac:dyDescent="0.25">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c r="AS194">
        <v>0.82</v>
      </c>
      <c r="AT194">
        <v>1.77</v>
      </c>
      <c r="AU194">
        <v>0.33</v>
      </c>
      <c r="AV194">
        <v>0.42</v>
      </c>
      <c r="AW194">
        <v>1.07</v>
      </c>
      <c r="AX194">
        <v>1.06</v>
      </c>
      <c r="AY194">
        <v>1.2</v>
      </c>
      <c r="AZ194">
        <v>1.94</v>
      </c>
    </row>
    <row r="195" spans="1:52" x14ac:dyDescent="0.25">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c r="AS195">
        <v>15.21</v>
      </c>
      <c r="AT195">
        <v>17.489999999999998</v>
      </c>
      <c r="AU195">
        <v>16.89</v>
      </c>
      <c r="AV195">
        <v>13.88</v>
      </c>
      <c r="AW195">
        <v>14.43</v>
      </c>
      <c r="AX195">
        <v>13.81</v>
      </c>
      <c r="AY195">
        <v>11.72</v>
      </c>
      <c r="AZ195">
        <v>13.55</v>
      </c>
    </row>
    <row r="197" spans="1:52" x14ac:dyDescent="0.25">
      <c r="A197" t="s">
        <v>51</v>
      </c>
    </row>
    <row r="198" spans="1:52" x14ac:dyDescent="0.25">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row>
    <row r="199" spans="1:52" x14ac:dyDescent="0.25">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c r="AS199">
        <v>79.45</v>
      </c>
      <c r="AT199">
        <v>87.38</v>
      </c>
      <c r="AU199">
        <v>79.75</v>
      </c>
      <c r="AV199">
        <v>82.17</v>
      </c>
      <c r="AW199">
        <v>88.01</v>
      </c>
      <c r="AX199">
        <v>85.02</v>
      </c>
      <c r="AY199">
        <v>81.59</v>
      </c>
      <c r="AZ199">
        <v>82.85</v>
      </c>
    </row>
    <row r="200" spans="1:52" x14ac:dyDescent="0.25">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c r="AS200">
        <v>7.34</v>
      </c>
      <c r="AT200">
        <v>4.0199999999999996</v>
      </c>
      <c r="AU200">
        <v>7.2</v>
      </c>
      <c r="AV200">
        <v>6.69</v>
      </c>
      <c r="AW200">
        <v>3.68</v>
      </c>
      <c r="AX200">
        <v>3.69</v>
      </c>
      <c r="AY200">
        <v>6.71</v>
      </c>
      <c r="AZ200">
        <v>4.3099999999999996</v>
      </c>
    </row>
    <row r="201" spans="1:52" x14ac:dyDescent="0.25">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c r="AS201">
        <v>13.21</v>
      </c>
      <c r="AT201">
        <v>8.61</v>
      </c>
      <c r="AU201">
        <v>13.05</v>
      </c>
      <c r="AV201">
        <v>11.14</v>
      </c>
      <c r="AW201">
        <v>8.31</v>
      </c>
      <c r="AX201">
        <v>11.3</v>
      </c>
      <c r="AY201">
        <v>11.7</v>
      </c>
      <c r="AZ201">
        <v>12.84</v>
      </c>
    </row>
    <row r="204" spans="1:52" x14ac:dyDescent="0.25">
      <c r="A204" t="s">
        <v>36</v>
      </c>
    </row>
    <row r="205" spans="1:52" x14ac:dyDescent="0.25">
      <c r="A205" t="s">
        <v>37</v>
      </c>
    </row>
    <row r="206" spans="1:52" x14ac:dyDescent="0.25">
      <c r="A206" t="s">
        <v>60</v>
      </c>
    </row>
    <row r="207" spans="1:52" x14ac:dyDescent="0.25">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c r="AS207" s="1">
        <v>44774</v>
      </c>
      <c r="AT207" s="1">
        <v>44805</v>
      </c>
      <c r="AU207" s="1">
        <v>44835</v>
      </c>
      <c r="AV207" s="1">
        <v>44866</v>
      </c>
      <c r="AW207" s="1">
        <v>44896</v>
      </c>
      <c r="AX207" s="1">
        <v>44927</v>
      </c>
      <c r="AY207" s="1">
        <v>44958</v>
      </c>
      <c r="AZ207" s="1">
        <v>44986</v>
      </c>
    </row>
    <row r="208" spans="1:52" x14ac:dyDescent="0.25">
      <c r="A208" t="s">
        <v>40</v>
      </c>
    </row>
    <row r="209" spans="1:52" x14ac:dyDescent="0.25">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c r="AS209">
        <v>100</v>
      </c>
      <c r="AT209">
        <v>100</v>
      </c>
      <c r="AU209">
        <v>100</v>
      </c>
      <c r="AV209">
        <v>100</v>
      </c>
      <c r="AW209">
        <v>100</v>
      </c>
      <c r="AX209">
        <v>100</v>
      </c>
      <c r="AY209">
        <v>100</v>
      </c>
      <c r="AZ209">
        <v>100</v>
      </c>
    </row>
    <row r="210" spans="1:52" x14ac:dyDescent="0.25">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c r="AS210">
        <v>77.47</v>
      </c>
      <c r="AT210">
        <v>76.56</v>
      </c>
      <c r="AU210">
        <v>78.39</v>
      </c>
      <c r="AV210">
        <v>78.31</v>
      </c>
      <c r="AW210">
        <v>81.430000000000007</v>
      </c>
      <c r="AX210">
        <v>81.39</v>
      </c>
      <c r="AY210">
        <v>78.349999999999994</v>
      </c>
      <c r="AZ210">
        <v>78.459999999999994</v>
      </c>
    </row>
    <row r="211" spans="1:52" x14ac:dyDescent="0.25">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c r="AS211">
        <v>4.5199999999999996</v>
      </c>
      <c r="AT211">
        <v>4.7300000000000004</v>
      </c>
      <c r="AU211">
        <v>5.54</v>
      </c>
      <c r="AV211">
        <v>4.6900000000000004</v>
      </c>
      <c r="AW211">
        <v>3.85</v>
      </c>
      <c r="AX211">
        <v>4.5599999999999996</v>
      </c>
      <c r="AY211">
        <v>5.48</v>
      </c>
      <c r="AZ211">
        <v>6.67</v>
      </c>
    </row>
    <row r="212" spans="1:52" x14ac:dyDescent="0.25">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c r="AS212">
        <v>18.010000000000002</v>
      </c>
      <c r="AT212">
        <v>18.71</v>
      </c>
      <c r="AU212">
        <v>16.07</v>
      </c>
      <c r="AV212">
        <v>17</v>
      </c>
      <c r="AW212">
        <v>14.72</v>
      </c>
      <c r="AX212">
        <v>14.05</v>
      </c>
      <c r="AY212">
        <v>16.18</v>
      </c>
      <c r="AZ212">
        <v>14.87</v>
      </c>
    </row>
    <row r="214" spans="1:52" x14ac:dyDescent="0.25">
      <c r="A214" t="s">
        <v>45</v>
      </c>
    </row>
    <row r="215" spans="1:52" x14ac:dyDescent="0.25">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row>
    <row r="216" spans="1:52" x14ac:dyDescent="0.25">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c r="AS216">
        <v>62.3</v>
      </c>
      <c r="AT216">
        <v>63.23</v>
      </c>
      <c r="AU216">
        <v>68.44</v>
      </c>
      <c r="AV216">
        <v>70.2</v>
      </c>
      <c r="AW216">
        <v>68.78</v>
      </c>
      <c r="AX216">
        <v>67.47</v>
      </c>
      <c r="AY216">
        <v>69.959999999999994</v>
      </c>
      <c r="AZ216">
        <v>75.47</v>
      </c>
    </row>
    <row r="217" spans="1:52" x14ac:dyDescent="0.25">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c r="AS217">
        <v>19.75</v>
      </c>
      <c r="AT217">
        <v>13.94</v>
      </c>
      <c r="AU217">
        <v>15.6</v>
      </c>
      <c r="AV217">
        <v>17.37</v>
      </c>
      <c r="AW217">
        <v>13.25</v>
      </c>
      <c r="AX217">
        <v>14.71</v>
      </c>
      <c r="AY217">
        <v>14.6</v>
      </c>
      <c r="AZ217">
        <v>10.89</v>
      </c>
    </row>
    <row r="218" spans="1:52" x14ac:dyDescent="0.25">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c r="AS218">
        <v>17.95</v>
      </c>
      <c r="AT218">
        <v>22.83</v>
      </c>
      <c r="AU218">
        <v>15.96</v>
      </c>
      <c r="AV218">
        <v>12.43</v>
      </c>
      <c r="AW218">
        <v>17.97</v>
      </c>
      <c r="AX218">
        <v>17.82</v>
      </c>
      <c r="AY218">
        <v>15.44</v>
      </c>
      <c r="AZ218">
        <v>13.64</v>
      </c>
    </row>
    <row r="220" spans="1:52" x14ac:dyDescent="0.25">
      <c r="A220" t="s">
        <v>50</v>
      </c>
    </row>
    <row r="221" spans="1:52" x14ac:dyDescent="0.25">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c r="AS221">
        <v>100</v>
      </c>
      <c r="AT221">
        <v>100</v>
      </c>
      <c r="AU221">
        <v>100</v>
      </c>
      <c r="AV221">
        <v>100</v>
      </c>
      <c r="AW221">
        <v>100</v>
      </c>
      <c r="AX221">
        <v>100</v>
      </c>
      <c r="AY221">
        <v>100</v>
      </c>
      <c r="AZ221">
        <v>100</v>
      </c>
    </row>
    <row r="222" spans="1:52" x14ac:dyDescent="0.25">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c r="AS222">
        <v>78.73</v>
      </c>
      <c r="AT222">
        <v>77.650000000000006</v>
      </c>
      <c r="AU222">
        <v>80.069999999999993</v>
      </c>
      <c r="AV222">
        <v>78.900000000000006</v>
      </c>
      <c r="AW222">
        <v>83.85</v>
      </c>
      <c r="AX222">
        <v>84.27</v>
      </c>
      <c r="AY222">
        <v>79.7</v>
      </c>
      <c r="AZ222">
        <v>78.37</v>
      </c>
    </row>
    <row r="223" spans="1:52" x14ac:dyDescent="0.25">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c r="AS223">
        <v>2.5099999999999998</v>
      </c>
      <c r="AT223">
        <v>3.44</v>
      </c>
      <c r="AU223">
        <v>3.7</v>
      </c>
      <c r="AV223">
        <v>2.33</v>
      </c>
      <c r="AW223">
        <v>1.59</v>
      </c>
      <c r="AX223">
        <v>1.71</v>
      </c>
      <c r="AY223">
        <v>2.87</v>
      </c>
      <c r="AZ223">
        <v>5.57</v>
      </c>
    </row>
    <row r="224" spans="1:52" x14ac:dyDescent="0.25">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c r="AS224">
        <v>18.760000000000002</v>
      </c>
      <c r="AT224">
        <v>18.91</v>
      </c>
      <c r="AU224">
        <v>16.23</v>
      </c>
      <c r="AV224">
        <v>18.77</v>
      </c>
      <c r="AW224">
        <v>14.55</v>
      </c>
      <c r="AX224">
        <v>14.02</v>
      </c>
      <c r="AY224">
        <v>17.43</v>
      </c>
      <c r="AZ224">
        <v>16.059999999999999</v>
      </c>
    </row>
    <row r="226" spans="1:52" x14ac:dyDescent="0.25">
      <c r="A226" t="s">
        <v>51</v>
      </c>
    </row>
    <row r="227" spans="1:52" x14ac:dyDescent="0.25">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c r="AS227">
        <v>100</v>
      </c>
      <c r="AT227">
        <v>100</v>
      </c>
      <c r="AU227">
        <v>100</v>
      </c>
      <c r="AV227">
        <v>100</v>
      </c>
      <c r="AW227">
        <v>100</v>
      </c>
      <c r="AX227">
        <v>100</v>
      </c>
      <c r="AY227">
        <v>100</v>
      </c>
      <c r="AZ227">
        <v>100</v>
      </c>
    </row>
    <row r="228" spans="1:52" x14ac:dyDescent="0.25">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c r="AS228">
        <v>82.91</v>
      </c>
      <c r="AT228">
        <v>80.14</v>
      </c>
      <c r="AU228">
        <v>78.62</v>
      </c>
      <c r="AV228">
        <v>84.41</v>
      </c>
      <c r="AW228">
        <v>79.34</v>
      </c>
      <c r="AX228">
        <v>79.39</v>
      </c>
      <c r="AY228">
        <v>79.86</v>
      </c>
      <c r="AZ228">
        <v>81.069999999999993</v>
      </c>
    </row>
    <row r="229" spans="1:52" x14ac:dyDescent="0.25">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c r="AS229">
        <v>3.55</v>
      </c>
      <c r="AT229">
        <v>5.32</v>
      </c>
      <c r="AU229">
        <v>6.28</v>
      </c>
      <c r="AV229">
        <v>3.98</v>
      </c>
      <c r="AW229">
        <v>8.1</v>
      </c>
      <c r="AX229">
        <v>9.6300000000000008</v>
      </c>
      <c r="AY229">
        <v>9.33</v>
      </c>
      <c r="AZ229">
        <v>8.9700000000000006</v>
      </c>
    </row>
    <row r="230" spans="1:52" x14ac:dyDescent="0.25">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c r="AS230">
        <v>13.54</v>
      </c>
      <c r="AT230">
        <v>14.54</v>
      </c>
      <c r="AU230">
        <v>15.1</v>
      </c>
      <c r="AV230">
        <v>11.62</v>
      </c>
      <c r="AW230">
        <v>12.56</v>
      </c>
      <c r="AX230">
        <v>10.97</v>
      </c>
      <c r="AY230">
        <v>10.81</v>
      </c>
      <c r="AZ230">
        <v>9.9499999999999993</v>
      </c>
    </row>
    <row r="233" spans="1:52" x14ac:dyDescent="0.25">
      <c r="A233" t="s">
        <v>36</v>
      </c>
    </row>
    <row r="234" spans="1:52" x14ac:dyDescent="0.25">
      <c r="A234" t="s">
        <v>61</v>
      </c>
    </row>
    <row r="235" spans="1:52" x14ac:dyDescent="0.25">
      <c r="A235" t="s">
        <v>38</v>
      </c>
    </row>
    <row r="236" spans="1:52" x14ac:dyDescent="0.25">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c r="AS236" s="1">
        <v>44774</v>
      </c>
      <c r="AT236" s="1">
        <v>44805</v>
      </c>
      <c r="AU236" s="1">
        <v>44835</v>
      </c>
      <c r="AV236" s="1">
        <v>44866</v>
      </c>
      <c r="AW236" s="1">
        <v>44896</v>
      </c>
      <c r="AX236" s="1">
        <v>44927</v>
      </c>
      <c r="AY236" s="1">
        <v>44958</v>
      </c>
      <c r="AZ236" s="1">
        <v>44986</v>
      </c>
    </row>
    <row r="237" spans="1:52" x14ac:dyDescent="0.25">
      <c r="A237" t="s">
        <v>62</v>
      </c>
    </row>
    <row r="238" spans="1:52" x14ac:dyDescent="0.25">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c r="AS238">
        <v>100</v>
      </c>
      <c r="AT238">
        <v>100</v>
      </c>
      <c r="AU238">
        <v>100</v>
      </c>
      <c r="AV238">
        <v>100</v>
      </c>
      <c r="AW238">
        <v>100</v>
      </c>
      <c r="AX238">
        <v>100</v>
      </c>
      <c r="AY238">
        <v>100</v>
      </c>
      <c r="AZ238">
        <v>100</v>
      </c>
    </row>
    <row r="239" spans="1:52" x14ac:dyDescent="0.25">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c r="AS239">
        <v>73.25</v>
      </c>
      <c r="AT239">
        <v>76.11</v>
      </c>
      <c r="AU239">
        <v>77.930000000000007</v>
      </c>
      <c r="AV239">
        <v>82.77</v>
      </c>
      <c r="AW239">
        <v>81.94</v>
      </c>
      <c r="AX239">
        <v>81.33</v>
      </c>
      <c r="AY239">
        <v>80.83</v>
      </c>
      <c r="AZ239">
        <v>81.53</v>
      </c>
    </row>
    <row r="240" spans="1:52" x14ac:dyDescent="0.25">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c r="AS240">
        <v>2.61</v>
      </c>
      <c r="AT240">
        <v>1.95</v>
      </c>
      <c r="AU240">
        <v>2.25</v>
      </c>
      <c r="AV240">
        <v>2.11</v>
      </c>
      <c r="AW240">
        <v>1.47</v>
      </c>
      <c r="AX240">
        <v>2.3199999999999998</v>
      </c>
      <c r="AY240">
        <v>1.71</v>
      </c>
      <c r="AZ240">
        <v>1.81</v>
      </c>
    </row>
    <row r="241" spans="1:52" x14ac:dyDescent="0.25">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c r="AS241">
        <v>24.15</v>
      </c>
      <c r="AT241">
        <v>21.94</v>
      </c>
      <c r="AU241">
        <v>19.809999999999999</v>
      </c>
      <c r="AV241">
        <v>15.12</v>
      </c>
      <c r="AW241">
        <v>16.59</v>
      </c>
      <c r="AX241">
        <v>16.350000000000001</v>
      </c>
      <c r="AY241">
        <v>17.46</v>
      </c>
      <c r="AZ241">
        <v>16.66</v>
      </c>
    </row>
    <row r="243" spans="1:52" x14ac:dyDescent="0.25">
      <c r="A243" t="s">
        <v>67</v>
      </c>
    </row>
    <row r="244" spans="1:52" x14ac:dyDescent="0.25">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c r="AS244">
        <v>100</v>
      </c>
      <c r="AT244">
        <v>100</v>
      </c>
      <c r="AU244">
        <v>100</v>
      </c>
      <c r="AV244">
        <v>100</v>
      </c>
      <c r="AW244">
        <v>100</v>
      </c>
      <c r="AX244">
        <v>100</v>
      </c>
      <c r="AY244">
        <v>100</v>
      </c>
      <c r="AZ244">
        <v>100</v>
      </c>
    </row>
    <row r="245" spans="1:52" x14ac:dyDescent="0.25">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c r="AS245">
        <v>81.12</v>
      </c>
      <c r="AT245">
        <v>80.180000000000007</v>
      </c>
      <c r="AU245">
        <v>81.540000000000006</v>
      </c>
      <c r="AV245">
        <v>82.75</v>
      </c>
      <c r="AW245">
        <v>84.32</v>
      </c>
      <c r="AX245">
        <v>84.19</v>
      </c>
      <c r="AY245">
        <v>83.34</v>
      </c>
      <c r="AZ245">
        <v>83.16</v>
      </c>
    </row>
    <row r="246" spans="1:52" x14ac:dyDescent="0.25">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c r="AS246">
        <v>1.1299999999999999</v>
      </c>
      <c r="AT246">
        <v>1.57</v>
      </c>
      <c r="AU246">
        <v>1.1599999999999999</v>
      </c>
      <c r="AV246">
        <v>1.67</v>
      </c>
      <c r="AW246">
        <v>0.79</v>
      </c>
      <c r="AX246">
        <v>1.1499999999999999</v>
      </c>
      <c r="AY246">
        <v>1.43</v>
      </c>
      <c r="AZ246">
        <v>1.47</v>
      </c>
    </row>
    <row r="247" spans="1:52" x14ac:dyDescent="0.25">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c r="AS247">
        <v>17.75</v>
      </c>
      <c r="AT247">
        <v>18.25</v>
      </c>
      <c r="AU247">
        <v>17.3</v>
      </c>
      <c r="AV247">
        <v>15.58</v>
      </c>
      <c r="AW247">
        <v>14.89</v>
      </c>
      <c r="AX247">
        <v>14.66</v>
      </c>
      <c r="AY247">
        <v>15.23</v>
      </c>
      <c r="AZ247">
        <v>15.37</v>
      </c>
    </row>
    <row r="249" spans="1:52" x14ac:dyDescent="0.25">
      <c r="A249" t="s">
        <v>72</v>
      </c>
    </row>
    <row r="250" spans="1:52" x14ac:dyDescent="0.25">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c r="AS250">
        <v>100</v>
      </c>
      <c r="AT250">
        <v>100</v>
      </c>
      <c r="AU250">
        <v>100</v>
      </c>
      <c r="AV250">
        <v>100</v>
      </c>
      <c r="AW250">
        <v>100</v>
      </c>
      <c r="AX250">
        <v>100</v>
      </c>
      <c r="AY250">
        <v>100</v>
      </c>
      <c r="AZ250">
        <v>100</v>
      </c>
    </row>
    <row r="251" spans="1:52" x14ac:dyDescent="0.25">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c r="AS251">
        <v>78.010000000000005</v>
      </c>
      <c r="AT251">
        <v>75.48</v>
      </c>
      <c r="AU251">
        <v>79.28</v>
      </c>
      <c r="AV251">
        <v>79.77</v>
      </c>
      <c r="AW251">
        <v>81.99</v>
      </c>
      <c r="AX251">
        <v>80.02</v>
      </c>
      <c r="AY251">
        <v>80.19</v>
      </c>
      <c r="AZ251">
        <v>81.11</v>
      </c>
    </row>
    <row r="252" spans="1:52" x14ac:dyDescent="0.25">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c r="AS252">
        <v>3.51</v>
      </c>
      <c r="AT252">
        <v>4.6100000000000003</v>
      </c>
      <c r="AU252">
        <v>2.3199999999999998</v>
      </c>
      <c r="AV252">
        <v>3.12</v>
      </c>
      <c r="AW252">
        <v>2.66</v>
      </c>
      <c r="AX252">
        <v>5.24</v>
      </c>
      <c r="AY252">
        <v>3.81</v>
      </c>
      <c r="AZ252">
        <v>2.57</v>
      </c>
    </row>
    <row r="253" spans="1:52" x14ac:dyDescent="0.25">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c r="AS253">
        <v>18.48</v>
      </c>
      <c r="AT253">
        <v>19.91</v>
      </c>
      <c r="AU253">
        <v>18.41</v>
      </c>
      <c r="AV253">
        <v>17.11</v>
      </c>
      <c r="AW253">
        <v>15.36</v>
      </c>
      <c r="AX253">
        <v>14.74</v>
      </c>
      <c r="AY253">
        <v>15.99</v>
      </c>
      <c r="AZ253">
        <v>16.32</v>
      </c>
    </row>
    <row r="256" spans="1:52" x14ac:dyDescent="0.25">
      <c r="A256" t="s">
        <v>36</v>
      </c>
    </row>
    <row r="257" spans="1:52" x14ac:dyDescent="0.25">
      <c r="A257" t="s">
        <v>61</v>
      </c>
    </row>
    <row r="258" spans="1:52" x14ac:dyDescent="0.25">
      <c r="A258" t="s">
        <v>52</v>
      </c>
    </row>
    <row r="259" spans="1:52" x14ac:dyDescent="0.25">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c r="AS259" s="1">
        <v>44774</v>
      </c>
      <c r="AT259" s="1">
        <v>44805</v>
      </c>
      <c r="AU259" s="1">
        <v>44835</v>
      </c>
      <c r="AV259" s="1">
        <v>44866</v>
      </c>
      <c r="AW259" s="1">
        <v>44896</v>
      </c>
      <c r="AX259" s="1">
        <v>44927</v>
      </c>
      <c r="AY259" s="1">
        <v>44958</v>
      </c>
      <c r="AZ259" s="1">
        <v>44986</v>
      </c>
    </row>
    <row r="260" spans="1:52" x14ac:dyDescent="0.25">
      <c r="A260" t="s">
        <v>62</v>
      </c>
    </row>
    <row r="261" spans="1:52" x14ac:dyDescent="0.25">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row>
    <row r="262" spans="1:52" x14ac:dyDescent="0.25">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c r="AS262">
        <v>70.55</v>
      </c>
      <c r="AT262">
        <v>71.98</v>
      </c>
      <c r="AU262">
        <v>73.41</v>
      </c>
      <c r="AV262">
        <v>75.39</v>
      </c>
      <c r="AW262">
        <v>78.459999999999994</v>
      </c>
      <c r="AX262">
        <v>75.11</v>
      </c>
      <c r="AY262">
        <v>75.17</v>
      </c>
      <c r="AZ262">
        <v>75.010000000000005</v>
      </c>
    </row>
    <row r="263" spans="1:52" x14ac:dyDescent="0.25">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c r="AS263">
        <v>5</v>
      </c>
      <c r="AT263">
        <v>6.23</v>
      </c>
      <c r="AU263">
        <v>5.74</v>
      </c>
      <c r="AV263">
        <v>4.84</v>
      </c>
      <c r="AW263">
        <v>4.72</v>
      </c>
      <c r="AX263">
        <v>6.03</v>
      </c>
      <c r="AY263">
        <v>5.61</v>
      </c>
      <c r="AZ263">
        <v>6.05</v>
      </c>
    </row>
    <row r="264" spans="1:52" x14ac:dyDescent="0.25">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c r="AS264">
        <v>24.45</v>
      </c>
      <c r="AT264">
        <v>21.8</v>
      </c>
      <c r="AU264">
        <v>20.85</v>
      </c>
      <c r="AV264">
        <v>19.77</v>
      </c>
      <c r="AW264">
        <v>16.82</v>
      </c>
      <c r="AX264">
        <v>18.850000000000001</v>
      </c>
      <c r="AY264">
        <v>19.22</v>
      </c>
      <c r="AZ264">
        <v>18.940000000000001</v>
      </c>
    </row>
    <row r="266" spans="1:52" x14ac:dyDescent="0.25">
      <c r="A266" t="s">
        <v>67</v>
      </c>
    </row>
    <row r="267" spans="1:52" x14ac:dyDescent="0.25">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row>
    <row r="268" spans="1:52" x14ac:dyDescent="0.25">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c r="AS268">
        <v>78.510000000000005</v>
      </c>
      <c r="AT268">
        <v>78.72</v>
      </c>
      <c r="AU268">
        <v>80.09</v>
      </c>
      <c r="AV268">
        <v>81.56</v>
      </c>
      <c r="AW268">
        <v>83.05</v>
      </c>
      <c r="AX268">
        <v>82.38</v>
      </c>
      <c r="AY268">
        <v>82.04</v>
      </c>
      <c r="AZ268">
        <v>81.08</v>
      </c>
    </row>
    <row r="269" spans="1:52" x14ac:dyDescent="0.25">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c r="AS269">
        <v>1.25</v>
      </c>
      <c r="AT269">
        <v>1.23</v>
      </c>
      <c r="AU269">
        <v>1.1399999999999999</v>
      </c>
      <c r="AV269">
        <v>1.1499999999999999</v>
      </c>
      <c r="AW269">
        <v>1.17</v>
      </c>
      <c r="AX269">
        <v>1.52</v>
      </c>
      <c r="AY269">
        <v>1.81</v>
      </c>
      <c r="AZ269">
        <v>1.82</v>
      </c>
    </row>
    <row r="270" spans="1:52" x14ac:dyDescent="0.25">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c r="AS270">
        <v>20.23</v>
      </c>
      <c r="AT270">
        <v>20.05</v>
      </c>
      <c r="AU270">
        <v>18.78</v>
      </c>
      <c r="AV270">
        <v>17.29</v>
      </c>
      <c r="AW270">
        <v>15.79</v>
      </c>
      <c r="AX270">
        <v>16.100000000000001</v>
      </c>
      <c r="AY270">
        <v>16.149999999999999</v>
      </c>
      <c r="AZ270">
        <v>17.11</v>
      </c>
    </row>
    <row r="272" spans="1:52" x14ac:dyDescent="0.25">
      <c r="A272" t="s">
        <v>72</v>
      </c>
    </row>
    <row r="273" spans="1:52" x14ac:dyDescent="0.25">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c r="AS273">
        <v>100</v>
      </c>
      <c r="AT273">
        <v>100</v>
      </c>
      <c r="AU273">
        <v>100</v>
      </c>
      <c r="AV273">
        <v>100</v>
      </c>
      <c r="AW273">
        <v>100</v>
      </c>
      <c r="AX273">
        <v>100</v>
      </c>
      <c r="AY273">
        <v>100</v>
      </c>
      <c r="AZ273">
        <v>100</v>
      </c>
    </row>
    <row r="274" spans="1:52" x14ac:dyDescent="0.25">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c r="AS274">
        <v>75.760000000000005</v>
      </c>
      <c r="AT274">
        <v>76.040000000000006</v>
      </c>
      <c r="AU274">
        <v>77.510000000000005</v>
      </c>
      <c r="AV274">
        <v>79.62</v>
      </c>
      <c r="AW274">
        <v>79.61</v>
      </c>
      <c r="AX274">
        <v>77.319999999999993</v>
      </c>
      <c r="AY274">
        <v>79.180000000000007</v>
      </c>
      <c r="AZ274">
        <v>78.13</v>
      </c>
    </row>
    <row r="275" spans="1:52" x14ac:dyDescent="0.25">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c r="AS275">
        <v>4.1900000000000004</v>
      </c>
      <c r="AT275">
        <v>3.94</v>
      </c>
      <c r="AU275">
        <v>3.18</v>
      </c>
      <c r="AV275">
        <v>3.22</v>
      </c>
      <c r="AW275">
        <v>4.21</v>
      </c>
      <c r="AX275">
        <v>6.23</v>
      </c>
      <c r="AY275">
        <v>4.78</v>
      </c>
      <c r="AZ275">
        <v>4.8899999999999997</v>
      </c>
    </row>
    <row r="276" spans="1:52" x14ac:dyDescent="0.25">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c r="AS276">
        <v>20.05</v>
      </c>
      <c r="AT276">
        <v>20.010000000000002</v>
      </c>
      <c r="AU276">
        <v>19.309999999999999</v>
      </c>
      <c r="AV276">
        <v>17.16</v>
      </c>
      <c r="AW276">
        <v>16.18</v>
      </c>
      <c r="AX276">
        <v>16.45</v>
      </c>
      <c r="AY276">
        <v>16.03</v>
      </c>
      <c r="AZ276">
        <v>16.97</v>
      </c>
    </row>
    <row r="279" spans="1:52" x14ac:dyDescent="0.25">
      <c r="A279" t="s">
        <v>36</v>
      </c>
    </row>
    <row r="280" spans="1:52" x14ac:dyDescent="0.25">
      <c r="A280" t="s">
        <v>61</v>
      </c>
    </row>
    <row r="281" spans="1:52" x14ac:dyDescent="0.25">
      <c r="A281" t="s">
        <v>54</v>
      </c>
    </row>
    <row r="282" spans="1:52" x14ac:dyDescent="0.25">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c r="AS282" s="1">
        <v>44774</v>
      </c>
      <c r="AT282" s="1">
        <v>44805</v>
      </c>
      <c r="AU282" s="1">
        <v>44835</v>
      </c>
      <c r="AV282" s="1">
        <v>44866</v>
      </c>
      <c r="AW282" s="1">
        <v>44896</v>
      </c>
      <c r="AX282" s="1">
        <v>44927</v>
      </c>
      <c r="AY282" s="1">
        <v>44958</v>
      </c>
      <c r="AZ282" s="1">
        <v>44986</v>
      </c>
    </row>
    <row r="283" spans="1:52" x14ac:dyDescent="0.25">
      <c r="A283" t="s">
        <v>62</v>
      </c>
    </row>
    <row r="284" spans="1:52" x14ac:dyDescent="0.25">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c r="AS284">
        <v>100</v>
      </c>
      <c r="AT284">
        <v>100</v>
      </c>
      <c r="AU284">
        <v>100</v>
      </c>
      <c r="AV284">
        <v>100</v>
      </c>
      <c r="AW284">
        <v>100</v>
      </c>
      <c r="AX284">
        <v>100</v>
      </c>
      <c r="AY284">
        <v>100</v>
      </c>
      <c r="AZ284">
        <v>100</v>
      </c>
    </row>
    <row r="285" spans="1:52" x14ac:dyDescent="0.25">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c r="AS285">
        <v>70.099999999999994</v>
      </c>
      <c r="AT285">
        <v>69.040000000000006</v>
      </c>
      <c r="AU285">
        <v>69.95</v>
      </c>
      <c r="AV285">
        <v>74.62</v>
      </c>
      <c r="AW285">
        <v>76.8</v>
      </c>
      <c r="AX285">
        <v>76.239999999999995</v>
      </c>
      <c r="AY285">
        <v>71.89</v>
      </c>
      <c r="AZ285">
        <v>73.709999999999994</v>
      </c>
    </row>
    <row r="286" spans="1:52" x14ac:dyDescent="0.25">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c r="AS286">
        <v>12.12</v>
      </c>
      <c r="AT286">
        <v>13.04</v>
      </c>
      <c r="AU286">
        <v>10.99</v>
      </c>
      <c r="AV286">
        <v>12.46</v>
      </c>
      <c r="AW286">
        <v>7.32</v>
      </c>
      <c r="AX286">
        <v>9.8800000000000008</v>
      </c>
      <c r="AY286">
        <v>11.24</v>
      </c>
      <c r="AZ286">
        <v>10.62</v>
      </c>
    </row>
    <row r="287" spans="1:52" x14ac:dyDescent="0.25">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c r="AS287">
        <v>17.78</v>
      </c>
      <c r="AT287">
        <v>17.93</v>
      </c>
      <c r="AU287">
        <v>19.05</v>
      </c>
      <c r="AV287">
        <v>12.92</v>
      </c>
      <c r="AW287">
        <v>15.88</v>
      </c>
      <c r="AX287">
        <v>13.88</v>
      </c>
      <c r="AY287">
        <v>16.87</v>
      </c>
      <c r="AZ287">
        <v>15.67</v>
      </c>
    </row>
    <row r="289" spans="1:52" x14ac:dyDescent="0.25">
      <c r="A289" t="s">
        <v>67</v>
      </c>
    </row>
    <row r="290" spans="1:52" x14ac:dyDescent="0.25">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c r="AS290">
        <v>100</v>
      </c>
      <c r="AT290">
        <v>100</v>
      </c>
      <c r="AU290">
        <v>100</v>
      </c>
      <c r="AV290">
        <v>100</v>
      </c>
      <c r="AW290">
        <v>100</v>
      </c>
      <c r="AX290">
        <v>100</v>
      </c>
      <c r="AY290">
        <v>100</v>
      </c>
      <c r="AZ290">
        <v>100</v>
      </c>
    </row>
    <row r="291" spans="1:52" x14ac:dyDescent="0.25">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c r="AS291">
        <v>78.09</v>
      </c>
      <c r="AT291">
        <v>76.709999999999994</v>
      </c>
      <c r="AU291">
        <v>79.89</v>
      </c>
      <c r="AV291">
        <v>80.41</v>
      </c>
      <c r="AW291">
        <v>81.98</v>
      </c>
      <c r="AX291">
        <v>83.79</v>
      </c>
      <c r="AY291">
        <v>82.4</v>
      </c>
      <c r="AZ291">
        <v>80.430000000000007</v>
      </c>
    </row>
    <row r="292" spans="1:52" x14ac:dyDescent="0.25">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c r="AS292">
        <v>4.53</v>
      </c>
      <c r="AT292">
        <v>4.57</v>
      </c>
      <c r="AU292">
        <v>4.2699999999999996</v>
      </c>
      <c r="AV292">
        <v>4.53</v>
      </c>
      <c r="AW292">
        <v>3.71</v>
      </c>
      <c r="AX292">
        <v>3.3</v>
      </c>
      <c r="AY292">
        <v>3.98</v>
      </c>
      <c r="AZ292">
        <v>5.16</v>
      </c>
    </row>
    <row r="293" spans="1:52" x14ac:dyDescent="0.25">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c r="AS293">
        <v>17.38</v>
      </c>
      <c r="AT293">
        <v>18.72</v>
      </c>
      <c r="AU293">
        <v>15.84</v>
      </c>
      <c r="AV293">
        <v>15.07</v>
      </c>
      <c r="AW293">
        <v>14.31</v>
      </c>
      <c r="AX293">
        <v>12.91</v>
      </c>
      <c r="AY293">
        <v>13.62</v>
      </c>
      <c r="AZ293">
        <v>14.41</v>
      </c>
    </row>
    <row r="295" spans="1:52" x14ac:dyDescent="0.25">
      <c r="A295" t="s">
        <v>72</v>
      </c>
    </row>
    <row r="296" spans="1:52" x14ac:dyDescent="0.25">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c r="AS296">
        <v>100</v>
      </c>
      <c r="AT296">
        <v>100</v>
      </c>
      <c r="AU296">
        <v>100</v>
      </c>
      <c r="AV296">
        <v>100</v>
      </c>
      <c r="AW296">
        <v>100</v>
      </c>
      <c r="AX296">
        <v>100</v>
      </c>
      <c r="AY296">
        <v>100</v>
      </c>
      <c r="AZ296">
        <v>100</v>
      </c>
    </row>
    <row r="297" spans="1:52" x14ac:dyDescent="0.25">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c r="AS297">
        <v>78.400000000000006</v>
      </c>
      <c r="AT297">
        <v>74.14</v>
      </c>
      <c r="AU297">
        <v>77.38</v>
      </c>
      <c r="AV297">
        <v>77.97</v>
      </c>
      <c r="AW297">
        <v>79.959999999999994</v>
      </c>
      <c r="AX297">
        <v>76.77</v>
      </c>
      <c r="AY297">
        <v>78.44</v>
      </c>
      <c r="AZ297">
        <v>77.34</v>
      </c>
    </row>
    <row r="298" spans="1:52" x14ac:dyDescent="0.25">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c r="AS298">
        <v>5.81</v>
      </c>
      <c r="AT298">
        <v>6.61</v>
      </c>
      <c r="AU298">
        <v>6.6</v>
      </c>
      <c r="AV298">
        <v>4.5</v>
      </c>
      <c r="AW298">
        <v>3.45</v>
      </c>
      <c r="AX298">
        <v>6.68</v>
      </c>
      <c r="AY298">
        <v>4.8899999999999997</v>
      </c>
      <c r="AZ298">
        <v>6.07</v>
      </c>
    </row>
    <row r="299" spans="1:52" x14ac:dyDescent="0.25">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c r="AS299">
        <v>15.79</v>
      </c>
      <c r="AT299">
        <v>19.260000000000002</v>
      </c>
      <c r="AU299">
        <v>16.02</v>
      </c>
      <c r="AV299">
        <v>17.53</v>
      </c>
      <c r="AW299">
        <v>16.59</v>
      </c>
      <c r="AX299">
        <v>16.55</v>
      </c>
      <c r="AY299">
        <v>16.670000000000002</v>
      </c>
      <c r="AZ299">
        <v>16.59</v>
      </c>
    </row>
    <row r="302" spans="1:52" x14ac:dyDescent="0.25">
      <c r="A302" t="s">
        <v>36</v>
      </c>
    </row>
    <row r="303" spans="1:52" x14ac:dyDescent="0.25">
      <c r="A303" t="s">
        <v>61</v>
      </c>
    </row>
    <row r="304" spans="1:52" x14ac:dyDescent="0.25">
      <c r="A304" t="s">
        <v>55</v>
      </c>
    </row>
    <row r="305" spans="1:52" x14ac:dyDescent="0.25">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c r="AS305" s="1">
        <v>44774</v>
      </c>
      <c r="AT305" s="1">
        <v>44805</v>
      </c>
      <c r="AU305" s="1">
        <v>44835</v>
      </c>
      <c r="AV305" s="1">
        <v>44866</v>
      </c>
      <c r="AW305" s="1">
        <v>44896</v>
      </c>
      <c r="AX305" s="1">
        <v>44927</v>
      </c>
      <c r="AY305" s="1">
        <v>44958</v>
      </c>
      <c r="AZ305" s="1">
        <v>44986</v>
      </c>
    </row>
    <row r="306" spans="1:52" x14ac:dyDescent="0.25">
      <c r="A306" t="s">
        <v>62</v>
      </c>
    </row>
    <row r="307" spans="1:52" x14ac:dyDescent="0.25">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row>
    <row r="308" spans="1:52" x14ac:dyDescent="0.25">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c r="AS308">
        <v>67.400000000000006</v>
      </c>
      <c r="AT308">
        <v>63.48</v>
      </c>
      <c r="AU308">
        <v>66.83</v>
      </c>
      <c r="AV308">
        <v>68.52</v>
      </c>
      <c r="AW308">
        <v>70.22</v>
      </c>
      <c r="AX308">
        <v>70.13</v>
      </c>
      <c r="AY308">
        <v>63.04</v>
      </c>
      <c r="AZ308">
        <v>69.42</v>
      </c>
    </row>
    <row r="309" spans="1:52" x14ac:dyDescent="0.25">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c r="AS309">
        <v>15.24</v>
      </c>
      <c r="AT309">
        <v>18.3</v>
      </c>
      <c r="AU309">
        <v>13.76</v>
      </c>
      <c r="AV309">
        <v>18.29</v>
      </c>
      <c r="AW309">
        <v>10.07</v>
      </c>
      <c r="AX309">
        <v>13.44</v>
      </c>
      <c r="AY309">
        <v>16.55</v>
      </c>
      <c r="AZ309">
        <v>16.47</v>
      </c>
    </row>
    <row r="310" spans="1:52" x14ac:dyDescent="0.25">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c r="AS310">
        <v>17.36</v>
      </c>
      <c r="AT310">
        <v>18.22</v>
      </c>
      <c r="AU310">
        <v>19.41</v>
      </c>
      <c r="AV310">
        <v>13.19</v>
      </c>
      <c r="AW310">
        <v>19.71</v>
      </c>
      <c r="AX310">
        <v>16.43</v>
      </c>
      <c r="AY310">
        <v>20.420000000000002</v>
      </c>
      <c r="AZ310">
        <v>14.1</v>
      </c>
    </row>
    <row r="312" spans="1:52" x14ac:dyDescent="0.25">
      <c r="A312" t="s">
        <v>67</v>
      </c>
    </row>
    <row r="313" spans="1:52" x14ac:dyDescent="0.25">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c r="AS313">
        <v>100</v>
      </c>
      <c r="AT313">
        <v>100</v>
      </c>
      <c r="AU313">
        <v>100</v>
      </c>
      <c r="AV313">
        <v>100</v>
      </c>
      <c r="AW313">
        <v>100</v>
      </c>
      <c r="AX313">
        <v>100</v>
      </c>
      <c r="AY313">
        <v>100</v>
      </c>
      <c r="AZ313">
        <v>100</v>
      </c>
    </row>
    <row r="314" spans="1:52" x14ac:dyDescent="0.25">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c r="AS314">
        <v>75.88</v>
      </c>
      <c r="AT314">
        <v>74.069999999999993</v>
      </c>
      <c r="AU314">
        <v>77.8</v>
      </c>
      <c r="AV314">
        <v>78.260000000000005</v>
      </c>
      <c r="AW314">
        <v>80.599999999999994</v>
      </c>
      <c r="AX314">
        <v>83.39</v>
      </c>
      <c r="AY314">
        <v>81.849999999999994</v>
      </c>
      <c r="AZ314">
        <v>76.58</v>
      </c>
    </row>
    <row r="315" spans="1:52" x14ac:dyDescent="0.25">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c r="AS315">
        <v>3.72</v>
      </c>
      <c r="AT315">
        <v>5.32</v>
      </c>
      <c r="AU315">
        <v>5.64</v>
      </c>
      <c r="AV315">
        <v>6.12</v>
      </c>
      <c r="AW315">
        <v>4.74</v>
      </c>
      <c r="AX315">
        <v>3.7</v>
      </c>
      <c r="AY315">
        <v>4.58</v>
      </c>
      <c r="AZ315">
        <v>5.8</v>
      </c>
    </row>
    <row r="316" spans="1:52" x14ac:dyDescent="0.25">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c r="AS316">
        <v>20.399999999999999</v>
      </c>
      <c r="AT316">
        <v>20.62</v>
      </c>
      <c r="AU316">
        <v>16.559999999999999</v>
      </c>
      <c r="AV316">
        <v>15.62</v>
      </c>
      <c r="AW316">
        <v>14.66</v>
      </c>
      <c r="AX316">
        <v>12.91</v>
      </c>
      <c r="AY316">
        <v>13.57</v>
      </c>
      <c r="AZ316">
        <v>17.62</v>
      </c>
    </row>
    <row r="318" spans="1:52" x14ac:dyDescent="0.25">
      <c r="A318" t="s">
        <v>72</v>
      </c>
    </row>
    <row r="319" spans="1:52" x14ac:dyDescent="0.25">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c r="AS319">
        <v>100</v>
      </c>
      <c r="AT319">
        <v>100</v>
      </c>
      <c r="AU319">
        <v>100</v>
      </c>
      <c r="AV319">
        <v>100</v>
      </c>
      <c r="AW319">
        <v>100</v>
      </c>
      <c r="AX319">
        <v>100</v>
      </c>
      <c r="AY319">
        <v>100</v>
      </c>
      <c r="AZ319">
        <v>100</v>
      </c>
    </row>
    <row r="320" spans="1:52" x14ac:dyDescent="0.25">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c r="AS320">
        <v>74.319999999999993</v>
      </c>
      <c r="AT320">
        <v>69.180000000000007</v>
      </c>
      <c r="AU320">
        <v>76.94</v>
      </c>
      <c r="AV320">
        <v>77.41</v>
      </c>
      <c r="AW320">
        <v>78.180000000000007</v>
      </c>
      <c r="AX320">
        <v>72.44</v>
      </c>
      <c r="AY320">
        <v>77.819999999999993</v>
      </c>
      <c r="AZ320">
        <v>85.42</v>
      </c>
    </row>
    <row r="321" spans="1:52" x14ac:dyDescent="0.25">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c r="AS321">
        <v>8.76</v>
      </c>
      <c r="AT321">
        <v>8.08</v>
      </c>
      <c r="AU321">
        <v>7.38</v>
      </c>
      <c r="AV321">
        <v>7.37</v>
      </c>
      <c r="AW321">
        <v>5.01</v>
      </c>
      <c r="AX321">
        <v>11.65</v>
      </c>
      <c r="AY321">
        <v>2.73</v>
      </c>
      <c r="AZ321">
        <v>1.79</v>
      </c>
    </row>
    <row r="322" spans="1:52" x14ac:dyDescent="0.25">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c r="AS322">
        <v>16.920000000000002</v>
      </c>
      <c r="AT322">
        <v>22.74</v>
      </c>
      <c r="AU322">
        <v>15.68</v>
      </c>
      <c r="AV322">
        <v>15.22</v>
      </c>
      <c r="AW322">
        <v>16.8</v>
      </c>
      <c r="AX322">
        <v>15.92</v>
      </c>
      <c r="AY322">
        <v>19.45</v>
      </c>
      <c r="AZ322">
        <v>12.79</v>
      </c>
    </row>
    <row r="325" spans="1:52" x14ac:dyDescent="0.25">
      <c r="A325" t="s">
        <v>36</v>
      </c>
    </row>
    <row r="326" spans="1:52" x14ac:dyDescent="0.25">
      <c r="A326" t="s">
        <v>61</v>
      </c>
    </row>
    <row r="327" spans="1:52" x14ac:dyDescent="0.25">
      <c r="A327" t="s">
        <v>57</v>
      </c>
    </row>
    <row r="328" spans="1:52" x14ac:dyDescent="0.25">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c r="AS328" s="1">
        <v>44774</v>
      </c>
      <c r="AT328" s="1">
        <v>44805</v>
      </c>
      <c r="AU328" s="1">
        <v>44835</v>
      </c>
      <c r="AV328" s="1">
        <v>44866</v>
      </c>
      <c r="AW328" s="1">
        <v>44896</v>
      </c>
      <c r="AX328" s="1">
        <v>44927</v>
      </c>
      <c r="AY328" s="1">
        <v>44958</v>
      </c>
      <c r="AZ328" s="1">
        <v>44986</v>
      </c>
    </row>
    <row r="329" spans="1:52" x14ac:dyDescent="0.25">
      <c r="A329" t="s">
        <v>62</v>
      </c>
    </row>
    <row r="330" spans="1:52" x14ac:dyDescent="0.25">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c r="AS330">
        <v>100</v>
      </c>
      <c r="AT330">
        <v>100</v>
      </c>
      <c r="AU330">
        <v>100</v>
      </c>
      <c r="AV330">
        <v>100</v>
      </c>
      <c r="AW330">
        <v>100</v>
      </c>
      <c r="AX330">
        <v>100</v>
      </c>
      <c r="AY330">
        <v>100</v>
      </c>
      <c r="AZ330">
        <v>100</v>
      </c>
    </row>
    <row r="331" spans="1:52" x14ac:dyDescent="0.25">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c r="AS331">
        <v>76.12</v>
      </c>
      <c r="AT331">
        <v>64.23</v>
      </c>
      <c r="AU331">
        <v>72.319999999999993</v>
      </c>
      <c r="AV331">
        <v>81.87</v>
      </c>
      <c r="AW331">
        <v>70.22</v>
      </c>
      <c r="AX331">
        <v>81.41</v>
      </c>
      <c r="AY331">
        <v>63.6</v>
      </c>
      <c r="AZ331">
        <v>78.42</v>
      </c>
    </row>
    <row r="332" spans="1:52" x14ac:dyDescent="0.25">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c r="AS332">
        <v>14.33</v>
      </c>
      <c r="AT332">
        <v>18.32</v>
      </c>
      <c r="AU332">
        <v>12.23</v>
      </c>
      <c r="AV332">
        <v>9.3800000000000008</v>
      </c>
      <c r="AW332">
        <v>10.56</v>
      </c>
      <c r="AX332">
        <v>3.83</v>
      </c>
      <c r="AY332">
        <v>18.12</v>
      </c>
      <c r="AZ332">
        <v>12.1</v>
      </c>
    </row>
    <row r="333" spans="1:52" x14ac:dyDescent="0.25">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c r="AS333">
        <v>9.56</v>
      </c>
      <c r="AT333">
        <v>17.45</v>
      </c>
      <c r="AU333">
        <v>15.45</v>
      </c>
      <c r="AV333">
        <v>8.76</v>
      </c>
      <c r="AW333">
        <v>19.23</v>
      </c>
      <c r="AX333">
        <v>14.76</v>
      </c>
      <c r="AY333">
        <v>18.28</v>
      </c>
      <c r="AZ333">
        <v>9.48</v>
      </c>
    </row>
    <row r="335" spans="1:52" x14ac:dyDescent="0.25">
      <c r="A335" t="s">
        <v>67</v>
      </c>
    </row>
    <row r="336" spans="1:52" x14ac:dyDescent="0.25">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100</v>
      </c>
      <c r="AW336">
        <v>100</v>
      </c>
      <c r="AX336">
        <v>100</v>
      </c>
      <c r="AY336">
        <v>100</v>
      </c>
      <c r="AZ336">
        <v>100</v>
      </c>
    </row>
    <row r="337" spans="1:52" x14ac:dyDescent="0.25">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c r="AS337">
        <v>79.91</v>
      </c>
      <c r="AT337">
        <v>75.39</v>
      </c>
      <c r="AU337">
        <v>81.08</v>
      </c>
      <c r="AV337">
        <v>80.040000000000006</v>
      </c>
      <c r="AW337">
        <v>81.099999999999994</v>
      </c>
      <c r="AX337">
        <v>82.63</v>
      </c>
      <c r="AY337">
        <v>87.55</v>
      </c>
      <c r="AZ337">
        <v>75.62</v>
      </c>
    </row>
    <row r="338" spans="1:52" x14ac:dyDescent="0.25">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c r="AS338">
        <v>2.1800000000000002</v>
      </c>
      <c r="AT338">
        <v>5.92</v>
      </c>
      <c r="AU338">
        <v>5.51</v>
      </c>
      <c r="AV338">
        <v>3.84</v>
      </c>
      <c r="AW338">
        <v>1.42</v>
      </c>
      <c r="AX338">
        <v>2.89</v>
      </c>
      <c r="AY338">
        <v>2.4500000000000002</v>
      </c>
      <c r="AZ338">
        <v>3.8</v>
      </c>
    </row>
    <row r="339" spans="1:52" x14ac:dyDescent="0.25">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c r="AS339">
        <v>17.91</v>
      </c>
      <c r="AT339">
        <v>18.690000000000001</v>
      </c>
      <c r="AU339">
        <v>13.41</v>
      </c>
      <c r="AV339">
        <v>16.12</v>
      </c>
      <c r="AW339">
        <v>17.48</v>
      </c>
      <c r="AX339">
        <v>14.48</v>
      </c>
      <c r="AY339">
        <v>10</v>
      </c>
      <c r="AZ339">
        <v>20.59</v>
      </c>
    </row>
    <row r="341" spans="1:52" x14ac:dyDescent="0.25">
      <c r="A341" t="s">
        <v>72</v>
      </c>
    </row>
    <row r="342" spans="1:52" x14ac:dyDescent="0.25">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100</v>
      </c>
      <c r="AU342">
        <v>100</v>
      </c>
      <c r="AV342">
        <v>100</v>
      </c>
      <c r="AW342">
        <v>100</v>
      </c>
      <c r="AX342">
        <v>100</v>
      </c>
      <c r="AY342">
        <v>100</v>
      </c>
      <c r="AZ342">
        <v>100</v>
      </c>
    </row>
    <row r="343" spans="1:52" x14ac:dyDescent="0.25">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c r="AS343">
        <v>71.37</v>
      </c>
      <c r="AT343">
        <v>74.34</v>
      </c>
      <c r="AU343">
        <v>70.959999999999994</v>
      </c>
      <c r="AV343">
        <v>79.260000000000005</v>
      </c>
      <c r="AW343">
        <v>74.88</v>
      </c>
      <c r="AX343">
        <v>64.89</v>
      </c>
      <c r="AY343">
        <v>68.650000000000006</v>
      </c>
      <c r="AZ343">
        <v>92.41</v>
      </c>
    </row>
    <row r="344" spans="1:52" x14ac:dyDescent="0.25">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c r="AS344">
        <v>9.81</v>
      </c>
      <c r="AT344">
        <v>2.64</v>
      </c>
      <c r="AU344">
        <v>7.37</v>
      </c>
      <c r="AV344">
        <v>9.4700000000000006</v>
      </c>
      <c r="AW344">
        <v>8.58</v>
      </c>
      <c r="AX344">
        <v>15.19</v>
      </c>
      <c r="AY344">
        <v>0.76</v>
      </c>
      <c r="AZ344">
        <v>1.74</v>
      </c>
    </row>
    <row r="345" spans="1:52" x14ac:dyDescent="0.25">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c r="AS345">
        <v>18.82</v>
      </c>
      <c r="AT345">
        <v>23.02</v>
      </c>
      <c r="AU345">
        <v>21.68</v>
      </c>
      <c r="AV345">
        <v>11.27</v>
      </c>
      <c r="AW345">
        <v>16.54</v>
      </c>
      <c r="AX345">
        <v>19.920000000000002</v>
      </c>
      <c r="AY345">
        <v>30.58</v>
      </c>
      <c r="AZ345">
        <v>5.85</v>
      </c>
    </row>
    <row r="348" spans="1:52" x14ac:dyDescent="0.25">
      <c r="A348" t="s">
        <v>36</v>
      </c>
    </row>
    <row r="349" spans="1:52" x14ac:dyDescent="0.25">
      <c r="A349" t="s">
        <v>61</v>
      </c>
    </row>
    <row r="350" spans="1:52" x14ac:dyDescent="0.25">
      <c r="A350" t="s">
        <v>58</v>
      </c>
    </row>
    <row r="351" spans="1:52" x14ac:dyDescent="0.25">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c r="AS351" s="1">
        <v>44774</v>
      </c>
      <c r="AT351" s="1">
        <v>44805</v>
      </c>
      <c r="AU351" s="1">
        <v>44835</v>
      </c>
      <c r="AV351" s="1">
        <v>44866</v>
      </c>
      <c r="AW351" s="1">
        <v>44896</v>
      </c>
      <c r="AX351" s="1">
        <v>44927</v>
      </c>
      <c r="AY351" s="1">
        <v>44958</v>
      </c>
      <c r="AZ351" s="1">
        <v>44986</v>
      </c>
    </row>
    <row r="352" spans="1:52" x14ac:dyDescent="0.25">
      <c r="A352" t="s">
        <v>62</v>
      </c>
    </row>
    <row r="353" spans="1:52" x14ac:dyDescent="0.25">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c r="AS353">
        <v>100</v>
      </c>
      <c r="AT353">
        <v>100</v>
      </c>
      <c r="AU353">
        <v>100</v>
      </c>
      <c r="AV353">
        <v>100</v>
      </c>
      <c r="AW353">
        <v>100</v>
      </c>
      <c r="AX353">
        <v>100</v>
      </c>
      <c r="AY353">
        <v>100</v>
      </c>
      <c r="AZ353">
        <v>100</v>
      </c>
    </row>
    <row r="354" spans="1:52" x14ac:dyDescent="0.25">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c r="AS354">
        <v>66.55</v>
      </c>
      <c r="AT354">
        <v>63.37</v>
      </c>
      <c r="AU354">
        <v>65.709999999999994</v>
      </c>
      <c r="AV354">
        <v>66.47</v>
      </c>
      <c r="AW354">
        <v>70.22</v>
      </c>
      <c r="AX354">
        <v>68.37</v>
      </c>
      <c r="AY354">
        <v>62.95</v>
      </c>
      <c r="AZ354">
        <v>67.8</v>
      </c>
    </row>
    <row r="355" spans="1:52" x14ac:dyDescent="0.25">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c r="AS355">
        <v>15.33</v>
      </c>
      <c r="AT355">
        <v>18.3</v>
      </c>
      <c r="AU355">
        <v>14.07</v>
      </c>
      <c r="AV355">
        <v>19.66</v>
      </c>
      <c r="AW355">
        <v>9.99</v>
      </c>
      <c r="AX355">
        <v>14.94</v>
      </c>
      <c r="AY355">
        <v>16.3</v>
      </c>
      <c r="AZ355">
        <v>17.260000000000002</v>
      </c>
    </row>
    <row r="356" spans="1:52" x14ac:dyDescent="0.25">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c r="AS356">
        <v>18.12</v>
      </c>
      <c r="AT356">
        <v>18.329999999999998</v>
      </c>
      <c r="AU356">
        <v>20.22</v>
      </c>
      <c r="AV356">
        <v>13.87</v>
      </c>
      <c r="AW356">
        <v>19.79</v>
      </c>
      <c r="AX356">
        <v>16.690000000000001</v>
      </c>
      <c r="AY356">
        <v>20.76</v>
      </c>
      <c r="AZ356">
        <v>14.93</v>
      </c>
    </row>
    <row r="358" spans="1:52" x14ac:dyDescent="0.25">
      <c r="A358" t="s">
        <v>67</v>
      </c>
    </row>
    <row r="359" spans="1:52" x14ac:dyDescent="0.25">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100</v>
      </c>
      <c r="AW359">
        <v>100</v>
      </c>
      <c r="AX359">
        <v>100</v>
      </c>
      <c r="AY359">
        <v>100</v>
      </c>
      <c r="AZ359">
        <v>100</v>
      </c>
    </row>
    <row r="360" spans="1:52" x14ac:dyDescent="0.25">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c r="AS360">
        <v>75.150000000000006</v>
      </c>
      <c r="AT360">
        <v>73.81</v>
      </c>
      <c r="AU360">
        <v>77.099999999999994</v>
      </c>
      <c r="AV360">
        <v>77.7</v>
      </c>
      <c r="AW360">
        <v>80.47</v>
      </c>
      <c r="AX360">
        <v>83.61</v>
      </c>
      <c r="AY360">
        <v>80.45</v>
      </c>
      <c r="AZ360">
        <v>76.89</v>
      </c>
    </row>
    <row r="361" spans="1:52" x14ac:dyDescent="0.25">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c r="AS361">
        <v>4</v>
      </c>
      <c r="AT361">
        <v>5.2</v>
      </c>
      <c r="AU361">
        <v>5.67</v>
      </c>
      <c r="AV361">
        <v>6.83</v>
      </c>
      <c r="AW361">
        <v>5.63</v>
      </c>
      <c r="AX361">
        <v>3.93</v>
      </c>
      <c r="AY361">
        <v>5.1100000000000003</v>
      </c>
      <c r="AZ361">
        <v>6.46</v>
      </c>
    </row>
    <row r="362" spans="1:52" x14ac:dyDescent="0.25">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c r="AS362">
        <v>20.85</v>
      </c>
      <c r="AT362">
        <v>20.99</v>
      </c>
      <c r="AU362">
        <v>17.23</v>
      </c>
      <c r="AV362">
        <v>15.47</v>
      </c>
      <c r="AW362">
        <v>13.9</v>
      </c>
      <c r="AX362">
        <v>12.46</v>
      </c>
      <c r="AY362">
        <v>14.44</v>
      </c>
      <c r="AZ362">
        <v>16.649999999999999</v>
      </c>
    </row>
    <row r="364" spans="1:52" x14ac:dyDescent="0.25">
      <c r="A364" t="s">
        <v>72</v>
      </c>
    </row>
    <row r="365" spans="1:52" x14ac:dyDescent="0.25">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c r="AS365">
        <v>100</v>
      </c>
      <c r="AT365">
        <v>100</v>
      </c>
      <c r="AU365">
        <v>100</v>
      </c>
      <c r="AV365">
        <v>100</v>
      </c>
      <c r="AW365">
        <v>100</v>
      </c>
      <c r="AX365">
        <v>100</v>
      </c>
      <c r="AY365">
        <v>100</v>
      </c>
      <c r="AZ365">
        <v>100</v>
      </c>
    </row>
    <row r="366" spans="1:52" x14ac:dyDescent="0.25">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c r="AS366">
        <v>75.400000000000006</v>
      </c>
      <c r="AT366">
        <v>67.510000000000005</v>
      </c>
      <c r="AU366">
        <v>79.400000000000006</v>
      </c>
      <c r="AV366">
        <v>76.48</v>
      </c>
      <c r="AW366">
        <v>79.849999999999994</v>
      </c>
      <c r="AX366">
        <v>76.53</v>
      </c>
      <c r="AY366">
        <v>84.84</v>
      </c>
      <c r="AZ366">
        <v>82.32</v>
      </c>
    </row>
    <row r="367" spans="1:52" x14ac:dyDescent="0.25">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c r="AS367">
        <v>8.3699999999999992</v>
      </c>
      <c r="AT367">
        <v>9.84</v>
      </c>
      <c r="AU367">
        <v>7.39</v>
      </c>
      <c r="AV367">
        <v>6.33</v>
      </c>
      <c r="AW367">
        <v>3.22</v>
      </c>
      <c r="AX367">
        <v>9.7200000000000006</v>
      </c>
      <c r="AY367">
        <v>4.2300000000000004</v>
      </c>
      <c r="AZ367">
        <v>1.82</v>
      </c>
    </row>
    <row r="368" spans="1:52" x14ac:dyDescent="0.25">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c r="AS368">
        <v>16.22</v>
      </c>
      <c r="AT368">
        <v>22.65</v>
      </c>
      <c r="AU368">
        <v>13.21</v>
      </c>
      <c r="AV368">
        <v>17.190000000000001</v>
      </c>
      <c r="AW368">
        <v>16.93</v>
      </c>
      <c r="AX368">
        <v>13.75</v>
      </c>
      <c r="AY368">
        <v>10.93</v>
      </c>
      <c r="AZ368">
        <v>15.86</v>
      </c>
    </row>
    <row r="371" spans="1:52" x14ac:dyDescent="0.25">
      <c r="A371" t="s">
        <v>36</v>
      </c>
    </row>
    <row r="372" spans="1:52" x14ac:dyDescent="0.25">
      <c r="A372" t="s">
        <v>61</v>
      </c>
    </row>
    <row r="373" spans="1:52" x14ac:dyDescent="0.25">
      <c r="A373" t="s">
        <v>59</v>
      </c>
    </row>
    <row r="374" spans="1:52" x14ac:dyDescent="0.25">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c r="AS374" s="1">
        <v>44774</v>
      </c>
      <c r="AT374" s="1">
        <v>44805</v>
      </c>
      <c r="AU374" s="1">
        <v>44835</v>
      </c>
      <c r="AV374" s="1">
        <v>44866</v>
      </c>
      <c r="AW374" s="1">
        <v>44896</v>
      </c>
      <c r="AX374" s="1">
        <v>44927</v>
      </c>
      <c r="AY374" s="1">
        <v>44958</v>
      </c>
      <c r="AZ374" s="1">
        <v>44986</v>
      </c>
    </row>
    <row r="375" spans="1:52" x14ac:dyDescent="0.25">
      <c r="A375" t="s">
        <v>62</v>
      </c>
    </row>
    <row r="376" spans="1:52" x14ac:dyDescent="0.25">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100</v>
      </c>
    </row>
    <row r="377" spans="1:52" x14ac:dyDescent="0.25">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c r="AS377">
        <v>68.84</v>
      </c>
      <c r="AT377">
        <v>69.34</v>
      </c>
      <c r="AU377">
        <v>69.95</v>
      </c>
      <c r="AV377">
        <v>78.290000000000006</v>
      </c>
      <c r="AW377">
        <v>81.02</v>
      </c>
      <c r="AX377">
        <v>77.12</v>
      </c>
      <c r="AY377">
        <v>75.540000000000006</v>
      </c>
      <c r="AZ377">
        <v>74.22</v>
      </c>
    </row>
    <row r="378" spans="1:52" x14ac:dyDescent="0.25">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c r="AS378">
        <v>11.44</v>
      </c>
      <c r="AT378">
        <v>11.13</v>
      </c>
      <c r="AU378">
        <v>9.4600000000000009</v>
      </c>
      <c r="AV378">
        <v>10.19</v>
      </c>
      <c r="AW378">
        <v>4.62</v>
      </c>
      <c r="AX378">
        <v>10.79</v>
      </c>
      <c r="AY378">
        <v>9.89</v>
      </c>
      <c r="AZ378">
        <v>7.98</v>
      </c>
    </row>
    <row r="379" spans="1:52" x14ac:dyDescent="0.25">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c r="AS379">
        <v>19.72</v>
      </c>
      <c r="AT379">
        <v>19.53</v>
      </c>
      <c r="AU379">
        <v>20.6</v>
      </c>
      <c r="AV379">
        <v>11.52</v>
      </c>
      <c r="AW379">
        <v>14.36</v>
      </c>
      <c r="AX379">
        <v>12.08</v>
      </c>
      <c r="AY379">
        <v>14.57</v>
      </c>
      <c r="AZ379">
        <v>17.809999999999999</v>
      </c>
    </row>
    <row r="381" spans="1:52" x14ac:dyDescent="0.25">
      <c r="A381" t="s">
        <v>67</v>
      </c>
    </row>
    <row r="382" spans="1:52" x14ac:dyDescent="0.25">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100</v>
      </c>
      <c r="AU382">
        <v>100</v>
      </c>
      <c r="AV382">
        <v>100</v>
      </c>
      <c r="AW382">
        <v>100</v>
      </c>
      <c r="AX382">
        <v>100</v>
      </c>
      <c r="AY382">
        <v>100</v>
      </c>
      <c r="AZ382">
        <v>100</v>
      </c>
    </row>
    <row r="383" spans="1:52" x14ac:dyDescent="0.25">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c r="AS383">
        <v>79.959999999999994</v>
      </c>
      <c r="AT383">
        <v>76.94</v>
      </c>
      <c r="AU383">
        <v>81.510000000000005</v>
      </c>
      <c r="AV383">
        <v>83.25</v>
      </c>
      <c r="AW383">
        <v>82.79</v>
      </c>
      <c r="AX383">
        <v>83.96</v>
      </c>
      <c r="AY383">
        <v>86.08</v>
      </c>
      <c r="AZ383">
        <v>84</v>
      </c>
    </row>
    <row r="384" spans="1:52" x14ac:dyDescent="0.25">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c r="AS384">
        <v>6.38</v>
      </c>
      <c r="AT384">
        <v>5.8</v>
      </c>
      <c r="AU384">
        <v>3.38</v>
      </c>
      <c r="AV384">
        <v>3.76</v>
      </c>
      <c r="AW384">
        <v>3.61</v>
      </c>
      <c r="AX384">
        <v>2.75</v>
      </c>
      <c r="AY384">
        <v>2.56</v>
      </c>
      <c r="AZ384">
        <v>3.96</v>
      </c>
    </row>
    <row r="385" spans="1:52" x14ac:dyDescent="0.25">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c r="AS385">
        <v>13.67</v>
      </c>
      <c r="AT385">
        <v>17.260000000000002</v>
      </c>
      <c r="AU385">
        <v>15.11</v>
      </c>
      <c r="AV385">
        <v>12.99</v>
      </c>
      <c r="AW385">
        <v>13.59</v>
      </c>
      <c r="AX385">
        <v>13.28</v>
      </c>
      <c r="AY385">
        <v>11.36</v>
      </c>
      <c r="AZ385">
        <v>12.03</v>
      </c>
    </row>
    <row r="387" spans="1:52" x14ac:dyDescent="0.25">
      <c r="A387" t="s">
        <v>72</v>
      </c>
    </row>
    <row r="388" spans="1:52" x14ac:dyDescent="0.25">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c r="AS388">
        <v>100</v>
      </c>
      <c r="AT388">
        <v>100</v>
      </c>
      <c r="AU388">
        <v>100</v>
      </c>
      <c r="AV388">
        <v>100</v>
      </c>
      <c r="AW388">
        <v>100</v>
      </c>
      <c r="AX388">
        <v>100</v>
      </c>
      <c r="AY388">
        <v>100</v>
      </c>
      <c r="AZ388">
        <v>100</v>
      </c>
    </row>
    <row r="389" spans="1:52" x14ac:dyDescent="0.25">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c r="AS389">
        <v>84.67</v>
      </c>
      <c r="AT389">
        <v>78.819999999999993</v>
      </c>
      <c r="AU389">
        <v>78.569999999999993</v>
      </c>
      <c r="AV389">
        <v>81.040000000000006</v>
      </c>
      <c r="AW389">
        <v>82.86</v>
      </c>
      <c r="AX389">
        <v>82.48</v>
      </c>
      <c r="AY389">
        <v>80.81</v>
      </c>
      <c r="AZ389">
        <v>80.010000000000005</v>
      </c>
    </row>
    <row r="390" spans="1:52" x14ac:dyDescent="0.25">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c r="AS390">
        <v>4.42</v>
      </c>
      <c r="AT390">
        <v>5.75</v>
      </c>
      <c r="AU390">
        <v>4.6399999999999997</v>
      </c>
      <c r="AV390">
        <v>4.28</v>
      </c>
      <c r="AW390">
        <v>2.4300000000000002</v>
      </c>
      <c r="AX390">
        <v>3.68</v>
      </c>
      <c r="AY390">
        <v>5.77</v>
      </c>
      <c r="AZ390">
        <v>4.5199999999999996</v>
      </c>
    </row>
    <row r="391" spans="1:52" x14ac:dyDescent="0.25">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c r="AS391">
        <v>10.91</v>
      </c>
      <c r="AT391">
        <v>15.42</v>
      </c>
      <c r="AU391">
        <v>16.79</v>
      </c>
      <c r="AV391">
        <v>14.68</v>
      </c>
      <c r="AW391">
        <v>14.71</v>
      </c>
      <c r="AX391">
        <v>13.84</v>
      </c>
      <c r="AY391">
        <v>13.42</v>
      </c>
      <c r="AZ391">
        <v>15.47</v>
      </c>
    </row>
    <row r="394" spans="1:52" x14ac:dyDescent="0.25">
      <c r="A394" t="s">
        <v>36</v>
      </c>
    </row>
    <row r="395" spans="1:52" x14ac:dyDescent="0.25">
      <c r="A395" t="s">
        <v>61</v>
      </c>
    </row>
    <row r="396" spans="1:52" x14ac:dyDescent="0.25">
      <c r="A396" t="s">
        <v>60</v>
      </c>
    </row>
    <row r="397" spans="1:52" x14ac:dyDescent="0.25">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c r="AS397" s="1">
        <v>44774</v>
      </c>
      <c r="AT397" s="1">
        <v>44805</v>
      </c>
      <c r="AU397" s="1">
        <v>44835</v>
      </c>
      <c r="AV397" s="1">
        <v>44866</v>
      </c>
      <c r="AW397" s="1">
        <v>44896</v>
      </c>
      <c r="AX397" s="1">
        <v>44927</v>
      </c>
      <c r="AY397" s="1">
        <v>44958</v>
      </c>
      <c r="AZ397" s="1">
        <v>44986</v>
      </c>
    </row>
    <row r="398" spans="1:52" x14ac:dyDescent="0.25">
      <c r="A398" t="s">
        <v>62</v>
      </c>
    </row>
    <row r="399" spans="1:52" x14ac:dyDescent="0.25">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row>
    <row r="400" spans="1:52" x14ac:dyDescent="0.25">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c r="AS400">
        <v>76.48</v>
      </c>
      <c r="AT400">
        <v>74.83</v>
      </c>
      <c r="AU400">
        <v>73.430000000000007</v>
      </c>
      <c r="AV400">
        <v>78.260000000000005</v>
      </c>
      <c r="AW400">
        <v>80.09</v>
      </c>
      <c r="AX400">
        <v>80.09</v>
      </c>
      <c r="AY400">
        <v>75.540000000000006</v>
      </c>
      <c r="AZ400">
        <v>77.55</v>
      </c>
    </row>
    <row r="401" spans="1:52" x14ac:dyDescent="0.25">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c r="AS401">
        <v>8.35</v>
      </c>
      <c r="AT401">
        <v>8.52</v>
      </c>
      <c r="AU401">
        <v>9.51</v>
      </c>
      <c r="AV401">
        <v>8.02</v>
      </c>
      <c r="AW401">
        <v>6.65</v>
      </c>
      <c r="AX401">
        <v>6.49</v>
      </c>
      <c r="AY401">
        <v>7.63</v>
      </c>
      <c r="AZ401">
        <v>7.62</v>
      </c>
    </row>
    <row r="402" spans="1:52" x14ac:dyDescent="0.25">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c r="AS402">
        <v>15.17</v>
      </c>
      <c r="AT402">
        <v>16.64</v>
      </c>
      <c r="AU402">
        <v>17.059999999999999</v>
      </c>
      <c r="AV402">
        <v>13.72</v>
      </c>
      <c r="AW402">
        <v>13.26</v>
      </c>
      <c r="AX402">
        <v>13.42</v>
      </c>
      <c r="AY402">
        <v>16.82</v>
      </c>
      <c r="AZ402">
        <v>14.83</v>
      </c>
    </row>
    <row r="404" spans="1:52" x14ac:dyDescent="0.25">
      <c r="A404" t="s">
        <v>67</v>
      </c>
    </row>
    <row r="405" spans="1:52" x14ac:dyDescent="0.25">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row>
    <row r="406" spans="1:52" x14ac:dyDescent="0.25">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c r="AS406">
        <v>78.430000000000007</v>
      </c>
      <c r="AT406">
        <v>78.010000000000005</v>
      </c>
      <c r="AU406">
        <v>80.41</v>
      </c>
      <c r="AV406">
        <v>78.91</v>
      </c>
      <c r="AW406">
        <v>82.36</v>
      </c>
      <c r="AX406">
        <v>83.46</v>
      </c>
      <c r="AY406">
        <v>79.88</v>
      </c>
      <c r="AZ406">
        <v>80.33</v>
      </c>
    </row>
    <row r="407" spans="1:52" x14ac:dyDescent="0.25">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c r="AS407">
        <v>3.35</v>
      </c>
      <c r="AT407">
        <v>2.98</v>
      </c>
      <c r="AU407">
        <v>3.75</v>
      </c>
      <c r="AV407">
        <v>4.04</v>
      </c>
      <c r="AW407">
        <v>3.23</v>
      </c>
      <c r="AX407">
        <v>3.5</v>
      </c>
      <c r="AY407">
        <v>4.7300000000000004</v>
      </c>
      <c r="AZ407">
        <v>5.72</v>
      </c>
    </row>
    <row r="408" spans="1:52" x14ac:dyDescent="0.25">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c r="AS408">
        <v>18.23</v>
      </c>
      <c r="AT408">
        <v>19.010000000000002</v>
      </c>
      <c r="AU408">
        <v>15.84</v>
      </c>
      <c r="AV408">
        <v>17.059999999999999</v>
      </c>
      <c r="AW408">
        <v>14.41</v>
      </c>
      <c r="AX408">
        <v>13.04</v>
      </c>
      <c r="AY408">
        <v>15.39</v>
      </c>
      <c r="AZ408">
        <v>13.95</v>
      </c>
    </row>
    <row r="410" spans="1:52" x14ac:dyDescent="0.25">
      <c r="A410" t="s">
        <v>72</v>
      </c>
    </row>
    <row r="411" spans="1:52" x14ac:dyDescent="0.25">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row>
    <row r="412" spans="1:52" x14ac:dyDescent="0.25">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c r="AS412">
        <v>75.430000000000007</v>
      </c>
      <c r="AT412">
        <v>73.38</v>
      </c>
      <c r="AU412">
        <v>76.290000000000006</v>
      </c>
      <c r="AV412">
        <v>76.38</v>
      </c>
      <c r="AW412">
        <v>79.47</v>
      </c>
      <c r="AX412">
        <v>76.150000000000006</v>
      </c>
      <c r="AY412">
        <v>75.540000000000006</v>
      </c>
      <c r="AZ412">
        <v>72.72</v>
      </c>
    </row>
    <row r="413" spans="1:52" x14ac:dyDescent="0.25">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c r="AS413">
        <v>4.97</v>
      </c>
      <c r="AT413">
        <v>6.9</v>
      </c>
      <c r="AU413">
        <v>7.76</v>
      </c>
      <c r="AV413">
        <v>3.57</v>
      </c>
      <c r="AW413">
        <v>3.6</v>
      </c>
      <c r="AX413">
        <v>6.05</v>
      </c>
      <c r="AY413">
        <v>6.17</v>
      </c>
      <c r="AZ413">
        <v>9.16</v>
      </c>
    </row>
    <row r="414" spans="1:52" x14ac:dyDescent="0.25">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c r="AS414">
        <v>19.600000000000001</v>
      </c>
      <c r="AT414">
        <v>19.72</v>
      </c>
      <c r="AU414">
        <v>15.94</v>
      </c>
      <c r="AV414">
        <v>20.05</v>
      </c>
      <c r="AW414">
        <v>16.940000000000001</v>
      </c>
      <c r="AX414">
        <v>17.8</v>
      </c>
      <c r="AY414">
        <v>18.29</v>
      </c>
      <c r="AZ414">
        <v>18.13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1A088F-26C9-48A7-A7B4-31A51C7ADCF4}">
  <ds:schemaRefs>
    <ds:schemaRef ds:uri="http://schemas.microsoft.com/office/2006/metadata/properties"/>
    <ds:schemaRef ds:uri="http://purl.org/dc/elements/1.1/"/>
    <ds:schemaRef ds:uri="http://schemas.openxmlformats.org/package/2006/metadata/core-properties"/>
    <ds:schemaRef ds:uri="http://purl.org/dc/terms/"/>
    <ds:schemaRef ds:uri="http://schemas.microsoft.com/office/infopath/2007/PartnerControls"/>
    <ds:schemaRef ds:uri="724c4985-e433-4d2c-9697-e180992b402a"/>
    <ds:schemaRef ds:uri="http://schemas.microsoft.com/office/2006/documentManagement/type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B3EE1618-12A5-4207-A379-B66F376B54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Juan Carlos</cp:lastModifiedBy>
  <cp:revision/>
  <dcterms:created xsi:type="dcterms:W3CDTF">2018-06-15T07:55:04Z</dcterms:created>
  <dcterms:modified xsi:type="dcterms:W3CDTF">2023-07-03T12:12:51Z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2022-12-14T14:19:58Z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de4d69b2-1e56-408f-a3a1-049ffb2cb241</vt:lpwstr>
  </property>
  <property fmtid="{D5CDD505-2E9C-101B-9397-08002B2CF9AE}" pid="10" name="MSIP_Label_3741da7a-79c1-417c-b408-16c0bfe99fca_ContentBits">
    <vt:lpwstr>0</vt:lpwstr>
  </property>
</Properties>
</file>