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8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'[8]19.11-12'!$B$51</definedName>
    <definedName name="\G" localSheetId="0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'18.8'!$A$1:$I$25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<sst xmlns="http://schemas.openxmlformats.org/spreadsheetml/2006/main" count="26" uniqueCount="24">
  <si>
    <t>PESCA MARÍTIMA</t>
  </si>
  <si>
    <t>18.8. Análisis autonómico de las características técnicas de la flota del puerto base, 2010</t>
  </si>
  <si>
    <t>Comunidades Autónomas</t>
  </si>
  <si>
    <t>Nº buques</t>
  </si>
  <si>
    <t>%</t>
  </si>
  <si>
    <t>Arqueo (GT)</t>
  </si>
  <si>
    <t>Potencia (CV)</t>
  </si>
  <si>
    <t>Eslora total promedio</t>
  </si>
  <si>
    <t>Galicia</t>
  </si>
  <si>
    <t>P. de Asturias</t>
  </si>
  <si>
    <t>Cantabria</t>
  </si>
  <si>
    <t>País Vasco</t>
  </si>
  <si>
    <t>Cataluña</t>
  </si>
  <si>
    <t>Baleares</t>
  </si>
  <si>
    <t>C. Valenciana</t>
  </si>
  <si>
    <t>R. de Murcia</t>
  </si>
  <si>
    <t>Andalucía</t>
  </si>
  <si>
    <t>Canarias</t>
  </si>
  <si>
    <t>Ciudad Autónoma de Ceuta</t>
  </si>
  <si>
    <t>Ciudad Autónoma de Melilla</t>
  </si>
  <si>
    <t>ESPAÑA</t>
  </si>
  <si>
    <t>Fuente: Datos del Censo de Flota Pesquera Operativa a 31 de diciembre de 2010</t>
  </si>
  <si>
    <t>(GT): Tonelaje Bruto</t>
  </si>
  <si>
    <t>(CV): Caballos de Vapor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</si>
</sst>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__;\–#,##0.00__;0.00__;@__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.00_);\(#,##0.00\)"/>
    <numFmt numFmtId="196" formatCode="0.00_)"/>
    <numFmt numFmtId="197" formatCode="#,##0.0__"/>
    <numFmt numFmtId="198" formatCode="0.000"/>
    <numFmt numFmtId="199" formatCode="#,##0.00\ \€"/>
    <numFmt numFmtId="200" formatCode="#,##0.00\ &quot;€&quot;"/>
    <numFmt numFmtId="201" formatCode="#,##0.0000__;\–#,##0.0000__;0.0000__;@__"/>
  </numFmts>
  <fonts count="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69" fontId="3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69" fontId="5" fillId="0" borderId="0" xfId="24" applyFont="1" applyAlignment="1">
      <alignment horizontal="center"/>
      <protection/>
    </xf>
    <xf numFmtId="169" fontId="0" fillId="0" borderId="0" xfId="24" applyFont="1">
      <alignment/>
      <protection/>
    </xf>
    <xf numFmtId="169" fontId="1" fillId="0" borderId="0" xfId="16" applyAlignment="1">
      <alignment horizontal="center"/>
    </xf>
    <xf numFmtId="169" fontId="6" fillId="2" borderId="0" xfId="24" applyNumberFormat="1" applyFont="1" applyFill="1" applyAlignment="1" applyProtection="1">
      <alignment horizontal="center"/>
      <protection/>
    </xf>
    <xf numFmtId="169" fontId="0" fillId="0" borderId="0" xfId="24" applyFont="1" applyFill="1">
      <alignment/>
      <protection/>
    </xf>
    <xf numFmtId="169" fontId="0" fillId="0" borderId="2" xfId="24" applyNumberFormat="1" applyFont="1" applyBorder="1" applyProtection="1">
      <alignment/>
      <protection/>
    </xf>
    <xf numFmtId="169" fontId="0" fillId="0" borderId="2" xfId="24" applyFont="1" applyBorder="1">
      <alignment/>
      <protection/>
    </xf>
    <xf numFmtId="0" fontId="0" fillId="3" borderId="3" xfId="23" applyFont="1" applyFill="1" applyBorder="1" applyAlignment="1">
      <alignment horizontal="center" vertical="center"/>
      <protection/>
    </xf>
    <xf numFmtId="0" fontId="0" fillId="3" borderId="4" xfId="23" applyFont="1" applyFill="1" applyBorder="1" applyAlignment="1">
      <alignment horizontal="center" vertical="center"/>
      <protection/>
    </xf>
    <xf numFmtId="0" fontId="0" fillId="3" borderId="5" xfId="23" applyFont="1" applyFill="1" applyBorder="1" applyAlignment="1">
      <alignment horizontal="center" vertical="center"/>
      <protection/>
    </xf>
    <xf numFmtId="169" fontId="7" fillId="0" borderId="0" xfId="24" applyFont="1">
      <alignment/>
      <protection/>
    </xf>
    <xf numFmtId="0" fontId="0" fillId="0" borderId="6" xfId="22" applyFont="1" applyBorder="1" applyProtection="1">
      <alignment/>
      <protection/>
    </xf>
    <xf numFmtId="175" fontId="0" fillId="2" borderId="7" xfId="0" applyNumberFormat="1" applyFont="1" applyFill="1" applyBorder="1" applyAlignment="1" applyProtection="1">
      <alignment horizontal="right"/>
      <protection/>
    </xf>
    <xf numFmtId="182" fontId="0" fillId="2" borderId="7" xfId="0" applyNumberFormat="1" applyFont="1" applyFill="1" applyBorder="1" applyAlignment="1" applyProtection="1">
      <alignment horizontal="right"/>
      <protection/>
    </xf>
    <xf numFmtId="182" fontId="0" fillId="2" borderId="8" xfId="0" applyNumberFormat="1" applyFont="1" applyFill="1" applyBorder="1" applyAlignment="1" applyProtection="1">
      <alignment horizontal="right"/>
      <protection/>
    </xf>
    <xf numFmtId="0" fontId="0" fillId="0" borderId="9" xfId="22" applyFont="1" applyBorder="1" applyProtection="1">
      <alignment/>
      <protection/>
    </xf>
    <xf numFmtId="175" fontId="0" fillId="2" borderId="10" xfId="0" applyNumberFormat="1" applyFont="1" applyFill="1" applyBorder="1" applyAlignment="1" applyProtection="1">
      <alignment horizontal="right"/>
      <protection/>
    </xf>
    <xf numFmtId="182" fontId="0" fillId="2" borderId="10" xfId="0" applyNumberFormat="1" applyFont="1" applyFill="1" applyBorder="1" applyAlignment="1" applyProtection="1">
      <alignment horizontal="right"/>
      <protection/>
    </xf>
    <xf numFmtId="182" fontId="0" fillId="2" borderId="11" xfId="0" applyNumberFormat="1" applyFont="1" applyFill="1" applyBorder="1" applyAlignment="1" applyProtection="1">
      <alignment horizontal="right"/>
      <protection/>
    </xf>
    <xf numFmtId="0" fontId="7" fillId="0" borderId="9" xfId="22" applyFont="1" applyBorder="1" applyProtection="1">
      <alignment/>
      <protection/>
    </xf>
    <xf numFmtId="201" fontId="0" fillId="2" borderId="10" xfId="0" applyNumberFormat="1" applyFont="1" applyFill="1" applyBorder="1" applyAlignment="1" applyProtection="1">
      <alignment horizontal="right"/>
      <protection/>
    </xf>
    <xf numFmtId="0" fontId="7" fillId="0" borderId="12" xfId="23" applyFont="1" applyBorder="1" applyAlignment="1">
      <alignment horizontal="left"/>
      <protection/>
    </xf>
    <xf numFmtId="175" fontId="7" fillId="2" borderId="13" xfId="0" applyNumberFormat="1" applyFont="1" applyFill="1" applyBorder="1" applyAlignment="1" applyProtection="1">
      <alignment horizontal="right"/>
      <protection/>
    </xf>
    <xf numFmtId="182" fontId="7" fillId="2" borderId="14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169" fontId="0" fillId="0" borderId="15" xfId="24" applyFont="1" applyBorder="1">
      <alignment/>
      <protection/>
    </xf>
    <xf numFmtId="169" fontId="0" fillId="0" borderId="0" xfId="24" applyFont="1" applyFill="1">
      <alignment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5" xfId="22"/>
    <cellStyle name="Normal_p6" xfId="23"/>
    <cellStyle name="Normal_PRECIOS2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H23"/>
  <sheetViews>
    <sheetView showGridLines="0" tabSelected="1" view="pageBreakPreview" zoomScale="60" zoomScaleNormal="75" workbookViewId="0" topLeftCell="A1">
      <selection activeCell="H18" sqref="H18"/>
    </sheetView>
  </sheetViews>
  <sheetFormatPr defaultColWidth="12.57421875" defaultRowHeight="12.75"/>
  <cols>
    <col min="1" max="1" width="34.7109375" style="2" customWidth="1"/>
    <col min="2" max="2" width="11.7109375" style="2" customWidth="1"/>
    <col min="3" max="3" width="8.7109375" style="2" customWidth="1"/>
    <col min="4" max="4" width="12.57421875" style="2" bestFit="1" customWidth="1"/>
    <col min="5" max="5" width="8.00390625" style="2" bestFit="1" customWidth="1"/>
    <col min="6" max="6" width="14.421875" style="2" bestFit="1" customWidth="1"/>
    <col min="7" max="7" width="7.7109375" style="2" bestFit="1" customWidth="1"/>
    <col min="8" max="8" width="20.421875" style="2" bestFit="1" customWidth="1"/>
    <col min="9" max="16384" width="19.14062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ht="12.75">
      <c r="A2" s="3"/>
    </row>
    <row r="3" spans="1:8" s="5" customFormat="1" ht="15">
      <c r="A3" s="4" t="s">
        <v>1</v>
      </c>
      <c r="B3" s="4"/>
      <c r="C3" s="4"/>
      <c r="D3" s="4"/>
      <c r="E3" s="4"/>
      <c r="F3" s="4"/>
      <c r="G3" s="4"/>
      <c r="H3" s="4"/>
    </row>
    <row r="4" spans="1:8" ht="13.5" thickBot="1">
      <c r="A4" s="6"/>
      <c r="B4" s="7"/>
      <c r="C4" s="7"/>
      <c r="D4" s="7"/>
      <c r="E4" s="7"/>
      <c r="F4" s="7"/>
      <c r="G4" s="7"/>
      <c r="H4" s="7"/>
    </row>
    <row r="5" spans="1:8" s="11" customFormat="1" ht="18" customHeight="1" thickBot="1">
      <c r="A5" s="8" t="s">
        <v>2</v>
      </c>
      <c r="B5" s="9" t="s">
        <v>3</v>
      </c>
      <c r="C5" s="9" t="s">
        <v>4</v>
      </c>
      <c r="D5" s="9" t="s">
        <v>5</v>
      </c>
      <c r="E5" s="9" t="s">
        <v>4</v>
      </c>
      <c r="F5" s="9" t="s">
        <v>6</v>
      </c>
      <c r="G5" s="9" t="s">
        <v>4</v>
      </c>
      <c r="H5" s="10" t="s">
        <v>7</v>
      </c>
    </row>
    <row r="6" spans="1:8" ht="12.75">
      <c r="A6" s="12" t="s">
        <v>8</v>
      </c>
      <c r="B6" s="13">
        <v>5106</v>
      </c>
      <c r="C6" s="14">
        <f>0.470729233889555*100</f>
        <v>47.0729233889555</v>
      </c>
      <c r="D6" s="13">
        <v>173054.22</v>
      </c>
      <c r="E6" s="14">
        <f>100*0.417734333458038</f>
        <v>41.7734333458038</v>
      </c>
      <c r="F6" s="13">
        <v>426062.03</v>
      </c>
      <c r="G6" s="14">
        <f>100*0.335635272277283</f>
        <v>33.5635272277283</v>
      </c>
      <c r="H6" s="15">
        <v>8.87894046220139</v>
      </c>
    </row>
    <row r="7" spans="1:8" ht="12.75">
      <c r="A7" s="16" t="s">
        <v>9</v>
      </c>
      <c r="B7" s="17">
        <v>319</v>
      </c>
      <c r="C7" s="18">
        <f>0.0294090531944316*100</f>
        <v>2.94090531944316</v>
      </c>
      <c r="D7" s="17">
        <v>7834.96</v>
      </c>
      <c r="E7" s="18">
        <f>100*0.0189127534322503</f>
        <v>1.89127534322503</v>
      </c>
      <c r="F7" s="17">
        <v>29277.91</v>
      </c>
      <c r="G7" s="18">
        <f>100*0.0230640108778522</f>
        <v>2.30640108778522</v>
      </c>
      <c r="H7" s="19">
        <v>11.248056426332292</v>
      </c>
    </row>
    <row r="8" spans="1:8" ht="12.75">
      <c r="A8" s="16" t="s">
        <v>10</v>
      </c>
      <c r="B8" s="17">
        <v>157</v>
      </c>
      <c r="C8" s="18">
        <f>100*0.0144740481239052</f>
        <v>1.44740481239052</v>
      </c>
      <c r="D8" s="17">
        <v>9514.66</v>
      </c>
      <c r="E8" s="18">
        <f>100*0.0229673691469637</f>
        <v>2.29673691469637</v>
      </c>
      <c r="F8" s="17">
        <v>31003.9</v>
      </c>
      <c r="G8" s="18">
        <f>100*0.0244236793833932</f>
        <v>2.44236793833932</v>
      </c>
      <c r="H8" s="19">
        <v>17.725923566878976</v>
      </c>
    </row>
    <row r="9" spans="1:8" ht="12.75">
      <c r="A9" s="16" t="s">
        <v>11</v>
      </c>
      <c r="B9" s="17">
        <v>257</v>
      </c>
      <c r="C9" s="18">
        <f>100*0.0236931870563289</f>
        <v>2.36931870563289</v>
      </c>
      <c r="D9" s="17">
        <v>83698.56</v>
      </c>
      <c r="E9" s="18">
        <f>100*0.202039350285695</f>
        <v>20.2039350285695</v>
      </c>
      <c r="F9" s="17">
        <v>190529.59</v>
      </c>
      <c r="G9" s="18">
        <f>100*0.150091879383218</f>
        <v>15.0091879383218</v>
      </c>
      <c r="H9" s="19">
        <v>27.80529182879381</v>
      </c>
    </row>
    <row r="10" spans="1:8" ht="12.75">
      <c r="A10" s="16" t="s">
        <v>12</v>
      </c>
      <c r="B10" s="17">
        <v>1002</v>
      </c>
      <c r="C10" s="18">
        <f>100*0.0923757721028856</f>
        <v>9.23757721028856</v>
      </c>
      <c r="D10" s="17">
        <v>24037.80600000003</v>
      </c>
      <c r="E10" s="18">
        <f>100*0.0580246865242793</f>
        <v>5.80246865242793</v>
      </c>
      <c r="F10" s="17">
        <v>145969.15</v>
      </c>
      <c r="G10" s="18">
        <f>100*0.114988879446342</f>
        <v>11.4988879446342</v>
      </c>
      <c r="H10" s="19">
        <v>12.900568862275449</v>
      </c>
    </row>
    <row r="11" spans="1:8" ht="12.75">
      <c r="A11" s="16" t="s">
        <v>13</v>
      </c>
      <c r="B11" s="17">
        <v>416</v>
      </c>
      <c r="C11" s="18">
        <f>100*0.0383516179588826</f>
        <v>3.8351617958882604</v>
      </c>
      <c r="D11" s="17">
        <v>3800.59</v>
      </c>
      <c r="E11" s="18">
        <f>100*0.0091742167882256</f>
        <v>0.91742167882256</v>
      </c>
      <c r="F11" s="17">
        <v>30002.49</v>
      </c>
      <c r="G11" s="18">
        <f>100*0.0236348071198611</f>
        <v>2.36348071198611</v>
      </c>
      <c r="H11" s="19">
        <v>9.431201923076928</v>
      </c>
    </row>
    <row r="12" spans="1:8" ht="12.75">
      <c r="A12" s="16" t="s">
        <v>14</v>
      </c>
      <c r="B12" s="17">
        <v>663</v>
      </c>
      <c r="C12" s="18">
        <f>100*0.0611228911219692</f>
        <v>6.11228911219692</v>
      </c>
      <c r="D12" s="17">
        <v>20836.61</v>
      </c>
      <c r="E12" s="18">
        <f>100*0.0502973425893636</f>
        <v>5.02973425893636</v>
      </c>
      <c r="F12" s="17">
        <v>100896.81</v>
      </c>
      <c r="G12" s="18">
        <f>100*0.0794826243874849</f>
        <v>7.94826243874849</v>
      </c>
      <c r="H12" s="19">
        <v>14.610316742081466</v>
      </c>
    </row>
    <row r="13" spans="1:8" ht="12.75">
      <c r="A13" s="16" t="s">
        <v>15</v>
      </c>
      <c r="B13" s="17">
        <v>215</v>
      </c>
      <c r="C13" s="18">
        <f>100*0.019821148704711</f>
        <v>1.9821148704711002</v>
      </c>
      <c r="D13" s="17">
        <v>3308.05</v>
      </c>
      <c r="E13" s="18">
        <f>100*0.00798527803480242</f>
        <v>0.798527803480242</v>
      </c>
      <c r="F13" s="17">
        <v>17100.17</v>
      </c>
      <c r="G13" s="18">
        <f>100*0.0134708559078541</f>
        <v>1.34708559078541</v>
      </c>
      <c r="H13" s="19">
        <v>10.516511627906976</v>
      </c>
    </row>
    <row r="14" spans="1:8" ht="12.75">
      <c r="A14" s="16" t="s">
        <v>16</v>
      </c>
      <c r="B14" s="17">
        <v>1720</v>
      </c>
      <c r="C14" s="18">
        <f>100*0.158569189637688</f>
        <v>15.856918963768802</v>
      </c>
      <c r="D14" s="17">
        <v>49179.6</v>
      </c>
      <c r="E14" s="18">
        <f>100*0.118714281718949</f>
        <v>11.8714281718949</v>
      </c>
      <c r="F14" s="17">
        <v>194752.62</v>
      </c>
      <c r="G14" s="18">
        <f>100*0.153418619914134</f>
        <v>15.3418619914134</v>
      </c>
      <c r="H14" s="19">
        <v>12.209529069767463</v>
      </c>
    </row>
    <row r="15" spans="1:8" ht="12.75">
      <c r="A15" s="16" t="s">
        <v>17</v>
      </c>
      <c r="B15" s="17">
        <v>955</v>
      </c>
      <c r="C15" s="18">
        <f>100*0.0880427768046464</f>
        <v>8.80427768046464</v>
      </c>
      <c r="D15" s="17">
        <v>26772.15</v>
      </c>
      <c r="E15" s="18">
        <f>100*0.06462509978369</f>
        <v>6.462509978368999</v>
      </c>
      <c r="F15" s="17">
        <v>82254.05</v>
      </c>
      <c r="G15" s="18">
        <f>100*0.0647965754368191</f>
        <v>6.479657543681911</v>
      </c>
      <c r="H15" s="19">
        <v>9.692335078534033</v>
      </c>
    </row>
    <row r="16" spans="1:8" ht="12.75">
      <c r="A16" s="16" t="s">
        <v>18</v>
      </c>
      <c r="B16" s="17">
        <v>37</v>
      </c>
      <c r="C16" s="18">
        <f>100*0.00341108140499677</f>
        <v>0.34110814049967697</v>
      </c>
      <c r="D16" s="17">
        <v>12231.4</v>
      </c>
      <c r="E16" s="18">
        <f>100*0.029525288237748</f>
        <v>2.9525288237748</v>
      </c>
      <c r="F16" s="17">
        <v>21570.99</v>
      </c>
      <c r="G16" s="18">
        <f>100*0.0169927958657582</f>
        <v>1.69927958657582</v>
      </c>
      <c r="H16" s="19">
        <v>22.644054054054056</v>
      </c>
    </row>
    <row r="17" spans="1:8" ht="12.75">
      <c r="A17" s="16" t="s">
        <v>19</v>
      </c>
      <c r="B17" s="17">
        <v>0</v>
      </c>
      <c r="C17" s="18">
        <f>100*0</f>
        <v>0</v>
      </c>
      <c r="D17" s="17">
        <v>0</v>
      </c>
      <c r="E17" s="18">
        <f>100*0</f>
        <v>0</v>
      </c>
      <c r="F17" s="17">
        <v>0</v>
      </c>
      <c r="G17" s="18">
        <f>100*0</f>
        <v>0</v>
      </c>
      <c r="H17" s="19">
        <v>0</v>
      </c>
    </row>
    <row r="18" spans="1:8" ht="12.75">
      <c r="A18" s="20"/>
      <c r="B18" s="17"/>
      <c r="C18" s="21"/>
      <c r="D18" s="17"/>
      <c r="E18" s="18"/>
      <c r="F18" s="17"/>
      <c r="G18" s="18"/>
      <c r="H18" s="19"/>
    </row>
    <row r="19" spans="1:8" ht="13.5" thickBot="1">
      <c r="A19" s="22" t="s">
        <v>20</v>
      </c>
      <c r="B19" s="23">
        <v>10847</v>
      </c>
      <c r="C19" s="23">
        <v>100</v>
      </c>
      <c r="D19" s="23">
        <v>414268.60599999793</v>
      </c>
      <c r="E19" s="23">
        <v>100</v>
      </c>
      <c r="F19" s="23">
        <v>1269419.71</v>
      </c>
      <c r="G19" s="23">
        <v>100</v>
      </c>
      <c r="H19" s="24">
        <v>10.94724532128697</v>
      </c>
    </row>
    <row r="20" spans="1:8" ht="12.75">
      <c r="A20" s="25" t="s">
        <v>21</v>
      </c>
      <c r="B20" s="26"/>
      <c r="C20" s="26"/>
      <c r="D20" s="26"/>
      <c r="E20" s="26"/>
      <c r="F20" s="26"/>
      <c r="G20" s="27"/>
      <c r="H20" s="27"/>
    </row>
    <row r="21" ht="12.75">
      <c r="A21" s="28" t="s">
        <v>22</v>
      </c>
    </row>
    <row r="22" ht="12.75">
      <c r="A22" s="2" t="s">
        <v>23</v>
      </c>
    </row>
    <row r="23" ht="12.75">
      <c r="A23" s="5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2012-01-24T09:52:35Z</dcterms:created>
  <dcterms:modified xsi:type="dcterms:W3CDTF">2012-01-24T09:52:41Z</dcterms:modified>
  <cp:category/>
  <cp:version/>
  <cp:contentType/>
  <cp:contentStatus/>
</cp:coreProperties>
</file>